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/>
  <mc:AlternateContent xmlns:mc="http://schemas.openxmlformats.org/markup-compatibility/2006">
    <mc:Choice Requires="x15">
      <x15ac:absPath xmlns:x15ac="http://schemas.microsoft.com/office/spreadsheetml/2010/11/ac" url="C:\Users\shavkhat.faizov.AL-MIN\Desktop\Результаты\Экс\"/>
    </mc:Choice>
  </mc:AlternateContent>
  <bookViews>
    <workbookView xWindow="240" yWindow="105" windowWidth="14805" windowHeight="8010" tabRatio="783"/>
  </bookViews>
  <sheets>
    <sheet name="Лаб. журнал" sheetId="4" r:id="rId1"/>
    <sheet name="Прот. Ag" sheetId="22" state="hidden" r:id="rId2"/>
    <sheet name="М" sheetId="19" state="hidden" r:id="rId3"/>
  </sheets>
  <externalReferences>
    <externalReference r:id="rId4"/>
  </externalReferences>
  <definedNames>
    <definedName name="_FilterDatabase" localSheetId="0" hidden="1">'Лаб. журнал'!#REF!</definedName>
    <definedName name="_xlnm._FilterDatabase" localSheetId="0" hidden="1">'Лаб. журнал'!#REF!</definedName>
  </definedNames>
  <calcPr calcId="162913"/>
</workbook>
</file>

<file path=xl/calcChain.xml><?xml version="1.0" encoding="utf-8"?>
<calcChain xmlns="http://schemas.openxmlformats.org/spreadsheetml/2006/main">
  <c r="E14" i="4" l="1"/>
  <c r="F14" i="4"/>
  <c r="F26" i="4" s="1"/>
  <c r="J14" i="4"/>
  <c r="E15" i="4"/>
  <c r="J15" i="4"/>
  <c r="E16" i="4"/>
  <c r="J16" i="4"/>
  <c r="E17" i="4"/>
  <c r="J17" i="4"/>
  <c r="E18" i="4"/>
  <c r="J18" i="4"/>
  <c r="E19" i="4"/>
  <c r="J19" i="4"/>
  <c r="E20" i="4"/>
  <c r="J20" i="4"/>
  <c r="E21" i="4"/>
  <c r="J21" i="4"/>
  <c r="E22" i="4"/>
  <c r="J22" i="4"/>
  <c r="E23" i="4"/>
  <c r="J23" i="4"/>
  <c r="E24" i="4"/>
  <c r="J24" i="4"/>
  <c r="E25" i="4"/>
  <c r="J25" i="4"/>
  <c r="E26" i="4"/>
  <c r="J26" i="4"/>
  <c r="E27" i="4"/>
  <c r="J27" i="4"/>
  <c r="E28" i="4"/>
  <c r="J28" i="4"/>
  <c r="E29" i="4"/>
  <c r="J29" i="4"/>
  <c r="E30" i="4"/>
  <c r="J30" i="4"/>
  <c r="E31" i="4"/>
  <c r="J31" i="4"/>
  <c r="E32" i="4"/>
  <c r="J32" i="4"/>
  <c r="E33" i="4"/>
  <c r="J33" i="4"/>
  <c r="E34" i="4"/>
  <c r="J34" i="4"/>
  <c r="E35" i="4"/>
  <c r="J35" i="4"/>
  <c r="E36" i="4"/>
  <c r="J36" i="4"/>
  <c r="E37" i="4"/>
  <c r="J37" i="4"/>
  <c r="E3" i="4"/>
  <c r="J3" i="4"/>
  <c r="E4" i="4"/>
  <c r="J4" i="4"/>
  <c r="E5" i="4"/>
  <c r="J5" i="4"/>
  <c r="E6" i="4"/>
  <c r="J6" i="4"/>
  <c r="E7" i="4"/>
  <c r="J7" i="4"/>
  <c r="E8" i="4"/>
  <c r="J8" i="4"/>
  <c r="E9" i="4"/>
  <c r="J9" i="4"/>
  <c r="E10" i="4"/>
  <c r="J10" i="4"/>
  <c r="E11" i="4"/>
  <c r="J11" i="4"/>
  <c r="E12" i="4"/>
  <c r="J12" i="4"/>
  <c r="E13" i="4"/>
  <c r="J13" i="4"/>
  <c r="J38" i="4"/>
  <c r="K125" i="4" l="1"/>
  <c r="J125" i="4"/>
  <c r="B125" i="4" s="1"/>
  <c r="C125" i="4"/>
  <c r="K88" i="4" l="1"/>
  <c r="J88" i="4"/>
  <c r="B88" i="4" s="1"/>
  <c r="C88" i="4"/>
  <c r="J221" i="4" l="1"/>
  <c r="E221" i="4"/>
  <c r="J220" i="4"/>
  <c r="E220" i="4"/>
  <c r="J219" i="4"/>
  <c r="E219" i="4"/>
  <c r="J218" i="4"/>
  <c r="E218" i="4"/>
  <c r="J217" i="4"/>
  <c r="E217" i="4"/>
  <c r="J216" i="4"/>
  <c r="E216" i="4"/>
  <c r="J215" i="4"/>
  <c r="E215" i="4"/>
  <c r="J214" i="4"/>
  <c r="E214" i="4"/>
  <c r="J213" i="4"/>
  <c r="E213" i="4"/>
  <c r="J212" i="4"/>
  <c r="E212" i="4"/>
  <c r="J211" i="4"/>
  <c r="E211" i="4"/>
  <c r="J210" i="4"/>
  <c r="E210" i="4"/>
  <c r="J209" i="4"/>
  <c r="E209" i="4"/>
  <c r="J208" i="4"/>
  <c r="E208" i="4"/>
  <c r="J207" i="4"/>
  <c r="E207" i="4"/>
  <c r="J206" i="4"/>
  <c r="E206" i="4"/>
  <c r="J205" i="4"/>
  <c r="E205" i="4"/>
  <c r="J204" i="4"/>
  <c r="E204" i="4"/>
  <c r="J203" i="4"/>
  <c r="E203" i="4"/>
  <c r="J202" i="4"/>
  <c r="E202" i="4"/>
  <c r="J201" i="4"/>
  <c r="E201" i="4"/>
  <c r="J200" i="4"/>
  <c r="E200" i="4"/>
  <c r="J199" i="4"/>
  <c r="E199" i="4"/>
  <c r="J198" i="4"/>
  <c r="E198" i="4"/>
  <c r="J197" i="4"/>
  <c r="E197" i="4"/>
  <c r="J196" i="4"/>
  <c r="E196" i="4"/>
  <c r="J195" i="4"/>
  <c r="E195" i="4"/>
  <c r="J194" i="4"/>
  <c r="E194" i="4"/>
  <c r="J193" i="4"/>
  <c r="E193" i="4"/>
  <c r="J192" i="4"/>
  <c r="E192" i="4"/>
  <c r="J191" i="4"/>
  <c r="E191" i="4"/>
  <c r="J190" i="4"/>
  <c r="E190" i="4"/>
  <c r="J189" i="4"/>
  <c r="E189" i="4"/>
  <c r="J188" i="4"/>
  <c r="E188" i="4"/>
  <c r="J187" i="4"/>
  <c r="E187" i="4"/>
  <c r="J186" i="4"/>
  <c r="E186" i="4"/>
  <c r="J185" i="4"/>
  <c r="E185" i="4"/>
  <c r="J184" i="4"/>
  <c r="E184" i="4"/>
  <c r="J183" i="4"/>
  <c r="E183" i="4"/>
  <c r="J182" i="4"/>
  <c r="E182" i="4"/>
  <c r="J181" i="4"/>
  <c r="E181" i="4"/>
  <c r="J180" i="4"/>
  <c r="E180" i="4"/>
  <c r="J179" i="4"/>
  <c r="E179" i="4"/>
  <c r="J178" i="4"/>
  <c r="E178" i="4"/>
  <c r="J177" i="4"/>
  <c r="E177" i="4"/>
  <c r="J176" i="4"/>
  <c r="E176" i="4"/>
  <c r="J175" i="4"/>
  <c r="E175" i="4"/>
  <c r="J174" i="4"/>
  <c r="E174" i="4"/>
  <c r="J173" i="4"/>
  <c r="E173" i="4"/>
  <c r="J172" i="4"/>
  <c r="E172" i="4"/>
  <c r="J171" i="4"/>
  <c r="E171" i="4"/>
  <c r="J170" i="4"/>
  <c r="E170" i="4"/>
  <c r="J169" i="4"/>
  <c r="E169" i="4"/>
  <c r="J168" i="4"/>
  <c r="E168" i="4"/>
  <c r="J167" i="4"/>
  <c r="E167" i="4"/>
  <c r="J166" i="4"/>
  <c r="E166" i="4"/>
  <c r="J165" i="4"/>
  <c r="E165" i="4"/>
  <c r="J164" i="4"/>
  <c r="E164" i="4"/>
  <c r="J163" i="4"/>
  <c r="E163" i="4"/>
  <c r="J162" i="4"/>
  <c r="E162" i="4"/>
  <c r="J161" i="4"/>
  <c r="E161" i="4"/>
  <c r="J160" i="4"/>
  <c r="E160" i="4"/>
  <c r="J159" i="4"/>
  <c r="E159" i="4"/>
  <c r="J158" i="4"/>
  <c r="E158" i="4"/>
  <c r="J157" i="4"/>
  <c r="E157" i="4"/>
  <c r="J156" i="4"/>
  <c r="E156" i="4"/>
  <c r="J155" i="4"/>
  <c r="E155" i="4"/>
  <c r="J154" i="4"/>
  <c r="E154" i="4"/>
  <c r="J153" i="4"/>
  <c r="E153" i="4"/>
  <c r="J152" i="4"/>
  <c r="E152" i="4"/>
  <c r="J151" i="4"/>
  <c r="E151" i="4"/>
  <c r="J150" i="4"/>
  <c r="E150" i="4"/>
  <c r="J149" i="4"/>
  <c r="E149" i="4"/>
  <c r="J148" i="4"/>
  <c r="E148" i="4"/>
  <c r="J147" i="4"/>
  <c r="E147" i="4"/>
  <c r="J146" i="4"/>
  <c r="E146" i="4"/>
  <c r="J145" i="4"/>
  <c r="E145" i="4"/>
  <c r="J144" i="4"/>
  <c r="E144" i="4"/>
  <c r="J143" i="4"/>
  <c r="E143" i="4"/>
  <c r="J142" i="4"/>
  <c r="E142" i="4"/>
  <c r="J141" i="4"/>
  <c r="E141" i="4"/>
  <c r="J140" i="4"/>
  <c r="E140" i="4"/>
  <c r="J139" i="4"/>
  <c r="E139" i="4"/>
  <c r="J138" i="4"/>
  <c r="E138" i="4"/>
  <c r="J137" i="4"/>
  <c r="E137" i="4"/>
  <c r="J136" i="4"/>
  <c r="E136" i="4"/>
  <c r="J135" i="4"/>
  <c r="E135" i="4"/>
  <c r="J134" i="4"/>
  <c r="E134" i="4"/>
  <c r="J133" i="4"/>
  <c r="E133" i="4"/>
  <c r="J132" i="4"/>
  <c r="E132" i="4"/>
  <c r="J131" i="4"/>
  <c r="E131" i="4"/>
  <c r="J130" i="4"/>
  <c r="E130" i="4"/>
  <c r="J129" i="4"/>
  <c r="E129" i="4"/>
  <c r="J128" i="4"/>
  <c r="E128" i="4"/>
  <c r="J127" i="4"/>
  <c r="E127" i="4"/>
  <c r="J126" i="4"/>
  <c r="E126" i="4"/>
  <c r="J124" i="4"/>
  <c r="E124" i="4"/>
  <c r="J123" i="4"/>
  <c r="E123" i="4"/>
  <c r="J122" i="4"/>
  <c r="E122" i="4"/>
  <c r="J121" i="4"/>
  <c r="E121" i="4"/>
  <c r="J120" i="4"/>
  <c r="E120" i="4"/>
  <c r="J119" i="4"/>
  <c r="E119" i="4"/>
  <c r="J118" i="4"/>
  <c r="E118" i="4"/>
  <c r="J117" i="4"/>
  <c r="E117" i="4"/>
  <c r="J116" i="4"/>
  <c r="E116" i="4"/>
  <c r="J115" i="4"/>
  <c r="E115" i="4"/>
  <c r="J114" i="4"/>
  <c r="E114" i="4"/>
  <c r="J113" i="4"/>
  <c r="E113" i="4"/>
  <c r="J112" i="4"/>
  <c r="E112" i="4"/>
  <c r="J111" i="4"/>
  <c r="E111" i="4"/>
  <c r="J110" i="4"/>
  <c r="E110" i="4"/>
  <c r="J109" i="4"/>
  <c r="E109" i="4"/>
  <c r="J108" i="4"/>
  <c r="E108" i="4"/>
  <c r="J107" i="4"/>
  <c r="E107" i="4"/>
  <c r="J106" i="4"/>
  <c r="E106" i="4"/>
  <c r="J105" i="4"/>
  <c r="E105" i="4"/>
  <c r="J104" i="4"/>
  <c r="E104" i="4"/>
  <c r="J103" i="4"/>
  <c r="E103" i="4"/>
  <c r="J102" i="4"/>
  <c r="E102" i="4"/>
  <c r="J101" i="4"/>
  <c r="E101" i="4"/>
  <c r="K63" i="4" l="1"/>
  <c r="J63" i="4"/>
  <c r="B63" i="4" s="1"/>
  <c r="C63" i="4"/>
  <c r="J100" i="4" l="1"/>
  <c r="E100" i="4"/>
  <c r="J99" i="4"/>
  <c r="E99" i="4"/>
  <c r="J98" i="4"/>
  <c r="E98" i="4"/>
  <c r="J97" i="4"/>
  <c r="E97" i="4"/>
  <c r="J96" i="4"/>
  <c r="E96" i="4"/>
  <c r="J95" i="4"/>
  <c r="E95" i="4"/>
  <c r="J94" i="4"/>
  <c r="E94" i="4"/>
  <c r="J93" i="4"/>
  <c r="E93" i="4"/>
  <c r="J92" i="4"/>
  <c r="E92" i="4"/>
  <c r="J91" i="4"/>
  <c r="E91" i="4"/>
  <c r="J90" i="4"/>
  <c r="E90" i="4"/>
  <c r="J89" i="4"/>
  <c r="E89" i="4"/>
  <c r="J87" i="4"/>
  <c r="E87" i="4"/>
  <c r="J86" i="4"/>
  <c r="E86" i="4"/>
  <c r="J85" i="4"/>
  <c r="E85" i="4"/>
  <c r="J84" i="4"/>
  <c r="E84" i="4"/>
  <c r="J83" i="4"/>
  <c r="E83" i="4"/>
  <c r="J82" i="4"/>
  <c r="E82" i="4"/>
  <c r="J81" i="4"/>
  <c r="E81" i="4"/>
  <c r="J80" i="4"/>
  <c r="E80" i="4"/>
  <c r="J79" i="4"/>
  <c r="E79" i="4"/>
  <c r="J78" i="4"/>
  <c r="E78" i="4"/>
  <c r="J77" i="4"/>
  <c r="E77" i="4"/>
  <c r="J76" i="4"/>
  <c r="E76" i="4"/>
  <c r="F101" i="4"/>
  <c r="J75" i="4"/>
  <c r="E75" i="4"/>
  <c r="J74" i="4"/>
  <c r="E74" i="4"/>
  <c r="J73" i="4"/>
  <c r="E73" i="4"/>
  <c r="J72" i="4"/>
  <c r="E72" i="4"/>
  <c r="J71" i="4"/>
  <c r="E71" i="4"/>
  <c r="J70" i="4"/>
  <c r="E70" i="4"/>
  <c r="J69" i="4"/>
  <c r="E69" i="4"/>
  <c r="J68" i="4"/>
  <c r="E68" i="4"/>
  <c r="J67" i="4"/>
  <c r="E67" i="4"/>
  <c r="J66" i="4"/>
  <c r="E66" i="4"/>
  <c r="J65" i="4"/>
  <c r="E65" i="4"/>
  <c r="J64" i="4"/>
  <c r="E64" i="4"/>
  <c r="J62" i="4"/>
  <c r="E62" i="4"/>
  <c r="J61" i="4"/>
  <c r="E61" i="4"/>
  <c r="J60" i="4"/>
  <c r="E60" i="4"/>
  <c r="J59" i="4"/>
  <c r="E59" i="4"/>
  <c r="J58" i="4"/>
  <c r="E58" i="4"/>
  <c r="J57" i="4"/>
  <c r="E57" i="4"/>
  <c r="J56" i="4"/>
  <c r="E56" i="4"/>
  <c r="J55" i="4"/>
  <c r="E55" i="4"/>
  <c r="J54" i="4"/>
  <c r="E54" i="4"/>
  <c r="J53" i="4"/>
  <c r="E53" i="4"/>
  <c r="J52" i="4"/>
  <c r="E52" i="4"/>
  <c r="J51" i="4"/>
  <c r="E51" i="4"/>
  <c r="F138" i="4" l="1"/>
  <c r="F150" i="4" s="1"/>
  <c r="F162" i="4" s="1"/>
  <c r="F174" i="4" s="1"/>
  <c r="F186" i="4" s="1"/>
  <c r="F198" i="4" s="1"/>
  <c r="F210" i="4" s="1"/>
  <c r="F113" i="4"/>
  <c r="K38" i="4"/>
  <c r="B38" i="4"/>
  <c r="C38" i="4"/>
  <c r="J50" i="4" l="1"/>
  <c r="E50" i="4"/>
  <c r="J49" i="4"/>
  <c r="E49" i="4"/>
  <c r="J48" i="4"/>
  <c r="E48" i="4"/>
  <c r="J47" i="4"/>
  <c r="E47" i="4"/>
  <c r="J46" i="4"/>
  <c r="E46" i="4"/>
  <c r="J45" i="4"/>
  <c r="E45" i="4"/>
  <c r="J44" i="4"/>
  <c r="E44" i="4"/>
  <c r="J43" i="4"/>
  <c r="E43" i="4"/>
  <c r="J42" i="4"/>
  <c r="E42" i="4"/>
  <c r="J41" i="4"/>
  <c r="E41" i="4"/>
  <c r="J40" i="4"/>
  <c r="E40" i="4"/>
  <c r="J39" i="4"/>
  <c r="E39" i="4"/>
  <c r="E2" i="4" l="1"/>
  <c r="J2" i="4"/>
  <c r="K1" i="4" l="1"/>
  <c r="B1" i="4"/>
  <c r="C1" i="4"/>
  <c r="F34" i="22" l="1"/>
  <c r="E34" i="22"/>
  <c r="D34" i="22"/>
  <c r="C34" i="22"/>
  <c r="A34" i="22"/>
  <c r="F33" i="22"/>
  <c r="E33" i="22"/>
  <c r="D33" i="22"/>
  <c r="C33" i="22"/>
  <c r="A33" i="22"/>
  <c r="F32" i="22"/>
  <c r="E32" i="22"/>
  <c r="D32" i="22"/>
  <c r="C32" i="22"/>
  <c r="A32" i="22"/>
  <c r="F31" i="22"/>
  <c r="E31" i="22"/>
  <c r="D31" i="22"/>
  <c r="C31" i="22"/>
  <c r="A31" i="22"/>
  <c r="F30" i="22"/>
  <c r="E30" i="22"/>
  <c r="D30" i="22"/>
  <c r="C30" i="22"/>
  <c r="A30" i="22"/>
  <c r="F29" i="22"/>
  <c r="E29" i="22"/>
  <c r="D29" i="22"/>
  <c r="C29" i="22"/>
  <c r="A29" i="22"/>
  <c r="F28" i="22"/>
  <c r="E28" i="22"/>
  <c r="D28" i="22"/>
  <c r="C28" i="22"/>
  <c r="A28" i="22"/>
  <c r="F27" i="22"/>
  <c r="E27" i="22"/>
  <c r="D27" i="22"/>
  <c r="C27" i="22"/>
  <c r="A27" i="22"/>
  <c r="F26" i="22"/>
  <c r="E26" i="22"/>
  <c r="D26" i="22"/>
  <c r="C26" i="22"/>
  <c r="A26" i="22"/>
  <c r="F25" i="22"/>
  <c r="E25" i="22"/>
  <c r="D25" i="22"/>
  <c r="C25" i="22"/>
  <c r="A25" i="22"/>
  <c r="F24" i="22"/>
  <c r="E24" i="22"/>
  <c r="D24" i="22"/>
  <c r="C24" i="22"/>
  <c r="A24" i="22"/>
  <c r="F23" i="22"/>
  <c r="E23" i="22"/>
  <c r="D23" i="22"/>
  <c r="C23" i="22"/>
  <c r="A23" i="22"/>
  <c r="F22" i="22"/>
  <c r="E22" i="22"/>
  <c r="D22" i="22"/>
  <c r="C22" i="22"/>
  <c r="A22" i="22"/>
  <c r="F21" i="22"/>
  <c r="E21" i="22"/>
  <c r="D21" i="22"/>
  <c r="C21" i="22"/>
  <c r="A21" i="22"/>
  <c r="F20" i="22"/>
  <c r="E20" i="22"/>
  <c r="D20" i="22"/>
  <c r="C20" i="22"/>
  <c r="A20" i="22"/>
  <c r="B12" i="22"/>
  <c r="B14" i="22" l="1"/>
  <c r="L8" i="19" l="1"/>
  <c r="K429" i="19" l="1"/>
  <c r="K428" i="19"/>
  <c r="K427" i="19"/>
  <c r="K426" i="19"/>
  <c r="K425" i="19"/>
  <c r="K424" i="19"/>
  <c r="K423" i="19"/>
  <c r="K422" i="19"/>
  <c r="K421" i="19"/>
  <c r="K420" i="19"/>
  <c r="K419" i="19"/>
  <c r="K418" i="19"/>
  <c r="K417" i="19"/>
  <c r="K416" i="19"/>
  <c r="K415" i="19"/>
  <c r="K414" i="19"/>
  <c r="K413" i="19"/>
  <c r="K412" i="19"/>
  <c r="K411" i="19"/>
  <c r="K410" i="19"/>
  <c r="K409" i="19"/>
  <c r="K408" i="19"/>
  <c r="K407" i="19"/>
  <c r="K406" i="19"/>
  <c r="K405" i="19"/>
  <c r="K404" i="19"/>
  <c r="K403" i="19"/>
  <c r="K402" i="19"/>
  <c r="K401" i="19"/>
  <c r="K400" i="19"/>
  <c r="K399" i="19"/>
  <c r="K398" i="19"/>
  <c r="K397" i="19"/>
  <c r="K396" i="19"/>
  <c r="K395" i="19"/>
  <c r="K394" i="19"/>
  <c r="K393" i="19"/>
  <c r="K392" i="19"/>
  <c r="K391" i="19"/>
  <c r="K390" i="19"/>
  <c r="K389" i="19"/>
  <c r="K388" i="19"/>
  <c r="K387" i="19"/>
  <c r="K386" i="19"/>
  <c r="K385" i="19"/>
  <c r="K384" i="19"/>
  <c r="K383" i="19"/>
  <c r="K382" i="19"/>
  <c r="K381" i="19"/>
  <c r="K380" i="19"/>
  <c r="K379" i="19"/>
  <c r="K378" i="19"/>
  <c r="K377" i="19"/>
  <c r="K376" i="19"/>
  <c r="K375" i="19"/>
  <c r="K374" i="19"/>
  <c r="K373" i="19"/>
  <c r="K372" i="19"/>
  <c r="K371" i="19"/>
  <c r="K370" i="19"/>
  <c r="K369" i="19"/>
  <c r="K368" i="19"/>
  <c r="K367" i="19"/>
  <c r="K366" i="19"/>
  <c r="K365" i="19"/>
  <c r="K364" i="19"/>
  <c r="K363" i="19"/>
  <c r="K362" i="19"/>
  <c r="K361" i="19"/>
  <c r="K360" i="19"/>
  <c r="K359" i="19"/>
  <c r="K358" i="19"/>
  <c r="K357" i="19"/>
  <c r="K356" i="19"/>
  <c r="K355" i="19"/>
  <c r="K354" i="19"/>
  <c r="K353" i="19"/>
  <c r="K352" i="19"/>
  <c r="K351" i="19"/>
  <c r="K350" i="19"/>
  <c r="K349" i="19"/>
  <c r="K348" i="19"/>
  <c r="K347" i="19"/>
  <c r="K346" i="19"/>
  <c r="K345" i="19"/>
  <c r="K344" i="19"/>
  <c r="K343" i="19"/>
  <c r="K342" i="19"/>
  <c r="K341" i="19"/>
  <c r="K340" i="19"/>
  <c r="K339" i="19"/>
  <c r="K338" i="19"/>
  <c r="K337" i="19"/>
  <c r="K336" i="19"/>
  <c r="K335" i="19"/>
  <c r="K334" i="19"/>
  <c r="K333" i="19"/>
  <c r="K332" i="19"/>
  <c r="K331" i="19"/>
  <c r="K330" i="19"/>
  <c r="K329" i="19"/>
  <c r="K328" i="19"/>
  <c r="K327" i="19"/>
  <c r="K326" i="19"/>
  <c r="K325" i="19"/>
  <c r="K324" i="19"/>
  <c r="K323" i="19"/>
  <c r="K322" i="19"/>
  <c r="K321" i="19"/>
  <c r="K320" i="19"/>
  <c r="K319" i="19"/>
  <c r="K318" i="19"/>
  <c r="K317" i="19"/>
  <c r="K316" i="19"/>
  <c r="K315" i="19"/>
  <c r="K314" i="19"/>
  <c r="K313" i="19"/>
  <c r="K312" i="19"/>
  <c r="K311" i="19"/>
  <c r="K310" i="19"/>
  <c r="K309" i="19"/>
  <c r="K308" i="19"/>
  <c r="K307" i="19"/>
  <c r="K306" i="19"/>
  <c r="K305" i="19"/>
  <c r="K304" i="19"/>
  <c r="K303" i="19"/>
  <c r="K302" i="19"/>
  <c r="K301" i="19"/>
  <c r="K300" i="19"/>
  <c r="K299" i="19"/>
  <c r="K298" i="19"/>
  <c r="K297" i="19"/>
  <c r="K296" i="19"/>
  <c r="K295" i="19"/>
  <c r="K294" i="19"/>
  <c r="K293" i="19"/>
  <c r="K292" i="19"/>
  <c r="K291" i="19"/>
  <c r="K290" i="19"/>
  <c r="K289" i="19"/>
  <c r="K288" i="19"/>
  <c r="K287" i="19"/>
  <c r="K286" i="19"/>
  <c r="K285" i="19"/>
  <c r="K284" i="19"/>
  <c r="K283" i="19"/>
  <c r="K282" i="19"/>
  <c r="K281" i="19"/>
  <c r="K280" i="19"/>
  <c r="K279" i="19"/>
  <c r="K278" i="19"/>
  <c r="K277" i="19"/>
  <c r="K276" i="19"/>
  <c r="K275" i="19"/>
  <c r="K274" i="19"/>
  <c r="K273" i="19"/>
  <c r="K272" i="19"/>
  <c r="K271" i="19"/>
  <c r="K270" i="19"/>
  <c r="K269" i="19"/>
  <c r="K268" i="19"/>
  <c r="K267" i="19"/>
  <c r="K266" i="19"/>
  <c r="K265" i="19"/>
  <c r="K264" i="19"/>
  <c r="K263" i="19"/>
  <c r="K262" i="19"/>
  <c r="K261" i="19"/>
  <c r="K260" i="19"/>
  <c r="K259" i="19"/>
  <c r="K258" i="19"/>
  <c r="K257" i="19"/>
  <c r="K256" i="19"/>
  <c r="K255" i="19"/>
  <c r="K254" i="19"/>
  <c r="K253" i="19"/>
  <c r="K252" i="19"/>
  <c r="K251" i="19"/>
  <c r="K250" i="19"/>
  <c r="K249" i="19"/>
  <c r="K248" i="19"/>
  <c r="K247" i="19"/>
  <c r="K246" i="19"/>
  <c r="K245" i="19"/>
  <c r="K244" i="19"/>
  <c r="K243" i="19"/>
  <c r="K242" i="19"/>
  <c r="K241" i="19"/>
  <c r="K240" i="19"/>
  <c r="K239" i="19"/>
  <c r="K238" i="19"/>
  <c r="K237" i="19"/>
  <c r="K236" i="19"/>
  <c r="K235" i="19"/>
  <c r="K234" i="19"/>
  <c r="K233" i="19"/>
  <c r="K232" i="19"/>
  <c r="K231" i="19"/>
  <c r="K230" i="19"/>
  <c r="K229" i="19"/>
  <c r="K228" i="19"/>
  <c r="K227" i="19"/>
  <c r="K226" i="19"/>
  <c r="K225" i="19"/>
  <c r="K224" i="19"/>
  <c r="K223" i="19"/>
  <c r="K222" i="19"/>
  <c r="K221" i="19"/>
  <c r="K220" i="19"/>
  <c r="K219" i="19"/>
  <c r="K218" i="19"/>
  <c r="K217" i="19"/>
  <c r="K216" i="19"/>
  <c r="K215" i="19"/>
  <c r="K214" i="19"/>
  <c r="K213" i="19"/>
  <c r="K212" i="19"/>
  <c r="K211" i="19"/>
  <c r="K210" i="19"/>
  <c r="K209" i="19"/>
  <c r="K208" i="19"/>
  <c r="K207" i="19"/>
  <c r="K206" i="19"/>
  <c r="K205" i="19"/>
  <c r="K204" i="19"/>
  <c r="K203" i="19"/>
  <c r="K202" i="19"/>
  <c r="K201" i="19"/>
  <c r="K200" i="19"/>
  <c r="K199" i="19"/>
  <c r="K198" i="19"/>
  <c r="K197" i="19"/>
  <c r="K196" i="19"/>
  <c r="K195" i="19"/>
  <c r="K194" i="19"/>
  <c r="K193" i="19"/>
  <c r="K192" i="19"/>
  <c r="K191" i="19"/>
  <c r="K190" i="19"/>
  <c r="K189" i="19"/>
  <c r="K188" i="19"/>
  <c r="K187" i="19"/>
  <c r="K186" i="19"/>
  <c r="K185" i="19"/>
  <c r="K184" i="19"/>
  <c r="K183" i="19"/>
  <c r="K182" i="19"/>
  <c r="K181" i="19"/>
  <c r="K180" i="19"/>
  <c r="K179" i="19"/>
  <c r="K178" i="19"/>
  <c r="K177" i="19"/>
  <c r="K176" i="19"/>
  <c r="K175" i="19"/>
  <c r="K174" i="19"/>
  <c r="K173" i="19"/>
  <c r="K172" i="19"/>
  <c r="K171" i="19"/>
  <c r="K170" i="19"/>
  <c r="K169" i="19"/>
  <c r="K168" i="19"/>
  <c r="K167" i="19"/>
  <c r="K166" i="19"/>
  <c r="K165" i="19"/>
  <c r="K164" i="19"/>
  <c r="K163" i="19"/>
  <c r="K162" i="19"/>
  <c r="K161" i="19"/>
  <c r="K160" i="19"/>
  <c r="K159" i="19"/>
  <c r="K158" i="19"/>
  <c r="K157" i="19"/>
  <c r="K156" i="19"/>
  <c r="K155" i="19"/>
  <c r="K154" i="19"/>
  <c r="K153" i="19"/>
  <c r="K152" i="19"/>
  <c r="K151" i="19"/>
  <c r="K150" i="19"/>
  <c r="K149" i="19"/>
  <c r="K148" i="19"/>
  <c r="K147" i="19"/>
  <c r="K146" i="19"/>
  <c r="K145" i="19"/>
  <c r="K144" i="19"/>
  <c r="K143" i="19"/>
  <c r="K142" i="19"/>
  <c r="K141" i="19"/>
  <c r="K140" i="19"/>
  <c r="K139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4" i="19"/>
  <c r="K113" i="19"/>
  <c r="K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2" i="19"/>
  <c r="L429" i="19"/>
  <c r="L428" i="19"/>
  <c r="L427" i="19"/>
  <c r="L426" i="19"/>
  <c r="L425" i="19"/>
  <c r="L424" i="19"/>
  <c r="L423" i="19"/>
  <c r="L422" i="19"/>
  <c r="L421" i="19"/>
  <c r="L420" i="19"/>
  <c r="L419" i="19"/>
  <c r="L418" i="19"/>
  <c r="L417" i="19"/>
  <c r="L416" i="19"/>
  <c r="L415" i="19"/>
  <c r="L414" i="19"/>
  <c r="L413" i="19"/>
  <c r="L412" i="19"/>
  <c r="L411" i="19"/>
  <c r="L410" i="19"/>
  <c r="L409" i="19"/>
  <c r="L408" i="19"/>
  <c r="L407" i="19"/>
  <c r="L406" i="19"/>
  <c r="L405" i="19"/>
  <c r="L404" i="19"/>
  <c r="L403" i="19"/>
  <c r="L402" i="19"/>
  <c r="L401" i="19"/>
  <c r="L400" i="19"/>
  <c r="L399" i="19"/>
  <c r="L398" i="19"/>
  <c r="L397" i="19"/>
  <c r="L396" i="19"/>
  <c r="L395" i="19"/>
  <c r="L394" i="19"/>
  <c r="L393" i="19"/>
  <c r="L392" i="19"/>
  <c r="L391" i="19"/>
  <c r="L390" i="19"/>
  <c r="L389" i="19"/>
  <c r="L388" i="19"/>
  <c r="L387" i="19"/>
  <c r="L386" i="19"/>
  <c r="L385" i="19"/>
  <c r="L384" i="19"/>
  <c r="L383" i="19"/>
  <c r="L382" i="19"/>
  <c r="L381" i="19"/>
  <c r="L380" i="19"/>
  <c r="L379" i="19"/>
  <c r="L378" i="19"/>
  <c r="L377" i="19"/>
  <c r="L376" i="19"/>
  <c r="L375" i="19"/>
  <c r="L374" i="19"/>
  <c r="L373" i="19"/>
  <c r="L372" i="19"/>
  <c r="L371" i="19"/>
  <c r="L370" i="19"/>
  <c r="L369" i="19"/>
  <c r="L368" i="19"/>
  <c r="L367" i="19"/>
  <c r="L366" i="19"/>
  <c r="L365" i="19"/>
  <c r="L364" i="19"/>
  <c r="L363" i="19"/>
  <c r="L362" i="19"/>
  <c r="L361" i="19"/>
  <c r="L360" i="19"/>
  <c r="L359" i="19"/>
  <c r="L358" i="19"/>
  <c r="L357" i="19"/>
  <c r="L356" i="19"/>
  <c r="L355" i="19"/>
  <c r="L354" i="19"/>
  <c r="L353" i="19"/>
  <c r="L352" i="19"/>
  <c r="L351" i="19"/>
  <c r="L350" i="19"/>
  <c r="L349" i="19"/>
  <c r="L348" i="19"/>
  <c r="L347" i="19"/>
  <c r="L346" i="19"/>
  <c r="L345" i="19"/>
  <c r="L344" i="19"/>
  <c r="L343" i="19"/>
  <c r="L342" i="19"/>
  <c r="L341" i="19"/>
  <c r="L340" i="19"/>
  <c r="L339" i="19"/>
  <c r="L338" i="19"/>
  <c r="L337" i="19"/>
  <c r="L336" i="19"/>
  <c r="L335" i="19"/>
  <c r="L334" i="19"/>
  <c r="L333" i="19"/>
  <c r="L332" i="19"/>
  <c r="L331" i="19"/>
  <c r="L330" i="19"/>
  <c r="L329" i="19"/>
  <c r="L328" i="19"/>
  <c r="L327" i="19"/>
  <c r="L326" i="19"/>
  <c r="L325" i="19"/>
  <c r="L324" i="19"/>
  <c r="L323" i="19"/>
  <c r="L322" i="19"/>
  <c r="L321" i="19"/>
  <c r="L320" i="19"/>
  <c r="L319" i="19"/>
  <c r="L318" i="19"/>
  <c r="L317" i="19"/>
  <c r="L316" i="19"/>
  <c r="L315" i="19"/>
  <c r="L314" i="19"/>
  <c r="L313" i="19"/>
  <c r="L312" i="19"/>
  <c r="L311" i="19"/>
  <c r="L310" i="19"/>
  <c r="L309" i="19"/>
  <c r="L308" i="19"/>
  <c r="L307" i="19"/>
  <c r="L306" i="19"/>
  <c r="L305" i="19"/>
  <c r="L304" i="19"/>
  <c r="L303" i="19"/>
  <c r="L302" i="19"/>
  <c r="L301" i="19"/>
  <c r="L300" i="19"/>
  <c r="L299" i="19"/>
  <c r="L298" i="19"/>
  <c r="L297" i="19"/>
  <c r="L296" i="19"/>
  <c r="L295" i="19"/>
  <c r="L294" i="19"/>
  <c r="L293" i="19"/>
  <c r="L292" i="19"/>
  <c r="L291" i="19"/>
  <c r="L290" i="19"/>
  <c r="L289" i="19"/>
  <c r="L288" i="19"/>
  <c r="L287" i="19"/>
  <c r="L286" i="19"/>
  <c r="L285" i="19"/>
  <c r="L284" i="19"/>
  <c r="L283" i="19"/>
  <c r="L282" i="19"/>
  <c r="L281" i="19"/>
  <c r="L280" i="19"/>
  <c r="L279" i="19"/>
  <c r="L278" i="19"/>
  <c r="L277" i="19"/>
  <c r="L276" i="19"/>
  <c r="L275" i="19"/>
  <c r="L274" i="19"/>
  <c r="L273" i="19"/>
  <c r="L272" i="19"/>
  <c r="L271" i="19"/>
  <c r="L270" i="19"/>
  <c r="L269" i="19"/>
  <c r="L268" i="19"/>
  <c r="L267" i="19"/>
  <c r="L266" i="19"/>
  <c r="L265" i="19"/>
  <c r="L264" i="19"/>
  <c r="L263" i="19"/>
  <c r="L262" i="19"/>
  <c r="L261" i="19"/>
  <c r="L260" i="19"/>
  <c r="L259" i="19"/>
  <c r="L258" i="19"/>
  <c r="L257" i="19"/>
  <c r="L256" i="19"/>
  <c r="L255" i="19"/>
  <c r="L254" i="19"/>
  <c r="L253" i="19"/>
  <c r="L252" i="19"/>
  <c r="L251" i="19"/>
  <c r="L250" i="19"/>
  <c r="L249" i="19"/>
  <c r="L248" i="19"/>
  <c r="L247" i="19"/>
  <c r="L246" i="19"/>
  <c r="L245" i="19"/>
  <c r="L244" i="19"/>
  <c r="L243" i="19"/>
  <c r="L242" i="19"/>
  <c r="L241" i="19"/>
  <c r="L240" i="19"/>
  <c r="L239" i="19"/>
  <c r="L238" i="19"/>
  <c r="L237" i="19"/>
  <c r="L236" i="19"/>
  <c r="L235" i="19"/>
  <c r="L234" i="19"/>
  <c r="L233" i="19"/>
  <c r="L232" i="19"/>
  <c r="L231" i="19"/>
  <c r="L230" i="19"/>
  <c r="L229" i="19"/>
  <c r="L228" i="19"/>
  <c r="L227" i="19"/>
  <c r="L226" i="19"/>
  <c r="L225" i="19"/>
  <c r="L224" i="19"/>
  <c r="L223" i="19"/>
  <c r="L222" i="19"/>
  <c r="L221" i="19"/>
  <c r="L220" i="19"/>
  <c r="L219" i="19"/>
  <c r="L218" i="19"/>
  <c r="L217" i="19"/>
  <c r="L216" i="19"/>
  <c r="L215" i="19"/>
  <c r="L214" i="19"/>
  <c r="L213" i="19"/>
  <c r="L212" i="19"/>
  <c r="L211" i="19"/>
  <c r="L210" i="19"/>
  <c r="L209" i="19"/>
  <c r="L208" i="19"/>
  <c r="L207" i="19"/>
  <c r="L206" i="19"/>
  <c r="L205" i="19"/>
  <c r="L204" i="19"/>
  <c r="L203" i="19"/>
  <c r="L202" i="19"/>
  <c r="L201" i="19"/>
  <c r="L200" i="19"/>
  <c r="L199" i="19"/>
  <c r="L198" i="19"/>
  <c r="L197" i="19"/>
  <c r="L196" i="19"/>
  <c r="L195" i="19"/>
  <c r="L194" i="19"/>
  <c r="L193" i="19"/>
  <c r="L192" i="19"/>
  <c r="L191" i="19"/>
  <c r="L190" i="19"/>
  <c r="L189" i="19"/>
  <c r="L188" i="19"/>
  <c r="L187" i="19"/>
  <c r="L186" i="19"/>
  <c r="L185" i="19"/>
  <c r="L184" i="19"/>
  <c r="L183" i="19"/>
  <c r="L182" i="19"/>
  <c r="L181" i="19"/>
  <c r="L180" i="19"/>
  <c r="L179" i="19"/>
  <c r="L178" i="19"/>
  <c r="L177" i="19"/>
  <c r="L176" i="19"/>
  <c r="L175" i="19"/>
  <c r="L174" i="19"/>
  <c r="L173" i="19"/>
  <c r="L172" i="19"/>
  <c r="L171" i="19"/>
  <c r="L170" i="19"/>
  <c r="L169" i="19"/>
  <c r="L168" i="19"/>
  <c r="L167" i="19"/>
  <c r="L166" i="19"/>
  <c r="L165" i="19"/>
  <c r="L164" i="19"/>
  <c r="L163" i="19"/>
  <c r="L162" i="19"/>
  <c r="L161" i="19"/>
  <c r="L160" i="19"/>
  <c r="L159" i="19"/>
  <c r="L158" i="19"/>
  <c r="L157" i="19"/>
  <c r="L156" i="19"/>
  <c r="L155" i="19"/>
  <c r="L154" i="19"/>
  <c r="L153" i="19"/>
  <c r="L152" i="19"/>
  <c r="L151" i="19"/>
  <c r="L150" i="19"/>
  <c r="L149" i="19"/>
  <c r="L148" i="19"/>
  <c r="L147" i="19"/>
  <c r="L146" i="19"/>
  <c r="L145" i="19"/>
  <c r="L144" i="19"/>
  <c r="L143" i="19"/>
  <c r="L142" i="19"/>
  <c r="L141" i="19"/>
  <c r="L140" i="19"/>
  <c r="L139" i="19"/>
  <c r="L138" i="19"/>
  <c r="L137" i="19"/>
  <c r="L136" i="19"/>
  <c r="L135" i="19"/>
  <c r="L134" i="19"/>
  <c r="L133" i="19"/>
  <c r="L132" i="19"/>
  <c r="L131" i="19"/>
  <c r="L130" i="19"/>
  <c r="L129" i="19"/>
  <c r="L128" i="19"/>
  <c r="L127" i="19"/>
  <c r="L126" i="19"/>
  <c r="L125" i="19"/>
  <c r="L124" i="19"/>
  <c r="L123" i="19"/>
  <c r="L122" i="19"/>
  <c r="L121" i="19"/>
  <c r="L120" i="19"/>
  <c r="L119" i="19"/>
  <c r="L118" i="19"/>
  <c r="L117" i="19"/>
  <c r="L116" i="19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7" i="19"/>
  <c r="L6" i="19"/>
  <c r="L5" i="19"/>
  <c r="L4" i="19"/>
  <c r="L3" i="19"/>
  <c r="L2" i="19"/>
</calcChain>
</file>

<file path=xl/sharedStrings.xml><?xml version="1.0" encoding="utf-8"?>
<sst xmlns="http://schemas.openxmlformats.org/spreadsheetml/2006/main" count="87" uniqueCount="62">
  <si>
    <t>BLOCK-30</t>
  </si>
  <si>
    <t>Заказчик</t>
  </si>
  <si>
    <t>Фаизов Ш.М.</t>
  </si>
  <si>
    <t>вспом БВР</t>
  </si>
  <si>
    <t>Номер пробы</t>
  </si>
  <si>
    <t xml:space="preserve">МА ИАЦ-71-2010 </t>
  </si>
  <si>
    <t>ПРОТОКОЛ РЕЗУЛЬТАТОВ АНАЛИЗА №</t>
  </si>
  <si>
    <t xml:space="preserve">Дата получения проб:    </t>
  </si>
  <si>
    <t>ОТК</t>
  </si>
  <si>
    <t>Количество проб:</t>
  </si>
  <si>
    <t>Тип проб:</t>
  </si>
  <si>
    <t xml:space="preserve">Методика: </t>
  </si>
  <si>
    <t>Тип анализа:</t>
  </si>
  <si>
    <t xml:space="preserve">№ </t>
  </si>
  <si>
    <t xml:space="preserve">Ag,%             </t>
  </si>
  <si>
    <t xml:space="preserve">Сu,% </t>
  </si>
  <si>
    <t>Fe,%</t>
  </si>
  <si>
    <t>Ag</t>
  </si>
  <si>
    <t>Атомно-абсорбционный анализ</t>
  </si>
  <si>
    <t xml:space="preserve">Au,%             </t>
  </si>
  <si>
    <t xml:space="preserve"> Hачальника  ПАЛ</t>
  </si>
  <si>
    <t xml:space="preserve">                                                Пробирно-аналитическая лаборатория</t>
  </si>
  <si>
    <t>Day</t>
  </si>
  <si>
    <t>Night</t>
  </si>
  <si>
    <t>К</t>
  </si>
  <si>
    <t>RL-0</t>
  </si>
  <si>
    <t>RL-1</t>
  </si>
  <si>
    <t>RL-2</t>
  </si>
  <si>
    <t>RL-3</t>
  </si>
  <si>
    <t>RL-4</t>
  </si>
  <si>
    <t>RL-5</t>
  </si>
  <si>
    <t>RL-6</t>
  </si>
  <si>
    <t>RL-7</t>
  </si>
  <si>
    <t>RL-8</t>
  </si>
  <si>
    <t>RL-9</t>
  </si>
  <si>
    <t>RL-10</t>
  </si>
  <si>
    <t>RL-11</t>
  </si>
  <si>
    <t>329575К</t>
  </si>
  <si>
    <t>278172К</t>
  </si>
  <si>
    <t>278174К</t>
  </si>
  <si>
    <t>278180К</t>
  </si>
  <si>
    <t>278177К</t>
  </si>
  <si>
    <t>ТП-25-1685В</t>
  </si>
  <si>
    <t>ТП-25-1686В</t>
  </si>
  <si>
    <t>ТП-25-1687В</t>
  </si>
  <si>
    <t>CP-2/1</t>
  </si>
  <si>
    <t>CP-2/2</t>
  </si>
  <si>
    <t>CP-2/3</t>
  </si>
  <si>
    <t>CR-3/1</t>
  </si>
  <si>
    <t>CR-3/2</t>
  </si>
  <si>
    <t>CR-3/3</t>
  </si>
  <si>
    <t>351131К</t>
  </si>
  <si>
    <t>351141К</t>
  </si>
  <si>
    <t>351155К</t>
  </si>
  <si>
    <t>351167К</t>
  </si>
  <si>
    <t>351173К</t>
  </si>
  <si>
    <t>351193К</t>
  </si>
  <si>
    <t>RL-1 К</t>
  </si>
  <si>
    <t>Bt-1</t>
  </si>
  <si>
    <t>Bt-2</t>
  </si>
  <si>
    <t>Bt-3</t>
  </si>
  <si>
    <t>Bt-4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</si>
</sst>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;\-0;;\ @"/>
    <numFmt numFmtId="166" formatCode="0.00;\-0.00;;\ 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102">
    <xf numFmtId="0" fontId="0" fillId="0" borderId="0" xfId="0"/>
    <xf numFmtId="0" fontId="4" fillId="0" borderId="0" xfId="0" applyFont="1"/>
    <xf numFmtId="0" fontId="9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0" fillId="0" borderId="0" xfId="0" applyProtection="1">
      <protection hidden="1"/>
    </xf>
    <xf numFmtId="0" fontId="0" fillId="0" borderId="0" xfId="0" applyProtection="1"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2" fontId="8" fillId="0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2" fontId="8" fillId="0" borderId="0" xfId="4" applyNumberFormat="1" applyFont="1" applyBorder="1" applyAlignment="1">
      <alignment horizontal="left"/>
    </xf>
    <xf numFmtId="14" fontId="11" fillId="2" borderId="0" xfId="4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15" fillId="0" borderId="0" xfId="0" applyFont="1"/>
    <xf numFmtId="49" fontId="10" fillId="2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9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7" fillId="2" borderId="1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7" fillId="2" borderId="2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/>
    <xf numFmtId="2" fontId="7" fillId="0" borderId="0" xfId="0" applyNumberFormat="1" applyFont="1"/>
    <xf numFmtId="2" fontId="7" fillId="2" borderId="19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1" fontId="9" fillId="0" borderId="21" xfId="0" applyNumberFormat="1" applyFont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Font="1" applyBorder="1" applyAlignment="1" applyProtection="1">
      <alignment horizontal="center"/>
      <protection hidden="1"/>
    </xf>
    <xf numFmtId="0" fontId="12" fillId="3" borderId="11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horizontal="center" vertical="center"/>
      <protection locked="0"/>
    </xf>
    <xf numFmtId="14" fontId="12" fillId="3" borderId="12" xfId="0" applyNumberFormat="1" applyFont="1" applyFill="1" applyBorder="1" applyAlignment="1" applyProtection="1">
      <alignment vertical="center"/>
      <protection locked="0"/>
    </xf>
    <xf numFmtId="14" fontId="0" fillId="3" borderId="12" xfId="0" applyNumberFormat="1" applyFill="1" applyBorder="1" applyAlignment="1" applyProtection="1">
      <alignment vertical="center"/>
      <protection locked="0"/>
    </xf>
    <xf numFmtId="14" fontId="0" fillId="3" borderId="13" xfId="0" applyNumberFormat="1" applyFill="1" applyBorder="1" applyAlignment="1" applyProtection="1">
      <alignment vertical="center"/>
      <protection locked="0"/>
    </xf>
    <xf numFmtId="165" fontId="0" fillId="0" borderId="0" xfId="0" applyNumberFormat="1" applyProtection="1">
      <protection locked="0"/>
    </xf>
    <xf numFmtId="0" fontId="0" fillId="0" borderId="22" xfId="0" applyNumberFormat="1" applyBorder="1" applyAlignment="1" applyProtection="1">
      <alignment horizontal="center"/>
      <protection locked="0"/>
    </xf>
    <xf numFmtId="166" fontId="0" fillId="3" borderId="12" xfId="0" applyNumberFormat="1" applyFill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</xf>
    <xf numFmtId="166" fontId="0" fillId="0" borderId="4" xfId="0" applyNumberFormat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</xf>
    <xf numFmtId="166" fontId="0" fillId="4" borderId="4" xfId="0" applyNumberFormat="1" applyFill="1" applyBorder="1" applyAlignment="1" applyProtection="1">
      <alignment horizontal="center"/>
    </xf>
    <xf numFmtId="166" fontId="0" fillId="4" borderId="23" xfId="0" applyNumberFormat="1" applyFill="1" applyBorder="1" applyAlignment="1" applyProtection="1">
      <alignment horizontal="center"/>
    </xf>
    <xf numFmtId="166" fontId="16" fillId="0" borderId="1" xfId="0" applyNumberFormat="1" applyFont="1" applyBorder="1" applyAlignment="1" applyProtection="1">
      <alignment horizontal="center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0" fillId="0" borderId="24" xfId="0" applyNumberFormat="1" applyBorder="1" applyAlignment="1" applyProtection="1">
      <alignment horizontal="center"/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14" fontId="11" fillId="2" borderId="2" xfId="4" applyNumberFormat="1" applyFont="1" applyFill="1" applyBorder="1" applyAlignment="1">
      <alignment horizontal="center" vertical="center" wrapText="1"/>
    </xf>
    <xf numFmtId="14" fontId="11" fillId="2" borderId="3" xfId="4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5">
    <cellStyle name="Normal_RESULTS FORM" xfId="4"/>
    <cellStyle name="Обычный" xfId="0" builtinId="0"/>
    <cellStyle name="Обычный 2" xfId="1"/>
    <cellStyle name="Обычный 3" xfId="2"/>
    <cellStyle name="Обычный 4" xfId="3"/>
  </cellStyles>
  <dxfs count="321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1074;&#1086;&#1076;&#1085;&#1099;&#1081;%20&#1078;&#1091;&#1088;&#1085;&#1072;&#1083;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 XRF"/>
      <sheetName val="Gold AAS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Carb"/>
      <sheetName val="Calc"/>
      <sheetName val="Кол-во проб"/>
      <sheetName val="Cводный журнал - 2024"/>
      <sheetName val="Расчет"/>
    </sheetNames>
    <sheetDataSet>
      <sheetData sheetId="0">
        <row r="1">
          <cell r="A1" t="str">
            <v>Дата</v>
          </cell>
        </row>
        <row r="2">
          <cell r="B2" t="str">
            <v>K.O.3 (1)</v>
          </cell>
          <cell r="C2">
            <v>51.52</v>
          </cell>
          <cell r="D2">
            <v>8.99</v>
          </cell>
          <cell r="E2">
            <v>36.409999999999997</v>
          </cell>
          <cell r="F2">
            <v>2.09</v>
          </cell>
        </row>
        <row r="3">
          <cell r="B3" t="str">
            <v>K.O.1 (2) HNO3</v>
          </cell>
          <cell r="C3">
            <v>79.95</v>
          </cell>
          <cell r="D3">
            <v>7.16</v>
          </cell>
          <cell r="E3">
            <v>11.65</v>
          </cell>
          <cell r="F3">
            <v>0.92</v>
          </cell>
        </row>
        <row r="4">
          <cell r="B4" t="str">
            <v>K.O.2 HNO3</v>
          </cell>
          <cell r="C4">
            <v>76.39</v>
          </cell>
          <cell r="D4">
            <v>9.76</v>
          </cell>
          <cell r="E4">
            <v>13.22</v>
          </cell>
          <cell r="F4">
            <v>0.44</v>
          </cell>
        </row>
        <row r="5">
          <cell r="B5" t="str">
            <v>K.O.3 HNO3</v>
          </cell>
          <cell r="C5">
            <v>74.06</v>
          </cell>
          <cell r="D5">
            <v>6.03</v>
          </cell>
          <cell r="E5">
            <v>17.93</v>
          </cell>
          <cell r="F5">
            <v>1.61</v>
          </cell>
        </row>
        <row r="6">
          <cell r="B6" t="str">
            <v>K.O. УКВ HNO3</v>
          </cell>
          <cell r="C6">
            <v>77.63</v>
          </cell>
          <cell r="D6">
            <v>11.39</v>
          </cell>
          <cell r="E6">
            <v>9.16</v>
          </cell>
          <cell r="F6">
            <v>1.32</v>
          </cell>
        </row>
        <row r="7">
          <cell r="B7">
            <v>1659</v>
          </cell>
          <cell r="C7">
            <v>88.43</v>
          </cell>
          <cell r="D7">
            <v>3.67</v>
          </cell>
          <cell r="E7">
            <v>7.59</v>
          </cell>
          <cell r="F7">
            <v>0.3</v>
          </cell>
        </row>
        <row r="8">
          <cell r="B8">
            <v>1660</v>
          </cell>
          <cell r="C8">
            <v>90.3</v>
          </cell>
          <cell r="D8">
            <v>4.3899999999999997</v>
          </cell>
          <cell r="E8">
            <v>5.05</v>
          </cell>
          <cell r="F8">
            <v>0.25</v>
          </cell>
        </row>
        <row r="9">
          <cell r="B9">
            <v>1661</v>
          </cell>
          <cell r="C9">
            <v>92.83</v>
          </cell>
          <cell r="D9">
            <v>3.7</v>
          </cell>
          <cell r="E9">
            <v>3.27</v>
          </cell>
          <cell r="F9">
            <v>0.17</v>
          </cell>
        </row>
        <row r="10">
          <cell r="B10" t="str">
            <v>HLP-11</v>
          </cell>
          <cell r="C10">
            <v>94.16</v>
          </cell>
          <cell r="D10">
            <v>3.47</v>
          </cell>
          <cell r="E10">
            <v>2.16</v>
          </cell>
          <cell r="F10">
            <v>0.16</v>
          </cell>
        </row>
        <row r="11">
          <cell r="B11">
            <v>1662</v>
          </cell>
          <cell r="C11">
            <v>85.09</v>
          </cell>
          <cell r="D11">
            <v>4.08</v>
          </cell>
          <cell r="E11">
            <v>10.62</v>
          </cell>
          <cell r="F11">
            <v>0.18</v>
          </cell>
        </row>
        <row r="12">
          <cell r="B12">
            <v>1663</v>
          </cell>
          <cell r="C12">
            <v>89.27</v>
          </cell>
          <cell r="D12">
            <v>3.11</v>
          </cell>
          <cell r="E12">
            <v>7.48</v>
          </cell>
          <cell r="F12">
            <v>0.12</v>
          </cell>
        </row>
        <row r="13">
          <cell r="B13">
            <v>1664</v>
          </cell>
          <cell r="C13">
            <v>91.73</v>
          </cell>
          <cell r="D13">
            <v>2.88</v>
          </cell>
          <cell r="E13">
            <v>5.27</v>
          </cell>
          <cell r="F13">
            <v>0.11</v>
          </cell>
        </row>
        <row r="14">
          <cell r="B14">
            <v>1665</v>
          </cell>
          <cell r="C14">
            <v>88.21</v>
          </cell>
          <cell r="D14">
            <v>3.5</v>
          </cell>
          <cell r="E14">
            <v>8.16</v>
          </cell>
          <cell r="F14">
            <v>7.0000000000000007E-2</v>
          </cell>
        </row>
        <row r="15">
          <cell r="B15">
            <v>1666</v>
          </cell>
          <cell r="C15">
            <v>88.25</v>
          </cell>
          <cell r="D15">
            <v>3.45</v>
          </cell>
          <cell r="E15">
            <v>8.1199999999999992</v>
          </cell>
          <cell r="F15">
            <v>0.17</v>
          </cell>
        </row>
        <row r="16">
          <cell r="B16">
            <v>1667</v>
          </cell>
          <cell r="C16">
            <v>88.3</v>
          </cell>
          <cell r="D16">
            <v>3.47</v>
          </cell>
          <cell r="E16">
            <v>8.08</v>
          </cell>
          <cell r="F16">
            <v>0.11</v>
          </cell>
        </row>
        <row r="17">
          <cell r="B17">
            <v>1668</v>
          </cell>
          <cell r="C17">
            <v>91.04</v>
          </cell>
          <cell r="D17">
            <v>2.75</v>
          </cell>
          <cell r="E17">
            <v>6.07</v>
          </cell>
          <cell r="F17">
            <v>0.13</v>
          </cell>
        </row>
        <row r="18">
          <cell r="B18">
            <v>1669</v>
          </cell>
          <cell r="C18">
            <v>93.45</v>
          </cell>
          <cell r="D18">
            <v>2.78</v>
          </cell>
          <cell r="E18">
            <v>3.61</v>
          </cell>
          <cell r="F18">
            <v>0.14000000000000001</v>
          </cell>
        </row>
        <row r="19">
          <cell r="B19">
            <v>1670</v>
          </cell>
          <cell r="C19">
            <v>93.51</v>
          </cell>
          <cell r="D19">
            <v>2.79</v>
          </cell>
          <cell r="E19">
            <v>3.59</v>
          </cell>
          <cell r="F19">
            <v>0.1</v>
          </cell>
        </row>
        <row r="20">
          <cell r="B20">
            <v>1671</v>
          </cell>
          <cell r="C20">
            <v>93.35</v>
          </cell>
          <cell r="D20">
            <v>2.77</v>
          </cell>
          <cell r="E20">
            <v>3.61</v>
          </cell>
          <cell r="F20">
            <v>0.26</v>
          </cell>
        </row>
        <row r="21">
          <cell r="B21">
            <v>1672</v>
          </cell>
          <cell r="C21">
            <v>91.59</v>
          </cell>
          <cell r="D21">
            <v>2.81</v>
          </cell>
          <cell r="E21">
            <v>5.42</v>
          </cell>
          <cell r="F21">
            <v>0.17</v>
          </cell>
        </row>
        <row r="22">
          <cell r="B22" t="str">
            <v>Ag-428</v>
          </cell>
          <cell r="C22">
            <v>0.12</v>
          </cell>
          <cell r="D22">
            <v>99.7</v>
          </cell>
          <cell r="E22">
            <v>0</v>
          </cell>
          <cell r="F22">
            <v>0.17</v>
          </cell>
        </row>
        <row r="23">
          <cell r="B23" t="str">
            <v>Ag-429</v>
          </cell>
          <cell r="C23">
            <v>0.08</v>
          </cell>
          <cell r="D23">
            <v>99.66</v>
          </cell>
          <cell r="E23">
            <v>0.01</v>
          </cell>
          <cell r="F23">
            <v>0.24</v>
          </cell>
        </row>
        <row r="24">
          <cell r="B24" t="str">
            <v>Ag-430</v>
          </cell>
          <cell r="C24">
            <v>0.12</v>
          </cell>
          <cell r="D24">
            <v>99.78</v>
          </cell>
          <cell r="E24">
            <v>0.02</v>
          </cell>
          <cell r="F24">
            <v>7.0000000000000007E-2</v>
          </cell>
        </row>
        <row r="25">
          <cell r="B25" t="str">
            <v>K.O.1</v>
          </cell>
          <cell r="C25">
            <v>63.64</v>
          </cell>
          <cell r="D25">
            <v>9.5500000000000007</v>
          </cell>
          <cell r="E25">
            <v>25.05</v>
          </cell>
          <cell r="F25">
            <v>0.78</v>
          </cell>
        </row>
        <row r="26">
          <cell r="B26" t="str">
            <v>K.O.2</v>
          </cell>
          <cell r="C26">
            <v>58.4</v>
          </cell>
          <cell r="D26">
            <v>10.87</v>
          </cell>
          <cell r="E26">
            <v>27.32</v>
          </cell>
          <cell r="F26">
            <v>2.35</v>
          </cell>
        </row>
        <row r="27">
          <cell r="B27" t="str">
            <v>Шлам</v>
          </cell>
          <cell r="C27">
            <v>52.27</v>
          </cell>
          <cell r="D27">
            <v>16.3</v>
          </cell>
          <cell r="E27">
            <v>21.84</v>
          </cell>
          <cell r="F27">
            <v>7.8</v>
          </cell>
        </row>
        <row r="28">
          <cell r="B28" t="str">
            <v>K.O.1 HNO3</v>
          </cell>
          <cell r="C28">
            <v>79.77</v>
          </cell>
          <cell r="D28">
            <v>10.18</v>
          </cell>
          <cell r="E28">
            <v>9.4600000000000009</v>
          </cell>
          <cell r="F28">
            <v>0.38</v>
          </cell>
        </row>
        <row r="29">
          <cell r="B29" t="str">
            <v>K.O.3</v>
          </cell>
          <cell r="C29">
            <v>54.34</v>
          </cell>
          <cell r="D29">
            <v>9.74</v>
          </cell>
          <cell r="E29">
            <v>33.83</v>
          </cell>
          <cell r="F29">
            <v>1.1100000000000001</v>
          </cell>
        </row>
        <row r="30">
          <cell r="B30" t="str">
            <v>K.O. HLP</v>
          </cell>
          <cell r="C30">
            <v>52.7</v>
          </cell>
          <cell r="D30">
            <v>8.56</v>
          </cell>
          <cell r="E30">
            <v>35.46</v>
          </cell>
          <cell r="F30">
            <v>1.2</v>
          </cell>
        </row>
        <row r="31">
          <cell r="B31" t="str">
            <v>K.O.2 HNO3</v>
          </cell>
          <cell r="C31">
            <v>76.88</v>
          </cell>
          <cell r="D31">
            <v>12.55</v>
          </cell>
          <cell r="E31">
            <v>10.01</v>
          </cell>
          <cell r="F31">
            <v>0.43</v>
          </cell>
        </row>
        <row r="32">
          <cell r="B32">
            <v>1673</v>
          </cell>
          <cell r="C32">
            <v>92.25</v>
          </cell>
          <cell r="D32">
            <v>4.25</v>
          </cell>
          <cell r="E32">
            <v>3.11</v>
          </cell>
          <cell r="F32">
            <v>0.38</v>
          </cell>
        </row>
        <row r="33">
          <cell r="B33">
            <v>1674</v>
          </cell>
          <cell r="C33">
            <v>92.98</v>
          </cell>
          <cell r="D33">
            <v>3.97</v>
          </cell>
          <cell r="E33">
            <v>2.83</v>
          </cell>
          <cell r="F33">
            <v>0.21</v>
          </cell>
        </row>
        <row r="34">
          <cell r="B34">
            <v>1675</v>
          </cell>
          <cell r="C34">
            <v>93.07</v>
          </cell>
          <cell r="D34">
            <v>3.92</v>
          </cell>
          <cell r="E34">
            <v>2.8</v>
          </cell>
          <cell r="F34">
            <v>0.2</v>
          </cell>
        </row>
        <row r="35">
          <cell r="B35">
            <v>1676</v>
          </cell>
          <cell r="C35">
            <v>93.27</v>
          </cell>
          <cell r="D35">
            <v>3.91</v>
          </cell>
          <cell r="E35">
            <v>2.71</v>
          </cell>
          <cell r="F35">
            <v>0.1</v>
          </cell>
        </row>
        <row r="36">
          <cell r="B36" t="str">
            <v>K.O.3 HNO3</v>
          </cell>
          <cell r="C36">
            <v>82.92</v>
          </cell>
          <cell r="D36">
            <v>6.25</v>
          </cell>
          <cell r="E36">
            <v>9.85</v>
          </cell>
          <cell r="F36">
            <v>0.56999999999999995</v>
          </cell>
        </row>
        <row r="37">
          <cell r="B37" t="str">
            <v>K.O. HLP HNO3</v>
          </cell>
          <cell r="C37">
            <v>78.569999999999993</v>
          </cell>
          <cell r="D37">
            <v>2.62</v>
          </cell>
          <cell r="E37">
            <v>17.670000000000002</v>
          </cell>
          <cell r="F37">
            <v>0.43</v>
          </cell>
        </row>
        <row r="38">
          <cell r="B38">
            <v>1677</v>
          </cell>
          <cell r="C38">
            <v>90.51</v>
          </cell>
          <cell r="D38">
            <v>5.78</v>
          </cell>
          <cell r="E38">
            <v>3.51</v>
          </cell>
          <cell r="F38">
            <v>0.19</v>
          </cell>
        </row>
        <row r="39">
          <cell r="B39">
            <v>1678</v>
          </cell>
          <cell r="C39">
            <v>90.79</v>
          </cell>
          <cell r="D39">
            <v>5.51</v>
          </cell>
          <cell r="E39">
            <v>3.5</v>
          </cell>
          <cell r="F39">
            <v>0.19</v>
          </cell>
        </row>
        <row r="40">
          <cell r="B40">
            <v>1679</v>
          </cell>
          <cell r="C40">
            <v>91.51</v>
          </cell>
          <cell r="D40">
            <v>4.87</v>
          </cell>
          <cell r="E40">
            <v>3.44</v>
          </cell>
          <cell r="F40">
            <v>0.17</v>
          </cell>
        </row>
        <row r="41">
          <cell r="B41">
            <v>1680</v>
          </cell>
          <cell r="C41">
            <v>94.3</v>
          </cell>
          <cell r="D41">
            <v>2.99</v>
          </cell>
          <cell r="E41">
            <v>2.5299999999999998</v>
          </cell>
          <cell r="F41">
            <v>0.17</v>
          </cell>
        </row>
        <row r="42">
          <cell r="B42">
            <v>1681</v>
          </cell>
          <cell r="C42">
            <v>94.08</v>
          </cell>
          <cell r="D42">
            <v>2.99</v>
          </cell>
          <cell r="E42">
            <v>2.77</v>
          </cell>
          <cell r="F42">
            <v>0.15</v>
          </cell>
        </row>
        <row r="43">
          <cell r="B43" t="str">
            <v>HLP-12</v>
          </cell>
          <cell r="C43">
            <v>88.44</v>
          </cell>
          <cell r="D43">
            <v>1.67</v>
          </cell>
          <cell r="E43">
            <v>9.73</v>
          </cell>
          <cell r="F43">
            <v>0.14000000000000001</v>
          </cell>
        </row>
        <row r="44">
          <cell r="B44" t="str">
            <v>K.O.3</v>
          </cell>
          <cell r="C44">
            <v>56.18</v>
          </cell>
          <cell r="D44">
            <v>10.89</v>
          </cell>
          <cell r="E44">
            <v>30.84</v>
          </cell>
          <cell r="F44">
            <v>1.1100000000000001</v>
          </cell>
        </row>
        <row r="45">
          <cell r="B45" t="str">
            <v>K.O.2</v>
          </cell>
          <cell r="C45">
            <v>55.26</v>
          </cell>
          <cell r="D45">
            <v>16.95</v>
          </cell>
          <cell r="E45">
            <v>26.7</v>
          </cell>
          <cell r="F45">
            <v>0.75</v>
          </cell>
        </row>
        <row r="46">
          <cell r="B46" t="str">
            <v>K.O.1</v>
          </cell>
          <cell r="C46">
            <v>59.04</v>
          </cell>
          <cell r="D46">
            <v>12.47</v>
          </cell>
          <cell r="E46">
            <v>27.32</v>
          </cell>
          <cell r="F46">
            <v>0.61</v>
          </cell>
        </row>
        <row r="47">
          <cell r="B47" t="str">
            <v>K.O.3 HNO3</v>
          </cell>
          <cell r="C47">
            <v>80.37</v>
          </cell>
          <cell r="D47">
            <v>8.31</v>
          </cell>
          <cell r="E47">
            <v>10.33</v>
          </cell>
          <cell r="F47">
            <v>0.77</v>
          </cell>
        </row>
        <row r="48">
          <cell r="B48" t="str">
            <v>K.O.2 HNO3</v>
          </cell>
          <cell r="C48">
            <v>74.28</v>
          </cell>
          <cell r="D48">
            <v>11.51</v>
          </cell>
          <cell r="E48">
            <v>13.41</v>
          </cell>
          <cell r="F48">
            <v>0.56000000000000005</v>
          </cell>
        </row>
        <row r="49">
          <cell r="B49">
            <v>1682</v>
          </cell>
          <cell r="C49">
            <v>93.8</v>
          </cell>
          <cell r="D49">
            <v>3.13</v>
          </cell>
          <cell r="E49">
            <v>2.92</v>
          </cell>
          <cell r="F49">
            <v>0.14000000000000001</v>
          </cell>
        </row>
        <row r="50">
          <cell r="B50">
            <v>1683</v>
          </cell>
          <cell r="C50">
            <v>91.16</v>
          </cell>
          <cell r="D50">
            <v>4.57</v>
          </cell>
          <cell r="E50">
            <v>4.09</v>
          </cell>
          <cell r="F50">
            <v>0.17</v>
          </cell>
        </row>
        <row r="51">
          <cell r="B51" t="str">
            <v>K.O.1 HNO3</v>
          </cell>
          <cell r="C51">
            <v>79.47</v>
          </cell>
          <cell r="D51">
            <v>8.19</v>
          </cell>
          <cell r="E51">
            <v>11.84</v>
          </cell>
          <cell r="F51">
            <v>0.33</v>
          </cell>
        </row>
        <row r="52">
          <cell r="B52" t="str">
            <v>K.O. HLP</v>
          </cell>
          <cell r="C52">
            <v>44.13</v>
          </cell>
          <cell r="D52">
            <v>7.33</v>
          </cell>
          <cell r="E52">
            <v>42.98</v>
          </cell>
          <cell r="F52">
            <v>2.4300000000000002</v>
          </cell>
        </row>
        <row r="53">
          <cell r="B53">
            <v>1684</v>
          </cell>
          <cell r="C53">
            <v>92.99</v>
          </cell>
          <cell r="D53">
            <v>3.42</v>
          </cell>
          <cell r="E53">
            <v>3.43</v>
          </cell>
          <cell r="F53">
            <v>0.12</v>
          </cell>
        </row>
        <row r="54">
          <cell r="B54" t="str">
            <v>K.O. HLP HNO3</v>
          </cell>
          <cell r="C54">
            <v>67.930000000000007</v>
          </cell>
          <cell r="D54">
            <v>3.87</v>
          </cell>
          <cell r="E54">
            <v>25.86</v>
          </cell>
          <cell r="F54">
            <v>1.71</v>
          </cell>
        </row>
        <row r="55">
          <cell r="B55" t="str">
            <v>HLP-13</v>
          </cell>
          <cell r="C55">
            <v>78.900000000000006</v>
          </cell>
          <cell r="D55">
            <v>3.22</v>
          </cell>
          <cell r="E55">
            <v>17.7</v>
          </cell>
          <cell r="F55">
            <v>0.11</v>
          </cell>
        </row>
        <row r="56">
          <cell r="B56">
            <v>1685</v>
          </cell>
          <cell r="C56">
            <v>89.77</v>
          </cell>
          <cell r="D56">
            <v>5.36</v>
          </cell>
          <cell r="E56">
            <v>4.7300000000000004</v>
          </cell>
          <cell r="F56">
            <v>0.13</v>
          </cell>
        </row>
        <row r="57">
          <cell r="B57">
            <v>1686</v>
          </cell>
          <cell r="C57">
            <v>90.73</v>
          </cell>
          <cell r="D57">
            <v>4.8</v>
          </cell>
          <cell r="E57">
            <v>4.3499999999999996</v>
          </cell>
          <cell r="F57">
            <v>0.11</v>
          </cell>
        </row>
        <row r="58">
          <cell r="B58">
            <v>1687</v>
          </cell>
          <cell r="C58">
            <v>91.24</v>
          </cell>
          <cell r="D58">
            <v>4.66</v>
          </cell>
          <cell r="E58">
            <v>3.96</v>
          </cell>
          <cell r="F58">
            <v>0.11</v>
          </cell>
        </row>
        <row r="59">
          <cell r="B59">
            <v>1688</v>
          </cell>
          <cell r="C59">
            <v>94.99</v>
          </cell>
          <cell r="D59">
            <v>2.83</v>
          </cell>
          <cell r="E59">
            <v>2.08</v>
          </cell>
          <cell r="F59">
            <v>0.09</v>
          </cell>
        </row>
        <row r="60">
          <cell r="B60">
            <v>1689</v>
          </cell>
          <cell r="C60">
            <v>94.05</v>
          </cell>
          <cell r="D60">
            <v>3.13</v>
          </cell>
          <cell r="E60">
            <v>2.72</v>
          </cell>
          <cell r="F60">
            <v>0.09</v>
          </cell>
        </row>
        <row r="61">
          <cell r="B61">
            <v>1690</v>
          </cell>
          <cell r="C61">
            <v>92.68</v>
          </cell>
          <cell r="D61">
            <v>3.56</v>
          </cell>
          <cell r="E61">
            <v>3.67</v>
          </cell>
          <cell r="F61">
            <v>0.08</v>
          </cell>
        </row>
        <row r="62">
          <cell r="B62">
            <v>1691</v>
          </cell>
          <cell r="C62">
            <v>94.03</v>
          </cell>
          <cell r="D62">
            <v>3.07</v>
          </cell>
          <cell r="E62">
            <v>2.76</v>
          </cell>
          <cell r="F62">
            <v>0.13</v>
          </cell>
        </row>
        <row r="63">
          <cell r="B63">
            <v>1692</v>
          </cell>
          <cell r="C63">
            <v>93.21</v>
          </cell>
          <cell r="D63">
            <v>3.48</v>
          </cell>
          <cell r="E63">
            <v>3.19</v>
          </cell>
          <cell r="F63">
            <v>0.11</v>
          </cell>
        </row>
        <row r="64">
          <cell r="B64">
            <v>1693</v>
          </cell>
          <cell r="C64">
            <v>92</v>
          </cell>
          <cell r="D64">
            <v>4.07</v>
          </cell>
          <cell r="E64">
            <v>3.82</v>
          </cell>
          <cell r="F64">
            <v>0.1</v>
          </cell>
        </row>
        <row r="65">
          <cell r="B65">
            <v>1694</v>
          </cell>
          <cell r="C65">
            <v>92.33</v>
          </cell>
          <cell r="D65">
            <v>3.71</v>
          </cell>
          <cell r="E65">
            <v>3.85</v>
          </cell>
          <cell r="F65">
            <v>0.1</v>
          </cell>
        </row>
        <row r="66">
          <cell r="B66">
            <v>1695</v>
          </cell>
          <cell r="C66">
            <v>93.49</v>
          </cell>
          <cell r="D66">
            <v>3.52</v>
          </cell>
          <cell r="E66">
            <v>2.88</v>
          </cell>
          <cell r="F66">
            <v>0.1</v>
          </cell>
        </row>
        <row r="67">
          <cell r="B67" t="str">
            <v>Ag-431</v>
          </cell>
          <cell r="C67">
            <v>0.1</v>
          </cell>
          <cell r="D67">
            <v>99.79</v>
          </cell>
          <cell r="E67">
            <v>0</v>
          </cell>
          <cell r="F67">
            <v>0.1</v>
          </cell>
        </row>
        <row r="68">
          <cell r="B68" t="str">
            <v>Ag-432</v>
          </cell>
          <cell r="C68">
            <v>0.16</v>
          </cell>
          <cell r="D68">
            <v>99.77</v>
          </cell>
          <cell r="E68">
            <v>0</v>
          </cell>
          <cell r="F68">
            <v>0.06</v>
          </cell>
        </row>
        <row r="69">
          <cell r="B69" t="str">
            <v>Ag-433</v>
          </cell>
          <cell r="C69">
            <v>0.14000000000000001</v>
          </cell>
          <cell r="D69">
            <v>99.72</v>
          </cell>
          <cell r="E69">
            <v>0</v>
          </cell>
          <cell r="F69">
            <v>0.13</v>
          </cell>
        </row>
        <row r="70">
          <cell r="B70" t="str">
            <v>K.O.1</v>
          </cell>
          <cell r="C70">
            <v>55.01</v>
          </cell>
          <cell r="D70">
            <v>12.85</v>
          </cell>
          <cell r="E70">
            <v>28.79</v>
          </cell>
          <cell r="F70">
            <v>2.59</v>
          </cell>
        </row>
        <row r="71">
          <cell r="B71" t="str">
            <v>K.O.2</v>
          </cell>
          <cell r="C71">
            <v>52.52</v>
          </cell>
          <cell r="D71">
            <v>13.12</v>
          </cell>
          <cell r="E71">
            <v>33.35</v>
          </cell>
          <cell r="F71">
            <v>0.65</v>
          </cell>
        </row>
        <row r="72">
          <cell r="B72" t="str">
            <v>K.O.3</v>
          </cell>
          <cell r="C72">
            <v>51.47</v>
          </cell>
          <cell r="D72">
            <v>10.25</v>
          </cell>
          <cell r="E72">
            <v>36.57</v>
          </cell>
          <cell r="F72">
            <v>0.87</v>
          </cell>
        </row>
        <row r="73">
          <cell r="B73" t="str">
            <v>K.O.1 HNO3</v>
          </cell>
          <cell r="C73">
            <v>81.2</v>
          </cell>
          <cell r="D73">
            <v>8.56</v>
          </cell>
          <cell r="E73">
            <v>9.34</v>
          </cell>
          <cell r="F73">
            <v>0.72</v>
          </cell>
        </row>
        <row r="74">
          <cell r="B74" t="str">
            <v>K.O.2 HNO3</v>
          </cell>
          <cell r="C74">
            <v>77.09</v>
          </cell>
          <cell r="D74">
            <v>12.32</v>
          </cell>
          <cell r="E74">
            <v>9.93</v>
          </cell>
          <cell r="F74">
            <v>0.56000000000000005</v>
          </cell>
        </row>
        <row r="75">
          <cell r="B75">
            <v>1696</v>
          </cell>
          <cell r="C75">
            <v>94.3</v>
          </cell>
          <cell r="D75">
            <v>3.32</v>
          </cell>
          <cell r="E75">
            <v>2.15</v>
          </cell>
          <cell r="F75">
            <v>0.22</v>
          </cell>
        </row>
        <row r="76">
          <cell r="B76">
            <v>1697</v>
          </cell>
          <cell r="C76">
            <v>92.89</v>
          </cell>
          <cell r="D76">
            <v>4.3099999999999996</v>
          </cell>
          <cell r="E76">
            <v>2.57</v>
          </cell>
          <cell r="F76">
            <v>0.21</v>
          </cell>
        </row>
        <row r="77">
          <cell r="B77" t="str">
            <v>K.O.3 HNO3</v>
          </cell>
          <cell r="C77">
            <v>83.81</v>
          </cell>
          <cell r="D77">
            <v>4.3099999999999996</v>
          </cell>
          <cell r="E77">
            <v>11.11</v>
          </cell>
          <cell r="F77">
            <v>0.56999999999999995</v>
          </cell>
        </row>
        <row r="78">
          <cell r="B78">
            <v>1698</v>
          </cell>
          <cell r="C78">
            <v>95.6</v>
          </cell>
          <cell r="D78">
            <v>1.77</v>
          </cell>
          <cell r="E78">
            <v>2.46</v>
          </cell>
          <cell r="F78">
            <v>0.16</v>
          </cell>
        </row>
        <row r="79">
          <cell r="B79">
            <v>1699</v>
          </cell>
          <cell r="C79">
            <v>93.37</v>
          </cell>
          <cell r="D79">
            <v>3.98</v>
          </cell>
          <cell r="E79">
            <v>2.4900000000000002</v>
          </cell>
          <cell r="F79">
            <v>0.12</v>
          </cell>
        </row>
        <row r="80">
          <cell r="B80">
            <v>1700</v>
          </cell>
          <cell r="C80">
            <v>93.34</v>
          </cell>
          <cell r="D80">
            <v>3.95</v>
          </cell>
          <cell r="E80">
            <v>2.5499999999999998</v>
          </cell>
          <cell r="F80">
            <v>0.11</v>
          </cell>
        </row>
        <row r="81">
          <cell r="B81">
            <v>1701</v>
          </cell>
          <cell r="C81">
            <v>93.47</v>
          </cell>
          <cell r="D81">
            <v>3.91</v>
          </cell>
          <cell r="E81">
            <v>2.4900000000000002</v>
          </cell>
          <cell r="F81">
            <v>7.0000000000000007E-2</v>
          </cell>
        </row>
        <row r="82">
          <cell r="B82">
            <v>1702</v>
          </cell>
          <cell r="C82">
            <v>94.66</v>
          </cell>
          <cell r="D82">
            <v>3.49</v>
          </cell>
          <cell r="E82">
            <v>1.73</v>
          </cell>
          <cell r="F82">
            <v>0.11</v>
          </cell>
        </row>
        <row r="83">
          <cell r="B83">
            <v>1703</v>
          </cell>
          <cell r="C83">
            <v>93.71</v>
          </cell>
          <cell r="D83">
            <v>3.97</v>
          </cell>
          <cell r="E83">
            <v>2.19</v>
          </cell>
          <cell r="F83">
            <v>0.12</v>
          </cell>
        </row>
        <row r="84">
          <cell r="B84">
            <v>1704</v>
          </cell>
          <cell r="C84">
            <v>94.68</v>
          </cell>
          <cell r="D84">
            <v>3.48</v>
          </cell>
          <cell r="E84">
            <v>1.73</v>
          </cell>
          <cell r="F84">
            <v>0.1</v>
          </cell>
        </row>
        <row r="85">
          <cell r="B85">
            <v>1705</v>
          </cell>
          <cell r="C85">
            <v>94.47</v>
          </cell>
          <cell r="D85">
            <v>3.63</v>
          </cell>
          <cell r="E85">
            <v>1.8</v>
          </cell>
          <cell r="F85">
            <v>0.09</v>
          </cell>
        </row>
        <row r="86">
          <cell r="B86">
            <v>1706</v>
          </cell>
          <cell r="C86">
            <v>94.35</v>
          </cell>
          <cell r="D86">
            <v>3.56</v>
          </cell>
          <cell r="E86">
            <v>1.96</v>
          </cell>
          <cell r="F86">
            <v>0.12</v>
          </cell>
        </row>
        <row r="87">
          <cell r="B87">
            <v>1707</v>
          </cell>
          <cell r="C87">
            <v>95.01</v>
          </cell>
          <cell r="D87">
            <v>3</v>
          </cell>
          <cell r="E87">
            <v>1.87</v>
          </cell>
          <cell r="F87">
            <v>0.11</v>
          </cell>
        </row>
        <row r="88">
          <cell r="B88">
            <v>1708</v>
          </cell>
          <cell r="C88">
            <v>94.41</v>
          </cell>
          <cell r="D88">
            <v>2.06</v>
          </cell>
          <cell r="E88">
            <v>3.35</v>
          </cell>
          <cell r="F88">
            <v>0.17</v>
          </cell>
        </row>
        <row r="89">
          <cell r="B89">
            <v>1709</v>
          </cell>
          <cell r="C89">
            <v>94.66</v>
          </cell>
          <cell r="D89">
            <v>3.02</v>
          </cell>
          <cell r="E89">
            <v>2.17</v>
          </cell>
          <cell r="F89">
            <v>0.14000000000000001</v>
          </cell>
        </row>
        <row r="90">
          <cell r="B90" t="str">
            <v>K.O.1</v>
          </cell>
          <cell r="C90">
            <v>52.91</v>
          </cell>
          <cell r="D90">
            <v>11.07</v>
          </cell>
          <cell r="E90">
            <v>34.950000000000003</v>
          </cell>
          <cell r="F90">
            <v>0.49</v>
          </cell>
        </row>
        <row r="91">
          <cell r="B91" t="str">
            <v>K.O.2</v>
          </cell>
          <cell r="C91">
            <v>50.94</v>
          </cell>
          <cell r="D91">
            <v>12.91</v>
          </cell>
          <cell r="E91">
            <v>35.11</v>
          </cell>
          <cell r="F91">
            <v>0.64</v>
          </cell>
        </row>
        <row r="92">
          <cell r="B92" t="str">
            <v>K.O.3</v>
          </cell>
          <cell r="C92">
            <v>48.82</v>
          </cell>
          <cell r="D92">
            <v>9.4600000000000009</v>
          </cell>
          <cell r="E92">
            <v>40.409999999999997</v>
          </cell>
          <cell r="F92">
            <v>0.66</v>
          </cell>
        </row>
        <row r="93">
          <cell r="B93" t="str">
            <v>K.O.1 HNO3</v>
          </cell>
          <cell r="C93">
            <v>77.430000000000007</v>
          </cell>
          <cell r="D93">
            <v>6.07</v>
          </cell>
          <cell r="E93">
            <v>13.89</v>
          </cell>
          <cell r="F93">
            <v>2.02</v>
          </cell>
        </row>
        <row r="94">
          <cell r="B94" t="str">
            <v>K.O.2 HNO3</v>
          </cell>
          <cell r="C94">
            <v>76.52</v>
          </cell>
          <cell r="D94">
            <v>9.8800000000000008</v>
          </cell>
          <cell r="E94">
            <v>12.82</v>
          </cell>
          <cell r="F94">
            <v>0.71</v>
          </cell>
        </row>
        <row r="95">
          <cell r="B95">
            <v>1710</v>
          </cell>
          <cell r="C95">
            <v>91.85</v>
          </cell>
          <cell r="D95">
            <v>2.89</v>
          </cell>
          <cell r="E95">
            <v>5.15</v>
          </cell>
          <cell r="F95">
            <v>0.1</v>
          </cell>
        </row>
        <row r="96">
          <cell r="B96" t="str">
            <v>K.O. УКВ</v>
          </cell>
          <cell r="C96">
            <v>36.35</v>
          </cell>
          <cell r="D96">
            <v>4.8099999999999996</v>
          </cell>
          <cell r="E96">
            <v>53.07</v>
          </cell>
          <cell r="F96">
            <v>2.38</v>
          </cell>
        </row>
        <row r="97">
          <cell r="B97">
            <v>1711</v>
          </cell>
          <cell r="C97">
            <v>93.09</v>
          </cell>
          <cell r="D97">
            <v>3.96</v>
          </cell>
          <cell r="E97">
            <v>2.66</v>
          </cell>
          <cell r="F97">
            <v>0.27</v>
          </cell>
        </row>
        <row r="98">
          <cell r="B98" t="str">
            <v>K.O.3 HNO3</v>
          </cell>
          <cell r="C98">
            <v>82.37</v>
          </cell>
          <cell r="D98">
            <v>7.31</v>
          </cell>
          <cell r="E98">
            <v>9.85</v>
          </cell>
          <cell r="F98">
            <v>0.34</v>
          </cell>
        </row>
        <row r="99">
          <cell r="B99" t="str">
            <v>K.O. УКВ HNO3</v>
          </cell>
          <cell r="C99">
            <v>83.42</v>
          </cell>
          <cell r="D99">
            <v>4.25</v>
          </cell>
          <cell r="E99">
            <v>11.51</v>
          </cell>
          <cell r="F99">
            <v>0.51</v>
          </cell>
        </row>
        <row r="100">
          <cell r="B100">
            <v>1712</v>
          </cell>
          <cell r="C100">
            <v>94.28</v>
          </cell>
          <cell r="D100">
            <v>3.04</v>
          </cell>
          <cell r="E100">
            <v>2.44</v>
          </cell>
          <cell r="F100">
            <v>0.23</v>
          </cell>
        </row>
        <row r="101">
          <cell r="B101" t="str">
            <v>HLP-14</v>
          </cell>
          <cell r="C101">
            <v>93.37</v>
          </cell>
          <cell r="D101">
            <v>1.69</v>
          </cell>
          <cell r="E101">
            <v>4.71</v>
          </cell>
          <cell r="F101">
            <v>0.19</v>
          </cell>
        </row>
        <row r="102">
          <cell r="B102">
            <v>1713</v>
          </cell>
          <cell r="C102">
            <v>93.39</v>
          </cell>
          <cell r="D102">
            <v>3.95</v>
          </cell>
          <cell r="E102">
            <v>2.4500000000000002</v>
          </cell>
          <cell r="F102">
            <v>0.17</v>
          </cell>
        </row>
        <row r="103">
          <cell r="B103">
            <v>1714</v>
          </cell>
          <cell r="C103">
            <v>93.49</v>
          </cell>
          <cell r="D103">
            <v>3.92</v>
          </cell>
          <cell r="E103">
            <v>2.46</v>
          </cell>
          <cell r="F103">
            <v>0.12</v>
          </cell>
        </row>
        <row r="104">
          <cell r="B104">
            <v>1715</v>
          </cell>
          <cell r="C104">
            <v>93.61</v>
          </cell>
          <cell r="D104">
            <v>3.85</v>
          </cell>
          <cell r="E104">
            <v>2.37</v>
          </cell>
          <cell r="F104">
            <v>0.16</v>
          </cell>
        </row>
        <row r="105">
          <cell r="B105">
            <v>1716</v>
          </cell>
          <cell r="C105">
            <v>92.88</v>
          </cell>
          <cell r="D105">
            <v>4.25</v>
          </cell>
          <cell r="E105">
            <v>2.76</v>
          </cell>
          <cell r="F105">
            <v>0.1</v>
          </cell>
        </row>
        <row r="106">
          <cell r="B106">
            <v>1717</v>
          </cell>
          <cell r="C106">
            <v>93.42</v>
          </cell>
          <cell r="D106">
            <v>3.95</v>
          </cell>
          <cell r="E106">
            <v>2.41</v>
          </cell>
          <cell r="F106">
            <v>0.21</v>
          </cell>
        </row>
        <row r="107">
          <cell r="B107">
            <v>1718</v>
          </cell>
          <cell r="C107">
            <v>93.17</v>
          </cell>
          <cell r="D107">
            <v>3.97</v>
          </cell>
          <cell r="E107">
            <v>2.68</v>
          </cell>
          <cell r="F107">
            <v>0.17</v>
          </cell>
        </row>
        <row r="108">
          <cell r="B108">
            <v>1719</v>
          </cell>
          <cell r="C108">
            <v>93.39</v>
          </cell>
          <cell r="D108">
            <v>3.96</v>
          </cell>
          <cell r="E108">
            <v>2.5499999999999998</v>
          </cell>
          <cell r="F108">
            <v>0.09</v>
          </cell>
        </row>
        <row r="109">
          <cell r="B109">
            <v>1720</v>
          </cell>
          <cell r="C109">
            <v>92.94</v>
          </cell>
          <cell r="D109">
            <v>4.1100000000000003</v>
          </cell>
          <cell r="E109">
            <v>2.77</v>
          </cell>
          <cell r="F109">
            <v>0.15</v>
          </cell>
        </row>
        <row r="110">
          <cell r="B110">
            <v>1721</v>
          </cell>
          <cell r="C110">
            <v>90.12</v>
          </cell>
          <cell r="D110">
            <v>3.4</v>
          </cell>
          <cell r="E110">
            <v>6.32</v>
          </cell>
          <cell r="F110">
            <v>0.13</v>
          </cell>
        </row>
        <row r="111">
          <cell r="B111">
            <v>1722</v>
          </cell>
          <cell r="C111">
            <v>94.68</v>
          </cell>
          <cell r="D111">
            <v>2.88</v>
          </cell>
          <cell r="E111">
            <v>2.2400000000000002</v>
          </cell>
          <cell r="F111">
            <v>0.19</v>
          </cell>
        </row>
        <row r="112">
          <cell r="B112">
            <v>1723</v>
          </cell>
          <cell r="C112">
            <v>91.01</v>
          </cell>
          <cell r="D112">
            <v>3.18</v>
          </cell>
          <cell r="E112">
            <v>5.66</v>
          </cell>
          <cell r="F112">
            <v>0.14000000000000001</v>
          </cell>
        </row>
        <row r="113">
          <cell r="B113" t="str">
            <v>K.O.1</v>
          </cell>
          <cell r="C113">
            <v>58.11</v>
          </cell>
          <cell r="D113">
            <v>11.54</v>
          </cell>
          <cell r="E113">
            <v>28.11</v>
          </cell>
          <cell r="F113">
            <v>0.89</v>
          </cell>
        </row>
        <row r="114">
          <cell r="B114" t="str">
            <v>K.O.2</v>
          </cell>
          <cell r="C114">
            <v>60.06</v>
          </cell>
          <cell r="D114">
            <v>9.67</v>
          </cell>
          <cell r="E114">
            <v>29.13</v>
          </cell>
          <cell r="F114">
            <v>0.8</v>
          </cell>
        </row>
        <row r="115">
          <cell r="B115" t="str">
            <v>K.O.3</v>
          </cell>
          <cell r="C115">
            <v>53.29</v>
          </cell>
          <cell r="D115">
            <v>9.23</v>
          </cell>
          <cell r="E115">
            <v>35.72</v>
          </cell>
          <cell r="F115">
            <v>0.6</v>
          </cell>
        </row>
        <row r="116">
          <cell r="B116" t="str">
            <v>K.O.1 HNO3</v>
          </cell>
          <cell r="C116">
            <v>75.8</v>
          </cell>
          <cell r="D116">
            <v>11.25</v>
          </cell>
          <cell r="E116">
            <v>11.29</v>
          </cell>
          <cell r="F116">
            <v>1.1200000000000001</v>
          </cell>
        </row>
        <row r="117">
          <cell r="B117" t="str">
            <v>K.O.2 HNO3</v>
          </cell>
          <cell r="C117">
            <v>73.150000000000006</v>
          </cell>
          <cell r="D117">
            <v>11.49</v>
          </cell>
          <cell r="E117">
            <v>13.26</v>
          </cell>
          <cell r="F117">
            <v>1.82</v>
          </cell>
        </row>
        <row r="118">
          <cell r="B118">
            <v>1724</v>
          </cell>
          <cell r="C118">
            <v>94.2</v>
          </cell>
          <cell r="D118">
            <v>3.53</v>
          </cell>
          <cell r="E118">
            <v>2.0299999999999998</v>
          </cell>
          <cell r="F118">
            <v>0.22</v>
          </cell>
        </row>
        <row r="119">
          <cell r="B119">
            <v>1725</v>
          </cell>
          <cell r="C119">
            <v>94.29</v>
          </cell>
          <cell r="D119">
            <v>3.45</v>
          </cell>
          <cell r="E119">
            <v>2.1</v>
          </cell>
          <cell r="F119">
            <v>0.15</v>
          </cell>
        </row>
        <row r="120">
          <cell r="B120">
            <v>1726</v>
          </cell>
          <cell r="C120">
            <v>94.22</v>
          </cell>
          <cell r="D120">
            <v>3.47</v>
          </cell>
          <cell r="E120">
            <v>2.1</v>
          </cell>
          <cell r="F120">
            <v>0.2</v>
          </cell>
        </row>
        <row r="121">
          <cell r="B121">
            <v>1727</v>
          </cell>
          <cell r="C121">
            <v>94.1</v>
          </cell>
          <cell r="D121">
            <v>3.62</v>
          </cell>
          <cell r="E121">
            <v>2.09</v>
          </cell>
          <cell r="F121">
            <v>0.18</v>
          </cell>
        </row>
        <row r="122">
          <cell r="B122">
            <v>1728</v>
          </cell>
          <cell r="C122">
            <v>94.53</v>
          </cell>
          <cell r="D122">
            <v>3.28</v>
          </cell>
          <cell r="E122">
            <v>2.0099999999999998</v>
          </cell>
          <cell r="F122">
            <v>0.17</v>
          </cell>
        </row>
        <row r="123">
          <cell r="B123">
            <v>1729</v>
          </cell>
          <cell r="C123">
            <v>93.42</v>
          </cell>
          <cell r="D123">
            <v>3.76</v>
          </cell>
          <cell r="E123">
            <v>2.6</v>
          </cell>
          <cell r="F123">
            <v>0.2</v>
          </cell>
        </row>
        <row r="124">
          <cell r="B124">
            <v>1730</v>
          </cell>
          <cell r="C124">
            <v>94.56</v>
          </cell>
          <cell r="D124">
            <v>3.27</v>
          </cell>
          <cell r="E124">
            <v>2.04</v>
          </cell>
          <cell r="F124">
            <v>0.12</v>
          </cell>
        </row>
        <row r="125">
          <cell r="B125" t="str">
            <v>K.O. УКВ</v>
          </cell>
          <cell r="C125">
            <v>37.01</v>
          </cell>
          <cell r="D125">
            <v>4.9400000000000004</v>
          </cell>
          <cell r="E125">
            <v>50.5</v>
          </cell>
          <cell r="F125">
            <v>4.54</v>
          </cell>
        </row>
        <row r="126">
          <cell r="B126" t="str">
            <v>K.O.3 HNO3</v>
          </cell>
          <cell r="C126">
            <v>84.54</v>
          </cell>
          <cell r="D126">
            <v>5.45</v>
          </cell>
          <cell r="E126">
            <v>9.33</v>
          </cell>
          <cell r="F126">
            <v>0.52</v>
          </cell>
        </row>
        <row r="127">
          <cell r="B127" t="str">
            <v>K.O. УКВ HNO3</v>
          </cell>
          <cell r="C127">
            <v>54.37</v>
          </cell>
          <cell r="D127">
            <v>5.23</v>
          </cell>
          <cell r="E127">
            <v>37.15</v>
          </cell>
          <cell r="F127">
            <v>2.19</v>
          </cell>
        </row>
        <row r="128">
          <cell r="B128">
            <v>1731</v>
          </cell>
          <cell r="C128">
            <v>92.95</v>
          </cell>
          <cell r="D128">
            <v>4.45</v>
          </cell>
          <cell r="E128">
            <v>2.46</v>
          </cell>
          <cell r="F128">
            <v>0.12</v>
          </cell>
        </row>
        <row r="129">
          <cell r="B129">
            <v>1732</v>
          </cell>
          <cell r="C129">
            <v>93.06</v>
          </cell>
          <cell r="D129">
            <v>4.34</v>
          </cell>
          <cell r="E129">
            <v>2.39</v>
          </cell>
          <cell r="F129">
            <v>0.2</v>
          </cell>
        </row>
        <row r="130">
          <cell r="B130">
            <v>1733</v>
          </cell>
          <cell r="C130">
            <v>94.48</v>
          </cell>
          <cell r="D130">
            <v>3.77</v>
          </cell>
          <cell r="E130">
            <v>1.56</v>
          </cell>
          <cell r="F130">
            <v>0.18</v>
          </cell>
        </row>
        <row r="131">
          <cell r="B131">
            <v>1734</v>
          </cell>
          <cell r="C131">
            <v>94.53</v>
          </cell>
          <cell r="D131">
            <v>3.49</v>
          </cell>
          <cell r="E131">
            <v>1.71</v>
          </cell>
          <cell r="F131">
            <v>0.21</v>
          </cell>
        </row>
        <row r="132">
          <cell r="B132">
            <v>1735</v>
          </cell>
          <cell r="C132">
            <v>93.07</v>
          </cell>
          <cell r="D132">
            <v>4.32</v>
          </cell>
          <cell r="E132">
            <v>2.42</v>
          </cell>
          <cell r="F132">
            <v>0.18</v>
          </cell>
        </row>
        <row r="133">
          <cell r="B133">
            <v>1736</v>
          </cell>
          <cell r="C133">
            <v>94.25</v>
          </cell>
          <cell r="D133">
            <v>3.95</v>
          </cell>
          <cell r="E133">
            <v>1.68</v>
          </cell>
          <cell r="F133">
            <v>0.11</v>
          </cell>
        </row>
        <row r="134">
          <cell r="B134">
            <v>1737</v>
          </cell>
          <cell r="C134">
            <v>94.47</v>
          </cell>
          <cell r="D134">
            <v>3.59</v>
          </cell>
          <cell r="E134">
            <v>1.75</v>
          </cell>
          <cell r="F134">
            <v>0.16</v>
          </cell>
        </row>
        <row r="135">
          <cell r="B135">
            <v>1738</v>
          </cell>
          <cell r="C135">
            <v>94.3</v>
          </cell>
          <cell r="D135">
            <v>3.84</v>
          </cell>
          <cell r="E135">
            <v>1.7</v>
          </cell>
          <cell r="F135">
            <v>0.15</v>
          </cell>
        </row>
        <row r="136">
          <cell r="B136">
            <v>1739</v>
          </cell>
          <cell r="C136">
            <v>94.12</v>
          </cell>
          <cell r="D136">
            <v>3.75</v>
          </cell>
          <cell r="E136">
            <v>1.86</v>
          </cell>
          <cell r="F136">
            <v>0.26</v>
          </cell>
        </row>
        <row r="137">
          <cell r="B137">
            <v>1740</v>
          </cell>
          <cell r="C137">
            <v>94.1</v>
          </cell>
          <cell r="D137">
            <v>3.78</v>
          </cell>
          <cell r="E137">
            <v>1.88</v>
          </cell>
          <cell r="F137">
            <v>0.2</v>
          </cell>
        </row>
        <row r="138">
          <cell r="B138">
            <v>1741</v>
          </cell>
          <cell r="C138">
            <v>92.73</v>
          </cell>
          <cell r="D138">
            <v>4.3899999999999997</v>
          </cell>
          <cell r="E138">
            <v>2.56</v>
          </cell>
          <cell r="F138">
            <v>0.31</v>
          </cell>
        </row>
        <row r="139">
          <cell r="B139">
            <v>1742</v>
          </cell>
          <cell r="C139">
            <v>92.87</v>
          </cell>
          <cell r="D139">
            <v>4.41</v>
          </cell>
          <cell r="E139">
            <v>2.4700000000000002</v>
          </cell>
          <cell r="F139">
            <v>0.22</v>
          </cell>
        </row>
        <row r="140">
          <cell r="B140">
            <v>1743</v>
          </cell>
          <cell r="C140">
            <v>93.79</v>
          </cell>
          <cell r="D140">
            <v>3.94</v>
          </cell>
          <cell r="E140">
            <v>2.1</v>
          </cell>
          <cell r="F140">
            <v>0.16</v>
          </cell>
        </row>
        <row r="141">
          <cell r="B141">
            <v>1744</v>
          </cell>
          <cell r="C141">
            <v>95.59</v>
          </cell>
          <cell r="D141">
            <v>2.09</v>
          </cell>
          <cell r="E141">
            <v>2.08</v>
          </cell>
          <cell r="F141">
            <v>0.23</v>
          </cell>
        </row>
        <row r="142">
          <cell r="B142">
            <v>1745</v>
          </cell>
          <cell r="C142">
            <v>95.69</v>
          </cell>
          <cell r="D142">
            <v>2.0699999999999998</v>
          </cell>
          <cell r="E142">
            <v>1.96</v>
          </cell>
          <cell r="F142">
            <v>0.27</v>
          </cell>
        </row>
        <row r="143">
          <cell r="B143">
            <v>1746</v>
          </cell>
          <cell r="C143">
            <v>95.5</v>
          </cell>
          <cell r="D143">
            <v>2.0699999999999998</v>
          </cell>
          <cell r="E143">
            <v>2.14</v>
          </cell>
          <cell r="F143">
            <v>0.25</v>
          </cell>
        </row>
        <row r="144">
          <cell r="B144">
            <v>1747</v>
          </cell>
          <cell r="C144">
            <v>95.35</v>
          </cell>
          <cell r="D144">
            <v>2.21</v>
          </cell>
          <cell r="E144">
            <v>2.2400000000000002</v>
          </cell>
          <cell r="F144">
            <v>0.19</v>
          </cell>
        </row>
        <row r="145">
          <cell r="B145" t="str">
            <v>HLP-15</v>
          </cell>
          <cell r="C145">
            <v>62.89</v>
          </cell>
          <cell r="D145">
            <v>4.29</v>
          </cell>
          <cell r="E145">
            <v>32.630000000000003</v>
          </cell>
          <cell r="F145">
            <v>0.12</v>
          </cell>
        </row>
        <row r="146">
          <cell r="B146" t="str">
            <v xml:space="preserve">K.O.1 </v>
          </cell>
          <cell r="C146">
            <v>54.58</v>
          </cell>
          <cell r="D146">
            <v>13.95</v>
          </cell>
          <cell r="E146">
            <v>29.38</v>
          </cell>
          <cell r="F146">
            <v>1.56</v>
          </cell>
        </row>
        <row r="147">
          <cell r="B147" t="str">
            <v>зачистка</v>
          </cell>
          <cell r="C147">
            <v>56.11</v>
          </cell>
          <cell r="D147">
            <v>25.28</v>
          </cell>
          <cell r="E147">
            <v>7.74</v>
          </cell>
          <cell r="F147">
            <v>8.6199999999999992</v>
          </cell>
        </row>
        <row r="148">
          <cell r="B148" t="str">
            <v>K.O.1 HNO3</v>
          </cell>
          <cell r="C148">
            <v>72.010000000000005</v>
          </cell>
          <cell r="D148">
            <v>13.48</v>
          </cell>
          <cell r="E148">
            <v>13.19</v>
          </cell>
          <cell r="F148">
            <v>1.06</v>
          </cell>
        </row>
        <row r="149">
          <cell r="B149" t="str">
            <v xml:space="preserve">K.O.2 </v>
          </cell>
          <cell r="C149">
            <v>56.01</v>
          </cell>
          <cell r="D149">
            <v>12.62</v>
          </cell>
          <cell r="E149">
            <v>29.91</v>
          </cell>
          <cell r="F149">
            <v>1.1499999999999999</v>
          </cell>
        </row>
        <row r="150">
          <cell r="B150" t="str">
            <v>K.O.3</v>
          </cell>
          <cell r="C150">
            <v>53.59</v>
          </cell>
          <cell r="D150">
            <v>7.28</v>
          </cell>
          <cell r="E150">
            <v>37.56</v>
          </cell>
          <cell r="F150">
            <v>0.74</v>
          </cell>
        </row>
        <row r="151">
          <cell r="B151" t="str">
            <v>K.O.2 HNO3</v>
          </cell>
          <cell r="C151">
            <v>78.489999999999995</v>
          </cell>
          <cell r="D151">
            <v>11.62</v>
          </cell>
          <cell r="E151">
            <v>8.94</v>
          </cell>
          <cell r="F151">
            <v>0.51</v>
          </cell>
        </row>
        <row r="152">
          <cell r="B152" t="str">
            <v>K.O.3 HNO3</v>
          </cell>
          <cell r="C152">
            <v>75.760000000000005</v>
          </cell>
          <cell r="D152">
            <v>7.36</v>
          </cell>
          <cell r="E152">
            <v>15.62</v>
          </cell>
          <cell r="F152">
            <v>0.9</v>
          </cell>
        </row>
        <row r="153">
          <cell r="B153">
            <v>1748</v>
          </cell>
          <cell r="C153">
            <v>92.59</v>
          </cell>
          <cell r="D153">
            <v>4.54</v>
          </cell>
          <cell r="E153">
            <v>2.7</v>
          </cell>
          <cell r="F153">
            <v>0.15</v>
          </cell>
        </row>
        <row r="154">
          <cell r="B154">
            <v>1749</v>
          </cell>
          <cell r="C154">
            <v>92.95</v>
          </cell>
          <cell r="D154">
            <v>4.3099999999999996</v>
          </cell>
          <cell r="E154">
            <v>2.54</v>
          </cell>
          <cell r="F154">
            <v>0.15</v>
          </cell>
        </row>
        <row r="155">
          <cell r="B155">
            <v>1750</v>
          </cell>
          <cell r="C155">
            <v>92.85</v>
          </cell>
          <cell r="D155">
            <v>4.41</v>
          </cell>
          <cell r="E155">
            <v>2.56</v>
          </cell>
          <cell r="F155">
            <v>0.16</v>
          </cell>
        </row>
        <row r="156">
          <cell r="B156">
            <v>1751</v>
          </cell>
          <cell r="C156">
            <v>92.31</v>
          </cell>
          <cell r="D156">
            <v>4.68</v>
          </cell>
          <cell r="E156">
            <v>2.85</v>
          </cell>
          <cell r="F156">
            <v>0.13</v>
          </cell>
        </row>
        <row r="157">
          <cell r="B157">
            <v>1752</v>
          </cell>
          <cell r="C157">
            <v>92.32</v>
          </cell>
          <cell r="D157">
            <v>4.8</v>
          </cell>
          <cell r="E157">
            <v>2.74</v>
          </cell>
          <cell r="F157">
            <v>0.12</v>
          </cell>
        </row>
        <row r="158">
          <cell r="B158">
            <v>1753</v>
          </cell>
          <cell r="C158">
            <v>92.22</v>
          </cell>
          <cell r="D158">
            <v>4.6900000000000004</v>
          </cell>
          <cell r="E158">
            <v>2.9</v>
          </cell>
          <cell r="F158">
            <v>0.18</v>
          </cell>
        </row>
        <row r="159">
          <cell r="B159">
            <v>1754</v>
          </cell>
          <cell r="C159">
            <v>91.59</v>
          </cell>
          <cell r="D159">
            <v>4.68</v>
          </cell>
          <cell r="E159">
            <v>3.45</v>
          </cell>
          <cell r="F159">
            <v>0.25</v>
          </cell>
        </row>
        <row r="160">
          <cell r="B160">
            <v>1755</v>
          </cell>
          <cell r="C160">
            <v>91.02</v>
          </cell>
          <cell r="D160">
            <v>5.38</v>
          </cell>
          <cell r="E160">
            <v>3.4</v>
          </cell>
          <cell r="F160">
            <v>0.13</v>
          </cell>
        </row>
        <row r="161">
          <cell r="B161">
            <v>1756</v>
          </cell>
          <cell r="C161">
            <v>92.12</v>
          </cell>
          <cell r="D161">
            <v>4.72</v>
          </cell>
          <cell r="E161">
            <v>2.91</v>
          </cell>
          <cell r="F161">
            <v>0.23</v>
          </cell>
        </row>
        <row r="162">
          <cell r="B162">
            <v>1757</v>
          </cell>
          <cell r="C162">
            <v>91.71</v>
          </cell>
          <cell r="D162">
            <v>4.84</v>
          </cell>
          <cell r="E162">
            <v>2.95</v>
          </cell>
          <cell r="F162">
            <v>0.49</v>
          </cell>
        </row>
        <row r="163">
          <cell r="B163">
            <v>1758</v>
          </cell>
          <cell r="C163">
            <v>91.49</v>
          </cell>
          <cell r="D163">
            <v>5.0199999999999996</v>
          </cell>
          <cell r="E163">
            <v>3.24</v>
          </cell>
          <cell r="F163">
            <v>0.16</v>
          </cell>
        </row>
        <row r="164">
          <cell r="B164">
            <v>1759</v>
          </cell>
          <cell r="C164">
            <v>92.14</v>
          </cell>
          <cell r="D164">
            <v>4.9000000000000004</v>
          </cell>
          <cell r="E164">
            <v>2.8</v>
          </cell>
          <cell r="F164">
            <v>0.14000000000000001</v>
          </cell>
        </row>
        <row r="165">
          <cell r="B165">
            <v>1760</v>
          </cell>
          <cell r="C165">
            <v>92.35</v>
          </cell>
          <cell r="D165">
            <v>5.0199999999999996</v>
          </cell>
          <cell r="E165">
            <v>2.52</v>
          </cell>
          <cell r="F165">
            <v>0.1</v>
          </cell>
        </row>
        <row r="166">
          <cell r="B166">
            <v>1761</v>
          </cell>
          <cell r="C166">
            <v>92.61</v>
          </cell>
          <cell r="D166">
            <v>4.5999999999999996</v>
          </cell>
          <cell r="E166">
            <v>2.65</v>
          </cell>
          <cell r="F166">
            <v>0.13</v>
          </cell>
        </row>
        <row r="167">
          <cell r="B167">
            <v>1762</v>
          </cell>
          <cell r="C167">
            <v>91.43</v>
          </cell>
          <cell r="D167">
            <v>5.22</v>
          </cell>
          <cell r="E167">
            <v>3.23</v>
          </cell>
          <cell r="F167">
            <v>0.11</v>
          </cell>
        </row>
        <row r="168">
          <cell r="B168">
            <v>1763</v>
          </cell>
          <cell r="C168">
            <v>92.69</v>
          </cell>
          <cell r="D168">
            <v>3.21</v>
          </cell>
          <cell r="E168">
            <v>3.96</v>
          </cell>
          <cell r="F168">
            <v>0.12</v>
          </cell>
        </row>
        <row r="169">
          <cell r="B169">
            <v>1764</v>
          </cell>
          <cell r="C169">
            <v>92.18</v>
          </cell>
          <cell r="D169">
            <v>3.2</v>
          </cell>
          <cell r="E169">
            <v>4.4400000000000004</v>
          </cell>
          <cell r="F169">
            <v>0.14000000000000001</v>
          </cell>
        </row>
        <row r="170">
          <cell r="B170" t="str">
            <v>K.O.3</v>
          </cell>
          <cell r="C170">
            <v>49.15</v>
          </cell>
          <cell r="D170">
            <v>9.1999999999999993</v>
          </cell>
          <cell r="E170">
            <v>39.93</v>
          </cell>
          <cell r="F170">
            <v>0.95</v>
          </cell>
        </row>
        <row r="171">
          <cell r="B171" t="str">
            <v>K.O.2</v>
          </cell>
          <cell r="C171">
            <v>53.25</v>
          </cell>
          <cell r="D171">
            <v>13.22</v>
          </cell>
          <cell r="E171">
            <v>32.380000000000003</v>
          </cell>
          <cell r="F171">
            <v>0.65</v>
          </cell>
        </row>
        <row r="172">
          <cell r="B172" t="str">
            <v>K.O.1</v>
          </cell>
          <cell r="C172">
            <v>54.01</v>
          </cell>
          <cell r="D172">
            <v>10.92</v>
          </cell>
          <cell r="E172">
            <v>33.340000000000003</v>
          </cell>
          <cell r="F172">
            <v>1.0900000000000001</v>
          </cell>
        </row>
        <row r="173">
          <cell r="B173" t="str">
            <v>K.O.2 HNO3</v>
          </cell>
          <cell r="C173">
            <v>81.010000000000005</v>
          </cell>
          <cell r="D173">
            <v>5.86</v>
          </cell>
          <cell r="E173">
            <v>12.16</v>
          </cell>
          <cell r="F173">
            <v>0.72</v>
          </cell>
        </row>
        <row r="174">
          <cell r="B174" t="str">
            <v>K.O.3 HNO3</v>
          </cell>
          <cell r="C174">
            <v>86.04</v>
          </cell>
          <cell r="D174">
            <v>3.9</v>
          </cell>
          <cell r="E174">
            <v>9.2100000000000009</v>
          </cell>
          <cell r="F174">
            <v>0.48</v>
          </cell>
        </row>
        <row r="175">
          <cell r="B175">
            <v>1765</v>
          </cell>
          <cell r="C175">
            <v>95.41</v>
          </cell>
          <cell r="D175">
            <v>1.85</v>
          </cell>
          <cell r="E175">
            <v>2.2000000000000002</v>
          </cell>
          <cell r="F175">
            <v>0.23</v>
          </cell>
        </row>
        <row r="176">
          <cell r="B176">
            <v>1766</v>
          </cell>
          <cell r="C176">
            <v>96.07</v>
          </cell>
          <cell r="D176">
            <v>1.71</v>
          </cell>
          <cell r="E176">
            <v>1.97</v>
          </cell>
          <cell r="F176">
            <v>0.21</v>
          </cell>
        </row>
        <row r="177">
          <cell r="B177">
            <v>1767</v>
          </cell>
          <cell r="C177">
            <v>92.27</v>
          </cell>
          <cell r="D177">
            <v>3.1</v>
          </cell>
          <cell r="E177">
            <v>4.45</v>
          </cell>
          <cell r="F177">
            <v>0.17</v>
          </cell>
        </row>
        <row r="178">
          <cell r="B178">
            <v>1768</v>
          </cell>
          <cell r="C178">
            <v>92.31</v>
          </cell>
          <cell r="D178">
            <v>3.01</v>
          </cell>
          <cell r="E178">
            <v>4.41</v>
          </cell>
          <cell r="F178">
            <v>0.26</v>
          </cell>
        </row>
        <row r="179">
          <cell r="B179" t="str">
            <v>K.O.1 HNO3</v>
          </cell>
          <cell r="C179">
            <v>80.63</v>
          </cell>
          <cell r="D179">
            <v>6.71</v>
          </cell>
          <cell r="E179">
            <v>12.17</v>
          </cell>
          <cell r="F179">
            <v>0.28000000000000003</v>
          </cell>
        </row>
        <row r="180">
          <cell r="B180">
            <v>1769</v>
          </cell>
          <cell r="C180">
            <v>92.42</v>
          </cell>
          <cell r="D180">
            <v>3.16</v>
          </cell>
          <cell r="E180">
            <v>4.05</v>
          </cell>
          <cell r="F180">
            <v>0.21</v>
          </cell>
        </row>
        <row r="181">
          <cell r="B181">
            <v>1770</v>
          </cell>
          <cell r="C181">
            <v>90.45</v>
          </cell>
          <cell r="D181">
            <v>3.49</v>
          </cell>
          <cell r="E181">
            <v>5.34</v>
          </cell>
          <cell r="F181">
            <v>0.65</v>
          </cell>
        </row>
        <row r="182">
          <cell r="B182" t="str">
            <v xml:space="preserve">K.O.2 </v>
          </cell>
          <cell r="C182">
            <v>53.86</v>
          </cell>
          <cell r="D182">
            <v>10.78</v>
          </cell>
          <cell r="E182">
            <v>34.47</v>
          </cell>
          <cell r="F182">
            <v>0.49</v>
          </cell>
        </row>
        <row r="183">
          <cell r="B183" t="str">
            <v>K.O.3</v>
          </cell>
          <cell r="C183">
            <v>57.5</v>
          </cell>
          <cell r="D183">
            <v>7.59</v>
          </cell>
          <cell r="E183">
            <v>33.83</v>
          </cell>
          <cell r="F183">
            <v>0.53</v>
          </cell>
        </row>
        <row r="184">
          <cell r="B184" t="str">
            <v>K.O.1</v>
          </cell>
          <cell r="C184">
            <v>55.02</v>
          </cell>
          <cell r="D184">
            <v>9.3800000000000008</v>
          </cell>
          <cell r="E184">
            <v>34.4</v>
          </cell>
          <cell r="F184">
            <v>0.52</v>
          </cell>
        </row>
        <row r="185">
          <cell r="B185" t="str">
            <v>K.O.2 HNO3</v>
          </cell>
          <cell r="C185">
            <v>73.63</v>
          </cell>
          <cell r="D185">
            <v>12.71</v>
          </cell>
          <cell r="E185">
            <v>12.92</v>
          </cell>
          <cell r="F185">
            <v>0.59</v>
          </cell>
        </row>
        <row r="186">
          <cell r="B186" t="str">
            <v>K.O.3 HNO3</v>
          </cell>
          <cell r="C186">
            <v>76.38</v>
          </cell>
          <cell r="D186">
            <v>4.79</v>
          </cell>
          <cell r="E186">
            <v>18.3</v>
          </cell>
          <cell r="F186">
            <v>0.23</v>
          </cell>
        </row>
        <row r="187">
          <cell r="B187" t="str">
            <v>K.O.1 HNO3</v>
          </cell>
          <cell r="C187">
            <v>79.599999999999994</v>
          </cell>
          <cell r="D187">
            <v>6.07</v>
          </cell>
          <cell r="E187">
            <v>13.61</v>
          </cell>
          <cell r="F187">
            <v>0.59</v>
          </cell>
        </row>
        <row r="188">
          <cell r="B188" t="str">
            <v>K.O. УКВ</v>
          </cell>
          <cell r="C188">
            <v>39.24</v>
          </cell>
          <cell r="D188">
            <v>3.94</v>
          </cell>
          <cell r="E188">
            <v>54.28</v>
          </cell>
          <cell r="F188">
            <v>1.3</v>
          </cell>
        </row>
        <row r="189">
          <cell r="B189">
            <v>1771</v>
          </cell>
          <cell r="C189">
            <v>91.31</v>
          </cell>
          <cell r="D189">
            <v>2.44</v>
          </cell>
          <cell r="E189">
            <v>6.13</v>
          </cell>
          <cell r="F189">
            <v>0.11</v>
          </cell>
        </row>
        <row r="190">
          <cell r="B190">
            <v>1772</v>
          </cell>
          <cell r="C190">
            <v>92.35</v>
          </cell>
          <cell r="D190">
            <v>2.33</v>
          </cell>
          <cell r="E190">
            <v>5.09</v>
          </cell>
          <cell r="F190">
            <v>0.21</v>
          </cell>
        </row>
        <row r="191">
          <cell r="B191">
            <v>1773</v>
          </cell>
          <cell r="C191">
            <v>93.54</v>
          </cell>
          <cell r="D191">
            <v>2.19</v>
          </cell>
          <cell r="E191">
            <v>4.08</v>
          </cell>
          <cell r="F191">
            <v>0.18</v>
          </cell>
        </row>
        <row r="192">
          <cell r="B192">
            <v>1774</v>
          </cell>
          <cell r="C192">
            <v>93.28</v>
          </cell>
          <cell r="D192">
            <v>4.16</v>
          </cell>
          <cell r="E192">
            <v>2.42</v>
          </cell>
          <cell r="F192">
            <v>0.13</v>
          </cell>
        </row>
        <row r="193">
          <cell r="B193">
            <v>1775</v>
          </cell>
          <cell r="C193">
            <v>92.71</v>
          </cell>
          <cell r="D193">
            <v>4.49</v>
          </cell>
          <cell r="E193">
            <v>2.67</v>
          </cell>
          <cell r="F193">
            <v>0.12</v>
          </cell>
        </row>
        <row r="194">
          <cell r="B194">
            <v>1776</v>
          </cell>
          <cell r="C194">
            <v>91.35</v>
          </cell>
          <cell r="D194">
            <v>5.09</v>
          </cell>
          <cell r="E194">
            <v>3.43</v>
          </cell>
          <cell r="F194">
            <v>0.12</v>
          </cell>
        </row>
        <row r="195">
          <cell r="B195">
            <v>1777</v>
          </cell>
          <cell r="C195">
            <v>93.58</v>
          </cell>
          <cell r="D195">
            <v>4.0199999999999996</v>
          </cell>
          <cell r="E195">
            <v>2.2799999999999998</v>
          </cell>
          <cell r="F195">
            <v>0.11</v>
          </cell>
        </row>
        <row r="196">
          <cell r="B196">
            <v>1778</v>
          </cell>
          <cell r="C196">
            <v>93.51</v>
          </cell>
          <cell r="D196">
            <v>4.0199999999999996</v>
          </cell>
          <cell r="E196">
            <v>2.3199999999999998</v>
          </cell>
          <cell r="F196">
            <v>0.14000000000000001</v>
          </cell>
        </row>
        <row r="197">
          <cell r="B197">
            <v>1779</v>
          </cell>
          <cell r="C197">
            <v>92.79</v>
          </cell>
          <cell r="D197">
            <v>4.3499999999999996</v>
          </cell>
          <cell r="E197">
            <v>2.66</v>
          </cell>
          <cell r="F197">
            <v>0.19</v>
          </cell>
        </row>
        <row r="198">
          <cell r="B198">
            <v>1780</v>
          </cell>
          <cell r="C198">
            <v>92.47</v>
          </cell>
          <cell r="D198">
            <v>4.5</v>
          </cell>
          <cell r="E198">
            <v>2.85</v>
          </cell>
          <cell r="F198">
            <v>0.17</v>
          </cell>
        </row>
        <row r="199">
          <cell r="B199">
            <v>1781</v>
          </cell>
          <cell r="C199">
            <v>91.48</v>
          </cell>
          <cell r="D199">
            <v>5.04</v>
          </cell>
          <cell r="E199">
            <v>3.32</v>
          </cell>
          <cell r="F199">
            <v>0.14000000000000001</v>
          </cell>
        </row>
        <row r="200">
          <cell r="B200">
            <v>1782</v>
          </cell>
          <cell r="C200">
            <v>92.45</v>
          </cell>
          <cell r="D200">
            <v>4.59</v>
          </cell>
          <cell r="E200">
            <v>2.78</v>
          </cell>
          <cell r="F200">
            <v>0.17</v>
          </cell>
        </row>
        <row r="201">
          <cell r="B201">
            <v>1783</v>
          </cell>
          <cell r="C201">
            <v>92.67</v>
          </cell>
          <cell r="D201">
            <v>4.34</v>
          </cell>
          <cell r="E201">
            <v>2.7</v>
          </cell>
          <cell r="F201">
            <v>0.23</v>
          </cell>
        </row>
        <row r="202">
          <cell r="B202">
            <v>1784</v>
          </cell>
          <cell r="C202">
            <v>92.73</v>
          </cell>
          <cell r="D202">
            <v>4.4000000000000004</v>
          </cell>
          <cell r="E202">
            <v>2.72</v>
          </cell>
          <cell r="F202">
            <v>0.14000000000000001</v>
          </cell>
        </row>
        <row r="203">
          <cell r="B203">
            <v>1785</v>
          </cell>
          <cell r="C203">
            <v>92.85</v>
          </cell>
          <cell r="D203">
            <v>2.92</v>
          </cell>
          <cell r="E203">
            <v>4.05</v>
          </cell>
          <cell r="F203">
            <v>0.17</v>
          </cell>
        </row>
        <row r="204">
          <cell r="B204">
            <v>1786</v>
          </cell>
          <cell r="C204">
            <v>92.76</v>
          </cell>
          <cell r="D204">
            <v>3.04</v>
          </cell>
          <cell r="E204">
            <v>4.08</v>
          </cell>
          <cell r="F204">
            <v>0.11</v>
          </cell>
        </row>
        <row r="205">
          <cell r="B205">
            <v>1787</v>
          </cell>
          <cell r="C205">
            <v>94.16</v>
          </cell>
          <cell r="D205">
            <v>2.5</v>
          </cell>
          <cell r="E205">
            <v>3.17</v>
          </cell>
          <cell r="F205">
            <v>0.16</v>
          </cell>
        </row>
        <row r="206">
          <cell r="B206" t="str">
            <v>K.O. УКВ HNO3</v>
          </cell>
          <cell r="C206">
            <v>75.89</v>
          </cell>
          <cell r="D206">
            <v>5.0599999999999996</v>
          </cell>
          <cell r="E206">
            <v>18.3</v>
          </cell>
          <cell r="F206">
            <v>0.5</v>
          </cell>
        </row>
        <row r="207">
          <cell r="B207" t="str">
            <v>HLP-16</v>
          </cell>
          <cell r="C207">
            <v>80.760000000000005</v>
          </cell>
          <cell r="D207">
            <v>3.55</v>
          </cell>
          <cell r="E207">
            <v>15.55</v>
          </cell>
          <cell r="F207">
            <v>0.13</v>
          </cell>
        </row>
        <row r="208">
          <cell r="B208" t="str">
            <v>K.O.3</v>
          </cell>
          <cell r="C208">
            <v>54.46</v>
          </cell>
          <cell r="D208">
            <v>7.41</v>
          </cell>
          <cell r="E208">
            <v>37.159999999999997</v>
          </cell>
          <cell r="F208">
            <v>0.28999999999999998</v>
          </cell>
        </row>
        <row r="209">
          <cell r="B209" t="str">
            <v>K.O.1</v>
          </cell>
          <cell r="C209">
            <v>55.55</v>
          </cell>
          <cell r="D209">
            <v>7.55</v>
          </cell>
          <cell r="E209">
            <v>35.51</v>
          </cell>
          <cell r="F209">
            <v>0.61</v>
          </cell>
        </row>
        <row r="210">
          <cell r="B210" t="str">
            <v>K.O.2</v>
          </cell>
          <cell r="C210">
            <v>52.78</v>
          </cell>
          <cell r="D210">
            <v>9.3699999999999992</v>
          </cell>
          <cell r="E210">
            <v>37.15</v>
          </cell>
          <cell r="F210">
            <v>0.41</v>
          </cell>
        </row>
        <row r="211">
          <cell r="B211" t="str">
            <v>K.O.3 HNO3</v>
          </cell>
          <cell r="C211">
            <v>80.63</v>
          </cell>
          <cell r="D211">
            <v>4.93</v>
          </cell>
          <cell r="E211">
            <v>13.67</v>
          </cell>
          <cell r="F211">
            <v>0.46</v>
          </cell>
        </row>
        <row r="212">
          <cell r="B212" t="str">
            <v>K.O.1 HNO3</v>
          </cell>
          <cell r="C212">
            <v>78.11</v>
          </cell>
          <cell r="D212">
            <v>7.28</v>
          </cell>
          <cell r="E212">
            <v>12.27</v>
          </cell>
          <cell r="F212">
            <v>2.14</v>
          </cell>
        </row>
        <row r="213">
          <cell r="B213" t="str">
            <v>K.O.2 HNO3</v>
          </cell>
          <cell r="C213">
            <v>77.72</v>
          </cell>
          <cell r="D213">
            <v>9.08</v>
          </cell>
          <cell r="E213">
            <v>12.76</v>
          </cell>
          <cell r="F213">
            <v>0.36</v>
          </cell>
        </row>
        <row r="214">
          <cell r="B214">
            <v>1788</v>
          </cell>
          <cell r="C214">
            <v>95</v>
          </cell>
          <cell r="D214">
            <v>2.5099999999999998</v>
          </cell>
          <cell r="E214">
            <v>2.33</v>
          </cell>
          <cell r="F214">
            <v>0.15</v>
          </cell>
        </row>
        <row r="215">
          <cell r="B215">
            <v>1789</v>
          </cell>
          <cell r="C215">
            <v>94.55</v>
          </cell>
          <cell r="D215">
            <v>2.63</v>
          </cell>
          <cell r="E215">
            <v>2.64</v>
          </cell>
          <cell r="F215">
            <v>0.17</v>
          </cell>
        </row>
        <row r="216">
          <cell r="B216">
            <v>1790</v>
          </cell>
          <cell r="C216">
            <v>94.83</v>
          </cell>
          <cell r="D216">
            <v>2.62</v>
          </cell>
          <cell r="E216">
            <v>2.39</v>
          </cell>
          <cell r="F216">
            <v>0.15</v>
          </cell>
        </row>
        <row r="217">
          <cell r="B217">
            <v>1791</v>
          </cell>
          <cell r="C217">
            <v>94.86</v>
          </cell>
          <cell r="D217">
            <v>2.57</v>
          </cell>
          <cell r="E217">
            <v>2.36</v>
          </cell>
          <cell r="F217">
            <v>0.19</v>
          </cell>
        </row>
        <row r="218">
          <cell r="B218">
            <v>1792</v>
          </cell>
          <cell r="C218">
            <v>94.89</v>
          </cell>
          <cell r="D218">
            <v>2.59</v>
          </cell>
          <cell r="E218">
            <v>2.36</v>
          </cell>
          <cell r="F218">
            <v>0.15</v>
          </cell>
        </row>
        <row r="219">
          <cell r="B219">
            <v>1793</v>
          </cell>
          <cell r="C219">
            <v>94.86</v>
          </cell>
          <cell r="D219">
            <v>2.4900000000000002</v>
          </cell>
          <cell r="E219">
            <v>2.44</v>
          </cell>
          <cell r="F219">
            <v>0.2</v>
          </cell>
        </row>
        <row r="220">
          <cell r="B220">
            <v>1794</v>
          </cell>
          <cell r="C220">
            <v>94.97</v>
          </cell>
          <cell r="D220">
            <v>2.4500000000000002</v>
          </cell>
          <cell r="E220">
            <v>2.39</v>
          </cell>
          <cell r="F220">
            <v>0.18</v>
          </cell>
        </row>
        <row r="221">
          <cell r="B221">
            <v>1795</v>
          </cell>
          <cell r="C221">
            <v>94.89</v>
          </cell>
          <cell r="D221">
            <v>2.46</v>
          </cell>
          <cell r="E221">
            <v>2.4300000000000002</v>
          </cell>
          <cell r="F221">
            <v>0.21</v>
          </cell>
        </row>
        <row r="222">
          <cell r="B222">
            <v>1796</v>
          </cell>
          <cell r="C222">
            <v>94.53</v>
          </cell>
          <cell r="D222">
            <v>2.4500000000000002</v>
          </cell>
          <cell r="E222">
            <v>2.79</v>
          </cell>
          <cell r="F222">
            <v>0.22</v>
          </cell>
        </row>
        <row r="223">
          <cell r="B223">
            <v>1797</v>
          </cell>
          <cell r="C223">
            <v>94.38</v>
          </cell>
          <cell r="D223">
            <v>2.67</v>
          </cell>
          <cell r="E223">
            <v>2.72</v>
          </cell>
          <cell r="F223">
            <v>0.22</v>
          </cell>
        </row>
        <row r="224">
          <cell r="B224">
            <v>1798</v>
          </cell>
          <cell r="C224">
            <v>94.54</v>
          </cell>
          <cell r="D224">
            <v>2.38</v>
          </cell>
          <cell r="E224">
            <v>2.83</v>
          </cell>
          <cell r="F224">
            <v>0.24</v>
          </cell>
        </row>
        <row r="225">
          <cell r="B225">
            <v>1799</v>
          </cell>
          <cell r="C225">
            <v>88.66</v>
          </cell>
          <cell r="D225">
            <v>4.08</v>
          </cell>
          <cell r="E225">
            <v>7.08</v>
          </cell>
          <cell r="F225">
            <v>0.17</v>
          </cell>
        </row>
        <row r="226">
          <cell r="B226">
            <v>1800</v>
          </cell>
          <cell r="C226">
            <v>91.25</v>
          </cell>
          <cell r="D226">
            <v>3.65</v>
          </cell>
          <cell r="E226">
            <v>4.95</v>
          </cell>
          <cell r="F226">
            <v>0.1</v>
          </cell>
        </row>
        <row r="227">
          <cell r="B227">
            <v>1801</v>
          </cell>
          <cell r="C227">
            <v>94.93</v>
          </cell>
          <cell r="D227">
            <v>1.57</v>
          </cell>
          <cell r="E227">
            <v>3.26</v>
          </cell>
          <cell r="F227">
            <v>0.23</v>
          </cell>
        </row>
        <row r="228">
          <cell r="B228">
            <v>1802</v>
          </cell>
          <cell r="C228">
            <v>94.39</v>
          </cell>
          <cell r="D228">
            <v>1.71</v>
          </cell>
          <cell r="E228">
            <v>3.67</v>
          </cell>
          <cell r="F228">
            <v>0.22</v>
          </cell>
        </row>
        <row r="229">
          <cell r="B229" t="str">
            <v>K.O.3</v>
          </cell>
          <cell r="C229">
            <v>59.73</v>
          </cell>
          <cell r="D229">
            <v>6.59</v>
          </cell>
          <cell r="E229">
            <v>32.630000000000003</v>
          </cell>
          <cell r="F229">
            <v>0.42</v>
          </cell>
        </row>
        <row r="230">
          <cell r="B230" t="str">
            <v>K.O.3 HNO3</v>
          </cell>
          <cell r="C230">
            <v>79.97</v>
          </cell>
          <cell r="D230">
            <v>5.15</v>
          </cell>
          <cell r="E230">
            <v>14.12</v>
          </cell>
          <cell r="F230">
            <v>0.49</v>
          </cell>
        </row>
        <row r="231">
          <cell r="B231" t="str">
            <v>K.O.1</v>
          </cell>
          <cell r="C231">
            <v>61.13</v>
          </cell>
          <cell r="D231">
            <v>8.68</v>
          </cell>
          <cell r="E231">
            <v>28.94</v>
          </cell>
          <cell r="F231">
            <v>0.52</v>
          </cell>
        </row>
        <row r="232">
          <cell r="B232" t="str">
            <v>K.O.2</v>
          </cell>
          <cell r="C232">
            <v>57.67</v>
          </cell>
          <cell r="D232">
            <v>12.4</v>
          </cell>
          <cell r="E232">
            <v>26.58</v>
          </cell>
          <cell r="F232">
            <v>3.03</v>
          </cell>
        </row>
        <row r="233">
          <cell r="B233" t="str">
            <v>K.O.1 HNO3</v>
          </cell>
          <cell r="C233">
            <v>75.56</v>
          </cell>
          <cell r="D233">
            <v>6.49</v>
          </cell>
          <cell r="E233">
            <v>16.690000000000001</v>
          </cell>
          <cell r="F233">
            <v>0.89</v>
          </cell>
        </row>
        <row r="234">
          <cell r="B234" t="str">
            <v>K.O.2 HNO3</v>
          </cell>
          <cell r="C234">
            <v>76.56</v>
          </cell>
          <cell r="D234">
            <v>9.34</v>
          </cell>
          <cell r="E234">
            <v>13.42</v>
          </cell>
          <cell r="F234">
            <v>0.5</v>
          </cell>
        </row>
        <row r="235">
          <cell r="B235" t="str">
            <v>K.O. HLP</v>
          </cell>
          <cell r="C235">
            <v>15.02</v>
          </cell>
          <cell r="D235">
            <v>2.67</v>
          </cell>
          <cell r="E235">
            <v>80.36</v>
          </cell>
          <cell r="F235">
            <v>0.7</v>
          </cell>
        </row>
        <row r="236">
          <cell r="B236">
            <v>1803</v>
          </cell>
          <cell r="C236">
            <v>94.6</v>
          </cell>
          <cell r="D236">
            <v>2.9</v>
          </cell>
          <cell r="E236">
            <v>2.36</v>
          </cell>
          <cell r="F236">
            <v>0.13</v>
          </cell>
        </row>
        <row r="237">
          <cell r="B237">
            <v>1804</v>
          </cell>
          <cell r="C237">
            <v>95.04</v>
          </cell>
          <cell r="D237">
            <v>2.87</v>
          </cell>
          <cell r="E237">
            <v>1.94</v>
          </cell>
          <cell r="F237">
            <v>0.14000000000000001</v>
          </cell>
        </row>
        <row r="238">
          <cell r="B238">
            <v>1805</v>
          </cell>
          <cell r="C238">
            <v>94.79</v>
          </cell>
          <cell r="D238">
            <v>2.92</v>
          </cell>
          <cell r="E238">
            <v>2.14</v>
          </cell>
          <cell r="F238">
            <v>0.14000000000000001</v>
          </cell>
        </row>
        <row r="239">
          <cell r="B239">
            <v>1806</v>
          </cell>
          <cell r="C239">
            <v>95.02</v>
          </cell>
          <cell r="D239">
            <v>2.79</v>
          </cell>
          <cell r="E239">
            <v>2.02</v>
          </cell>
          <cell r="F239">
            <v>0.16</v>
          </cell>
        </row>
        <row r="240">
          <cell r="B240">
            <v>1807</v>
          </cell>
          <cell r="C240">
            <v>94.77</v>
          </cell>
          <cell r="D240">
            <v>2.94</v>
          </cell>
          <cell r="E240">
            <v>2.11</v>
          </cell>
          <cell r="F240">
            <v>0.16</v>
          </cell>
        </row>
        <row r="241">
          <cell r="B241">
            <v>1808</v>
          </cell>
          <cell r="C241">
            <v>95.32</v>
          </cell>
          <cell r="D241">
            <v>2.75</v>
          </cell>
          <cell r="E241">
            <v>1.75</v>
          </cell>
          <cell r="F241">
            <v>0.17</v>
          </cell>
        </row>
        <row r="242">
          <cell r="B242">
            <v>1809</v>
          </cell>
          <cell r="C242">
            <v>94.71</v>
          </cell>
          <cell r="D242">
            <v>2.8</v>
          </cell>
          <cell r="E242">
            <v>2.08</v>
          </cell>
          <cell r="F242">
            <v>0.37</v>
          </cell>
        </row>
        <row r="243">
          <cell r="B243">
            <v>1810</v>
          </cell>
          <cell r="C243">
            <v>94.38</v>
          </cell>
          <cell r="D243">
            <v>3.07</v>
          </cell>
          <cell r="E243">
            <v>2.35</v>
          </cell>
          <cell r="F243">
            <v>0.19</v>
          </cell>
        </row>
        <row r="244">
          <cell r="B244">
            <v>1811</v>
          </cell>
          <cell r="C244">
            <v>94.48</v>
          </cell>
          <cell r="D244">
            <v>3.03</v>
          </cell>
          <cell r="E244">
            <v>2.23</v>
          </cell>
          <cell r="F244">
            <v>0.25</v>
          </cell>
        </row>
        <row r="245">
          <cell r="B245">
            <v>1812</v>
          </cell>
          <cell r="C245">
            <v>94.39</v>
          </cell>
          <cell r="D245">
            <v>3.17</v>
          </cell>
          <cell r="E245">
            <v>2.33</v>
          </cell>
          <cell r="F245">
            <v>0.1</v>
          </cell>
        </row>
        <row r="246">
          <cell r="B246">
            <v>1813</v>
          </cell>
          <cell r="C246">
            <v>93.1</v>
          </cell>
          <cell r="D246">
            <v>3.58</v>
          </cell>
          <cell r="E246">
            <v>3.09</v>
          </cell>
          <cell r="F246">
            <v>0.22</v>
          </cell>
        </row>
        <row r="247">
          <cell r="B247">
            <v>1814</v>
          </cell>
          <cell r="C247">
            <v>94.52</v>
          </cell>
          <cell r="D247">
            <v>2.0299999999999998</v>
          </cell>
          <cell r="E247">
            <v>3.27</v>
          </cell>
          <cell r="F247">
            <v>0.17</v>
          </cell>
        </row>
        <row r="248">
          <cell r="B248">
            <v>1815</v>
          </cell>
          <cell r="C248">
            <v>93.17</v>
          </cell>
          <cell r="D248">
            <v>2.29</v>
          </cell>
          <cell r="E248">
            <v>4.2300000000000004</v>
          </cell>
          <cell r="F248">
            <v>0.28999999999999998</v>
          </cell>
        </row>
        <row r="249">
          <cell r="B249">
            <v>1816</v>
          </cell>
          <cell r="C249">
            <v>92.24</v>
          </cell>
          <cell r="D249">
            <v>2.2599999999999998</v>
          </cell>
          <cell r="E249">
            <v>5.25</v>
          </cell>
          <cell r="F249">
            <v>0.24</v>
          </cell>
        </row>
        <row r="250">
          <cell r="B250">
            <v>1817</v>
          </cell>
          <cell r="C250">
            <v>95.3</v>
          </cell>
          <cell r="D250">
            <v>1.53</v>
          </cell>
          <cell r="E250">
            <v>3.01</v>
          </cell>
          <cell r="F250">
            <v>0.15</v>
          </cell>
        </row>
        <row r="251">
          <cell r="B251" t="str">
            <v>K.O. HLP HNO3</v>
          </cell>
          <cell r="C251">
            <v>12.23</v>
          </cell>
          <cell r="D251">
            <v>2.61</v>
          </cell>
          <cell r="E251">
            <v>84.49</v>
          </cell>
          <cell r="F251">
            <v>0.42</v>
          </cell>
        </row>
        <row r="252">
          <cell r="B252" t="str">
            <v>HLP-1</v>
          </cell>
          <cell r="C252">
            <v>23.07</v>
          </cell>
          <cell r="D252">
            <v>3.23</v>
          </cell>
          <cell r="E252">
            <v>73.62</v>
          </cell>
          <cell r="F252">
            <v>7.0000000000000007E-2</v>
          </cell>
        </row>
        <row r="253">
          <cell r="B253" t="str">
            <v>K.O. HLP HNO3 (2)</v>
          </cell>
          <cell r="C253">
            <v>29.26</v>
          </cell>
          <cell r="D253">
            <v>5.1100000000000003</v>
          </cell>
          <cell r="E253">
            <v>64.930000000000007</v>
          </cell>
          <cell r="F253">
            <v>0.57999999999999996</v>
          </cell>
        </row>
        <row r="254">
          <cell r="B254" t="str">
            <v>K.O. HLP HNO3 (3)</v>
          </cell>
          <cell r="C254">
            <v>27.11</v>
          </cell>
          <cell r="D254">
            <v>6.32</v>
          </cell>
          <cell r="E254">
            <v>65.61</v>
          </cell>
          <cell r="F254">
            <v>0.82</v>
          </cell>
        </row>
        <row r="255">
          <cell r="B255" t="str">
            <v>HLP-2</v>
          </cell>
          <cell r="C255">
            <v>29.95</v>
          </cell>
          <cell r="D255">
            <v>4.8099999999999996</v>
          </cell>
          <cell r="E255">
            <v>65.09</v>
          </cell>
          <cell r="F255">
            <v>0.14000000000000001</v>
          </cell>
        </row>
        <row r="256">
          <cell r="B256" t="str">
            <v>HLP-3</v>
          </cell>
          <cell r="C256">
            <v>18.43</v>
          </cell>
          <cell r="D256">
            <v>2.9</v>
          </cell>
          <cell r="E256">
            <v>78.569999999999993</v>
          </cell>
          <cell r="F256">
            <v>0.09</v>
          </cell>
        </row>
        <row r="257">
          <cell r="B257" t="str">
            <v>K.O. HLP HNO3 (4)</v>
          </cell>
          <cell r="C257">
            <v>24.15</v>
          </cell>
          <cell r="D257">
            <v>16.16</v>
          </cell>
          <cell r="E257">
            <v>58.32</v>
          </cell>
          <cell r="F257">
            <v>1.25</v>
          </cell>
        </row>
        <row r="258">
          <cell r="B258" t="str">
            <v>K.O. HLP HNO3 (5)</v>
          </cell>
          <cell r="C258">
            <v>47.79</v>
          </cell>
          <cell r="D258">
            <v>4.76</v>
          </cell>
          <cell r="E258">
            <v>46.64</v>
          </cell>
          <cell r="F258">
            <v>0.72</v>
          </cell>
        </row>
        <row r="259">
          <cell r="B259" t="str">
            <v>K.O. HLP HNO3 (6) + Ag</v>
          </cell>
          <cell r="C259">
            <v>24.14</v>
          </cell>
          <cell r="D259">
            <v>7.08</v>
          </cell>
          <cell r="E259">
            <v>68.28</v>
          </cell>
          <cell r="F259">
            <v>0.38</v>
          </cell>
        </row>
        <row r="260">
          <cell r="B260" t="str">
            <v>K.O. HLP HNO3 (7) + Cu</v>
          </cell>
          <cell r="C260">
            <v>25.35</v>
          </cell>
          <cell r="D260">
            <v>4.0199999999999996</v>
          </cell>
          <cell r="E260">
            <v>69.86</v>
          </cell>
          <cell r="F260">
            <v>0.61</v>
          </cell>
        </row>
        <row r="261">
          <cell r="B261" t="str">
            <v>HLP-2 HNO3_желт</v>
          </cell>
          <cell r="C261">
            <v>94.34</v>
          </cell>
          <cell r="D261">
            <v>0.37</v>
          </cell>
          <cell r="E261">
            <v>4.67</v>
          </cell>
          <cell r="F261">
            <v>0.51</v>
          </cell>
        </row>
        <row r="262">
          <cell r="B262" t="str">
            <v>HLP-2 HNO3_голуб</v>
          </cell>
          <cell r="C262">
            <v>25.73</v>
          </cell>
          <cell r="D262">
            <v>2.46</v>
          </cell>
          <cell r="E262">
            <v>69.02</v>
          </cell>
          <cell r="F262">
            <v>2.15</v>
          </cell>
        </row>
        <row r="263">
          <cell r="B263" t="str">
            <v>K.O. HLP HNO3 (8)</v>
          </cell>
          <cell r="C263">
            <v>20.5</v>
          </cell>
          <cell r="D263">
            <v>2.57</v>
          </cell>
          <cell r="E263">
            <v>74.78</v>
          </cell>
          <cell r="F263">
            <v>1.61</v>
          </cell>
        </row>
        <row r="264">
          <cell r="B264" t="str">
            <v>K.O. HLP HNO3 (9)</v>
          </cell>
          <cell r="C264">
            <v>76.03</v>
          </cell>
          <cell r="D264">
            <v>21.43</v>
          </cell>
          <cell r="E264">
            <v>1.03</v>
          </cell>
          <cell r="F264">
            <v>1.41</v>
          </cell>
        </row>
        <row r="265">
          <cell r="B265" t="str">
            <v>K.O. HLP HNO3 (10)</v>
          </cell>
          <cell r="C265">
            <v>13.14</v>
          </cell>
          <cell r="D265">
            <v>0.83</v>
          </cell>
          <cell r="E265">
            <v>85.01</v>
          </cell>
          <cell r="F265">
            <v>0.77</v>
          </cell>
        </row>
        <row r="266">
          <cell r="B266" t="str">
            <v>K.O. HLP HNO3 (11)</v>
          </cell>
          <cell r="C266">
            <v>61.42</v>
          </cell>
          <cell r="D266">
            <v>32.83</v>
          </cell>
          <cell r="E266">
            <v>3.21</v>
          </cell>
          <cell r="F266">
            <v>2.1800000000000002</v>
          </cell>
        </row>
        <row r="267">
          <cell r="B267" t="str">
            <v>K.O. HLP HNO3 (12)</v>
          </cell>
          <cell r="C267">
            <v>61.32</v>
          </cell>
          <cell r="D267">
            <v>36.840000000000003</v>
          </cell>
          <cell r="E267">
            <v>0.54</v>
          </cell>
          <cell r="F267">
            <v>1.21</v>
          </cell>
        </row>
        <row r="268">
          <cell r="B268" t="str">
            <v>K.O. HLP HNO3 (13)</v>
          </cell>
          <cell r="C268">
            <v>55.64</v>
          </cell>
          <cell r="D268">
            <v>1.78</v>
          </cell>
          <cell r="E268">
            <v>39.17</v>
          </cell>
          <cell r="F268">
            <v>3.24</v>
          </cell>
        </row>
        <row r="269">
          <cell r="B269" t="str">
            <v>K.O.3</v>
          </cell>
          <cell r="C269">
            <v>60.39</v>
          </cell>
          <cell r="D269">
            <v>7.41</v>
          </cell>
          <cell r="E269">
            <v>30.84</v>
          </cell>
          <cell r="F269">
            <v>0.73</v>
          </cell>
        </row>
        <row r="270">
          <cell r="B270" t="str">
            <v>K.O.2</v>
          </cell>
          <cell r="C270">
            <v>58.3</v>
          </cell>
          <cell r="D270">
            <v>11.33</v>
          </cell>
          <cell r="E270">
            <v>29.44</v>
          </cell>
          <cell r="F270">
            <v>0.56999999999999995</v>
          </cell>
        </row>
        <row r="271">
          <cell r="B271" t="str">
            <v>Зачистка катод (3К)</v>
          </cell>
          <cell r="C271">
            <v>49.64</v>
          </cell>
          <cell r="D271">
            <v>12.85</v>
          </cell>
          <cell r="E271">
            <v>13.85</v>
          </cell>
          <cell r="F271">
            <v>18.399999999999999</v>
          </cell>
        </row>
        <row r="272">
          <cell r="B272" t="str">
            <v>K.O.1</v>
          </cell>
          <cell r="C272">
            <v>60.33</v>
          </cell>
          <cell r="D272">
            <v>7.85</v>
          </cell>
          <cell r="E272">
            <v>29.19</v>
          </cell>
          <cell r="F272">
            <v>2.02</v>
          </cell>
        </row>
        <row r="273">
          <cell r="B273" t="str">
            <v>K.O.3 HNO3</v>
          </cell>
          <cell r="C273">
            <v>81.61</v>
          </cell>
          <cell r="D273">
            <v>4.6100000000000003</v>
          </cell>
          <cell r="E273">
            <v>13.21</v>
          </cell>
          <cell r="F273">
            <v>0.39</v>
          </cell>
        </row>
        <row r="274">
          <cell r="B274" t="str">
            <v>K.O.2 HNO3</v>
          </cell>
          <cell r="C274">
            <v>80.19</v>
          </cell>
          <cell r="D274">
            <v>8.33</v>
          </cell>
          <cell r="E274">
            <v>10.84</v>
          </cell>
          <cell r="F274">
            <v>0.55000000000000004</v>
          </cell>
        </row>
        <row r="275">
          <cell r="B275" t="str">
            <v>K.O.1 HNO3</v>
          </cell>
          <cell r="C275">
            <v>74.77</v>
          </cell>
          <cell r="D275">
            <v>7.34</v>
          </cell>
          <cell r="E275">
            <v>16.78</v>
          </cell>
          <cell r="F275">
            <v>0.73</v>
          </cell>
        </row>
        <row r="276">
          <cell r="B276" t="str">
            <v>Зачистка катод HNO3</v>
          </cell>
          <cell r="C276">
            <v>59.37</v>
          </cell>
          <cell r="D276">
            <v>31.24</v>
          </cell>
          <cell r="E276">
            <v>3.15</v>
          </cell>
          <cell r="F276">
            <v>4.93</v>
          </cell>
        </row>
        <row r="277">
          <cell r="B277" t="str">
            <v>Цементация HLP</v>
          </cell>
          <cell r="C277">
            <v>12.94</v>
          </cell>
          <cell r="D277">
            <v>0.8</v>
          </cell>
          <cell r="E277">
            <v>84.47</v>
          </cell>
          <cell r="F277">
            <v>1.45</v>
          </cell>
        </row>
        <row r="278">
          <cell r="B278">
            <v>1818</v>
          </cell>
          <cell r="C278">
            <v>92.37</v>
          </cell>
          <cell r="D278">
            <v>2.66</v>
          </cell>
          <cell r="E278">
            <v>4.62</v>
          </cell>
          <cell r="F278">
            <v>0.33</v>
          </cell>
        </row>
        <row r="279">
          <cell r="B279">
            <v>1819</v>
          </cell>
          <cell r="C279">
            <v>92.44</v>
          </cell>
          <cell r="D279">
            <v>2.68</v>
          </cell>
          <cell r="E279">
            <v>4.6399999999999997</v>
          </cell>
          <cell r="F279">
            <v>0.23</v>
          </cell>
        </row>
        <row r="280">
          <cell r="B280">
            <v>1820</v>
          </cell>
          <cell r="C280">
            <v>91.8</v>
          </cell>
          <cell r="D280">
            <v>2.65</v>
          </cell>
          <cell r="E280">
            <v>5.17</v>
          </cell>
          <cell r="F280">
            <v>0.34</v>
          </cell>
        </row>
        <row r="281">
          <cell r="B281">
            <v>1821</v>
          </cell>
          <cell r="C281">
            <v>90.72</v>
          </cell>
          <cell r="D281">
            <v>2.72</v>
          </cell>
          <cell r="E281">
            <v>6.39</v>
          </cell>
          <cell r="F281">
            <v>0.16</v>
          </cell>
        </row>
        <row r="282">
          <cell r="B282">
            <v>1822</v>
          </cell>
          <cell r="C282">
            <v>92.31</v>
          </cell>
          <cell r="D282">
            <v>2.79</v>
          </cell>
          <cell r="E282">
            <v>4.75</v>
          </cell>
          <cell r="F282">
            <v>0.14000000000000001</v>
          </cell>
        </row>
        <row r="283">
          <cell r="B283">
            <v>1823</v>
          </cell>
          <cell r="C283">
            <v>91.8</v>
          </cell>
          <cell r="D283">
            <v>2.6</v>
          </cell>
          <cell r="E283">
            <v>5.27</v>
          </cell>
          <cell r="F283">
            <v>0.32</v>
          </cell>
        </row>
        <row r="284">
          <cell r="B284">
            <v>1824</v>
          </cell>
          <cell r="C284">
            <v>92.74</v>
          </cell>
          <cell r="D284">
            <v>2.37</v>
          </cell>
          <cell r="E284">
            <v>4.67</v>
          </cell>
          <cell r="F284">
            <v>0.21</v>
          </cell>
        </row>
        <row r="285">
          <cell r="B285">
            <v>1825</v>
          </cell>
          <cell r="C285">
            <v>94.65</v>
          </cell>
          <cell r="D285">
            <v>2</v>
          </cell>
          <cell r="E285">
            <v>3.2</v>
          </cell>
          <cell r="F285">
            <v>0.14000000000000001</v>
          </cell>
        </row>
        <row r="286">
          <cell r="B286">
            <v>1826</v>
          </cell>
          <cell r="C286">
            <v>90.38</v>
          </cell>
          <cell r="D286">
            <v>2.69</v>
          </cell>
          <cell r="E286">
            <v>6.8</v>
          </cell>
          <cell r="F286">
            <v>0.12</v>
          </cell>
        </row>
        <row r="287">
          <cell r="B287">
            <v>1827</v>
          </cell>
          <cell r="C287">
            <v>91.67</v>
          </cell>
          <cell r="D287">
            <v>2.79</v>
          </cell>
          <cell r="E287">
            <v>5.41</v>
          </cell>
          <cell r="F287">
            <v>0.12</v>
          </cell>
        </row>
        <row r="288">
          <cell r="B288">
            <v>1828</v>
          </cell>
          <cell r="C288">
            <v>95.69</v>
          </cell>
          <cell r="D288">
            <v>1.59</v>
          </cell>
          <cell r="E288">
            <v>2.5299999999999998</v>
          </cell>
          <cell r="F288">
            <v>0.18</v>
          </cell>
        </row>
        <row r="289">
          <cell r="B289">
            <v>1829</v>
          </cell>
          <cell r="C289">
            <v>92.89</v>
          </cell>
          <cell r="D289">
            <v>2.46</v>
          </cell>
          <cell r="E289">
            <v>4.51</v>
          </cell>
          <cell r="F289">
            <v>0.13</v>
          </cell>
        </row>
        <row r="290">
          <cell r="B290">
            <v>1830</v>
          </cell>
          <cell r="C290">
            <v>92.8</v>
          </cell>
          <cell r="D290">
            <v>2.33</v>
          </cell>
          <cell r="E290">
            <v>4.71</v>
          </cell>
          <cell r="F290">
            <v>0.15</v>
          </cell>
        </row>
        <row r="291">
          <cell r="B291">
            <v>1831</v>
          </cell>
          <cell r="C291">
            <v>94.52</v>
          </cell>
          <cell r="D291">
            <v>1.96</v>
          </cell>
          <cell r="E291">
            <v>3.26</v>
          </cell>
          <cell r="F291">
            <v>0.25</v>
          </cell>
        </row>
        <row r="292">
          <cell r="B292">
            <v>1832</v>
          </cell>
          <cell r="C292">
            <v>93.92</v>
          </cell>
          <cell r="D292">
            <v>2.57</v>
          </cell>
          <cell r="E292">
            <v>3.24</v>
          </cell>
          <cell r="F292">
            <v>0.26</v>
          </cell>
        </row>
        <row r="293">
          <cell r="B293">
            <v>1833</v>
          </cell>
          <cell r="C293">
            <v>93.94</v>
          </cell>
          <cell r="D293">
            <v>2.56</v>
          </cell>
          <cell r="E293">
            <v>3.23</v>
          </cell>
          <cell r="F293">
            <v>0.26</v>
          </cell>
        </row>
        <row r="294">
          <cell r="B294">
            <v>1834</v>
          </cell>
          <cell r="C294">
            <v>92.72</v>
          </cell>
          <cell r="D294">
            <v>2.7</v>
          </cell>
          <cell r="E294">
            <v>4.3600000000000003</v>
          </cell>
          <cell r="F294">
            <v>0.21</v>
          </cell>
        </row>
        <row r="295">
          <cell r="B295">
            <v>1835</v>
          </cell>
          <cell r="C295">
            <v>95.41</v>
          </cell>
          <cell r="D295">
            <v>2.62</v>
          </cell>
          <cell r="E295">
            <v>1.62</v>
          </cell>
          <cell r="F295">
            <v>0.34</v>
          </cell>
        </row>
        <row r="296">
          <cell r="B296">
            <v>1836</v>
          </cell>
          <cell r="C296">
            <v>95.44</v>
          </cell>
          <cell r="D296">
            <v>2.65</v>
          </cell>
          <cell r="E296">
            <v>1.68</v>
          </cell>
          <cell r="F296">
            <v>0.22</v>
          </cell>
        </row>
        <row r="297">
          <cell r="B297" t="str">
            <v>HLP-17</v>
          </cell>
          <cell r="C297">
            <v>92.27</v>
          </cell>
          <cell r="D297">
            <v>5.27</v>
          </cell>
          <cell r="E297">
            <v>1.88</v>
          </cell>
          <cell r="F297">
            <v>0.54</v>
          </cell>
        </row>
        <row r="298">
          <cell r="B298" t="str">
            <v>HLP Цементация</v>
          </cell>
          <cell r="C298">
            <v>2.06</v>
          </cell>
          <cell r="D298">
            <v>80.84</v>
          </cell>
          <cell r="E298">
            <v>2.98</v>
          </cell>
          <cell r="F298">
            <v>11.75</v>
          </cell>
        </row>
        <row r="299">
          <cell r="B299" t="str">
            <v>HLP Цементация</v>
          </cell>
          <cell r="C299">
            <v>48.62</v>
          </cell>
          <cell r="D299">
            <v>4.24</v>
          </cell>
          <cell r="E299">
            <v>2.19</v>
          </cell>
          <cell r="F299">
            <v>31.26</v>
          </cell>
        </row>
        <row r="300">
          <cell r="B300" t="str">
            <v>HLP-18</v>
          </cell>
          <cell r="C300">
            <v>97.02</v>
          </cell>
          <cell r="D300">
            <v>0.53</v>
          </cell>
          <cell r="E300">
            <v>0.96</v>
          </cell>
          <cell r="F300">
            <v>1.23</v>
          </cell>
        </row>
        <row r="301">
          <cell r="B301" t="str">
            <v>K.O.3</v>
          </cell>
          <cell r="C301">
            <v>59.4</v>
          </cell>
          <cell r="D301">
            <v>8.18</v>
          </cell>
          <cell r="E301">
            <v>31.16</v>
          </cell>
          <cell r="F301">
            <v>0.65</v>
          </cell>
        </row>
        <row r="302">
          <cell r="B302" t="str">
            <v>K.O.2</v>
          </cell>
          <cell r="C302">
            <v>56.56</v>
          </cell>
          <cell r="D302">
            <v>11.16</v>
          </cell>
          <cell r="E302">
            <v>30.98</v>
          </cell>
          <cell r="F302">
            <v>0.75</v>
          </cell>
        </row>
        <row r="303">
          <cell r="B303" t="str">
            <v>K.O.1</v>
          </cell>
          <cell r="C303">
            <v>63.53</v>
          </cell>
          <cell r="D303">
            <v>8.2899999999999991</v>
          </cell>
          <cell r="E303">
            <v>26.32</v>
          </cell>
          <cell r="F303">
            <v>0.95</v>
          </cell>
        </row>
        <row r="304">
          <cell r="B304" t="str">
            <v>K.O.3 HNO3</v>
          </cell>
          <cell r="C304">
            <v>80.5</v>
          </cell>
          <cell r="D304">
            <v>4.26</v>
          </cell>
          <cell r="E304">
            <v>13.79</v>
          </cell>
          <cell r="F304">
            <v>1.19</v>
          </cell>
        </row>
        <row r="305">
          <cell r="B305" t="str">
            <v>K.O.1 HNO3</v>
          </cell>
          <cell r="C305">
            <v>74.010000000000005</v>
          </cell>
          <cell r="D305">
            <v>7.52</v>
          </cell>
          <cell r="E305">
            <v>16.46</v>
          </cell>
          <cell r="F305">
            <v>1.57</v>
          </cell>
        </row>
        <row r="306">
          <cell r="B306" t="str">
            <v>K.O.2 HNO3</v>
          </cell>
          <cell r="C306">
            <v>76.709999999999994</v>
          </cell>
          <cell r="D306">
            <v>8.77</v>
          </cell>
          <cell r="E306">
            <v>13.13</v>
          </cell>
          <cell r="F306">
            <v>1.0900000000000001</v>
          </cell>
        </row>
        <row r="307">
          <cell r="B307" t="str">
            <v>K.O. HLP</v>
          </cell>
          <cell r="C307">
            <v>16.97</v>
          </cell>
          <cell r="D307">
            <v>1.72</v>
          </cell>
          <cell r="E307">
            <v>77.400000000000006</v>
          </cell>
          <cell r="F307">
            <v>1.7</v>
          </cell>
        </row>
        <row r="308">
          <cell r="B308" t="str">
            <v>K.O. HLP HNO3 1</v>
          </cell>
          <cell r="C308">
            <v>26.79</v>
          </cell>
          <cell r="D308">
            <v>2.38</v>
          </cell>
          <cell r="E308">
            <v>68.989999999999995</v>
          </cell>
          <cell r="F308">
            <v>1.39</v>
          </cell>
        </row>
        <row r="309">
          <cell r="B309">
            <v>1837</v>
          </cell>
          <cell r="C309">
            <v>94.63</v>
          </cell>
          <cell r="D309">
            <v>2.74</v>
          </cell>
          <cell r="E309">
            <v>2.39</v>
          </cell>
          <cell r="F309">
            <v>0.23</v>
          </cell>
        </row>
        <row r="310">
          <cell r="B310">
            <v>1838</v>
          </cell>
          <cell r="C310">
            <v>94.55</v>
          </cell>
          <cell r="D310">
            <v>2.77</v>
          </cell>
          <cell r="E310">
            <v>2.4700000000000002</v>
          </cell>
          <cell r="F310">
            <v>0.2</v>
          </cell>
        </row>
        <row r="311">
          <cell r="B311">
            <v>1839</v>
          </cell>
          <cell r="C311">
            <v>94.69</v>
          </cell>
          <cell r="D311">
            <v>2.69</v>
          </cell>
          <cell r="E311">
            <v>2.46</v>
          </cell>
          <cell r="F311">
            <v>0.15</v>
          </cell>
        </row>
        <row r="312">
          <cell r="B312">
            <v>1840</v>
          </cell>
          <cell r="C312">
            <v>94.94</v>
          </cell>
          <cell r="D312">
            <v>2.59</v>
          </cell>
          <cell r="E312">
            <v>2.36</v>
          </cell>
          <cell r="F312">
            <v>0.1</v>
          </cell>
        </row>
        <row r="313">
          <cell r="B313">
            <v>1841</v>
          </cell>
          <cell r="C313">
            <v>94.85</v>
          </cell>
          <cell r="D313">
            <v>2.65</v>
          </cell>
          <cell r="E313">
            <v>2.33</v>
          </cell>
          <cell r="F313">
            <v>0.16</v>
          </cell>
        </row>
        <row r="314">
          <cell r="B314">
            <v>1842</v>
          </cell>
          <cell r="C314">
            <v>95.05</v>
          </cell>
          <cell r="D314">
            <v>1.64</v>
          </cell>
          <cell r="E314">
            <v>3.11</v>
          </cell>
          <cell r="F314">
            <v>0.19</v>
          </cell>
        </row>
        <row r="315">
          <cell r="B315">
            <v>1843</v>
          </cell>
          <cell r="C315">
            <v>94.94</v>
          </cell>
          <cell r="D315">
            <v>2.57</v>
          </cell>
          <cell r="E315">
            <v>2.23</v>
          </cell>
          <cell r="F315">
            <v>0.25</v>
          </cell>
        </row>
        <row r="316">
          <cell r="B316">
            <v>1844</v>
          </cell>
          <cell r="C316">
            <v>94.02</v>
          </cell>
          <cell r="D316">
            <v>2.5</v>
          </cell>
          <cell r="E316">
            <v>3.25</v>
          </cell>
          <cell r="F316">
            <v>0.21</v>
          </cell>
        </row>
        <row r="317">
          <cell r="B317">
            <v>1845</v>
          </cell>
          <cell r="C317">
            <v>93.73</v>
          </cell>
          <cell r="D317">
            <v>1.9</v>
          </cell>
          <cell r="E317">
            <v>4.08</v>
          </cell>
          <cell r="F317">
            <v>0.28000000000000003</v>
          </cell>
        </row>
        <row r="318">
          <cell r="B318">
            <v>1846</v>
          </cell>
          <cell r="C318">
            <v>94.04</v>
          </cell>
          <cell r="D318">
            <v>2.16</v>
          </cell>
          <cell r="E318">
            <v>3.58</v>
          </cell>
          <cell r="F318">
            <v>0.21</v>
          </cell>
        </row>
        <row r="319">
          <cell r="B319">
            <v>1847</v>
          </cell>
          <cell r="C319">
            <v>92.78</v>
          </cell>
          <cell r="D319">
            <v>2.69</v>
          </cell>
          <cell r="E319">
            <v>4.29</v>
          </cell>
          <cell r="F319">
            <v>0.23</v>
          </cell>
        </row>
        <row r="320">
          <cell r="B320">
            <v>1848</v>
          </cell>
          <cell r="C320">
            <v>94.83</v>
          </cell>
          <cell r="D320">
            <v>1.64</v>
          </cell>
          <cell r="E320">
            <v>3.29</v>
          </cell>
          <cell r="F320">
            <v>0.23</v>
          </cell>
        </row>
        <row r="321">
          <cell r="B321">
            <v>1849</v>
          </cell>
          <cell r="C321">
            <v>92.54</v>
          </cell>
          <cell r="D321">
            <v>3.13</v>
          </cell>
          <cell r="E321">
            <v>4.1900000000000004</v>
          </cell>
          <cell r="F321">
            <v>0.13</v>
          </cell>
        </row>
        <row r="322">
          <cell r="B322">
            <v>1850</v>
          </cell>
          <cell r="C322">
            <v>93.27</v>
          </cell>
          <cell r="D322">
            <v>2.84</v>
          </cell>
          <cell r="E322">
            <v>3.67</v>
          </cell>
          <cell r="F322">
            <v>0.21</v>
          </cell>
        </row>
        <row r="323">
          <cell r="B323" t="str">
            <v>K.O. HLP HNO3 2</v>
          </cell>
          <cell r="C323">
            <v>89.56</v>
          </cell>
          <cell r="D323">
            <v>3.94</v>
          </cell>
          <cell r="E323">
            <v>4.6500000000000004</v>
          </cell>
          <cell r="F323">
            <v>1.69</v>
          </cell>
        </row>
        <row r="324">
          <cell r="B324" t="str">
            <v>K.O. HLP HNO3 3</v>
          </cell>
          <cell r="C324">
            <v>93.45</v>
          </cell>
          <cell r="D324">
            <v>2.98</v>
          </cell>
          <cell r="E324">
            <v>2.66</v>
          </cell>
          <cell r="F324">
            <v>0.77</v>
          </cell>
        </row>
        <row r="325">
          <cell r="B325" t="str">
            <v>HLP-19</v>
          </cell>
          <cell r="C325">
            <v>95.18</v>
          </cell>
          <cell r="D325">
            <v>2.19</v>
          </cell>
          <cell r="E325">
            <v>1.51</v>
          </cell>
          <cell r="F325">
            <v>1.05</v>
          </cell>
        </row>
        <row r="326">
          <cell r="B326" t="str">
            <v>K.O.3</v>
          </cell>
          <cell r="C326">
            <v>59.2</v>
          </cell>
          <cell r="D326">
            <v>8.7200000000000006</v>
          </cell>
          <cell r="E326">
            <v>30.97</v>
          </cell>
          <cell r="F326">
            <v>0.42</v>
          </cell>
        </row>
        <row r="327">
          <cell r="B327" t="str">
            <v>K.O.2</v>
          </cell>
          <cell r="C327">
            <v>56.49</v>
          </cell>
          <cell r="D327">
            <v>12.25</v>
          </cell>
          <cell r="E327">
            <v>29.67</v>
          </cell>
          <cell r="F327">
            <v>0.88</v>
          </cell>
        </row>
        <row r="328">
          <cell r="B328" t="str">
            <v>K.O.1</v>
          </cell>
          <cell r="C328">
            <v>62.03</v>
          </cell>
          <cell r="D328">
            <v>8.32</v>
          </cell>
          <cell r="E328">
            <v>28.15</v>
          </cell>
          <cell r="F328">
            <v>0.7</v>
          </cell>
        </row>
        <row r="329">
          <cell r="B329" t="str">
            <v>K.O.3 HNO3</v>
          </cell>
          <cell r="C329">
            <v>87.38</v>
          </cell>
          <cell r="D329">
            <v>3.32</v>
          </cell>
          <cell r="E329">
            <v>8.6</v>
          </cell>
          <cell r="F329">
            <v>0.4</v>
          </cell>
        </row>
        <row r="330">
          <cell r="B330" t="str">
            <v>K.O.2 HNO3</v>
          </cell>
          <cell r="C330">
            <v>74.45</v>
          </cell>
          <cell r="D330">
            <v>6.84</v>
          </cell>
          <cell r="E330">
            <v>17.75</v>
          </cell>
          <cell r="F330">
            <v>0.49</v>
          </cell>
        </row>
        <row r="331">
          <cell r="B331" t="str">
            <v>2-2</v>
          </cell>
          <cell r="C331">
            <v>86.4</v>
          </cell>
          <cell r="D331">
            <v>3.98</v>
          </cell>
          <cell r="E331">
            <v>9.2799999999999994</v>
          </cell>
          <cell r="F331">
            <v>0.32</v>
          </cell>
        </row>
        <row r="332">
          <cell r="B332" t="str">
            <v>K.O.1 HNO3</v>
          </cell>
          <cell r="C332">
            <v>83.93</v>
          </cell>
          <cell r="D332">
            <v>4.58</v>
          </cell>
          <cell r="E332">
            <v>10.9</v>
          </cell>
          <cell r="F332">
            <v>0.39</v>
          </cell>
        </row>
        <row r="333">
          <cell r="B333">
            <v>1851</v>
          </cell>
          <cell r="C333">
            <v>94.83</v>
          </cell>
          <cell r="D333">
            <v>1.93</v>
          </cell>
          <cell r="E333">
            <v>3.04</v>
          </cell>
          <cell r="F333">
            <v>0.19</v>
          </cell>
        </row>
        <row r="334">
          <cell r="B334">
            <v>1852</v>
          </cell>
          <cell r="C334">
            <v>94.07</v>
          </cell>
          <cell r="D334">
            <v>2.19</v>
          </cell>
          <cell r="E334">
            <v>3.47</v>
          </cell>
          <cell r="F334">
            <v>0.26</v>
          </cell>
        </row>
        <row r="335">
          <cell r="B335">
            <v>1853</v>
          </cell>
          <cell r="C335">
            <v>94.22</v>
          </cell>
          <cell r="D335">
            <v>2.16</v>
          </cell>
          <cell r="E335">
            <v>3.4</v>
          </cell>
          <cell r="F335">
            <v>0.21</v>
          </cell>
        </row>
        <row r="336">
          <cell r="B336">
            <v>1854</v>
          </cell>
          <cell r="C336">
            <v>94.51</v>
          </cell>
          <cell r="D336">
            <v>1.99</v>
          </cell>
          <cell r="E336">
            <v>3.26</v>
          </cell>
          <cell r="F336">
            <v>0.23</v>
          </cell>
        </row>
        <row r="337">
          <cell r="B337">
            <v>1855</v>
          </cell>
          <cell r="C337">
            <v>94.43</v>
          </cell>
          <cell r="D337">
            <v>2.06</v>
          </cell>
          <cell r="E337">
            <v>3.32</v>
          </cell>
          <cell r="F337">
            <v>0.18</v>
          </cell>
        </row>
        <row r="338">
          <cell r="B338">
            <v>1856</v>
          </cell>
          <cell r="C338">
            <v>94.31</v>
          </cell>
          <cell r="D338">
            <v>2.21</v>
          </cell>
          <cell r="E338">
            <v>3.31</v>
          </cell>
          <cell r="F338">
            <v>0.16</v>
          </cell>
        </row>
        <row r="339">
          <cell r="B339">
            <v>1857</v>
          </cell>
          <cell r="C339">
            <v>94.41</v>
          </cell>
          <cell r="D339">
            <v>2.16</v>
          </cell>
          <cell r="E339">
            <v>3.26</v>
          </cell>
          <cell r="F339">
            <v>0.16</v>
          </cell>
        </row>
        <row r="340">
          <cell r="B340">
            <v>1858</v>
          </cell>
          <cell r="C340">
            <v>95.3</v>
          </cell>
          <cell r="D340">
            <v>1.85</v>
          </cell>
          <cell r="E340">
            <v>2.66</v>
          </cell>
          <cell r="F340">
            <v>0.18</v>
          </cell>
        </row>
        <row r="341">
          <cell r="B341">
            <v>1859</v>
          </cell>
          <cell r="C341">
            <v>95.01</v>
          </cell>
          <cell r="D341">
            <v>2.12</v>
          </cell>
          <cell r="E341">
            <v>2.62</v>
          </cell>
          <cell r="F341">
            <v>0.24</v>
          </cell>
        </row>
        <row r="342">
          <cell r="B342">
            <v>1860</v>
          </cell>
          <cell r="C342">
            <v>94.46</v>
          </cell>
          <cell r="D342">
            <v>2.19</v>
          </cell>
          <cell r="E342">
            <v>3.13</v>
          </cell>
          <cell r="F342">
            <v>0.21</v>
          </cell>
        </row>
        <row r="343">
          <cell r="B343">
            <v>1861</v>
          </cell>
          <cell r="C343">
            <v>94.69</v>
          </cell>
          <cell r="D343">
            <v>2.14</v>
          </cell>
          <cell r="E343">
            <v>2.98</v>
          </cell>
          <cell r="F343">
            <v>0.18</v>
          </cell>
        </row>
        <row r="344">
          <cell r="B344">
            <v>1862</v>
          </cell>
          <cell r="C344">
            <v>92.87</v>
          </cell>
          <cell r="D344">
            <v>2.33</v>
          </cell>
          <cell r="E344">
            <v>4.42</v>
          </cell>
          <cell r="F344">
            <v>0.32</v>
          </cell>
        </row>
        <row r="345">
          <cell r="B345">
            <v>1863</v>
          </cell>
          <cell r="C345">
            <v>90.66</v>
          </cell>
          <cell r="D345">
            <v>2.95</v>
          </cell>
          <cell r="E345">
            <v>6.2</v>
          </cell>
          <cell r="F345">
            <v>0.18</v>
          </cell>
        </row>
        <row r="346">
          <cell r="B346">
            <v>1864</v>
          </cell>
          <cell r="C346">
            <v>92.68</v>
          </cell>
          <cell r="D346">
            <v>2.5</v>
          </cell>
          <cell r="E346">
            <v>4.53</v>
          </cell>
          <cell r="F346">
            <v>0.23</v>
          </cell>
        </row>
        <row r="347">
          <cell r="B347">
            <v>1865</v>
          </cell>
          <cell r="C347">
            <v>92.56</v>
          </cell>
          <cell r="D347">
            <v>2.5099999999999998</v>
          </cell>
          <cell r="E347">
            <v>4.7300000000000004</v>
          </cell>
          <cell r="F347">
            <v>0.19</v>
          </cell>
        </row>
        <row r="348">
          <cell r="B348">
            <v>1866</v>
          </cell>
          <cell r="C348">
            <v>91.84</v>
          </cell>
          <cell r="D348">
            <v>2.42</v>
          </cell>
          <cell r="E348">
            <v>5.46</v>
          </cell>
          <cell r="F348">
            <v>0.25</v>
          </cell>
        </row>
        <row r="349">
          <cell r="B349">
            <v>1867</v>
          </cell>
          <cell r="C349">
            <v>90.39</v>
          </cell>
          <cell r="D349">
            <v>2.81</v>
          </cell>
          <cell r="E349">
            <v>6.5</v>
          </cell>
          <cell r="F349">
            <v>0.27</v>
          </cell>
        </row>
        <row r="350">
          <cell r="B350" t="str">
            <v>Ag-434</v>
          </cell>
          <cell r="C350">
            <v>0.09</v>
          </cell>
          <cell r="D350">
            <v>99.78</v>
          </cell>
          <cell r="E350">
            <v>0</v>
          </cell>
          <cell r="F350">
            <v>0.12</v>
          </cell>
        </row>
        <row r="351">
          <cell r="B351" t="str">
            <v>Ag-435</v>
          </cell>
          <cell r="C351">
            <v>0.1</v>
          </cell>
          <cell r="D351">
            <v>99.55</v>
          </cell>
          <cell r="E351">
            <v>0.01</v>
          </cell>
          <cell r="F351">
            <v>0.31</v>
          </cell>
        </row>
        <row r="352">
          <cell r="B352" t="str">
            <v>Ag-436</v>
          </cell>
          <cell r="C352">
            <v>0.1</v>
          </cell>
          <cell r="D352">
            <v>99.56</v>
          </cell>
          <cell r="E352">
            <v>0.01</v>
          </cell>
          <cell r="F352">
            <v>0.32</v>
          </cell>
        </row>
        <row r="353">
          <cell r="B353" t="str">
            <v>Ag-437</v>
          </cell>
          <cell r="C353">
            <v>0.09</v>
          </cell>
          <cell r="D353">
            <v>99.84</v>
          </cell>
          <cell r="E353">
            <v>0.01</v>
          </cell>
          <cell r="F353">
            <v>0.05</v>
          </cell>
        </row>
        <row r="354">
          <cell r="B354" t="str">
            <v>Ag-438</v>
          </cell>
          <cell r="C354">
            <v>0.15</v>
          </cell>
          <cell r="D354">
            <v>99.65</v>
          </cell>
          <cell r="E354">
            <v>0.02</v>
          </cell>
          <cell r="F354">
            <v>0.17</v>
          </cell>
        </row>
        <row r="355">
          <cell r="B355" t="str">
            <v>Ag-439</v>
          </cell>
          <cell r="C355">
            <v>7.0000000000000007E-2</v>
          </cell>
          <cell r="D355">
            <v>99.84</v>
          </cell>
          <cell r="E355">
            <v>0</v>
          </cell>
          <cell r="F355">
            <v>0.08</v>
          </cell>
        </row>
        <row r="356">
          <cell r="B356" t="str">
            <v>Ag-440</v>
          </cell>
          <cell r="C356">
            <v>7.0000000000000007E-2</v>
          </cell>
          <cell r="D356">
            <v>99.85</v>
          </cell>
          <cell r="E356">
            <v>0</v>
          </cell>
          <cell r="F356">
            <v>7.0000000000000007E-2</v>
          </cell>
        </row>
        <row r="357">
          <cell r="B357" t="str">
            <v>Ag-441</v>
          </cell>
          <cell r="C357">
            <v>0.08</v>
          </cell>
          <cell r="D357">
            <v>99.72</v>
          </cell>
          <cell r="E357">
            <v>0</v>
          </cell>
          <cell r="F357">
            <v>0.19</v>
          </cell>
        </row>
        <row r="358">
          <cell r="B358" t="str">
            <v>Ag-442</v>
          </cell>
          <cell r="C358">
            <v>0.05</v>
          </cell>
          <cell r="D358">
            <v>99.83</v>
          </cell>
          <cell r="E358">
            <v>0</v>
          </cell>
          <cell r="F358">
            <v>0.11</v>
          </cell>
        </row>
        <row r="359">
          <cell r="B359" t="str">
            <v>Ag-443</v>
          </cell>
          <cell r="C359">
            <v>0.05</v>
          </cell>
          <cell r="D359">
            <v>99.85</v>
          </cell>
          <cell r="E359">
            <v>0</v>
          </cell>
          <cell r="F359">
            <v>0.09</v>
          </cell>
        </row>
        <row r="360">
          <cell r="B360" t="str">
            <v>Ag-444</v>
          </cell>
          <cell r="C360">
            <v>0.06</v>
          </cell>
          <cell r="D360">
            <v>99.83</v>
          </cell>
          <cell r="E360">
            <v>0</v>
          </cell>
          <cell r="F360">
            <v>0.1</v>
          </cell>
        </row>
        <row r="361">
          <cell r="B361" t="str">
            <v>Ag-445</v>
          </cell>
          <cell r="C361">
            <v>0.04</v>
          </cell>
          <cell r="D361">
            <v>99.9</v>
          </cell>
          <cell r="E361">
            <v>0</v>
          </cell>
          <cell r="F361">
            <v>0.05</v>
          </cell>
        </row>
        <row r="362">
          <cell r="B362" t="str">
            <v>Ag-446</v>
          </cell>
          <cell r="C362">
            <v>0.04</v>
          </cell>
          <cell r="D362">
            <v>99.84</v>
          </cell>
          <cell r="E362">
            <v>0</v>
          </cell>
          <cell r="F362">
            <v>0.11</v>
          </cell>
        </row>
        <row r="363">
          <cell r="B363" t="str">
            <v>K.O.3</v>
          </cell>
          <cell r="C363">
            <v>54.74</v>
          </cell>
          <cell r="D363">
            <v>6.89</v>
          </cell>
          <cell r="E363">
            <v>36.72</v>
          </cell>
          <cell r="F363">
            <v>0.8</v>
          </cell>
        </row>
        <row r="364">
          <cell r="B364" t="str">
            <v>K.O.2</v>
          </cell>
          <cell r="C364">
            <v>53.37</v>
          </cell>
          <cell r="D364">
            <v>12.67</v>
          </cell>
          <cell r="E364">
            <v>32.9</v>
          </cell>
          <cell r="F364">
            <v>0.55000000000000004</v>
          </cell>
        </row>
        <row r="365">
          <cell r="B365" t="str">
            <v>K.O.3 HNO3</v>
          </cell>
          <cell r="C365">
            <v>79.89</v>
          </cell>
          <cell r="D365">
            <v>4.75</v>
          </cell>
          <cell r="E365">
            <v>14.51</v>
          </cell>
          <cell r="F365">
            <v>0.62</v>
          </cell>
        </row>
        <row r="366">
          <cell r="B366" t="str">
            <v>K.O.1</v>
          </cell>
          <cell r="C366">
            <v>55.29</v>
          </cell>
          <cell r="D366">
            <v>8.26</v>
          </cell>
          <cell r="E366">
            <v>34.94</v>
          </cell>
          <cell r="F366">
            <v>0.56000000000000005</v>
          </cell>
        </row>
        <row r="367">
          <cell r="B367" t="str">
            <v>K.O.2 HNO3</v>
          </cell>
          <cell r="C367">
            <v>71.489999999999995</v>
          </cell>
          <cell r="D367">
            <v>8.07</v>
          </cell>
          <cell r="E367">
            <v>19.489999999999998</v>
          </cell>
          <cell r="F367">
            <v>0.59</v>
          </cell>
        </row>
        <row r="368">
          <cell r="B368" t="str">
            <v>K.O. HLP</v>
          </cell>
          <cell r="C368">
            <v>20.11</v>
          </cell>
          <cell r="D368">
            <v>1.77</v>
          </cell>
          <cell r="E368">
            <v>76.14</v>
          </cell>
          <cell r="F368">
            <v>0.95</v>
          </cell>
        </row>
        <row r="369">
          <cell r="B369" t="str">
            <v>K.O.1 HNO3</v>
          </cell>
          <cell r="C369">
            <v>88.41</v>
          </cell>
          <cell r="D369">
            <v>3.21</v>
          </cell>
          <cell r="E369">
            <v>8.01</v>
          </cell>
          <cell r="F369">
            <v>0.2</v>
          </cell>
        </row>
        <row r="370">
          <cell r="B370" t="str">
            <v>K.O. HLP HNO3 (1)</v>
          </cell>
          <cell r="C370">
            <v>53.7</v>
          </cell>
          <cell r="D370">
            <v>4.25</v>
          </cell>
          <cell r="E370">
            <v>39.82</v>
          </cell>
          <cell r="F370">
            <v>1.8</v>
          </cell>
        </row>
        <row r="371">
          <cell r="B371">
            <v>1868</v>
          </cell>
          <cell r="C371">
            <v>94.06</v>
          </cell>
          <cell r="D371">
            <v>1.93</v>
          </cell>
          <cell r="E371">
            <v>3.75</v>
          </cell>
          <cell r="F371">
            <v>0.25</v>
          </cell>
        </row>
        <row r="372">
          <cell r="B372">
            <v>1869</v>
          </cell>
          <cell r="C372">
            <v>94.51</v>
          </cell>
          <cell r="D372">
            <v>2.0099999999999998</v>
          </cell>
          <cell r="E372">
            <v>3.21</v>
          </cell>
          <cell r="F372">
            <v>0.26</v>
          </cell>
        </row>
        <row r="373">
          <cell r="B373">
            <v>1870</v>
          </cell>
          <cell r="C373">
            <v>94.46</v>
          </cell>
          <cell r="D373">
            <v>1.89</v>
          </cell>
          <cell r="E373">
            <v>3.32</v>
          </cell>
          <cell r="F373">
            <v>0.32</v>
          </cell>
        </row>
        <row r="374">
          <cell r="B374">
            <v>1871</v>
          </cell>
          <cell r="C374">
            <v>93.76</v>
          </cell>
          <cell r="D374">
            <v>1.98</v>
          </cell>
          <cell r="E374">
            <v>3.93</v>
          </cell>
          <cell r="F374">
            <v>0.28999999999999998</v>
          </cell>
        </row>
        <row r="375">
          <cell r="B375">
            <v>1872</v>
          </cell>
          <cell r="C375">
            <v>94.35</v>
          </cell>
          <cell r="D375">
            <v>1.93</v>
          </cell>
          <cell r="E375">
            <v>3.47</v>
          </cell>
          <cell r="F375">
            <v>0.24</v>
          </cell>
        </row>
        <row r="376">
          <cell r="B376">
            <v>1873</v>
          </cell>
          <cell r="C376">
            <v>94.1</v>
          </cell>
          <cell r="D376">
            <v>1.99</v>
          </cell>
          <cell r="E376">
            <v>3.71</v>
          </cell>
          <cell r="F376">
            <v>0.19</v>
          </cell>
        </row>
        <row r="377">
          <cell r="B377">
            <v>1874</v>
          </cell>
          <cell r="C377">
            <v>94.53</v>
          </cell>
          <cell r="D377">
            <v>1.88</v>
          </cell>
          <cell r="E377">
            <v>3.43</v>
          </cell>
          <cell r="F377">
            <v>0.15</v>
          </cell>
        </row>
        <row r="378">
          <cell r="B378">
            <v>1875</v>
          </cell>
          <cell r="C378">
            <v>94.84</v>
          </cell>
          <cell r="D378">
            <v>1.69</v>
          </cell>
          <cell r="E378">
            <v>3.14</v>
          </cell>
          <cell r="F378">
            <v>0.32</v>
          </cell>
        </row>
        <row r="379">
          <cell r="B379">
            <v>1876</v>
          </cell>
          <cell r="C379">
            <v>94.28</v>
          </cell>
          <cell r="D379">
            <v>2.02</v>
          </cell>
          <cell r="E379">
            <v>3.52</v>
          </cell>
          <cell r="F379">
            <v>0.17</v>
          </cell>
        </row>
        <row r="380">
          <cell r="B380">
            <v>1877</v>
          </cell>
          <cell r="C380">
            <v>93.57</v>
          </cell>
          <cell r="D380">
            <v>2.15</v>
          </cell>
          <cell r="E380">
            <v>4.07</v>
          </cell>
          <cell r="F380">
            <v>0.19</v>
          </cell>
        </row>
        <row r="381">
          <cell r="B381">
            <v>1878</v>
          </cell>
          <cell r="C381">
            <v>94.04</v>
          </cell>
          <cell r="D381">
            <v>2.12</v>
          </cell>
          <cell r="E381">
            <v>3.53</v>
          </cell>
          <cell r="F381">
            <v>0.3</v>
          </cell>
        </row>
        <row r="382">
          <cell r="B382">
            <v>1879</v>
          </cell>
          <cell r="C382">
            <v>88.77</v>
          </cell>
          <cell r="D382">
            <v>3.64</v>
          </cell>
          <cell r="E382">
            <v>7.2</v>
          </cell>
          <cell r="F382">
            <v>0.38</v>
          </cell>
        </row>
        <row r="383">
          <cell r="B383">
            <v>1880</v>
          </cell>
          <cell r="C383">
            <v>89.38</v>
          </cell>
          <cell r="D383">
            <v>3.18</v>
          </cell>
          <cell r="E383">
            <v>7.22</v>
          </cell>
          <cell r="F383">
            <v>0.21</v>
          </cell>
        </row>
        <row r="384">
          <cell r="B384">
            <v>1881</v>
          </cell>
          <cell r="C384">
            <v>90.56</v>
          </cell>
          <cell r="D384">
            <v>2.56</v>
          </cell>
          <cell r="E384">
            <v>6.4</v>
          </cell>
          <cell r="F384">
            <v>0.47</v>
          </cell>
        </row>
        <row r="385">
          <cell r="B385">
            <v>1882</v>
          </cell>
          <cell r="C385">
            <v>88.47</v>
          </cell>
          <cell r="D385">
            <v>3.75</v>
          </cell>
          <cell r="E385">
            <v>7.48</v>
          </cell>
          <cell r="F385">
            <v>0.28999999999999998</v>
          </cell>
        </row>
        <row r="386">
          <cell r="B386">
            <v>1883</v>
          </cell>
          <cell r="C386">
            <v>93.22</v>
          </cell>
          <cell r="D386">
            <v>2.0299999999999998</v>
          </cell>
          <cell r="E386">
            <v>4.33</v>
          </cell>
          <cell r="F386">
            <v>0.39</v>
          </cell>
        </row>
        <row r="387">
          <cell r="B387" t="str">
            <v>K.O. HLP HNO3 (2)</v>
          </cell>
          <cell r="C387">
            <v>86.14</v>
          </cell>
          <cell r="D387">
            <v>6.59</v>
          </cell>
          <cell r="E387">
            <v>6.2</v>
          </cell>
          <cell r="F387">
            <v>0.89</v>
          </cell>
        </row>
        <row r="388">
          <cell r="B388" t="str">
            <v>HLP-20</v>
          </cell>
          <cell r="C388">
            <v>90.97</v>
          </cell>
          <cell r="D388">
            <v>4.38</v>
          </cell>
          <cell r="E388">
            <v>3.21</v>
          </cell>
          <cell r="F388">
            <v>1.38</v>
          </cell>
        </row>
        <row r="389">
          <cell r="B389" t="str">
            <v>HLP-20 (повтор)</v>
          </cell>
          <cell r="C389">
            <v>91.48</v>
          </cell>
          <cell r="D389">
            <v>4.3899999999999997</v>
          </cell>
          <cell r="E389">
            <v>3.18</v>
          </cell>
          <cell r="F389">
            <v>0.84</v>
          </cell>
        </row>
        <row r="390">
          <cell r="B390" t="str">
            <v>HLP-21</v>
          </cell>
          <cell r="C390">
            <v>91.08</v>
          </cell>
          <cell r="D390">
            <v>5.18</v>
          </cell>
          <cell r="E390">
            <v>2.85</v>
          </cell>
          <cell r="F390">
            <v>0.81</v>
          </cell>
        </row>
        <row r="391">
          <cell r="B391" t="str">
            <v xml:space="preserve"> HLP HNO3</v>
          </cell>
          <cell r="C391">
            <v>85.12</v>
          </cell>
          <cell r="D391">
            <v>7.05</v>
          </cell>
          <cell r="E391">
            <v>6.52</v>
          </cell>
          <cell r="F391">
            <v>1.0900000000000001</v>
          </cell>
        </row>
        <row r="392">
          <cell r="B392" t="str">
            <v>K.O.1 HNO3</v>
          </cell>
          <cell r="C392">
            <v>88.59</v>
          </cell>
          <cell r="D392">
            <v>2.87</v>
          </cell>
          <cell r="E392">
            <v>8.2899999999999991</v>
          </cell>
          <cell r="F392">
            <v>0.13</v>
          </cell>
        </row>
        <row r="393">
          <cell r="B393" t="str">
            <v>K.O.1</v>
          </cell>
          <cell r="C393">
            <v>55.32</v>
          </cell>
          <cell r="D393">
            <v>8.27</v>
          </cell>
          <cell r="E393">
            <v>34.950000000000003</v>
          </cell>
          <cell r="F393">
            <v>0.55000000000000004</v>
          </cell>
        </row>
        <row r="394">
          <cell r="B394" t="str">
            <v>HLP-21</v>
          </cell>
          <cell r="C394">
            <v>90.9</v>
          </cell>
          <cell r="D394">
            <v>5.15</v>
          </cell>
          <cell r="E394">
            <v>2.88</v>
          </cell>
          <cell r="F394">
            <v>0.96</v>
          </cell>
        </row>
        <row r="395">
          <cell r="B395">
            <v>1883</v>
          </cell>
          <cell r="C395">
            <v>93.38</v>
          </cell>
          <cell r="D395">
            <v>2.06</v>
          </cell>
          <cell r="E395">
            <v>4.2300000000000004</v>
          </cell>
          <cell r="F395">
            <v>0.32</v>
          </cell>
        </row>
        <row r="396">
          <cell r="B396" t="str">
            <v>K.O.3</v>
          </cell>
          <cell r="C396">
            <v>40.340000000000003</v>
          </cell>
          <cell r="D396">
            <v>2.78</v>
          </cell>
          <cell r="E396">
            <v>33.46</v>
          </cell>
          <cell r="F396">
            <v>20.170000000000002</v>
          </cell>
        </row>
        <row r="397">
          <cell r="B397" t="str">
            <v>K.O.1</v>
          </cell>
          <cell r="C397">
            <v>57.71</v>
          </cell>
          <cell r="D397">
            <v>10.27</v>
          </cell>
          <cell r="E397">
            <v>30.48</v>
          </cell>
          <cell r="F397">
            <v>0.51</v>
          </cell>
        </row>
        <row r="398">
          <cell r="B398" t="str">
            <v>K.O.2</v>
          </cell>
          <cell r="C398">
            <v>32.29</v>
          </cell>
          <cell r="D398">
            <v>1.57</v>
          </cell>
          <cell r="E398">
            <v>28.46</v>
          </cell>
          <cell r="F398">
            <v>31.19</v>
          </cell>
        </row>
        <row r="399">
          <cell r="B399" t="str">
            <v>K.O.3 HNO3</v>
          </cell>
          <cell r="C399">
            <v>72.37</v>
          </cell>
          <cell r="D399">
            <v>2.99</v>
          </cell>
          <cell r="E399">
            <v>15.94</v>
          </cell>
          <cell r="F399">
            <v>5.6</v>
          </cell>
        </row>
        <row r="400">
          <cell r="B400" t="str">
            <v>K.O.2 HNO3</v>
          </cell>
          <cell r="C400">
            <v>55.24</v>
          </cell>
          <cell r="D400">
            <v>2.21</v>
          </cell>
          <cell r="E400">
            <v>14.37</v>
          </cell>
          <cell r="F400">
            <v>18.45</v>
          </cell>
        </row>
        <row r="401">
          <cell r="B401" t="str">
            <v>K.O.1 HNO3</v>
          </cell>
          <cell r="C401">
            <v>74.64</v>
          </cell>
          <cell r="D401">
            <v>7.01</v>
          </cell>
          <cell r="E401">
            <v>17.100000000000001</v>
          </cell>
          <cell r="F401">
            <v>0.92</v>
          </cell>
        </row>
        <row r="402">
          <cell r="B402">
            <v>1884</v>
          </cell>
          <cell r="C402">
            <v>88.78</v>
          </cell>
          <cell r="D402">
            <v>1.83</v>
          </cell>
          <cell r="E402">
            <v>8.66</v>
          </cell>
          <cell r="F402">
            <v>0.72</v>
          </cell>
        </row>
        <row r="403">
          <cell r="B403">
            <v>1885</v>
          </cell>
          <cell r="C403">
            <v>92.97</v>
          </cell>
          <cell r="D403">
            <v>1.51</v>
          </cell>
          <cell r="E403">
            <v>5.0999999999999996</v>
          </cell>
          <cell r="F403">
            <v>0.38</v>
          </cell>
        </row>
        <row r="404">
          <cell r="B404">
            <v>1886</v>
          </cell>
          <cell r="C404">
            <v>84.71</v>
          </cell>
          <cell r="D404">
            <v>2.41</v>
          </cell>
          <cell r="E404">
            <v>12.34</v>
          </cell>
          <cell r="F404">
            <v>0.43</v>
          </cell>
        </row>
        <row r="405">
          <cell r="B405">
            <v>1887</v>
          </cell>
          <cell r="C405">
            <v>93.15</v>
          </cell>
          <cell r="D405">
            <v>1.47</v>
          </cell>
          <cell r="E405">
            <v>5.0199999999999996</v>
          </cell>
          <cell r="F405">
            <v>0.35</v>
          </cell>
        </row>
        <row r="406">
          <cell r="B406">
            <v>1888</v>
          </cell>
          <cell r="C406">
            <v>86.57</v>
          </cell>
          <cell r="D406">
            <v>2.31</v>
          </cell>
          <cell r="E406">
            <v>10.89</v>
          </cell>
          <cell r="F406">
            <v>0.23</v>
          </cell>
        </row>
        <row r="407">
          <cell r="B407">
            <v>1889</v>
          </cell>
          <cell r="C407">
            <v>82.26</v>
          </cell>
          <cell r="D407">
            <v>2.76</v>
          </cell>
          <cell r="E407">
            <v>14.59</v>
          </cell>
          <cell r="F407">
            <v>0.18</v>
          </cell>
        </row>
        <row r="408">
          <cell r="B408">
            <v>1890</v>
          </cell>
          <cell r="C408">
            <v>92.05</v>
          </cell>
          <cell r="D408">
            <v>1.69</v>
          </cell>
          <cell r="E408">
            <v>6.02</v>
          </cell>
          <cell r="F408">
            <v>0.23</v>
          </cell>
        </row>
        <row r="409">
          <cell r="B409">
            <v>1891</v>
          </cell>
          <cell r="C409">
            <v>87.78</v>
          </cell>
          <cell r="D409">
            <v>2.0499999999999998</v>
          </cell>
          <cell r="E409">
            <v>9.77</v>
          </cell>
          <cell r="F409">
            <v>0.32</v>
          </cell>
        </row>
        <row r="410">
          <cell r="B410">
            <v>1892</v>
          </cell>
          <cell r="C410">
            <v>78.95</v>
          </cell>
          <cell r="D410">
            <v>3.08</v>
          </cell>
          <cell r="E410">
            <v>17.48</v>
          </cell>
          <cell r="F410">
            <v>0.38</v>
          </cell>
        </row>
        <row r="411">
          <cell r="B411">
            <v>1893</v>
          </cell>
          <cell r="C411">
            <v>81.42</v>
          </cell>
          <cell r="D411">
            <v>3.04</v>
          </cell>
          <cell r="E411">
            <v>13.07</v>
          </cell>
          <cell r="F411">
            <v>1.92</v>
          </cell>
        </row>
        <row r="412">
          <cell r="B412">
            <v>1894</v>
          </cell>
          <cell r="C412">
            <v>85.77</v>
          </cell>
          <cell r="D412">
            <v>2.64</v>
          </cell>
          <cell r="E412">
            <v>10.66</v>
          </cell>
          <cell r="F412">
            <v>0.78</v>
          </cell>
        </row>
        <row r="413">
          <cell r="B413">
            <v>1895</v>
          </cell>
          <cell r="C413">
            <v>89.28</v>
          </cell>
          <cell r="D413">
            <v>3.46</v>
          </cell>
          <cell r="E413">
            <v>6.53</v>
          </cell>
          <cell r="F413">
            <v>0.72</v>
          </cell>
        </row>
        <row r="414">
          <cell r="B414">
            <v>1896</v>
          </cell>
          <cell r="C414">
            <v>91.36</v>
          </cell>
          <cell r="D414">
            <v>3.06</v>
          </cell>
          <cell r="E414">
            <v>5.09</v>
          </cell>
          <cell r="F414">
            <v>0.46</v>
          </cell>
        </row>
        <row r="415">
          <cell r="B415">
            <v>1897</v>
          </cell>
          <cell r="C415">
            <v>91.02</v>
          </cell>
          <cell r="D415">
            <v>2.88</v>
          </cell>
          <cell r="E415">
            <v>5.45</v>
          </cell>
          <cell r="F415">
            <v>0.61</v>
          </cell>
        </row>
        <row r="416">
          <cell r="B416">
            <v>1898</v>
          </cell>
          <cell r="C416">
            <v>81.86</v>
          </cell>
          <cell r="D416">
            <v>2.8</v>
          </cell>
          <cell r="E416">
            <v>13.34</v>
          </cell>
          <cell r="F416">
            <v>1.1000000000000001</v>
          </cell>
        </row>
        <row r="417">
          <cell r="B417">
            <v>1899</v>
          </cell>
          <cell r="C417">
            <v>85.47</v>
          </cell>
          <cell r="D417">
            <v>2.19</v>
          </cell>
          <cell r="E417">
            <v>10.35</v>
          </cell>
          <cell r="F417">
            <v>1.17</v>
          </cell>
        </row>
        <row r="418">
          <cell r="B418">
            <v>1900</v>
          </cell>
          <cell r="C418">
            <v>67.540000000000006</v>
          </cell>
          <cell r="D418">
            <v>9.68</v>
          </cell>
          <cell r="E418">
            <v>20.67</v>
          </cell>
          <cell r="F418">
            <v>0.39</v>
          </cell>
        </row>
        <row r="419">
          <cell r="B419" t="str">
            <v>K.O.1</v>
          </cell>
          <cell r="C419">
            <v>55.92</v>
          </cell>
          <cell r="D419">
            <v>10.39</v>
          </cell>
          <cell r="E419">
            <v>32.26</v>
          </cell>
          <cell r="F419">
            <v>0.79</v>
          </cell>
        </row>
        <row r="420">
          <cell r="B420" t="str">
            <v>K.O.2</v>
          </cell>
          <cell r="C420">
            <v>37.020000000000003</v>
          </cell>
          <cell r="D420">
            <v>3.72</v>
          </cell>
          <cell r="E420">
            <v>35.71</v>
          </cell>
          <cell r="F420">
            <v>20.67</v>
          </cell>
        </row>
        <row r="421">
          <cell r="B421" t="str">
            <v>K.O.3</v>
          </cell>
          <cell r="C421">
            <v>49.42</v>
          </cell>
          <cell r="D421">
            <v>4.34</v>
          </cell>
          <cell r="E421">
            <v>35.090000000000003</v>
          </cell>
          <cell r="F421">
            <v>9.4700000000000006</v>
          </cell>
        </row>
        <row r="422">
          <cell r="B422" t="str">
            <v>K.O.1 HNO3</v>
          </cell>
          <cell r="C422">
            <v>72.27</v>
          </cell>
          <cell r="D422">
            <v>4.63</v>
          </cell>
          <cell r="E422">
            <v>15.51</v>
          </cell>
          <cell r="F422">
            <v>6.56</v>
          </cell>
        </row>
        <row r="423">
          <cell r="B423" t="str">
            <v>K.O.2 HNO3</v>
          </cell>
          <cell r="C423">
            <v>76.92</v>
          </cell>
          <cell r="D423">
            <v>2.69</v>
          </cell>
          <cell r="E423">
            <v>14</v>
          </cell>
          <cell r="F423">
            <v>4.91</v>
          </cell>
        </row>
        <row r="424">
          <cell r="B424">
            <v>1901</v>
          </cell>
          <cell r="C424">
            <v>94.02</v>
          </cell>
          <cell r="D424">
            <v>1.56</v>
          </cell>
          <cell r="E424">
            <v>3.46</v>
          </cell>
          <cell r="F424">
            <v>0.95</v>
          </cell>
        </row>
        <row r="425">
          <cell r="B425">
            <v>1902</v>
          </cell>
          <cell r="C425">
            <v>94.77</v>
          </cell>
          <cell r="D425">
            <v>1.84</v>
          </cell>
          <cell r="E425">
            <v>3.03</v>
          </cell>
          <cell r="F425">
            <v>0.35</v>
          </cell>
        </row>
        <row r="426">
          <cell r="B426">
            <v>1903</v>
          </cell>
          <cell r="C426">
            <v>94.57</v>
          </cell>
          <cell r="D426">
            <v>1.79</v>
          </cell>
          <cell r="E426">
            <v>3.31</v>
          </cell>
          <cell r="F426">
            <v>0.32</v>
          </cell>
        </row>
        <row r="427">
          <cell r="B427">
            <v>1904</v>
          </cell>
          <cell r="C427">
            <v>91.61</v>
          </cell>
          <cell r="D427">
            <v>2.44</v>
          </cell>
          <cell r="E427">
            <v>5.3</v>
          </cell>
          <cell r="F427">
            <v>0.63</v>
          </cell>
        </row>
        <row r="428">
          <cell r="B428">
            <v>1905</v>
          </cell>
          <cell r="C428">
            <v>94.55</v>
          </cell>
          <cell r="D428">
            <v>1.68</v>
          </cell>
          <cell r="E428">
            <v>3.3</v>
          </cell>
          <cell r="F428">
            <v>0.46</v>
          </cell>
        </row>
        <row r="429">
          <cell r="B429" t="str">
            <v>K.O.3 HNO3</v>
          </cell>
          <cell r="C429">
            <v>82.98</v>
          </cell>
          <cell r="D429">
            <v>2.79</v>
          </cell>
          <cell r="E429">
            <v>12.49</v>
          </cell>
          <cell r="F429">
            <v>1.23</v>
          </cell>
        </row>
        <row r="430">
          <cell r="B430">
            <v>1906</v>
          </cell>
          <cell r="C430">
            <v>93.17</v>
          </cell>
          <cell r="D430">
            <v>2.29</v>
          </cell>
          <cell r="E430">
            <v>4.29</v>
          </cell>
          <cell r="F430">
            <v>0.24</v>
          </cell>
        </row>
        <row r="431">
          <cell r="B431">
            <v>1907</v>
          </cell>
          <cell r="C431">
            <v>91.72</v>
          </cell>
          <cell r="D431">
            <v>2.68</v>
          </cell>
          <cell r="E431">
            <v>5.26</v>
          </cell>
          <cell r="F431">
            <v>0.33</v>
          </cell>
        </row>
        <row r="432">
          <cell r="B432">
            <v>1908</v>
          </cell>
          <cell r="C432">
            <v>91.44</v>
          </cell>
          <cell r="D432">
            <v>2.67</v>
          </cell>
          <cell r="E432">
            <v>5.56</v>
          </cell>
          <cell r="F432">
            <v>0.32</v>
          </cell>
        </row>
        <row r="433">
          <cell r="B433">
            <v>1909</v>
          </cell>
          <cell r="C433">
            <v>90.85</v>
          </cell>
          <cell r="D433">
            <v>2.78</v>
          </cell>
          <cell r="E433">
            <v>6.06</v>
          </cell>
          <cell r="F433">
            <v>0.3</v>
          </cell>
        </row>
        <row r="434">
          <cell r="B434">
            <v>1910</v>
          </cell>
          <cell r="C434">
            <v>93.52</v>
          </cell>
          <cell r="D434">
            <v>2.0299999999999998</v>
          </cell>
          <cell r="E434">
            <v>3.68</v>
          </cell>
          <cell r="F434">
            <v>0.76</v>
          </cell>
        </row>
        <row r="435">
          <cell r="B435">
            <v>1911</v>
          </cell>
          <cell r="C435">
            <v>95.77</v>
          </cell>
          <cell r="D435">
            <v>1.1299999999999999</v>
          </cell>
          <cell r="E435">
            <v>2.78</v>
          </cell>
          <cell r="F435">
            <v>0.31</v>
          </cell>
        </row>
        <row r="436">
          <cell r="B436">
            <v>1912</v>
          </cell>
          <cell r="C436">
            <v>93.73</v>
          </cell>
          <cell r="D436">
            <v>1.1200000000000001</v>
          </cell>
          <cell r="E436">
            <v>4.8899999999999997</v>
          </cell>
          <cell r="F436">
            <v>0.25</v>
          </cell>
        </row>
        <row r="437">
          <cell r="B437">
            <v>1913</v>
          </cell>
          <cell r="C437">
            <v>93.84</v>
          </cell>
          <cell r="D437">
            <v>1.1000000000000001</v>
          </cell>
          <cell r="E437">
            <v>4.82</v>
          </cell>
          <cell r="F437">
            <v>0.23</v>
          </cell>
        </row>
        <row r="438">
          <cell r="B438">
            <v>1914</v>
          </cell>
          <cell r="C438">
            <v>93.52</v>
          </cell>
          <cell r="D438">
            <v>1.37</v>
          </cell>
          <cell r="E438">
            <v>4.3600000000000003</v>
          </cell>
          <cell r="F438">
            <v>0.74</v>
          </cell>
        </row>
        <row r="439">
          <cell r="B439">
            <v>1915</v>
          </cell>
          <cell r="C439">
            <v>94.84</v>
          </cell>
          <cell r="D439">
            <v>1.19</v>
          </cell>
          <cell r="E439">
            <v>3.69</v>
          </cell>
          <cell r="F439">
            <v>0.27</v>
          </cell>
        </row>
        <row r="440">
          <cell r="B440">
            <v>1916</v>
          </cell>
          <cell r="C440">
            <v>95.38</v>
          </cell>
          <cell r="D440">
            <v>1.32</v>
          </cell>
          <cell r="E440">
            <v>3.06</v>
          </cell>
          <cell r="F440">
            <v>0.23</v>
          </cell>
        </row>
        <row r="441">
          <cell r="B441" t="str">
            <v>KO.HLP</v>
          </cell>
          <cell r="C441">
            <v>19.48</v>
          </cell>
          <cell r="D441">
            <v>0.56999999999999995</v>
          </cell>
          <cell r="E441">
            <v>77.61</v>
          </cell>
          <cell r="F441">
            <v>1.1000000000000001</v>
          </cell>
        </row>
        <row r="442">
          <cell r="B442" t="str">
            <v>K.O.1</v>
          </cell>
          <cell r="C442">
            <v>52.49</v>
          </cell>
          <cell r="D442">
            <v>10.85</v>
          </cell>
          <cell r="E442">
            <v>35.29</v>
          </cell>
          <cell r="F442">
            <v>0.61</v>
          </cell>
        </row>
        <row r="443">
          <cell r="B443" t="str">
            <v>K.O.1 HNO3</v>
          </cell>
          <cell r="C443">
            <v>71.36</v>
          </cell>
          <cell r="D443">
            <v>3.62</v>
          </cell>
          <cell r="E443">
            <v>24.37</v>
          </cell>
          <cell r="F443">
            <v>0.34</v>
          </cell>
        </row>
        <row r="444">
          <cell r="B444">
            <v>1917</v>
          </cell>
          <cell r="C444">
            <v>87.97</v>
          </cell>
          <cell r="D444">
            <v>1.56</v>
          </cell>
          <cell r="E444">
            <v>9.15</v>
          </cell>
          <cell r="F444">
            <v>1.3</v>
          </cell>
        </row>
        <row r="445">
          <cell r="B445" t="str">
            <v xml:space="preserve"> HLP HNO3</v>
          </cell>
          <cell r="C445">
            <v>72</v>
          </cell>
          <cell r="D445">
            <v>2.2599999999999998</v>
          </cell>
          <cell r="E445">
            <v>20.71</v>
          </cell>
          <cell r="F445">
            <v>4.4000000000000004</v>
          </cell>
        </row>
        <row r="446">
          <cell r="B446" t="str">
            <v xml:space="preserve"> HLP-22</v>
          </cell>
          <cell r="C446">
            <v>92.6</v>
          </cell>
          <cell r="D446">
            <v>1.4</v>
          </cell>
          <cell r="E446">
            <v>5.33</v>
          </cell>
          <cell r="F446">
            <v>0.62</v>
          </cell>
        </row>
        <row r="447">
          <cell r="B447" t="str">
            <v xml:space="preserve"> HLP-23</v>
          </cell>
          <cell r="C447">
            <v>93.72</v>
          </cell>
          <cell r="D447">
            <v>1.33</v>
          </cell>
          <cell r="E447">
            <v>4.4400000000000004</v>
          </cell>
          <cell r="F447">
            <v>0.5</v>
          </cell>
        </row>
        <row r="448">
          <cell r="B448" t="str">
            <v>K.O.2</v>
          </cell>
          <cell r="C448">
            <v>52.08</v>
          </cell>
          <cell r="D448">
            <v>8.11</v>
          </cell>
          <cell r="E448">
            <v>38.65</v>
          </cell>
          <cell r="F448">
            <v>0.5</v>
          </cell>
        </row>
        <row r="449">
          <cell r="B449" t="str">
            <v>K.O.1</v>
          </cell>
          <cell r="C449">
            <v>55.7</v>
          </cell>
          <cell r="D449">
            <v>8.2799999999999994</v>
          </cell>
          <cell r="E449">
            <v>34.94</v>
          </cell>
          <cell r="F449">
            <v>0.51</v>
          </cell>
        </row>
        <row r="450">
          <cell r="B450" t="str">
            <v>K.O.2 HNO3</v>
          </cell>
          <cell r="C450">
            <v>76.650000000000006</v>
          </cell>
          <cell r="D450">
            <v>4.1399999999999997</v>
          </cell>
          <cell r="E450">
            <v>18.72</v>
          </cell>
          <cell r="F450">
            <v>0.23</v>
          </cell>
        </row>
        <row r="451">
          <cell r="B451" t="str">
            <v xml:space="preserve">K.O.3 </v>
          </cell>
          <cell r="C451">
            <v>49.91</v>
          </cell>
          <cell r="D451">
            <v>4.8</v>
          </cell>
          <cell r="E451">
            <v>35.47</v>
          </cell>
          <cell r="F451">
            <v>8.24</v>
          </cell>
        </row>
        <row r="452">
          <cell r="B452" t="str">
            <v>K.O.1 HNO3</v>
          </cell>
          <cell r="C452">
            <v>78.28</v>
          </cell>
          <cell r="D452">
            <v>4.6500000000000004</v>
          </cell>
          <cell r="E452">
            <v>15.92</v>
          </cell>
          <cell r="F452">
            <v>0.77</v>
          </cell>
        </row>
        <row r="453">
          <cell r="B453" t="str">
            <v>K.O.3 HNO3</v>
          </cell>
          <cell r="C453">
            <v>73.760000000000005</v>
          </cell>
          <cell r="D453">
            <v>3.56</v>
          </cell>
          <cell r="E453">
            <v>17.989999999999998</v>
          </cell>
          <cell r="F453">
            <v>3.04</v>
          </cell>
        </row>
        <row r="454">
          <cell r="B454" t="str">
            <v>KO.HLP</v>
          </cell>
          <cell r="C454">
            <v>14.18</v>
          </cell>
          <cell r="D454">
            <v>0.73</v>
          </cell>
          <cell r="E454">
            <v>80.41</v>
          </cell>
          <cell r="F454">
            <v>2.5</v>
          </cell>
        </row>
        <row r="455">
          <cell r="B455">
            <v>1918</v>
          </cell>
          <cell r="C455">
            <v>88.83</v>
          </cell>
          <cell r="D455">
            <v>3.78</v>
          </cell>
          <cell r="E455">
            <v>6.78</v>
          </cell>
          <cell r="F455">
            <v>0.6</v>
          </cell>
        </row>
        <row r="456">
          <cell r="B456">
            <v>1919</v>
          </cell>
          <cell r="C456">
            <v>89.17</v>
          </cell>
          <cell r="D456">
            <v>2.99</v>
          </cell>
          <cell r="E456">
            <v>7.5</v>
          </cell>
          <cell r="F456">
            <v>0.3</v>
          </cell>
        </row>
        <row r="457">
          <cell r="B457">
            <v>1920</v>
          </cell>
          <cell r="C457">
            <v>88.76</v>
          </cell>
          <cell r="D457">
            <v>3.84</v>
          </cell>
          <cell r="E457">
            <v>6.69</v>
          </cell>
          <cell r="F457">
            <v>0.5</v>
          </cell>
        </row>
        <row r="458">
          <cell r="B458">
            <v>1921</v>
          </cell>
          <cell r="C458">
            <v>88.45</v>
          </cell>
          <cell r="D458">
            <v>3.92</v>
          </cell>
          <cell r="E458">
            <v>7.3</v>
          </cell>
          <cell r="F458">
            <v>0.32</v>
          </cell>
        </row>
        <row r="459">
          <cell r="B459">
            <v>1922</v>
          </cell>
          <cell r="C459">
            <v>88.35</v>
          </cell>
          <cell r="D459">
            <v>3.97</v>
          </cell>
          <cell r="E459">
            <v>7.22</v>
          </cell>
          <cell r="F459">
            <v>0.45</v>
          </cell>
        </row>
        <row r="460">
          <cell r="B460">
            <v>1923</v>
          </cell>
          <cell r="C460">
            <v>88.34</v>
          </cell>
          <cell r="D460">
            <v>3.92</v>
          </cell>
          <cell r="E460">
            <v>7.21</v>
          </cell>
          <cell r="F460">
            <v>0.52</v>
          </cell>
        </row>
        <row r="461">
          <cell r="B461">
            <v>1924</v>
          </cell>
          <cell r="C461">
            <v>90.08</v>
          </cell>
          <cell r="D461">
            <v>3.66</v>
          </cell>
          <cell r="E461">
            <v>6.05</v>
          </cell>
          <cell r="F461">
            <v>0.18</v>
          </cell>
        </row>
        <row r="462">
          <cell r="B462">
            <v>1925</v>
          </cell>
          <cell r="C462">
            <v>90.01</v>
          </cell>
          <cell r="D462">
            <v>3.62</v>
          </cell>
          <cell r="E462">
            <v>5.83</v>
          </cell>
          <cell r="F462">
            <v>0.45</v>
          </cell>
        </row>
        <row r="463">
          <cell r="B463">
            <v>1926</v>
          </cell>
          <cell r="C463">
            <v>89.4</v>
          </cell>
          <cell r="D463">
            <v>2.96</v>
          </cell>
          <cell r="E463">
            <v>7.24</v>
          </cell>
          <cell r="F463">
            <v>0.39</v>
          </cell>
        </row>
        <row r="464">
          <cell r="B464">
            <v>1927</v>
          </cell>
          <cell r="C464">
            <v>89.32</v>
          </cell>
          <cell r="D464">
            <v>2.99</v>
          </cell>
          <cell r="E464">
            <v>7.37</v>
          </cell>
          <cell r="F464">
            <v>0.31</v>
          </cell>
        </row>
        <row r="465">
          <cell r="B465">
            <v>1928</v>
          </cell>
          <cell r="C465">
            <v>91.09</v>
          </cell>
          <cell r="D465">
            <v>2.67</v>
          </cell>
          <cell r="E465">
            <v>6.09</v>
          </cell>
          <cell r="F465">
            <v>0.14000000000000001</v>
          </cell>
        </row>
        <row r="466">
          <cell r="B466">
            <v>1929</v>
          </cell>
          <cell r="C466">
            <v>92.26</v>
          </cell>
          <cell r="D466">
            <v>2.5099999999999998</v>
          </cell>
          <cell r="E466">
            <v>4.9400000000000004</v>
          </cell>
          <cell r="F466">
            <v>0.28000000000000003</v>
          </cell>
        </row>
        <row r="467">
          <cell r="B467">
            <v>1930</v>
          </cell>
          <cell r="C467">
            <v>94.96</v>
          </cell>
          <cell r="D467">
            <v>2.09</v>
          </cell>
          <cell r="E467">
            <v>2.83</v>
          </cell>
          <cell r="F467">
            <v>0.08</v>
          </cell>
        </row>
        <row r="468">
          <cell r="B468">
            <v>1931</v>
          </cell>
          <cell r="C468">
            <v>93.26</v>
          </cell>
          <cell r="D468">
            <v>2.29</v>
          </cell>
          <cell r="E468">
            <v>3.9</v>
          </cell>
          <cell r="F468">
            <v>0.54</v>
          </cell>
        </row>
        <row r="469">
          <cell r="B469">
            <v>1932</v>
          </cell>
          <cell r="C469">
            <v>92.7</v>
          </cell>
          <cell r="D469">
            <v>1.9</v>
          </cell>
          <cell r="E469">
            <v>5.05</v>
          </cell>
          <cell r="F469">
            <v>0.34</v>
          </cell>
        </row>
        <row r="470">
          <cell r="B470">
            <v>1933</v>
          </cell>
          <cell r="C470">
            <v>81.87</v>
          </cell>
          <cell r="D470">
            <v>3.31</v>
          </cell>
          <cell r="E470">
            <v>14.37</v>
          </cell>
          <cell r="F470">
            <v>0.41</v>
          </cell>
        </row>
        <row r="471">
          <cell r="B471">
            <v>1934</v>
          </cell>
          <cell r="C471">
            <v>83.06</v>
          </cell>
          <cell r="D471">
            <v>3.3</v>
          </cell>
          <cell r="E471">
            <v>13.15</v>
          </cell>
          <cell r="F471">
            <v>0.44</v>
          </cell>
        </row>
        <row r="472">
          <cell r="B472" t="str">
            <v>K.O. HLP HNO3</v>
          </cell>
          <cell r="C472">
            <v>89.29</v>
          </cell>
          <cell r="D472">
            <v>1.7</v>
          </cell>
          <cell r="E472">
            <v>8.32</v>
          </cell>
          <cell r="F472">
            <v>0.55000000000000004</v>
          </cell>
        </row>
        <row r="473">
          <cell r="B473" t="str">
            <v xml:space="preserve"> HLP-24</v>
          </cell>
          <cell r="C473">
            <v>95.72</v>
          </cell>
          <cell r="D473">
            <v>1.04</v>
          </cell>
          <cell r="E473">
            <v>2.0699999999999998</v>
          </cell>
          <cell r="F473">
            <v>0.61</v>
          </cell>
        </row>
        <row r="474">
          <cell r="B474" t="str">
            <v xml:space="preserve"> HLP-25</v>
          </cell>
          <cell r="C474">
            <v>95.92</v>
          </cell>
          <cell r="D474">
            <v>1</v>
          </cell>
          <cell r="E474">
            <v>1.34</v>
          </cell>
          <cell r="F474">
            <v>1.02</v>
          </cell>
        </row>
        <row r="475">
          <cell r="B475" t="str">
            <v xml:space="preserve">K.O.3 </v>
          </cell>
          <cell r="C475">
            <v>56.7</v>
          </cell>
          <cell r="D475">
            <v>7.76</v>
          </cell>
          <cell r="E475">
            <v>33.880000000000003</v>
          </cell>
          <cell r="F475">
            <v>0.84</v>
          </cell>
        </row>
        <row r="476">
          <cell r="B476" t="str">
            <v>K.O.1</v>
          </cell>
          <cell r="C476">
            <v>56.51</v>
          </cell>
          <cell r="D476">
            <v>7.27</v>
          </cell>
          <cell r="E476">
            <v>35.04</v>
          </cell>
          <cell r="F476">
            <v>0.18</v>
          </cell>
        </row>
        <row r="477">
          <cell r="B477" t="str">
            <v>K.O.2</v>
          </cell>
          <cell r="C477">
            <v>55.36</v>
          </cell>
          <cell r="D477">
            <v>9.0500000000000007</v>
          </cell>
          <cell r="E477">
            <v>34.6</v>
          </cell>
          <cell r="F477">
            <v>0.37</v>
          </cell>
        </row>
        <row r="478">
          <cell r="B478" t="str">
            <v>K.O.3 HNO3</v>
          </cell>
          <cell r="C478">
            <v>81.78</v>
          </cell>
          <cell r="D478">
            <v>3.57</v>
          </cell>
          <cell r="E478">
            <v>13.56</v>
          </cell>
          <cell r="F478">
            <v>0.87</v>
          </cell>
        </row>
        <row r="479">
          <cell r="B479" t="str">
            <v>K.O.1 HNO3</v>
          </cell>
          <cell r="C479">
            <v>82.79</v>
          </cell>
          <cell r="D479">
            <v>4.37</v>
          </cell>
          <cell r="E479">
            <v>12.1</v>
          </cell>
          <cell r="F479">
            <v>0.28000000000000003</v>
          </cell>
        </row>
        <row r="480">
          <cell r="B480">
            <v>1935</v>
          </cell>
          <cell r="C480">
            <v>93.97</v>
          </cell>
          <cell r="D480">
            <v>1.89</v>
          </cell>
          <cell r="E480">
            <v>3.62</v>
          </cell>
          <cell r="F480">
            <v>0.51</v>
          </cell>
        </row>
        <row r="481">
          <cell r="B481">
            <v>1936</v>
          </cell>
          <cell r="C481">
            <v>93.99</v>
          </cell>
          <cell r="D481">
            <v>1.77</v>
          </cell>
          <cell r="E481">
            <v>3.67</v>
          </cell>
          <cell r="F481">
            <v>0.56000000000000005</v>
          </cell>
        </row>
        <row r="482">
          <cell r="B482">
            <v>1937</v>
          </cell>
          <cell r="C482">
            <v>92.82</v>
          </cell>
          <cell r="D482">
            <v>2.0299999999999998</v>
          </cell>
          <cell r="E482">
            <v>4.96</v>
          </cell>
          <cell r="F482">
            <v>0.18</v>
          </cell>
        </row>
        <row r="483">
          <cell r="B483">
            <v>1938</v>
          </cell>
          <cell r="C483">
            <v>93.48</v>
          </cell>
          <cell r="D483">
            <v>1.96</v>
          </cell>
          <cell r="E483">
            <v>4.29</v>
          </cell>
          <cell r="F483">
            <v>0.26</v>
          </cell>
        </row>
        <row r="484">
          <cell r="B484">
            <v>1939</v>
          </cell>
          <cell r="C484">
            <v>93.3</v>
          </cell>
          <cell r="D484">
            <v>1.9</v>
          </cell>
          <cell r="E484">
            <v>4.34</v>
          </cell>
          <cell r="F484">
            <v>0.45</v>
          </cell>
        </row>
        <row r="485">
          <cell r="B485">
            <v>1940</v>
          </cell>
          <cell r="C485">
            <v>94.07</v>
          </cell>
          <cell r="D485">
            <v>1.86</v>
          </cell>
          <cell r="E485">
            <v>3.73</v>
          </cell>
          <cell r="F485">
            <v>0.33</v>
          </cell>
        </row>
        <row r="486">
          <cell r="B486">
            <v>1941</v>
          </cell>
          <cell r="C486">
            <v>93.42</v>
          </cell>
          <cell r="D486">
            <v>1.95</v>
          </cell>
          <cell r="E486">
            <v>4.22</v>
          </cell>
          <cell r="F486">
            <v>0.4</v>
          </cell>
        </row>
        <row r="487">
          <cell r="B487" t="str">
            <v>K.O.2 HNO3</v>
          </cell>
          <cell r="C487">
            <v>84.24</v>
          </cell>
          <cell r="D487">
            <v>3.77</v>
          </cell>
          <cell r="E487">
            <v>11.24</v>
          </cell>
          <cell r="F487">
            <v>0.66</v>
          </cell>
        </row>
        <row r="488">
          <cell r="B488">
            <v>1942</v>
          </cell>
          <cell r="C488">
            <v>93.24</v>
          </cell>
          <cell r="D488">
            <v>1.96</v>
          </cell>
          <cell r="E488">
            <v>4.37</v>
          </cell>
          <cell r="F488">
            <v>0.42</v>
          </cell>
        </row>
        <row r="489">
          <cell r="B489">
            <v>1943</v>
          </cell>
          <cell r="C489">
            <v>94.1</v>
          </cell>
          <cell r="D489">
            <v>1.93</v>
          </cell>
          <cell r="E489">
            <v>3.6</v>
          </cell>
          <cell r="F489">
            <v>0.36</v>
          </cell>
        </row>
        <row r="490">
          <cell r="B490">
            <v>1944</v>
          </cell>
          <cell r="C490">
            <v>92.38</v>
          </cell>
          <cell r="D490">
            <v>2.06</v>
          </cell>
          <cell r="E490">
            <v>5.17</v>
          </cell>
          <cell r="F490">
            <v>0.33</v>
          </cell>
        </row>
        <row r="491">
          <cell r="B491">
            <v>1945</v>
          </cell>
          <cell r="C491">
            <v>92.44</v>
          </cell>
          <cell r="D491">
            <v>2.0699999999999998</v>
          </cell>
          <cell r="E491">
            <v>5.03</v>
          </cell>
          <cell r="F491">
            <v>0.37</v>
          </cell>
        </row>
        <row r="492">
          <cell r="B492">
            <v>1946</v>
          </cell>
          <cell r="C492">
            <v>95.52</v>
          </cell>
          <cell r="D492">
            <v>1.7</v>
          </cell>
          <cell r="E492">
            <v>2.59</v>
          </cell>
          <cell r="F492">
            <v>0.01</v>
          </cell>
        </row>
        <row r="493">
          <cell r="B493">
            <v>1947</v>
          </cell>
          <cell r="C493">
            <v>93.88</v>
          </cell>
          <cell r="D493">
            <v>1.9</v>
          </cell>
          <cell r="E493">
            <v>3.36</v>
          </cell>
          <cell r="F493">
            <v>0.85</v>
          </cell>
        </row>
        <row r="494">
          <cell r="B494">
            <v>1948</v>
          </cell>
          <cell r="C494">
            <v>93.61</v>
          </cell>
          <cell r="D494">
            <v>2.2999999999999998</v>
          </cell>
          <cell r="E494">
            <v>3.72</v>
          </cell>
          <cell r="F494">
            <v>0.34</v>
          </cell>
        </row>
        <row r="495">
          <cell r="B495">
            <v>1949</v>
          </cell>
          <cell r="C495">
            <v>93.34</v>
          </cell>
          <cell r="D495">
            <v>1.89</v>
          </cell>
          <cell r="E495">
            <v>4.59</v>
          </cell>
          <cell r="F495">
            <v>0.17</v>
          </cell>
        </row>
        <row r="496">
          <cell r="B496" t="str">
            <v>K.O. HLP</v>
          </cell>
          <cell r="C496">
            <v>9.9</v>
          </cell>
          <cell r="D496">
            <v>1.0900000000000001</v>
          </cell>
          <cell r="E496">
            <v>87.7</v>
          </cell>
          <cell r="F496">
            <v>0.72</v>
          </cell>
        </row>
        <row r="497">
          <cell r="B497">
            <v>1950</v>
          </cell>
          <cell r="C497">
            <v>92.8</v>
          </cell>
          <cell r="D497">
            <v>2.2799999999999998</v>
          </cell>
          <cell r="E497">
            <v>4.66</v>
          </cell>
          <cell r="F497">
            <v>0.25</v>
          </cell>
        </row>
        <row r="498">
          <cell r="B498">
            <v>1951</v>
          </cell>
          <cell r="C498">
            <v>92.57</v>
          </cell>
          <cell r="D498">
            <v>2.1800000000000002</v>
          </cell>
          <cell r="E498">
            <v>4.96</v>
          </cell>
          <cell r="F498">
            <v>0.28000000000000003</v>
          </cell>
        </row>
        <row r="499">
          <cell r="B499">
            <v>1952</v>
          </cell>
          <cell r="C499">
            <v>92.54</v>
          </cell>
          <cell r="D499">
            <v>2.21</v>
          </cell>
          <cell r="E499">
            <v>4.75</v>
          </cell>
          <cell r="F499">
            <v>0.49</v>
          </cell>
        </row>
        <row r="500">
          <cell r="B500">
            <v>1953</v>
          </cell>
          <cell r="C500">
            <v>94.9</v>
          </cell>
          <cell r="D500">
            <v>1.86</v>
          </cell>
          <cell r="E500">
            <v>2.88</v>
          </cell>
          <cell r="F500">
            <v>0.34</v>
          </cell>
        </row>
        <row r="501">
          <cell r="B501">
            <v>1954</v>
          </cell>
          <cell r="C501">
            <v>92.26</v>
          </cell>
          <cell r="D501">
            <v>2.12</v>
          </cell>
          <cell r="E501">
            <v>4.8499999999999996</v>
          </cell>
          <cell r="F501">
            <v>0.76</v>
          </cell>
        </row>
        <row r="502">
          <cell r="B502">
            <v>1955</v>
          </cell>
          <cell r="C502">
            <v>86.76</v>
          </cell>
          <cell r="D502">
            <v>3.25</v>
          </cell>
          <cell r="E502">
            <v>9.69</v>
          </cell>
          <cell r="F502">
            <v>0.22</v>
          </cell>
        </row>
        <row r="503">
          <cell r="B503" t="str">
            <v>K.O. HLP HNO3</v>
          </cell>
          <cell r="C503">
            <v>87.51</v>
          </cell>
          <cell r="D503">
            <v>6.27</v>
          </cell>
          <cell r="E503">
            <v>4.82</v>
          </cell>
          <cell r="F503">
            <v>1.32</v>
          </cell>
        </row>
        <row r="504">
          <cell r="B504" t="str">
            <v>K.O. HLP HNO3 (2)</v>
          </cell>
          <cell r="C504">
            <v>85.36</v>
          </cell>
          <cell r="D504">
            <v>7.69</v>
          </cell>
          <cell r="E504">
            <v>5.55</v>
          </cell>
          <cell r="F504">
            <v>1.32</v>
          </cell>
        </row>
        <row r="505">
          <cell r="B505" t="str">
            <v xml:space="preserve"> HLP-26</v>
          </cell>
          <cell r="C505">
            <v>90.83</v>
          </cell>
          <cell r="D505">
            <v>4.99</v>
          </cell>
          <cell r="E505">
            <v>3.33</v>
          </cell>
          <cell r="F505">
            <v>0.81</v>
          </cell>
        </row>
        <row r="506">
          <cell r="B506" t="str">
            <v xml:space="preserve"> HLP-27</v>
          </cell>
          <cell r="C506">
            <v>91.73</v>
          </cell>
          <cell r="D506">
            <v>4.8099999999999996</v>
          </cell>
          <cell r="E506">
            <v>3.05</v>
          </cell>
          <cell r="F506">
            <v>0.36</v>
          </cell>
        </row>
        <row r="507">
          <cell r="B507" t="str">
            <v xml:space="preserve"> HLP-28</v>
          </cell>
          <cell r="C507">
            <v>91.8</v>
          </cell>
          <cell r="D507">
            <v>4.82</v>
          </cell>
          <cell r="E507">
            <v>2.97</v>
          </cell>
          <cell r="F507">
            <v>0.39</v>
          </cell>
        </row>
        <row r="508">
          <cell r="B508" t="str">
            <v>Ag-447</v>
          </cell>
          <cell r="C508">
            <v>0.08</v>
          </cell>
          <cell r="D508">
            <v>99.65</v>
          </cell>
          <cell r="E508">
            <v>0</v>
          </cell>
          <cell r="F508">
            <v>0.26</v>
          </cell>
        </row>
        <row r="509">
          <cell r="B509" t="str">
            <v>Ag-448</v>
          </cell>
          <cell r="C509">
            <v>7.0000000000000007E-2</v>
          </cell>
          <cell r="D509">
            <v>99.79</v>
          </cell>
          <cell r="E509">
            <v>0</v>
          </cell>
          <cell r="F509">
            <v>0.13</v>
          </cell>
        </row>
        <row r="510">
          <cell r="B510" t="str">
            <v>Ag-449</v>
          </cell>
          <cell r="C510">
            <v>0.06</v>
          </cell>
          <cell r="D510">
            <v>99.81</v>
          </cell>
          <cell r="E510">
            <v>0</v>
          </cell>
          <cell r="F510">
            <v>0.12</v>
          </cell>
        </row>
        <row r="511">
          <cell r="B511" t="str">
            <v>Ag-450</v>
          </cell>
          <cell r="C511">
            <v>0.08</v>
          </cell>
          <cell r="D511">
            <v>99.74</v>
          </cell>
          <cell r="E511">
            <v>0</v>
          </cell>
          <cell r="F511">
            <v>0.17</v>
          </cell>
        </row>
        <row r="512">
          <cell r="B512" t="str">
            <v>Ag-451</v>
          </cell>
          <cell r="C512">
            <v>0.05</v>
          </cell>
          <cell r="D512">
            <v>99.72</v>
          </cell>
          <cell r="E512">
            <v>0</v>
          </cell>
          <cell r="F512">
            <v>0.21</v>
          </cell>
        </row>
        <row r="513">
          <cell r="B513" t="str">
            <v>K.O.2</v>
          </cell>
          <cell r="C513">
            <v>54.39</v>
          </cell>
          <cell r="D513">
            <v>7.96</v>
          </cell>
          <cell r="E513">
            <v>35.450000000000003</v>
          </cell>
          <cell r="F513">
            <v>1.07</v>
          </cell>
        </row>
        <row r="514">
          <cell r="B514" t="str">
            <v>K.O.3</v>
          </cell>
          <cell r="C514">
            <v>55.7</v>
          </cell>
          <cell r="D514">
            <v>7.64</v>
          </cell>
          <cell r="E514">
            <v>35.57</v>
          </cell>
          <cell r="F514">
            <v>0.33</v>
          </cell>
        </row>
        <row r="515">
          <cell r="B515" t="str">
            <v>K.O.1</v>
          </cell>
          <cell r="C515">
            <v>53.65</v>
          </cell>
          <cell r="D515">
            <v>15.08</v>
          </cell>
          <cell r="E515">
            <v>29.63</v>
          </cell>
          <cell r="F515">
            <v>0.82</v>
          </cell>
        </row>
        <row r="516">
          <cell r="B516" t="str">
            <v>K.O.2 HNO3</v>
          </cell>
          <cell r="C516">
            <v>83.21</v>
          </cell>
          <cell r="D516">
            <v>5.53</v>
          </cell>
          <cell r="E516">
            <v>10.53</v>
          </cell>
          <cell r="F516">
            <v>0.56999999999999995</v>
          </cell>
        </row>
        <row r="517">
          <cell r="B517">
            <v>1956</v>
          </cell>
          <cell r="C517">
            <v>93.75</v>
          </cell>
          <cell r="D517">
            <v>2.76</v>
          </cell>
          <cell r="E517">
            <v>3.33</v>
          </cell>
          <cell r="F517">
            <v>0.15</v>
          </cell>
        </row>
        <row r="518">
          <cell r="B518">
            <v>1957</v>
          </cell>
          <cell r="C518">
            <v>94.36</v>
          </cell>
          <cell r="D518">
            <v>2.54</v>
          </cell>
          <cell r="E518">
            <v>2.95</v>
          </cell>
          <cell r="F518">
            <v>0.14000000000000001</v>
          </cell>
        </row>
        <row r="519">
          <cell r="B519">
            <v>1958</v>
          </cell>
          <cell r="C519">
            <v>94.28</v>
          </cell>
          <cell r="D519">
            <v>2.52</v>
          </cell>
          <cell r="E519">
            <v>3.01</v>
          </cell>
          <cell r="F519">
            <v>0.18</v>
          </cell>
        </row>
        <row r="520">
          <cell r="B520">
            <v>1959</v>
          </cell>
          <cell r="C520">
            <v>94.25</v>
          </cell>
          <cell r="D520">
            <v>2.52</v>
          </cell>
          <cell r="E520">
            <v>3.03</v>
          </cell>
          <cell r="F520">
            <v>0.18</v>
          </cell>
        </row>
        <row r="521">
          <cell r="B521">
            <v>1960</v>
          </cell>
          <cell r="C521">
            <v>92.64</v>
          </cell>
          <cell r="D521">
            <v>2.85</v>
          </cell>
          <cell r="E521">
            <v>4.32</v>
          </cell>
          <cell r="F521">
            <v>0.16</v>
          </cell>
        </row>
        <row r="522">
          <cell r="B522">
            <v>1961</v>
          </cell>
          <cell r="C522">
            <v>93.74</v>
          </cell>
          <cell r="D522">
            <v>2.79</v>
          </cell>
          <cell r="E522">
            <v>3.3</v>
          </cell>
          <cell r="F522">
            <v>0.16</v>
          </cell>
        </row>
        <row r="523">
          <cell r="B523">
            <v>1962</v>
          </cell>
          <cell r="C523">
            <v>93.78</v>
          </cell>
          <cell r="D523">
            <v>2.76</v>
          </cell>
          <cell r="E523">
            <v>3.29</v>
          </cell>
          <cell r="F523">
            <v>0.16</v>
          </cell>
        </row>
        <row r="524">
          <cell r="B524">
            <v>1963</v>
          </cell>
          <cell r="C524">
            <v>94.38</v>
          </cell>
          <cell r="D524">
            <v>2.5299999999999998</v>
          </cell>
          <cell r="E524">
            <v>2.92</v>
          </cell>
          <cell r="F524">
            <v>0.16</v>
          </cell>
        </row>
        <row r="525">
          <cell r="B525">
            <v>1964</v>
          </cell>
          <cell r="C525">
            <v>93.89</v>
          </cell>
          <cell r="D525">
            <v>2.76</v>
          </cell>
          <cell r="E525">
            <v>3.23</v>
          </cell>
          <cell r="F525">
            <v>0.11</v>
          </cell>
        </row>
        <row r="526">
          <cell r="B526">
            <v>1965</v>
          </cell>
          <cell r="C526">
            <v>93.8</v>
          </cell>
          <cell r="D526">
            <v>2.77</v>
          </cell>
          <cell r="E526">
            <v>3.23</v>
          </cell>
          <cell r="F526">
            <v>0.19</v>
          </cell>
        </row>
        <row r="527">
          <cell r="B527">
            <v>1966</v>
          </cell>
          <cell r="C527">
            <v>94.16</v>
          </cell>
          <cell r="D527">
            <v>2.56</v>
          </cell>
          <cell r="E527">
            <v>3.05</v>
          </cell>
          <cell r="F527">
            <v>0.22</v>
          </cell>
        </row>
        <row r="528">
          <cell r="B528">
            <v>1967</v>
          </cell>
          <cell r="C528">
            <v>94.27</v>
          </cell>
          <cell r="D528">
            <v>2.4900000000000002</v>
          </cell>
          <cell r="E528">
            <v>3.08</v>
          </cell>
          <cell r="F528">
            <v>0.15</v>
          </cell>
        </row>
        <row r="529">
          <cell r="B529" t="str">
            <v>K.O.3 HNO3</v>
          </cell>
          <cell r="C529">
            <v>83.28</v>
          </cell>
          <cell r="D529">
            <v>3.03</v>
          </cell>
          <cell r="E529">
            <v>13.25</v>
          </cell>
          <cell r="F529">
            <v>0.26</v>
          </cell>
        </row>
        <row r="530">
          <cell r="B530" t="str">
            <v>K.O.1 HNO3</v>
          </cell>
          <cell r="C530">
            <v>82.04</v>
          </cell>
          <cell r="D530">
            <v>4.6500000000000004</v>
          </cell>
          <cell r="E530">
            <v>12.9</v>
          </cell>
          <cell r="F530">
            <v>0.26</v>
          </cell>
        </row>
        <row r="531">
          <cell r="B531">
            <v>1968</v>
          </cell>
          <cell r="C531">
            <v>95.5</v>
          </cell>
          <cell r="D531">
            <v>1.27</v>
          </cell>
          <cell r="E531">
            <v>3.02</v>
          </cell>
          <cell r="F531">
            <v>0.2</v>
          </cell>
        </row>
        <row r="532">
          <cell r="B532">
            <v>1969</v>
          </cell>
          <cell r="C532">
            <v>94.24</v>
          </cell>
          <cell r="D532">
            <v>1.57</v>
          </cell>
          <cell r="E532">
            <v>4.04</v>
          </cell>
          <cell r="F532">
            <v>0.14000000000000001</v>
          </cell>
        </row>
        <row r="533">
          <cell r="B533">
            <v>1970</v>
          </cell>
          <cell r="C533">
            <v>92.92</v>
          </cell>
          <cell r="D533">
            <v>1.95</v>
          </cell>
          <cell r="E533">
            <v>5.01</v>
          </cell>
          <cell r="F533">
            <v>0.11</v>
          </cell>
        </row>
        <row r="534">
          <cell r="B534">
            <v>1971</v>
          </cell>
          <cell r="C534">
            <v>94.97</v>
          </cell>
          <cell r="D534">
            <v>1.43</v>
          </cell>
          <cell r="E534">
            <v>3.46</v>
          </cell>
          <cell r="F534">
            <v>0.13</v>
          </cell>
        </row>
        <row r="535">
          <cell r="B535">
            <v>1972</v>
          </cell>
          <cell r="C535">
            <v>93.61</v>
          </cell>
          <cell r="D535">
            <v>1.79</v>
          </cell>
          <cell r="E535">
            <v>4.4400000000000004</v>
          </cell>
          <cell r="F535">
            <v>0.15</v>
          </cell>
        </row>
        <row r="536">
          <cell r="B536">
            <v>1973</v>
          </cell>
          <cell r="C536">
            <v>88.47</v>
          </cell>
          <cell r="D536">
            <v>2.74</v>
          </cell>
          <cell r="E536">
            <v>7.16</v>
          </cell>
          <cell r="F536">
            <v>1.59</v>
          </cell>
        </row>
        <row r="537">
          <cell r="B537">
            <v>1974</v>
          </cell>
          <cell r="C537">
            <v>90.41</v>
          </cell>
          <cell r="D537">
            <v>2.73</v>
          </cell>
          <cell r="E537">
            <v>6.59</v>
          </cell>
          <cell r="F537">
            <v>0.24</v>
          </cell>
        </row>
        <row r="538">
          <cell r="B538">
            <v>1975</v>
          </cell>
          <cell r="C538">
            <v>90.4</v>
          </cell>
          <cell r="D538">
            <v>2.54</v>
          </cell>
          <cell r="E538">
            <v>6.8</v>
          </cell>
          <cell r="F538">
            <v>0.25</v>
          </cell>
        </row>
        <row r="539">
          <cell r="B539">
            <v>1976</v>
          </cell>
          <cell r="C539">
            <v>88.18</v>
          </cell>
          <cell r="D539">
            <v>3.11</v>
          </cell>
          <cell r="E539">
            <v>8.2899999999999991</v>
          </cell>
          <cell r="F539">
            <v>0.38</v>
          </cell>
        </row>
        <row r="540">
          <cell r="B540">
            <v>1977</v>
          </cell>
          <cell r="C540">
            <v>89.4</v>
          </cell>
          <cell r="D540">
            <v>2.74</v>
          </cell>
          <cell r="E540">
            <v>7.17</v>
          </cell>
          <cell r="F540">
            <v>0.62</v>
          </cell>
        </row>
        <row r="541">
          <cell r="B541">
            <v>1978</v>
          </cell>
          <cell r="C541">
            <v>90.52</v>
          </cell>
          <cell r="D541">
            <v>2.4700000000000002</v>
          </cell>
          <cell r="E541">
            <v>6.78</v>
          </cell>
          <cell r="F541">
            <v>0.18</v>
          </cell>
        </row>
        <row r="542">
          <cell r="B542">
            <v>1979</v>
          </cell>
          <cell r="C542">
            <v>89.97</v>
          </cell>
          <cell r="D542">
            <v>2.66</v>
          </cell>
          <cell r="E542">
            <v>7.13</v>
          </cell>
          <cell r="F542">
            <v>0.21</v>
          </cell>
        </row>
        <row r="543">
          <cell r="B543" t="str">
            <v>K.O.1</v>
          </cell>
          <cell r="C543">
            <v>58.24</v>
          </cell>
          <cell r="D543">
            <v>8.77</v>
          </cell>
          <cell r="E543">
            <v>31.66</v>
          </cell>
          <cell r="F543">
            <v>0.56999999999999995</v>
          </cell>
        </row>
        <row r="544">
          <cell r="B544" t="str">
            <v>K.O.3</v>
          </cell>
          <cell r="C544">
            <v>57.4</v>
          </cell>
          <cell r="D544">
            <v>7.3</v>
          </cell>
          <cell r="E544">
            <v>33.82</v>
          </cell>
          <cell r="F544">
            <v>0.72</v>
          </cell>
        </row>
        <row r="545">
          <cell r="B545" t="str">
            <v>K.O.1 HNO3</v>
          </cell>
          <cell r="C545">
            <v>82.78</v>
          </cell>
          <cell r="D545">
            <v>4.72</v>
          </cell>
          <cell r="E545">
            <v>11.83</v>
          </cell>
          <cell r="F545">
            <v>0.38</v>
          </cell>
        </row>
        <row r="546">
          <cell r="B546" t="str">
            <v>K.O.3</v>
          </cell>
          <cell r="C546">
            <v>57.56</v>
          </cell>
          <cell r="D546">
            <v>7.79</v>
          </cell>
          <cell r="E546">
            <v>33.42</v>
          </cell>
          <cell r="F546">
            <v>0.5</v>
          </cell>
        </row>
        <row r="547">
          <cell r="B547" t="str">
            <v>K.O.3 HNO3</v>
          </cell>
          <cell r="C547">
            <v>81.760000000000005</v>
          </cell>
          <cell r="D547">
            <v>4.45</v>
          </cell>
          <cell r="E547">
            <v>13.01</v>
          </cell>
          <cell r="F547">
            <v>0.52</v>
          </cell>
        </row>
        <row r="548">
          <cell r="B548" t="str">
            <v>K.O.2</v>
          </cell>
          <cell r="C548">
            <v>43.63</v>
          </cell>
          <cell r="D548">
            <v>12.8</v>
          </cell>
          <cell r="E548">
            <v>37.72</v>
          </cell>
          <cell r="F548">
            <v>3.93</v>
          </cell>
        </row>
        <row r="549">
          <cell r="B549" t="str">
            <v>K.O.2 HNO3</v>
          </cell>
          <cell r="C549">
            <v>84.18</v>
          </cell>
          <cell r="D549">
            <v>10.25</v>
          </cell>
          <cell r="E549">
            <v>4.8600000000000003</v>
          </cell>
          <cell r="F549">
            <v>0.59</v>
          </cell>
        </row>
        <row r="550">
          <cell r="B550" t="str">
            <v>K.O. HLP</v>
          </cell>
          <cell r="C550">
            <v>27.9</v>
          </cell>
          <cell r="D550">
            <v>5.12</v>
          </cell>
          <cell r="E550">
            <v>65.17</v>
          </cell>
          <cell r="F550">
            <v>0.99</v>
          </cell>
        </row>
        <row r="551">
          <cell r="B551">
            <v>1980</v>
          </cell>
          <cell r="C551">
            <v>90.46</v>
          </cell>
          <cell r="D551">
            <v>2.2799999999999998</v>
          </cell>
          <cell r="E551">
            <v>6.75</v>
          </cell>
          <cell r="F551">
            <v>0.46</v>
          </cell>
        </row>
        <row r="552">
          <cell r="B552">
            <v>1981</v>
          </cell>
          <cell r="C552">
            <v>87.07</v>
          </cell>
          <cell r="D552">
            <v>3.69</v>
          </cell>
          <cell r="E552">
            <v>9.01</v>
          </cell>
          <cell r="F552">
            <v>0.21</v>
          </cell>
        </row>
        <row r="553">
          <cell r="B553">
            <v>1982</v>
          </cell>
          <cell r="C553">
            <v>84.04</v>
          </cell>
          <cell r="D553">
            <v>5.1100000000000003</v>
          </cell>
          <cell r="E553">
            <v>10.7</v>
          </cell>
          <cell r="F553">
            <v>0.12</v>
          </cell>
        </row>
        <row r="554">
          <cell r="B554">
            <v>1983</v>
          </cell>
          <cell r="C554">
            <v>89.95</v>
          </cell>
          <cell r="D554">
            <v>2.68</v>
          </cell>
          <cell r="E554">
            <v>6.98</v>
          </cell>
          <cell r="F554">
            <v>0.33</v>
          </cell>
        </row>
        <row r="555">
          <cell r="B555">
            <v>1984</v>
          </cell>
          <cell r="C555">
            <v>85.31</v>
          </cell>
          <cell r="D555">
            <v>4.47</v>
          </cell>
          <cell r="E555">
            <v>9.9700000000000006</v>
          </cell>
          <cell r="F555">
            <v>0.24</v>
          </cell>
        </row>
        <row r="556">
          <cell r="B556">
            <v>1985</v>
          </cell>
          <cell r="C556">
            <v>89.74</v>
          </cell>
          <cell r="D556">
            <v>2.63</v>
          </cell>
          <cell r="E556">
            <v>7.45</v>
          </cell>
          <cell r="F556">
            <v>0.17</v>
          </cell>
        </row>
        <row r="557">
          <cell r="B557">
            <v>1986</v>
          </cell>
          <cell r="C557">
            <v>94.59</v>
          </cell>
          <cell r="D557">
            <v>1.77</v>
          </cell>
          <cell r="E557">
            <v>3.46</v>
          </cell>
          <cell r="F557">
            <v>0.17</v>
          </cell>
        </row>
        <row r="558">
          <cell r="B558">
            <v>1987</v>
          </cell>
          <cell r="C558">
            <v>94.69</v>
          </cell>
          <cell r="D558">
            <v>1.73</v>
          </cell>
          <cell r="E558">
            <v>3.39</v>
          </cell>
          <cell r="F558">
            <v>0.18</v>
          </cell>
        </row>
        <row r="559">
          <cell r="B559">
            <v>1988</v>
          </cell>
          <cell r="C559">
            <v>94.56</v>
          </cell>
          <cell r="D559">
            <v>1.76</v>
          </cell>
          <cell r="E559">
            <v>3.51</v>
          </cell>
          <cell r="F559">
            <v>0.16</v>
          </cell>
        </row>
        <row r="560">
          <cell r="B560">
            <v>1989</v>
          </cell>
          <cell r="C560">
            <v>94.65</v>
          </cell>
          <cell r="D560">
            <v>1.71</v>
          </cell>
          <cell r="E560">
            <v>3.49</v>
          </cell>
          <cell r="F560">
            <v>0.14000000000000001</v>
          </cell>
        </row>
        <row r="561">
          <cell r="B561">
            <v>1990</v>
          </cell>
          <cell r="C561">
            <v>93.48</v>
          </cell>
          <cell r="D561">
            <v>2.2200000000000002</v>
          </cell>
          <cell r="E561">
            <v>4.1399999999999997</v>
          </cell>
          <cell r="F561">
            <v>0.15</v>
          </cell>
        </row>
        <row r="562">
          <cell r="B562">
            <v>1991</v>
          </cell>
          <cell r="C562">
            <v>94.46</v>
          </cell>
          <cell r="D562">
            <v>1.76</v>
          </cell>
          <cell r="E562">
            <v>3.58</v>
          </cell>
          <cell r="F562">
            <v>0.19</v>
          </cell>
        </row>
        <row r="563">
          <cell r="B563">
            <v>1992</v>
          </cell>
          <cell r="C563">
            <v>94.71</v>
          </cell>
          <cell r="D563">
            <v>1.73</v>
          </cell>
          <cell r="E563">
            <v>3.38</v>
          </cell>
          <cell r="F563">
            <v>0.17</v>
          </cell>
        </row>
        <row r="564">
          <cell r="B564">
            <v>1993</v>
          </cell>
          <cell r="C564">
            <v>93.6</v>
          </cell>
          <cell r="D564">
            <v>2.2200000000000002</v>
          </cell>
          <cell r="E564">
            <v>4.04</v>
          </cell>
          <cell r="F564">
            <v>0.13</v>
          </cell>
        </row>
        <row r="565">
          <cell r="B565">
            <v>1994</v>
          </cell>
          <cell r="C565">
            <v>93.4</v>
          </cell>
          <cell r="D565">
            <v>2.2400000000000002</v>
          </cell>
          <cell r="E565">
            <v>4.2300000000000004</v>
          </cell>
          <cell r="F565">
            <v>0.12</v>
          </cell>
        </row>
        <row r="566">
          <cell r="B566">
            <v>1995</v>
          </cell>
          <cell r="C566">
            <v>89.62</v>
          </cell>
          <cell r="D566">
            <v>2.62</v>
          </cell>
          <cell r="E566">
            <v>7.64</v>
          </cell>
          <cell r="F566">
            <v>0.11</v>
          </cell>
        </row>
        <row r="567">
          <cell r="B567">
            <v>1996</v>
          </cell>
          <cell r="C567">
            <v>93.5</v>
          </cell>
          <cell r="D567">
            <v>2.21</v>
          </cell>
          <cell r="E567">
            <v>4.1399999999999997</v>
          </cell>
          <cell r="F567">
            <v>0.13</v>
          </cell>
        </row>
        <row r="568">
          <cell r="B568">
            <v>1997</v>
          </cell>
          <cell r="C568">
            <v>92.96</v>
          </cell>
          <cell r="D568">
            <v>4.9800000000000004</v>
          </cell>
          <cell r="E568">
            <v>1.93</v>
          </cell>
          <cell r="F568">
            <v>0.12</v>
          </cell>
        </row>
        <row r="569">
          <cell r="B569">
            <v>1998</v>
          </cell>
          <cell r="C569">
            <v>94.18</v>
          </cell>
          <cell r="D569">
            <v>4.1399999999999997</v>
          </cell>
          <cell r="E569">
            <v>1.48</v>
          </cell>
          <cell r="F569">
            <v>0.19</v>
          </cell>
        </row>
        <row r="570">
          <cell r="B570">
            <v>1999</v>
          </cell>
          <cell r="C570">
            <v>93.7</v>
          </cell>
          <cell r="D570">
            <v>4.42</v>
          </cell>
          <cell r="E570">
            <v>1.69</v>
          </cell>
          <cell r="F570">
            <v>0.18</v>
          </cell>
        </row>
        <row r="571">
          <cell r="B571">
            <v>2000</v>
          </cell>
          <cell r="C571">
            <v>93.57</v>
          </cell>
          <cell r="D571">
            <v>4.4000000000000004</v>
          </cell>
          <cell r="E571">
            <v>1.87</v>
          </cell>
          <cell r="F571">
            <v>0.15</v>
          </cell>
        </row>
        <row r="572">
          <cell r="B572" t="str">
            <v>K.O. HLP HNO3 ①</v>
          </cell>
          <cell r="C572">
            <v>32.229999999999997</v>
          </cell>
          <cell r="D572">
            <v>4.72</v>
          </cell>
          <cell r="E572">
            <v>60.8</v>
          </cell>
          <cell r="F572">
            <v>1.82</v>
          </cell>
        </row>
        <row r="573">
          <cell r="B573" t="str">
            <v>K.O. HLP HNO3 ②</v>
          </cell>
          <cell r="C573">
            <v>34.15</v>
          </cell>
          <cell r="D573">
            <v>3.54</v>
          </cell>
          <cell r="E573">
            <v>61.29</v>
          </cell>
          <cell r="F573">
            <v>0.75</v>
          </cell>
        </row>
        <row r="574">
          <cell r="B574" t="str">
            <v>K.O. HLP HNO3 ③</v>
          </cell>
          <cell r="C574">
            <v>16.16</v>
          </cell>
          <cell r="D574">
            <v>3.78</v>
          </cell>
          <cell r="E574">
            <v>77.900000000000006</v>
          </cell>
          <cell r="F574">
            <v>1.58</v>
          </cell>
        </row>
        <row r="575">
          <cell r="B575" t="str">
            <v>K.O. HLP HNO3 ④</v>
          </cell>
          <cell r="C575">
            <v>80.47</v>
          </cell>
          <cell r="D575">
            <v>5.86</v>
          </cell>
          <cell r="E575">
            <v>12.96</v>
          </cell>
          <cell r="F575">
            <v>0.62</v>
          </cell>
        </row>
        <row r="576">
          <cell r="B576" t="str">
            <v>K.O. HLP HNO3 ⑤</v>
          </cell>
          <cell r="C576">
            <v>85.97</v>
          </cell>
          <cell r="D576">
            <v>5.23</v>
          </cell>
          <cell r="E576">
            <v>8.32</v>
          </cell>
          <cell r="F576">
            <v>0.4</v>
          </cell>
        </row>
        <row r="577">
          <cell r="B577" t="str">
            <v xml:space="preserve"> HLP-29</v>
          </cell>
          <cell r="C577">
            <v>92.44</v>
          </cell>
          <cell r="D577">
            <v>3.35</v>
          </cell>
          <cell r="E577">
            <v>4.07</v>
          </cell>
          <cell r="F577">
            <v>0.13</v>
          </cell>
        </row>
        <row r="578">
          <cell r="B578" t="str">
            <v xml:space="preserve"> HLP-30</v>
          </cell>
          <cell r="C578">
            <v>94.03</v>
          </cell>
          <cell r="D578">
            <v>2.71</v>
          </cell>
          <cell r="E578">
            <v>3.05</v>
          </cell>
          <cell r="F578">
            <v>0.19</v>
          </cell>
        </row>
        <row r="579">
          <cell r="B579" t="str">
            <v xml:space="preserve"> HLP-31</v>
          </cell>
          <cell r="C579">
            <v>92.02</v>
          </cell>
          <cell r="D579">
            <v>3.29</v>
          </cell>
          <cell r="E579">
            <v>4.53</v>
          </cell>
          <cell r="F579">
            <v>0.15</v>
          </cell>
        </row>
        <row r="580">
          <cell r="B580" t="str">
            <v xml:space="preserve"> HLP-32</v>
          </cell>
          <cell r="C580">
            <v>94.82</v>
          </cell>
          <cell r="D580">
            <v>2.36</v>
          </cell>
          <cell r="E580">
            <v>2.59</v>
          </cell>
          <cell r="F580">
            <v>0.21</v>
          </cell>
        </row>
        <row r="581">
          <cell r="B581" t="str">
            <v xml:space="preserve"> HLP-33</v>
          </cell>
          <cell r="C581">
            <v>94.49</v>
          </cell>
          <cell r="D581">
            <v>2.52</v>
          </cell>
          <cell r="E581">
            <v>2.8</v>
          </cell>
          <cell r="F581">
            <v>0.17</v>
          </cell>
        </row>
        <row r="582">
          <cell r="B582" t="str">
            <v xml:space="preserve"> HLP-34</v>
          </cell>
          <cell r="C582">
            <v>93.37</v>
          </cell>
          <cell r="D582">
            <v>2.75</v>
          </cell>
          <cell r="E582">
            <v>3.61</v>
          </cell>
          <cell r="F582">
            <v>0.25</v>
          </cell>
        </row>
        <row r="583">
          <cell r="B583" t="str">
            <v>Ag-452</v>
          </cell>
          <cell r="C583">
            <v>0.05</v>
          </cell>
          <cell r="D583">
            <v>99.82</v>
          </cell>
          <cell r="E583">
            <v>0.01</v>
          </cell>
          <cell r="F583">
            <v>0.11</v>
          </cell>
        </row>
        <row r="584">
          <cell r="B584" t="str">
            <v>Ag-453</v>
          </cell>
          <cell r="C584">
            <v>0.06</v>
          </cell>
          <cell r="D584">
            <v>99.75</v>
          </cell>
          <cell r="E584">
            <v>0.02</v>
          </cell>
          <cell r="F584">
            <v>0.16</v>
          </cell>
        </row>
        <row r="585">
          <cell r="B585" t="str">
            <v>Ag-454</v>
          </cell>
          <cell r="C585">
            <v>0.05</v>
          </cell>
          <cell r="D585">
            <v>99.86</v>
          </cell>
          <cell r="E585">
            <v>0</v>
          </cell>
          <cell r="F585">
            <v>0.08</v>
          </cell>
        </row>
        <row r="586">
          <cell r="B586" t="str">
            <v>K.O.0</v>
          </cell>
          <cell r="C586">
            <v>29.2</v>
          </cell>
          <cell r="D586">
            <v>11.77</v>
          </cell>
          <cell r="E586">
            <v>53.21</v>
          </cell>
          <cell r="F586">
            <v>4.4800000000000004</v>
          </cell>
        </row>
        <row r="587">
          <cell r="B587" t="str">
            <v>K.O.1</v>
          </cell>
          <cell r="C587">
            <v>44.05</v>
          </cell>
          <cell r="D587">
            <v>6.19</v>
          </cell>
          <cell r="E587">
            <v>32.08</v>
          </cell>
          <cell r="F587">
            <v>14.49</v>
          </cell>
        </row>
        <row r="588">
          <cell r="B588" t="str">
            <v>K.O.2</v>
          </cell>
          <cell r="C588">
            <v>36.270000000000003</v>
          </cell>
          <cell r="D588">
            <v>1.82</v>
          </cell>
          <cell r="E588">
            <v>33.82</v>
          </cell>
          <cell r="F588">
            <v>21.23</v>
          </cell>
        </row>
        <row r="589">
          <cell r="B589" t="str">
            <v>Зачистка карман</v>
          </cell>
          <cell r="C589">
            <v>33.33</v>
          </cell>
          <cell r="D589">
            <v>20.350000000000001</v>
          </cell>
          <cell r="E589">
            <v>13.02</v>
          </cell>
          <cell r="F589">
            <v>29.92</v>
          </cell>
        </row>
        <row r="590">
          <cell r="B590" t="str">
            <v>K.O.3</v>
          </cell>
          <cell r="C590">
            <v>55.66</v>
          </cell>
          <cell r="D590">
            <v>8.51</v>
          </cell>
          <cell r="E590">
            <v>35.21</v>
          </cell>
          <cell r="F590">
            <v>0.25</v>
          </cell>
        </row>
        <row r="591">
          <cell r="B591" t="str">
            <v>K.O.1 HNO3</v>
          </cell>
          <cell r="C591">
            <v>85.05</v>
          </cell>
          <cell r="D591">
            <v>5.68</v>
          </cell>
          <cell r="E591">
            <v>6.02</v>
          </cell>
          <cell r="F591">
            <v>1.79</v>
          </cell>
        </row>
        <row r="592">
          <cell r="B592">
            <v>2001</v>
          </cell>
          <cell r="C592">
            <v>93.81</v>
          </cell>
          <cell r="D592">
            <v>3.51</v>
          </cell>
          <cell r="E592">
            <v>2.2999999999999998</v>
          </cell>
          <cell r="F592">
            <v>0.37</v>
          </cell>
        </row>
        <row r="593">
          <cell r="B593">
            <v>2002</v>
          </cell>
          <cell r="C593">
            <v>94.11</v>
          </cell>
          <cell r="D593">
            <v>3.33</v>
          </cell>
          <cell r="E593">
            <v>2.2799999999999998</v>
          </cell>
          <cell r="F593">
            <v>0.27</v>
          </cell>
        </row>
        <row r="594">
          <cell r="B594">
            <v>2003</v>
          </cell>
          <cell r="C594">
            <v>94.18</v>
          </cell>
          <cell r="D594">
            <v>3.31</v>
          </cell>
          <cell r="E594">
            <v>2.2200000000000002</v>
          </cell>
          <cell r="F594">
            <v>0.28000000000000003</v>
          </cell>
        </row>
        <row r="595">
          <cell r="B595">
            <v>2004</v>
          </cell>
          <cell r="C595">
            <v>94.79</v>
          </cell>
          <cell r="D595">
            <v>3.05</v>
          </cell>
          <cell r="E595">
            <v>1.95</v>
          </cell>
          <cell r="F595">
            <v>0.2</v>
          </cell>
        </row>
        <row r="596">
          <cell r="B596">
            <v>2005</v>
          </cell>
          <cell r="C596">
            <v>92.43</v>
          </cell>
          <cell r="D596">
            <v>4.2</v>
          </cell>
          <cell r="E596">
            <v>3.2</v>
          </cell>
          <cell r="F596">
            <v>0.15</v>
          </cell>
        </row>
        <row r="597">
          <cell r="B597" t="str">
            <v>K.O.2 HNO3</v>
          </cell>
          <cell r="C597">
            <v>72.62</v>
          </cell>
          <cell r="D597">
            <v>8.9700000000000006</v>
          </cell>
          <cell r="E597">
            <v>3.7</v>
          </cell>
          <cell r="F597">
            <v>9.49</v>
          </cell>
        </row>
        <row r="598">
          <cell r="B598">
            <v>2006</v>
          </cell>
          <cell r="C598">
            <v>93.56</v>
          </cell>
          <cell r="D598">
            <v>4.8499999999999996</v>
          </cell>
          <cell r="E598">
            <v>0.97</v>
          </cell>
          <cell r="F598">
            <v>0.48</v>
          </cell>
        </row>
        <row r="599">
          <cell r="B599">
            <v>2007</v>
          </cell>
          <cell r="C599">
            <v>93.79</v>
          </cell>
          <cell r="D599">
            <v>4.8899999999999997</v>
          </cell>
          <cell r="E599">
            <v>0.67</v>
          </cell>
          <cell r="F599">
            <v>0.45</v>
          </cell>
        </row>
        <row r="600">
          <cell r="B600">
            <v>2008</v>
          </cell>
          <cell r="C600">
            <v>93.35</v>
          </cell>
          <cell r="D600">
            <v>5.16</v>
          </cell>
          <cell r="E600">
            <v>1.1100000000000001</v>
          </cell>
          <cell r="F600">
            <v>0.23</v>
          </cell>
        </row>
        <row r="601">
          <cell r="B601" t="str">
            <v>K.O.3 HNO3</v>
          </cell>
          <cell r="C601">
            <v>82.93</v>
          </cell>
          <cell r="D601">
            <v>5.01</v>
          </cell>
          <cell r="E601">
            <v>11.72</v>
          </cell>
          <cell r="F601">
            <v>0.24</v>
          </cell>
        </row>
        <row r="602">
          <cell r="B602" t="str">
            <v>Пластина</v>
          </cell>
          <cell r="C602">
            <v>11.66</v>
          </cell>
          <cell r="D602">
            <v>1.52</v>
          </cell>
          <cell r="E602">
            <v>85.56</v>
          </cell>
          <cell r="F602">
            <v>0.51</v>
          </cell>
        </row>
        <row r="603">
          <cell r="B603" t="str">
            <v>K.O. HLP</v>
          </cell>
          <cell r="C603">
            <v>14.79</v>
          </cell>
          <cell r="D603">
            <v>2.2799999999999998</v>
          </cell>
          <cell r="E603">
            <v>80.180000000000007</v>
          </cell>
          <cell r="F603">
            <v>1.34</v>
          </cell>
        </row>
        <row r="604">
          <cell r="B604">
            <v>2009</v>
          </cell>
          <cell r="C604">
            <v>94.08</v>
          </cell>
          <cell r="D604">
            <v>2.3199999999999998</v>
          </cell>
          <cell r="E604">
            <v>3.4</v>
          </cell>
          <cell r="F604">
            <v>0.16</v>
          </cell>
        </row>
        <row r="605">
          <cell r="B605">
            <v>2010</v>
          </cell>
          <cell r="C605">
            <v>94.94</v>
          </cell>
          <cell r="D605">
            <v>1.99</v>
          </cell>
          <cell r="E605">
            <v>2.88</v>
          </cell>
          <cell r="F605">
            <v>0.18</v>
          </cell>
        </row>
        <row r="606">
          <cell r="B606">
            <v>2011</v>
          </cell>
          <cell r="C606">
            <v>94</v>
          </cell>
          <cell r="D606">
            <v>2.36</v>
          </cell>
          <cell r="E606">
            <v>3.48</v>
          </cell>
          <cell r="F606">
            <v>0.15</v>
          </cell>
        </row>
        <row r="607">
          <cell r="B607">
            <v>2012</v>
          </cell>
          <cell r="C607">
            <v>95.53</v>
          </cell>
          <cell r="D607">
            <v>1.98</v>
          </cell>
          <cell r="E607">
            <v>2.36</v>
          </cell>
          <cell r="F607">
            <v>0.12</v>
          </cell>
        </row>
        <row r="608">
          <cell r="B608">
            <v>2013</v>
          </cell>
          <cell r="C608">
            <v>96.27</v>
          </cell>
          <cell r="D608">
            <v>1.64</v>
          </cell>
          <cell r="E608">
            <v>1.86</v>
          </cell>
          <cell r="F608">
            <v>0.22</v>
          </cell>
        </row>
        <row r="609">
          <cell r="B609">
            <v>2014</v>
          </cell>
          <cell r="C609">
            <v>96.26</v>
          </cell>
          <cell r="D609">
            <v>1.58</v>
          </cell>
          <cell r="E609">
            <v>1.94</v>
          </cell>
          <cell r="F609">
            <v>0.21</v>
          </cell>
        </row>
        <row r="610">
          <cell r="B610">
            <v>2015</v>
          </cell>
          <cell r="C610">
            <v>96.2</v>
          </cell>
          <cell r="D610">
            <v>1.66</v>
          </cell>
          <cell r="E610">
            <v>1.94</v>
          </cell>
          <cell r="F610">
            <v>0.19</v>
          </cell>
        </row>
        <row r="611">
          <cell r="B611">
            <v>2016</v>
          </cell>
          <cell r="C611">
            <v>96.1</v>
          </cell>
          <cell r="D611">
            <v>1.66</v>
          </cell>
          <cell r="E611">
            <v>1.94</v>
          </cell>
          <cell r="F611">
            <v>0.28000000000000003</v>
          </cell>
        </row>
        <row r="612">
          <cell r="B612">
            <v>2017</v>
          </cell>
          <cell r="C612">
            <v>95.39</v>
          </cell>
          <cell r="D612">
            <v>1.99</v>
          </cell>
          <cell r="E612">
            <v>2.41</v>
          </cell>
          <cell r="F612">
            <v>0.17</v>
          </cell>
        </row>
        <row r="613">
          <cell r="B613">
            <v>2018</v>
          </cell>
          <cell r="C613">
            <v>95.6</v>
          </cell>
          <cell r="D613">
            <v>1.91</v>
          </cell>
          <cell r="E613">
            <v>2.31</v>
          </cell>
          <cell r="F613">
            <v>0.17</v>
          </cell>
        </row>
        <row r="614">
          <cell r="B614">
            <v>2019</v>
          </cell>
          <cell r="C614">
            <v>95.5</v>
          </cell>
          <cell r="D614">
            <v>1.96</v>
          </cell>
          <cell r="E614">
            <v>2.34</v>
          </cell>
          <cell r="F614">
            <v>0.18</v>
          </cell>
        </row>
        <row r="615">
          <cell r="B615">
            <v>2020</v>
          </cell>
          <cell r="C615">
            <v>95.48</v>
          </cell>
          <cell r="D615">
            <v>2.0099999999999998</v>
          </cell>
          <cell r="E615">
            <v>2.33</v>
          </cell>
          <cell r="F615">
            <v>0.17</v>
          </cell>
        </row>
        <row r="616">
          <cell r="B616" t="str">
            <v>K.O. HLP HNO3 ①</v>
          </cell>
          <cell r="C616">
            <v>35.380000000000003</v>
          </cell>
          <cell r="D616">
            <v>4.38</v>
          </cell>
          <cell r="E616">
            <v>59.42</v>
          </cell>
          <cell r="F616">
            <v>0.69</v>
          </cell>
        </row>
        <row r="617">
          <cell r="B617" t="str">
            <v>K.O. HLP HNO3 ②</v>
          </cell>
          <cell r="C617">
            <v>86.27</v>
          </cell>
          <cell r="D617">
            <v>6.74</v>
          </cell>
          <cell r="E617">
            <v>6.42</v>
          </cell>
          <cell r="F617">
            <v>0.51</v>
          </cell>
        </row>
        <row r="618">
          <cell r="B618" t="str">
            <v>K.O. HLP HNO3 ③</v>
          </cell>
          <cell r="C618">
            <v>84.37</v>
          </cell>
          <cell r="D618">
            <v>5.3</v>
          </cell>
          <cell r="E618">
            <v>9.73</v>
          </cell>
          <cell r="F618">
            <v>0.53</v>
          </cell>
        </row>
        <row r="619">
          <cell r="B619" t="str">
            <v>K.O. HLP HNO3 ④</v>
          </cell>
          <cell r="C619">
            <v>85.27</v>
          </cell>
          <cell r="D619">
            <v>8.9499999999999993</v>
          </cell>
          <cell r="E619">
            <v>4.05</v>
          </cell>
          <cell r="F619">
            <v>1.4</v>
          </cell>
        </row>
        <row r="620">
          <cell r="B620" t="str">
            <v xml:space="preserve"> HLP-35</v>
          </cell>
          <cell r="C620">
            <v>93.82</v>
          </cell>
          <cell r="D620">
            <v>3.2</v>
          </cell>
          <cell r="E620">
            <v>2.81</v>
          </cell>
          <cell r="F620">
            <v>0.16</v>
          </cell>
        </row>
        <row r="621">
          <cell r="B621" t="str">
            <v xml:space="preserve"> HLP-36</v>
          </cell>
          <cell r="C621">
            <v>95.83</v>
          </cell>
          <cell r="D621">
            <v>2.4300000000000002</v>
          </cell>
          <cell r="E621">
            <v>1.43</v>
          </cell>
          <cell r="F621">
            <v>0.27</v>
          </cell>
        </row>
        <row r="622">
          <cell r="B622" t="str">
            <v xml:space="preserve"> HLP-37</v>
          </cell>
          <cell r="C622">
            <v>95.25</v>
          </cell>
          <cell r="D622">
            <v>2.64</v>
          </cell>
          <cell r="E622">
            <v>1.89</v>
          </cell>
          <cell r="F622">
            <v>0.19</v>
          </cell>
        </row>
        <row r="623">
          <cell r="B623" t="str">
            <v xml:space="preserve"> HLP-38</v>
          </cell>
          <cell r="C623">
            <v>94.85</v>
          </cell>
          <cell r="D623">
            <v>3.15</v>
          </cell>
          <cell r="E623">
            <v>1.78</v>
          </cell>
          <cell r="F623">
            <v>0.21</v>
          </cell>
        </row>
        <row r="624">
          <cell r="B624" t="str">
            <v>Осадок К.О.</v>
          </cell>
          <cell r="C624">
            <v>54.27</v>
          </cell>
          <cell r="D624">
            <v>10.39</v>
          </cell>
          <cell r="E624">
            <v>21.11</v>
          </cell>
          <cell r="F624">
            <v>11.21</v>
          </cell>
        </row>
        <row r="625">
          <cell r="B625" t="str">
            <v>Зачистка катодных рамок</v>
          </cell>
          <cell r="C625">
            <v>9.8000000000000007</v>
          </cell>
          <cell r="D625">
            <v>6.49</v>
          </cell>
          <cell r="E625">
            <v>0.69</v>
          </cell>
          <cell r="F625">
            <v>52.82</v>
          </cell>
        </row>
        <row r="626">
          <cell r="B626" t="str">
            <v>K.O.1</v>
          </cell>
          <cell r="C626">
            <v>57.84</v>
          </cell>
          <cell r="D626">
            <v>10.81</v>
          </cell>
          <cell r="E626">
            <v>30.37</v>
          </cell>
          <cell r="F626">
            <v>0.42</v>
          </cell>
        </row>
        <row r="627">
          <cell r="B627" t="str">
            <v>K.O.1 HNO3</v>
          </cell>
          <cell r="C627">
            <v>80.510000000000005</v>
          </cell>
          <cell r="D627">
            <v>4.1900000000000004</v>
          </cell>
          <cell r="E627">
            <v>13.91</v>
          </cell>
          <cell r="F627">
            <v>1.08</v>
          </cell>
        </row>
        <row r="628">
          <cell r="B628">
            <v>2021</v>
          </cell>
          <cell r="C628">
            <v>90.79</v>
          </cell>
          <cell r="D628">
            <v>2.23</v>
          </cell>
          <cell r="E628">
            <v>6.5</v>
          </cell>
          <cell r="F628">
            <v>0.46</v>
          </cell>
        </row>
        <row r="629">
          <cell r="B629">
            <v>2022</v>
          </cell>
          <cell r="C629">
            <v>91.7</v>
          </cell>
          <cell r="D629">
            <v>2.21</v>
          </cell>
          <cell r="E629">
            <v>5.71</v>
          </cell>
          <cell r="F629">
            <v>0.37</v>
          </cell>
        </row>
        <row r="630">
          <cell r="B630">
            <v>2023</v>
          </cell>
          <cell r="C630">
            <v>90.55</v>
          </cell>
          <cell r="D630">
            <v>2.52</v>
          </cell>
          <cell r="E630">
            <v>6.53</v>
          </cell>
          <cell r="F630">
            <v>0.37</v>
          </cell>
        </row>
        <row r="631">
          <cell r="B631">
            <v>2024</v>
          </cell>
          <cell r="C631">
            <v>89.93</v>
          </cell>
          <cell r="D631">
            <v>2.39</v>
          </cell>
          <cell r="E631">
            <v>6.72</v>
          </cell>
          <cell r="F631">
            <v>0.92</v>
          </cell>
        </row>
        <row r="632">
          <cell r="B632">
            <v>2025</v>
          </cell>
          <cell r="C632">
            <v>90.86</v>
          </cell>
          <cell r="D632">
            <v>2.48</v>
          </cell>
          <cell r="E632">
            <v>6.23</v>
          </cell>
          <cell r="F632">
            <v>0.35</v>
          </cell>
        </row>
        <row r="633">
          <cell r="B633">
            <v>2026</v>
          </cell>
          <cell r="C633">
            <v>90.93</v>
          </cell>
          <cell r="D633">
            <v>2.3199999999999998</v>
          </cell>
          <cell r="E633">
            <v>6.36</v>
          </cell>
          <cell r="F633">
            <v>0.33</v>
          </cell>
        </row>
        <row r="634">
          <cell r="B634" t="str">
            <v>K.O.2 HNO3</v>
          </cell>
          <cell r="C634">
            <v>79.680000000000007</v>
          </cell>
          <cell r="D634">
            <v>4.7</v>
          </cell>
          <cell r="E634">
            <v>14.99</v>
          </cell>
          <cell r="F634">
            <v>0.43</v>
          </cell>
        </row>
        <row r="635">
          <cell r="B635">
            <v>2027</v>
          </cell>
          <cell r="C635">
            <v>91.14</v>
          </cell>
          <cell r="D635">
            <v>2.29</v>
          </cell>
          <cell r="E635">
            <v>6.37</v>
          </cell>
          <cell r="F635">
            <v>0.18</v>
          </cell>
        </row>
        <row r="636">
          <cell r="B636">
            <v>2028</v>
          </cell>
          <cell r="C636">
            <v>92.71</v>
          </cell>
          <cell r="D636">
            <v>2.2400000000000002</v>
          </cell>
          <cell r="E636">
            <v>4.88</v>
          </cell>
          <cell r="F636">
            <v>0.16</v>
          </cell>
        </row>
        <row r="637">
          <cell r="B637">
            <v>2029</v>
          </cell>
          <cell r="C637">
            <v>91.81</v>
          </cell>
          <cell r="D637">
            <v>2.2799999999999998</v>
          </cell>
          <cell r="E637">
            <v>5.71</v>
          </cell>
          <cell r="F637">
            <v>0.19</v>
          </cell>
        </row>
        <row r="638">
          <cell r="B638">
            <v>2030</v>
          </cell>
          <cell r="C638">
            <v>89.99</v>
          </cell>
          <cell r="D638">
            <v>2.57</v>
          </cell>
          <cell r="E638">
            <v>7.26</v>
          </cell>
          <cell r="F638">
            <v>0.17</v>
          </cell>
        </row>
        <row r="639">
          <cell r="B639">
            <v>2031</v>
          </cell>
          <cell r="C639">
            <v>93.01</v>
          </cell>
          <cell r="D639">
            <v>1.84</v>
          </cell>
          <cell r="E639">
            <v>5.01</v>
          </cell>
          <cell r="F639">
            <v>0.13</v>
          </cell>
        </row>
        <row r="640">
          <cell r="B640" t="str">
            <v>K.O.3 HNO3</v>
          </cell>
          <cell r="C640">
            <v>83.73</v>
          </cell>
          <cell r="D640">
            <v>3.17</v>
          </cell>
          <cell r="E640">
            <v>12.43</v>
          </cell>
          <cell r="F640">
            <v>0.49</v>
          </cell>
        </row>
        <row r="641">
          <cell r="B641">
            <v>2032</v>
          </cell>
          <cell r="C641">
            <v>94.26</v>
          </cell>
          <cell r="D641">
            <v>1.62</v>
          </cell>
          <cell r="E641">
            <v>3.95</v>
          </cell>
          <cell r="F641">
            <v>0.16</v>
          </cell>
        </row>
        <row r="642">
          <cell r="B642">
            <v>2033</v>
          </cell>
          <cell r="C642">
            <v>94.12</v>
          </cell>
          <cell r="D642">
            <v>1.75</v>
          </cell>
          <cell r="E642">
            <v>3.98</v>
          </cell>
          <cell r="F642">
            <v>0.14000000000000001</v>
          </cell>
        </row>
        <row r="643">
          <cell r="B643">
            <v>2034</v>
          </cell>
          <cell r="C643">
            <v>94.11</v>
          </cell>
          <cell r="D643">
            <v>1.69</v>
          </cell>
          <cell r="E643">
            <v>3.97</v>
          </cell>
          <cell r="F643">
            <v>0.22</v>
          </cell>
        </row>
        <row r="644">
          <cell r="B644">
            <v>2035</v>
          </cell>
          <cell r="C644">
            <v>94.18</v>
          </cell>
          <cell r="D644">
            <v>1.63</v>
          </cell>
          <cell r="E644">
            <v>4.05</v>
          </cell>
          <cell r="F644">
            <v>0.13</v>
          </cell>
        </row>
        <row r="645">
          <cell r="B645">
            <v>2036</v>
          </cell>
          <cell r="C645">
            <v>94.13</v>
          </cell>
          <cell r="D645">
            <v>1.74</v>
          </cell>
          <cell r="E645">
            <v>3.95</v>
          </cell>
          <cell r="F645">
            <v>0.17</v>
          </cell>
        </row>
        <row r="646">
          <cell r="B646">
            <v>2037</v>
          </cell>
          <cell r="C646">
            <v>92.4</v>
          </cell>
          <cell r="D646">
            <v>2.0299999999999998</v>
          </cell>
          <cell r="E646">
            <v>5.42</v>
          </cell>
          <cell r="F646">
            <v>0.14000000000000001</v>
          </cell>
        </row>
        <row r="647">
          <cell r="B647">
            <v>2038</v>
          </cell>
          <cell r="C647">
            <v>92.29</v>
          </cell>
          <cell r="D647">
            <v>2.0499999999999998</v>
          </cell>
          <cell r="E647">
            <v>5.48</v>
          </cell>
          <cell r="F647">
            <v>0.16</v>
          </cell>
        </row>
        <row r="648">
          <cell r="B648">
            <v>2039</v>
          </cell>
          <cell r="C648">
            <v>93.85</v>
          </cell>
          <cell r="D648">
            <v>1.75</v>
          </cell>
          <cell r="E648">
            <v>4.25</v>
          </cell>
          <cell r="F648">
            <v>0.14000000000000001</v>
          </cell>
        </row>
        <row r="649">
          <cell r="B649">
            <v>2040</v>
          </cell>
          <cell r="C649">
            <v>92.83</v>
          </cell>
          <cell r="D649">
            <v>1.78</v>
          </cell>
          <cell r="E649">
            <v>5.18</v>
          </cell>
          <cell r="F649">
            <v>0.19</v>
          </cell>
        </row>
        <row r="650">
          <cell r="B650">
            <v>2041</v>
          </cell>
          <cell r="C650">
            <v>92.37</v>
          </cell>
          <cell r="D650">
            <v>2.02</v>
          </cell>
          <cell r="E650">
            <v>5.43</v>
          </cell>
          <cell r="F650">
            <v>0.17</v>
          </cell>
        </row>
        <row r="651">
          <cell r="B651">
            <v>2042</v>
          </cell>
          <cell r="C651">
            <v>93.77</v>
          </cell>
          <cell r="D651">
            <v>1.82</v>
          </cell>
          <cell r="E651">
            <v>4.26</v>
          </cell>
          <cell r="F651">
            <v>0.14000000000000001</v>
          </cell>
        </row>
        <row r="652">
          <cell r="B652">
            <v>2043</v>
          </cell>
          <cell r="C652">
            <v>89.21</v>
          </cell>
          <cell r="D652">
            <v>2.46</v>
          </cell>
          <cell r="E652">
            <v>8.11</v>
          </cell>
          <cell r="F652">
            <v>0.21</v>
          </cell>
        </row>
        <row r="653">
          <cell r="B653">
            <v>2044</v>
          </cell>
          <cell r="C653">
            <v>91.45</v>
          </cell>
          <cell r="D653">
            <v>2.0499999999999998</v>
          </cell>
          <cell r="E653">
            <v>6.3</v>
          </cell>
          <cell r="F653">
            <v>0.19</v>
          </cell>
        </row>
        <row r="654">
          <cell r="B654" t="str">
            <v>K.O. HLP</v>
          </cell>
          <cell r="C654">
            <v>23.79</v>
          </cell>
          <cell r="D654">
            <v>2.93</v>
          </cell>
          <cell r="E654">
            <v>69.83</v>
          </cell>
          <cell r="F654">
            <v>1.86</v>
          </cell>
        </row>
        <row r="655">
          <cell r="B655" t="str">
            <v>K.O. HLP HNO3 ①</v>
          </cell>
          <cell r="C655">
            <v>23.73</v>
          </cell>
          <cell r="D655">
            <v>3.73</v>
          </cell>
          <cell r="E655">
            <v>66.97</v>
          </cell>
          <cell r="F655">
            <v>5.03</v>
          </cell>
        </row>
        <row r="656">
          <cell r="B656" t="str">
            <v>K.O. HLP HNO3 ②</v>
          </cell>
          <cell r="C656">
            <v>25.26</v>
          </cell>
          <cell r="D656">
            <v>3.15</v>
          </cell>
          <cell r="E656">
            <v>68.23</v>
          </cell>
          <cell r="F656">
            <v>2.8</v>
          </cell>
        </row>
        <row r="657">
          <cell r="B657" t="str">
            <v>K.O. HLP HNO3 ③</v>
          </cell>
          <cell r="C657">
            <v>84.08</v>
          </cell>
          <cell r="D657">
            <v>5.21</v>
          </cell>
          <cell r="E657">
            <v>10.11</v>
          </cell>
          <cell r="F657">
            <v>0.55000000000000004</v>
          </cell>
        </row>
        <row r="658">
          <cell r="B658" t="str">
            <v>K.O. HLP HNO3 ④</v>
          </cell>
          <cell r="C658">
            <v>82.9</v>
          </cell>
          <cell r="D658">
            <v>5.7</v>
          </cell>
          <cell r="E658">
            <v>9.85</v>
          </cell>
          <cell r="F658">
            <v>1.45</v>
          </cell>
        </row>
        <row r="659">
          <cell r="B659" t="str">
            <v xml:space="preserve"> HLP-39</v>
          </cell>
          <cell r="C659">
            <v>94.74</v>
          </cell>
          <cell r="D659">
            <v>1.99</v>
          </cell>
          <cell r="E659">
            <v>3.06</v>
          </cell>
          <cell r="F659">
            <v>0.2</v>
          </cell>
        </row>
        <row r="660">
          <cell r="B660" t="str">
            <v xml:space="preserve"> HLP-40</v>
          </cell>
          <cell r="C660">
            <v>95.72</v>
          </cell>
          <cell r="D660">
            <v>1.71</v>
          </cell>
          <cell r="E660">
            <v>2.35</v>
          </cell>
          <cell r="F660">
            <v>0.21</v>
          </cell>
        </row>
        <row r="661">
          <cell r="B661" t="str">
            <v xml:space="preserve"> HLP-41</v>
          </cell>
          <cell r="C661">
            <v>95.31</v>
          </cell>
          <cell r="D661">
            <v>1.66</v>
          </cell>
          <cell r="E661">
            <v>2.74</v>
          </cell>
          <cell r="F661">
            <v>0.28000000000000003</v>
          </cell>
        </row>
        <row r="662">
          <cell r="B662" t="str">
            <v xml:space="preserve"> HLP-42</v>
          </cell>
          <cell r="C662">
            <v>95.84</v>
          </cell>
          <cell r="D662">
            <v>1.68</v>
          </cell>
          <cell r="E662">
            <v>2.27</v>
          </cell>
          <cell r="F662">
            <v>0.2</v>
          </cell>
        </row>
        <row r="663">
          <cell r="B663" t="str">
            <v xml:space="preserve"> HLP-43</v>
          </cell>
          <cell r="C663">
            <v>94.6</v>
          </cell>
          <cell r="D663">
            <v>2.13</v>
          </cell>
          <cell r="E663">
            <v>3.1</v>
          </cell>
          <cell r="F663">
            <v>0.16</v>
          </cell>
        </row>
        <row r="664">
          <cell r="B664" t="str">
            <v xml:space="preserve"> HLP-44</v>
          </cell>
          <cell r="C664">
            <v>96.79</v>
          </cell>
          <cell r="D664">
            <v>1.36</v>
          </cell>
          <cell r="E664">
            <v>1.63</v>
          </cell>
          <cell r="F664">
            <v>0.2</v>
          </cell>
        </row>
        <row r="665">
          <cell r="B665" t="str">
            <v xml:space="preserve"> HLP-45</v>
          </cell>
          <cell r="C665">
            <v>95.94</v>
          </cell>
          <cell r="D665">
            <v>1.66</v>
          </cell>
          <cell r="E665">
            <v>2.19</v>
          </cell>
          <cell r="F665">
            <v>0.2</v>
          </cell>
        </row>
        <row r="666">
          <cell r="B666" t="str">
            <v xml:space="preserve"> HLP-46</v>
          </cell>
          <cell r="C666">
            <v>94.48</v>
          </cell>
          <cell r="D666">
            <v>2.1800000000000002</v>
          </cell>
          <cell r="E666">
            <v>3.12</v>
          </cell>
          <cell r="F666">
            <v>0.21</v>
          </cell>
        </row>
        <row r="667">
          <cell r="B667" t="str">
            <v>Ag-455</v>
          </cell>
          <cell r="C667">
            <v>0.09</v>
          </cell>
          <cell r="D667">
            <v>99.75</v>
          </cell>
          <cell r="E667">
            <v>0</v>
          </cell>
          <cell r="F667">
            <v>0.15</v>
          </cell>
        </row>
        <row r="668">
          <cell r="B668" t="str">
            <v>Ag-456</v>
          </cell>
          <cell r="C668">
            <v>7.0000000000000007E-2</v>
          </cell>
          <cell r="D668">
            <v>99.81</v>
          </cell>
          <cell r="E668">
            <v>0</v>
          </cell>
          <cell r="F668">
            <v>0.11</v>
          </cell>
        </row>
        <row r="669">
          <cell r="B669" t="str">
            <v>Ag-457</v>
          </cell>
          <cell r="C669">
            <v>0.06</v>
          </cell>
          <cell r="D669">
            <v>99.83</v>
          </cell>
          <cell r="E669">
            <v>0</v>
          </cell>
          <cell r="F669">
            <v>0.1</v>
          </cell>
        </row>
        <row r="670">
          <cell r="B670" t="str">
            <v>ЗКР ①</v>
          </cell>
          <cell r="C670">
            <v>11.03</v>
          </cell>
          <cell r="D670">
            <v>7.66</v>
          </cell>
          <cell r="E670">
            <v>0.12</v>
          </cell>
          <cell r="F670">
            <v>55.07</v>
          </cell>
        </row>
        <row r="671">
          <cell r="B671" t="str">
            <v>ЗКР ②</v>
          </cell>
          <cell r="C671">
            <v>17.52</v>
          </cell>
          <cell r="D671">
            <v>8.5500000000000007</v>
          </cell>
          <cell r="E671">
            <v>0.14000000000000001</v>
          </cell>
          <cell r="F671">
            <v>18.66</v>
          </cell>
        </row>
        <row r="672">
          <cell r="B672" t="str">
            <v>K.O.1</v>
          </cell>
          <cell r="C672">
            <v>54.56</v>
          </cell>
          <cell r="D672">
            <v>10.039999999999999</v>
          </cell>
          <cell r="E672">
            <v>34.090000000000003</v>
          </cell>
          <cell r="F672">
            <v>0.52</v>
          </cell>
        </row>
        <row r="673">
          <cell r="B673" t="str">
            <v>K.O.2</v>
          </cell>
          <cell r="C673">
            <v>50.05</v>
          </cell>
          <cell r="D673">
            <v>9.3000000000000007</v>
          </cell>
          <cell r="E673">
            <v>39.380000000000003</v>
          </cell>
          <cell r="F673">
            <v>0.45</v>
          </cell>
        </row>
        <row r="674">
          <cell r="B674" t="str">
            <v>K.O.3</v>
          </cell>
          <cell r="C674">
            <v>50.01</v>
          </cell>
          <cell r="D674">
            <v>9.26</v>
          </cell>
          <cell r="E674">
            <v>39.22</v>
          </cell>
          <cell r="F674">
            <v>0.64</v>
          </cell>
        </row>
        <row r="675">
          <cell r="B675" t="str">
            <v>K.O.1 HNO3</v>
          </cell>
          <cell r="C675">
            <v>85.79</v>
          </cell>
          <cell r="D675">
            <v>5.21</v>
          </cell>
          <cell r="E675">
            <v>8.65</v>
          </cell>
          <cell r="F675">
            <v>0.27</v>
          </cell>
        </row>
        <row r="676">
          <cell r="B676" t="str">
            <v>K.O.2 HNO3</v>
          </cell>
          <cell r="C676">
            <v>80.11</v>
          </cell>
          <cell r="D676">
            <v>9.31</v>
          </cell>
          <cell r="E676">
            <v>10.09</v>
          </cell>
          <cell r="F676">
            <v>0.32</v>
          </cell>
        </row>
        <row r="677">
          <cell r="B677">
            <v>2045</v>
          </cell>
          <cell r="C677">
            <v>94.84</v>
          </cell>
          <cell r="D677">
            <v>2.33</v>
          </cell>
          <cell r="E677">
            <v>2.62</v>
          </cell>
          <cell r="F677">
            <v>0.2</v>
          </cell>
        </row>
        <row r="678">
          <cell r="B678">
            <v>2046</v>
          </cell>
          <cell r="C678">
            <v>96.85</v>
          </cell>
          <cell r="D678">
            <v>1.54</v>
          </cell>
          <cell r="E678">
            <v>1.41</v>
          </cell>
          <cell r="F678">
            <v>0.17</v>
          </cell>
        </row>
        <row r="679">
          <cell r="B679">
            <v>2047</v>
          </cell>
          <cell r="C679">
            <v>96.69</v>
          </cell>
          <cell r="D679">
            <v>1.6</v>
          </cell>
          <cell r="E679">
            <v>1.52</v>
          </cell>
          <cell r="F679">
            <v>0.17</v>
          </cell>
        </row>
        <row r="680">
          <cell r="B680">
            <v>2048</v>
          </cell>
          <cell r="C680">
            <v>96.58</v>
          </cell>
          <cell r="D680">
            <v>1.6</v>
          </cell>
          <cell r="E680">
            <v>1.61</v>
          </cell>
          <cell r="F680">
            <v>0.2</v>
          </cell>
        </row>
        <row r="681">
          <cell r="B681">
            <v>2049</v>
          </cell>
          <cell r="C681">
            <v>96.68</v>
          </cell>
          <cell r="D681">
            <v>1.6</v>
          </cell>
          <cell r="E681">
            <v>1.55</v>
          </cell>
          <cell r="F681">
            <v>0.16</v>
          </cell>
        </row>
        <row r="682">
          <cell r="B682">
            <v>2050</v>
          </cell>
          <cell r="C682">
            <v>96.07</v>
          </cell>
          <cell r="D682">
            <v>1.7</v>
          </cell>
          <cell r="E682">
            <v>1.89</v>
          </cell>
          <cell r="F682">
            <v>0.32</v>
          </cell>
        </row>
        <row r="683">
          <cell r="B683">
            <v>2051</v>
          </cell>
          <cell r="C683">
            <v>96.41</v>
          </cell>
          <cell r="D683">
            <v>1.66</v>
          </cell>
          <cell r="E683">
            <v>1.61</v>
          </cell>
          <cell r="F683">
            <v>0.31</v>
          </cell>
        </row>
        <row r="684">
          <cell r="B684">
            <v>2052</v>
          </cell>
          <cell r="C684">
            <v>96.34</v>
          </cell>
          <cell r="D684">
            <v>1.68</v>
          </cell>
          <cell r="E684">
            <v>1.58</v>
          </cell>
          <cell r="F684">
            <v>0.37</v>
          </cell>
        </row>
        <row r="685">
          <cell r="B685">
            <v>2053</v>
          </cell>
          <cell r="C685">
            <v>96.26</v>
          </cell>
          <cell r="D685">
            <v>1.68</v>
          </cell>
          <cell r="E685">
            <v>1.88</v>
          </cell>
          <cell r="F685">
            <v>0.16</v>
          </cell>
        </row>
        <row r="686">
          <cell r="B686">
            <v>2054</v>
          </cell>
          <cell r="C686">
            <v>95.83</v>
          </cell>
          <cell r="D686">
            <v>1.82</v>
          </cell>
          <cell r="E686">
            <v>2.09</v>
          </cell>
          <cell r="F686">
            <v>0.25</v>
          </cell>
        </row>
        <row r="687">
          <cell r="B687">
            <v>2055</v>
          </cell>
          <cell r="C687">
            <v>95.51</v>
          </cell>
          <cell r="D687">
            <v>1.96</v>
          </cell>
          <cell r="E687">
            <v>2.1800000000000002</v>
          </cell>
          <cell r="F687">
            <v>0.34</v>
          </cell>
        </row>
        <row r="688">
          <cell r="B688" t="str">
            <v>K.O.3 HNO3</v>
          </cell>
          <cell r="C688">
            <v>85.75</v>
          </cell>
          <cell r="D688">
            <v>4.5999999999999996</v>
          </cell>
          <cell r="E688">
            <v>9.11</v>
          </cell>
          <cell r="F688">
            <v>0.14000000000000001</v>
          </cell>
        </row>
        <row r="689">
          <cell r="B689" t="str">
            <v>K.O. HLP</v>
          </cell>
          <cell r="C689">
            <v>25.77</v>
          </cell>
          <cell r="D689">
            <v>4.6100000000000003</v>
          </cell>
          <cell r="E689">
            <v>66.33</v>
          </cell>
          <cell r="F689">
            <v>1.08</v>
          </cell>
        </row>
        <row r="690">
          <cell r="B690" t="str">
            <v>1-1 HLP HNO3</v>
          </cell>
          <cell r="C690">
            <v>36.270000000000003</v>
          </cell>
          <cell r="D690">
            <v>5.36</v>
          </cell>
          <cell r="E690">
            <v>55.8</v>
          </cell>
          <cell r="F690">
            <v>2.14</v>
          </cell>
        </row>
        <row r="691">
          <cell r="B691" t="str">
            <v>2-1 HLP HNO3</v>
          </cell>
          <cell r="C691">
            <v>54.25</v>
          </cell>
          <cell r="D691">
            <v>4.99</v>
          </cell>
          <cell r="E691">
            <v>38.090000000000003</v>
          </cell>
          <cell r="F691">
            <v>2.3199999999999998</v>
          </cell>
        </row>
        <row r="692">
          <cell r="B692">
            <v>2056</v>
          </cell>
          <cell r="C692">
            <v>95.31</v>
          </cell>
          <cell r="D692">
            <v>2.21</v>
          </cell>
          <cell r="E692">
            <v>2.2999999999999998</v>
          </cell>
          <cell r="F692">
            <v>0.17</v>
          </cell>
        </row>
        <row r="693">
          <cell r="B693">
            <v>2057</v>
          </cell>
          <cell r="C693">
            <v>95.29</v>
          </cell>
          <cell r="D693">
            <v>2.16</v>
          </cell>
          <cell r="E693">
            <v>2.35</v>
          </cell>
          <cell r="F693">
            <v>0.18</v>
          </cell>
        </row>
        <row r="694">
          <cell r="B694">
            <v>2058</v>
          </cell>
          <cell r="C694">
            <v>93.65</v>
          </cell>
          <cell r="D694">
            <v>3.38</v>
          </cell>
          <cell r="E694">
            <v>2.8</v>
          </cell>
          <cell r="F694">
            <v>0.16</v>
          </cell>
        </row>
        <row r="695">
          <cell r="B695">
            <v>2059</v>
          </cell>
          <cell r="C695">
            <v>94.74</v>
          </cell>
          <cell r="D695">
            <v>3.02</v>
          </cell>
          <cell r="E695">
            <v>2.12</v>
          </cell>
          <cell r="F695">
            <v>0.11</v>
          </cell>
        </row>
        <row r="696">
          <cell r="B696">
            <v>2060</v>
          </cell>
          <cell r="C696">
            <v>92.95</v>
          </cell>
          <cell r="D696">
            <v>3.74</v>
          </cell>
          <cell r="E696">
            <v>3.08</v>
          </cell>
          <cell r="F696">
            <v>0.22</v>
          </cell>
        </row>
        <row r="697">
          <cell r="B697">
            <v>2061</v>
          </cell>
          <cell r="C697">
            <v>94.72</v>
          </cell>
          <cell r="D697">
            <v>3.19</v>
          </cell>
          <cell r="E697">
            <v>1.95</v>
          </cell>
          <cell r="F697">
            <v>0.13</v>
          </cell>
        </row>
        <row r="698">
          <cell r="B698">
            <v>2062</v>
          </cell>
          <cell r="C698">
            <v>94.76</v>
          </cell>
          <cell r="D698">
            <v>3.01</v>
          </cell>
          <cell r="E698">
            <v>2.09</v>
          </cell>
          <cell r="F698">
            <v>0.13</v>
          </cell>
        </row>
        <row r="699">
          <cell r="B699">
            <v>2063</v>
          </cell>
          <cell r="C699">
            <v>92.56</v>
          </cell>
          <cell r="D699">
            <v>4.09</v>
          </cell>
          <cell r="E699">
            <v>3.15</v>
          </cell>
          <cell r="F699">
            <v>0.19</v>
          </cell>
        </row>
        <row r="700">
          <cell r="B700">
            <v>2064</v>
          </cell>
          <cell r="C700">
            <v>94.9</v>
          </cell>
          <cell r="D700">
            <v>1.99</v>
          </cell>
          <cell r="E700">
            <v>2.9359999999999999</v>
          </cell>
          <cell r="F700">
            <v>0.16</v>
          </cell>
        </row>
        <row r="701">
          <cell r="B701">
            <v>2065</v>
          </cell>
          <cell r="C701">
            <v>95.26</v>
          </cell>
          <cell r="D701">
            <v>1.87</v>
          </cell>
          <cell r="E701">
            <v>2.7</v>
          </cell>
          <cell r="F701">
            <v>0.16</v>
          </cell>
        </row>
        <row r="702">
          <cell r="B702">
            <v>2066</v>
          </cell>
          <cell r="C702">
            <v>95.79</v>
          </cell>
          <cell r="D702">
            <v>1.72</v>
          </cell>
          <cell r="E702">
            <v>2.35</v>
          </cell>
          <cell r="F702">
            <v>0.13</v>
          </cell>
        </row>
        <row r="703">
          <cell r="B703" t="str">
            <v>2-2 HLP HNO3</v>
          </cell>
          <cell r="C703">
            <v>89.15</v>
          </cell>
          <cell r="D703">
            <v>4.8099999999999996</v>
          </cell>
          <cell r="E703">
            <v>5.15</v>
          </cell>
          <cell r="F703">
            <v>0.74</v>
          </cell>
        </row>
        <row r="704">
          <cell r="B704">
            <v>2067</v>
          </cell>
          <cell r="C704">
            <v>96.15</v>
          </cell>
          <cell r="D704">
            <v>1.6</v>
          </cell>
          <cell r="E704">
            <v>2.13</v>
          </cell>
          <cell r="F704">
            <v>0.08</v>
          </cell>
        </row>
        <row r="705">
          <cell r="B705">
            <v>2068</v>
          </cell>
          <cell r="C705">
            <v>94.58</v>
          </cell>
          <cell r="D705">
            <v>2.64</v>
          </cell>
          <cell r="E705">
            <v>2.6</v>
          </cell>
          <cell r="F705">
            <v>0.17</v>
          </cell>
        </row>
        <row r="706">
          <cell r="B706">
            <v>2069</v>
          </cell>
          <cell r="C706">
            <v>94.88</v>
          </cell>
          <cell r="D706">
            <v>2.52</v>
          </cell>
          <cell r="E706">
            <v>2.4500000000000002</v>
          </cell>
          <cell r="F706">
            <v>0.14000000000000001</v>
          </cell>
        </row>
        <row r="707">
          <cell r="B707" t="str">
            <v xml:space="preserve"> HLP-47</v>
          </cell>
          <cell r="C707">
            <v>95.05</v>
          </cell>
          <cell r="D707">
            <v>2.85</v>
          </cell>
          <cell r="E707">
            <v>1.78</v>
          </cell>
          <cell r="F707">
            <v>0.31</v>
          </cell>
        </row>
        <row r="708">
          <cell r="B708" t="str">
            <v xml:space="preserve"> HLP-48</v>
          </cell>
          <cell r="C708">
            <v>95.76</v>
          </cell>
          <cell r="D708">
            <v>2.23</v>
          </cell>
          <cell r="E708">
            <v>1.83</v>
          </cell>
          <cell r="F708">
            <v>0.17</v>
          </cell>
        </row>
        <row r="709">
          <cell r="B709" t="str">
            <v xml:space="preserve"> HLP-49</v>
          </cell>
          <cell r="C709">
            <v>95.86</v>
          </cell>
          <cell r="D709">
            <v>2.31</v>
          </cell>
          <cell r="E709">
            <v>1.61</v>
          </cell>
          <cell r="F709">
            <v>0.17</v>
          </cell>
        </row>
        <row r="710">
          <cell r="B710" t="str">
            <v xml:space="preserve"> HLP-50</v>
          </cell>
          <cell r="C710">
            <v>95.99</v>
          </cell>
          <cell r="D710">
            <v>2.3199999999999998</v>
          </cell>
          <cell r="E710">
            <v>1.57</v>
          </cell>
          <cell r="F710">
            <v>0.11</v>
          </cell>
        </row>
        <row r="711">
          <cell r="B711" t="str">
            <v xml:space="preserve"> HLP-51</v>
          </cell>
          <cell r="C711">
            <v>96.05</v>
          </cell>
          <cell r="D711">
            <v>2.35</v>
          </cell>
          <cell r="E711">
            <v>1.45</v>
          </cell>
          <cell r="F711">
            <v>0.13</v>
          </cell>
        </row>
        <row r="712">
          <cell r="B712" t="str">
            <v xml:space="preserve"> HLP-52</v>
          </cell>
          <cell r="C712">
            <v>95.68</v>
          </cell>
          <cell r="D712">
            <v>2.6</v>
          </cell>
          <cell r="E712">
            <v>1.66</v>
          </cell>
          <cell r="F712">
            <v>0.05</v>
          </cell>
        </row>
        <row r="713">
          <cell r="B713" t="str">
            <v xml:space="preserve">ЗКР </v>
          </cell>
          <cell r="C713">
            <v>47.56</v>
          </cell>
          <cell r="D713">
            <v>16.11</v>
          </cell>
          <cell r="E713">
            <v>4.17</v>
          </cell>
          <cell r="F713">
            <v>30.2</v>
          </cell>
        </row>
        <row r="714">
          <cell r="B714" t="str">
            <v xml:space="preserve">K.O.3 </v>
          </cell>
          <cell r="C714">
            <v>42.45</v>
          </cell>
          <cell r="D714">
            <v>7.55</v>
          </cell>
          <cell r="E714">
            <v>48.9</v>
          </cell>
          <cell r="F714">
            <v>0.39</v>
          </cell>
        </row>
        <row r="715">
          <cell r="B715" t="str">
            <v>K.O.1</v>
          </cell>
          <cell r="C715">
            <v>46.09</v>
          </cell>
          <cell r="D715">
            <v>9.36</v>
          </cell>
          <cell r="E715">
            <v>43.42</v>
          </cell>
          <cell r="F715">
            <v>0.44</v>
          </cell>
        </row>
        <row r="716">
          <cell r="B716" t="str">
            <v>K.O.2</v>
          </cell>
          <cell r="C716">
            <v>43.4</v>
          </cell>
          <cell r="D716">
            <v>9.5500000000000007</v>
          </cell>
          <cell r="E716">
            <v>46.11</v>
          </cell>
          <cell r="F716">
            <v>0.43</v>
          </cell>
        </row>
        <row r="717">
          <cell r="B717" t="str">
            <v>K.O.3 HNO3</v>
          </cell>
          <cell r="C717">
            <v>78.16</v>
          </cell>
          <cell r="D717">
            <v>4.6100000000000003</v>
          </cell>
          <cell r="E717">
            <v>16.420000000000002</v>
          </cell>
          <cell r="F717">
            <v>0.19</v>
          </cell>
        </row>
        <row r="718">
          <cell r="B718" t="str">
            <v>K.O.2 HNO3</v>
          </cell>
          <cell r="C718">
            <v>62.06</v>
          </cell>
          <cell r="D718">
            <v>29.15</v>
          </cell>
          <cell r="E718">
            <v>6.66</v>
          </cell>
          <cell r="F718">
            <v>1.93</v>
          </cell>
        </row>
        <row r="719">
          <cell r="B719" t="str">
            <v>K.O.1HNO3</v>
          </cell>
          <cell r="C719">
            <v>82.82</v>
          </cell>
          <cell r="D719">
            <v>6.49</v>
          </cell>
          <cell r="E719">
            <v>9.15</v>
          </cell>
          <cell r="F719">
            <v>1.25</v>
          </cell>
        </row>
        <row r="720">
          <cell r="B720" t="str">
            <v xml:space="preserve">(2)K.O.2HNO3  </v>
          </cell>
          <cell r="C720">
            <v>84.17</v>
          </cell>
          <cell r="D720">
            <v>12.53</v>
          </cell>
          <cell r="E720">
            <v>2.04</v>
          </cell>
          <cell r="F720">
            <v>1.17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Sample</v>
          </cell>
        </row>
      </sheetData>
      <sheetData sheetId="8"/>
      <sheetData sheetId="9"/>
      <sheetData sheetId="10"/>
      <sheetData sheetId="11"/>
      <sheetData sheetId="12"/>
      <sheetData sheetId="13">
        <row r="1">
          <cell r="A1" t="str">
            <v>Sample</v>
          </cell>
        </row>
      </sheetData>
      <sheetData sheetId="14"/>
      <sheetData sheetId="15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</sheetPr>
  <dimension ref="A1:N221"/>
  <sheetViews>
    <sheetView tabSelected="1" zoomScale="130" zoomScaleNormal="130" workbookViewId="0">
      <selection activeCell="D92" sqref="D92:D97"/>
    </sheetView>
  </sheetViews>
  <sheetFormatPr defaultRowHeight="15" x14ac:dyDescent="0.25"/>
  <cols>
    <col min="1" max="1" width="22.85546875" style="52" customWidth="1"/>
    <col min="2" max="2" width="14.7109375" style="53" customWidth="1"/>
    <col min="3" max="3" width="11.140625" style="6" customWidth="1"/>
    <col min="4" max="4" width="9.140625" style="6" customWidth="1"/>
    <col min="5" max="5" width="10.28515625" style="64" customWidth="1"/>
    <col min="6" max="6" width="9.140625" style="6"/>
    <col min="7" max="7" width="11.5703125" style="6" customWidth="1"/>
    <col min="8" max="8" width="9.5703125" style="6" customWidth="1"/>
    <col min="9" max="9" width="11.5703125" style="7" customWidth="1"/>
    <col min="10" max="10" width="13.7109375" style="54" customWidth="1"/>
    <col min="11" max="11" width="18.7109375" style="60" customWidth="1"/>
    <col min="12" max="12" width="9.140625" style="6"/>
    <col min="13" max="13" width="9.140625" style="6" customWidth="1"/>
    <col min="14" max="14" width="13.5703125" style="51" customWidth="1"/>
    <col min="15" max="15" width="9.140625" style="6" customWidth="1"/>
    <col min="16" max="16384" width="9.140625" style="6"/>
  </cols>
  <sheetData>
    <row r="1" spans="1:14" ht="15.75" thickBot="1" x14ac:dyDescent="0.3">
      <c r="A1" s="55" t="s">
        <v>22</v>
      </c>
      <c r="B1" s="56">
        <f>J1</f>
        <v>45681</v>
      </c>
      <c r="C1" s="57" t="str">
        <f>IF(ISNUMBER(SEARCH("Day",A1)),"1 Смена","2 Смена")</f>
        <v>1 Смена</v>
      </c>
      <c r="D1" s="58"/>
      <c r="E1" s="62"/>
      <c r="F1" s="59"/>
      <c r="J1" s="54">
        <v>45681</v>
      </c>
      <c r="K1" s="60">
        <f>D1*I1/1000</f>
        <v>0</v>
      </c>
      <c r="N1" s="6"/>
    </row>
    <row r="2" spans="1:14" x14ac:dyDescent="0.25">
      <c r="A2" s="79" t="s">
        <v>25</v>
      </c>
      <c r="B2" s="8">
        <v>0.14199999999999999</v>
      </c>
      <c r="C2" s="9"/>
      <c r="D2" s="9">
        <v>50</v>
      </c>
      <c r="E2" s="72">
        <f t="shared" ref="E2:E17" si="0">IF(ISBLANK(B2),"",ROUND((B2*1000/D2),2))</f>
        <v>2.84</v>
      </c>
      <c r="F2" s="83">
        <v>1</v>
      </c>
      <c r="J2" s="54">
        <f>$J$1+COUNTIF($A$2:A2,$A$1)</f>
        <v>45681</v>
      </c>
    </row>
    <row r="3" spans="1:14" x14ac:dyDescent="0.25">
      <c r="A3" s="61">
        <v>505198</v>
      </c>
      <c r="B3" s="8">
        <v>0.13500000000000001</v>
      </c>
      <c r="C3" s="9"/>
      <c r="D3" s="9">
        <v>50</v>
      </c>
      <c r="E3" s="63">
        <f t="shared" si="0"/>
        <v>2.7</v>
      </c>
      <c r="F3" s="84"/>
      <c r="J3" s="54">
        <f>$J$1+COUNTIF($A$2:A3,$A$1)</f>
        <v>45681</v>
      </c>
    </row>
    <row r="4" spans="1:14" x14ac:dyDescent="0.25">
      <c r="A4" s="79" t="s">
        <v>27</v>
      </c>
      <c r="B4" s="68">
        <v>0.59</v>
      </c>
      <c r="C4" s="69"/>
      <c r="D4" s="9">
        <v>50</v>
      </c>
      <c r="E4" s="73">
        <f t="shared" si="0"/>
        <v>11.8</v>
      </c>
      <c r="F4" s="84"/>
      <c r="J4" s="54">
        <f>$J$1+COUNTIF($A$2:A4,$A$1)</f>
        <v>45681</v>
      </c>
    </row>
    <row r="5" spans="1:14" x14ac:dyDescent="0.25">
      <c r="A5" s="79" t="s">
        <v>28</v>
      </c>
      <c r="B5" s="68">
        <v>0.05</v>
      </c>
      <c r="C5" s="9"/>
      <c r="D5" s="9">
        <v>50</v>
      </c>
      <c r="E5" s="72">
        <f t="shared" si="0"/>
        <v>1</v>
      </c>
      <c r="F5" s="84"/>
      <c r="J5" s="54">
        <f>$J$1+COUNTIF($A$2:A5,$A$1)</f>
        <v>45681</v>
      </c>
    </row>
    <row r="6" spans="1:14" x14ac:dyDescent="0.25">
      <c r="A6" s="79" t="s">
        <v>29</v>
      </c>
      <c r="B6" s="68">
        <v>0.115</v>
      </c>
      <c r="C6" s="9"/>
      <c r="D6" s="9">
        <v>50</v>
      </c>
      <c r="E6" s="63">
        <f t="shared" si="0"/>
        <v>2.2999999999999998</v>
      </c>
      <c r="F6" s="84"/>
      <c r="J6" s="54">
        <f>$J$1+COUNTIF($A$2:A6,$A$1)</f>
        <v>45681</v>
      </c>
    </row>
    <row r="7" spans="1:14" x14ac:dyDescent="0.25">
      <c r="A7" s="61">
        <v>505195</v>
      </c>
      <c r="B7" s="68">
        <v>8.3000000000000004E-2</v>
      </c>
      <c r="C7" s="69"/>
      <c r="D7" s="9">
        <v>50</v>
      </c>
      <c r="E7" s="63">
        <f t="shared" si="0"/>
        <v>1.66</v>
      </c>
      <c r="F7" s="84"/>
      <c r="J7" s="54">
        <f>$J$1+COUNTIF($A$2:A7,$A$1)</f>
        <v>45681</v>
      </c>
    </row>
    <row r="8" spans="1:14" x14ac:dyDescent="0.25">
      <c r="A8" s="79" t="s">
        <v>31</v>
      </c>
      <c r="B8" s="68">
        <v>3.2000000000000001E-2</v>
      </c>
      <c r="C8" s="9"/>
      <c r="D8" s="9">
        <v>50</v>
      </c>
      <c r="E8" s="72">
        <f t="shared" si="0"/>
        <v>0.64</v>
      </c>
      <c r="F8" s="84"/>
      <c r="J8" s="54">
        <f>$J$1+COUNTIF($A$2:A8,$A$1)</f>
        <v>45681</v>
      </c>
    </row>
    <row r="9" spans="1:14" x14ac:dyDescent="0.25">
      <c r="A9" s="79" t="s">
        <v>32</v>
      </c>
      <c r="B9" s="68">
        <v>0.16200000000000001</v>
      </c>
      <c r="C9" s="9"/>
      <c r="D9" s="9">
        <v>50</v>
      </c>
      <c r="E9" s="72">
        <f t="shared" si="0"/>
        <v>3.24</v>
      </c>
      <c r="F9" s="84"/>
      <c r="J9" s="54">
        <f>$J$1+COUNTIF($A$2:A9,$A$1)</f>
        <v>45681</v>
      </c>
    </row>
    <row r="10" spans="1:14" x14ac:dyDescent="0.25">
      <c r="A10" s="61">
        <v>505192</v>
      </c>
      <c r="B10" s="68">
        <v>0.122</v>
      </c>
      <c r="C10" s="69"/>
      <c r="D10" s="9">
        <v>50</v>
      </c>
      <c r="E10" s="63">
        <f t="shared" si="0"/>
        <v>2.44</v>
      </c>
      <c r="F10" s="84"/>
      <c r="J10" s="54">
        <f>$J$1+COUNTIF($A$2:A10,$A$1)</f>
        <v>45681</v>
      </c>
    </row>
    <row r="11" spans="1:14" x14ac:dyDescent="0.25">
      <c r="A11" s="61">
        <v>505193</v>
      </c>
      <c r="B11" s="68">
        <v>0.20100000000000001</v>
      </c>
      <c r="C11" s="9"/>
      <c r="D11" s="9">
        <v>50</v>
      </c>
      <c r="E11" s="63">
        <f t="shared" si="0"/>
        <v>4.0199999999999996</v>
      </c>
      <c r="F11" s="84"/>
      <c r="J11" s="54">
        <f>$J$1+COUNTIF($A$2:A11,$A$1)</f>
        <v>45681</v>
      </c>
    </row>
    <row r="12" spans="1:14" x14ac:dyDescent="0.25">
      <c r="A12" s="79" t="s">
        <v>35</v>
      </c>
      <c r="B12" s="68">
        <v>8.6999999999999994E-2</v>
      </c>
      <c r="C12" s="9"/>
      <c r="D12" s="9">
        <v>50</v>
      </c>
      <c r="E12" s="72">
        <f t="shared" si="0"/>
        <v>1.74</v>
      </c>
      <c r="F12" s="84"/>
      <c r="J12" s="54">
        <f>$J$1+COUNTIF($A$2:A12,$A$1)</f>
        <v>45681</v>
      </c>
    </row>
    <row r="13" spans="1:14" ht="15.75" thickBot="1" x14ac:dyDescent="0.3">
      <c r="A13" s="79" t="s">
        <v>36</v>
      </c>
      <c r="B13" s="68">
        <v>0.17100000000000001</v>
      </c>
      <c r="C13" s="67"/>
      <c r="D13" s="9">
        <v>50</v>
      </c>
      <c r="E13" s="74">
        <f t="shared" si="0"/>
        <v>3.42</v>
      </c>
      <c r="F13" s="85"/>
      <c r="J13" s="54">
        <f>$J$1+COUNTIF($A$2:A13,$A$1)</f>
        <v>45681</v>
      </c>
    </row>
    <row r="14" spans="1:14" x14ac:dyDescent="0.25">
      <c r="A14" s="61">
        <v>505182</v>
      </c>
      <c r="B14" s="8" t="s">
        <v>24</v>
      </c>
      <c r="C14" s="9"/>
      <c r="D14" s="9">
        <v>50</v>
      </c>
      <c r="E14" s="63" t="e">
        <f t="shared" si="0"/>
        <v>#VALUE!</v>
      </c>
      <c r="F14" s="83">
        <f>F2+1</f>
        <v>2</v>
      </c>
      <c r="J14" s="54">
        <f>$J$1+COUNTIF($A$2:A14,$A$1)</f>
        <v>45681</v>
      </c>
    </row>
    <row r="15" spans="1:14" x14ac:dyDescent="0.25">
      <c r="A15" s="61">
        <v>505183</v>
      </c>
      <c r="B15" s="8">
        <v>2.1000000000000001E-2</v>
      </c>
      <c r="C15" s="9"/>
      <c r="D15" s="9">
        <v>50</v>
      </c>
      <c r="E15" s="63">
        <f t="shared" si="0"/>
        <v>0.42</v>
      </c>
      <c r="F15" s="84"/>
      <c r="J15" s="54">
        <f>$J$1+COUNTIF($A$2:A15,$A$1)</f>
        <v>45681</v>
      </c>
    </row>
    <row r="16" spans="1:14" x14ac:dyDescent="0.25">
      <c r="A16" s="61">
        <v>505184</v>
      </c>
      <c r="B16" s="68">
        <v>8.6999999999999994E-2</v>
      </c>
      <c r="C16" s="69"/>
      <c r="D16" s="9">
        <v>50</v>
      </c>
      <c r="E16" s="71">
        <f t="shared" si="0"/>
        <v>1.74</v>
      </c>
      <c r="F16" s="84"/>
      <c r="J16" s="54">
        <f>$J$1+COUNTIF($A$2:A16,$A$1)</f>
        <v>45681</v>
      </c>
    </row>
    <row r="17" spans="1:10" x14ac:dyDescent="0.25">
      <c r="A17" s="61">
        <v>505185</v>
      </c>
      <c r="B17" s="68">
        <v>0.111</v>
      </c>
      <c r="C17" s="9"/>
      <c r="D17" s="9">
        <v>50</v>
      </c>
      <c r="E17" s="63">
        <f t="shared" si="0"/>
        <v>2.2200000000000002</v>
      </c>
      <c r="F17" s="84"/>
      <c r="J17" s="54">
        <f>$J$1+COUNTIF($A$2:A17,$A$1)</f>
        <v>45681</v>
      </c>
    </row>
    <row r="18" spans="1:10" x14ac:dyDescent="0.25">
      <c r="A18" s="61">
        <v>505186</v>
      </c>
      <c r="B18" s="68">
        <v>7.0000000000000001E-3</v>
      </c>
      <c r="C18" s="9"/>
      <c r="D18" s="9">
        <v>50</v>
      </c>
      <c r="E18" s="63">
        <f t="shared" ref="E18:E37" si="1">IF(ISBLANK(B18),"",ROUND((B18*1000/D18),2))</f>
        <v>0.14000000000000001</v>
      </c>
      <c r="F18" s="84"/>
      <c r="J18" s="54">
        <f>$J$1+COUNTIF($A$2:A18,$A$1)</f>
        <v>45681</v>
      </c>
    </row>
    <row r="19" spans="1:10" x14ac:dyDescent="0.25">
      <c r="A19" s="61">
        <v>505187</v>
      </c>
      <c r="B19" s="68">
        <v>5.7000000000000002E-2</v>
      </c>
      <c r="C19" s="69"/>
      <c r="D19" s="9">
        <v>50</v>
      </c>
      <c r="E19" s="63">
        <f t="shared" si="1"/>
        <v>1.1399999999999999</v>
      </c>
      <c r="F19" s="84"/>
      <c r="J19" s="54">
        <f>$J$1+COUNTIF($A$2:A19,$A$1)</f>
        <v>45681</v>
      </c>
    </row>
    <row r="20" spans="1:10" x14ac:dyDescent="0.25">
      <c r="A20" s="79" t="s">
        <v>33</v>
      </c>
      <c r="B20" s="68">
        <v>6.0000000000000001E-3</v>
      </c>
      <c r="C20" s="9"/>
      <c r="D20" s="9">
        <v>50</v>
      </c>
      <c r="E20" s="72">
        <f t="shared" si="1"/>
        <v>0.12</v>
      </c>
      <c r="F20" s="84"/>
      <c r="J20" s="54">
        <f>$J$1+COUNTIF($A$2:A20,$A$1)</f>
        <v>45681</v>
      </c>
    </row>
    <row r="21" spans="1:10" x14ac:dyDescent="0.25">
      <c r="A21" s="79" t="s">
        <v>34</v>
      </c>
      <c r="B21" s="68">
        <v>1.2E-2</v>
      </c>
      <c r="C21" s="9"/>
      <c r="D21" s="9">
        <v>50</v>
      </c>
      <c r="E21" s="72">
        <f t="shared" si="1"/>
        <v>0.24</v>
      </c>
      <c r="F21" s="84"/>
      <c r="J21" s="54">
        <f>$J$1+COUNTIF($A$2:A21,$A$1)</f>
        <v>45681</v>
      </c>
    </row>
    <row r="22" spans="1:10" x14ac:dyDescent="0.25">
      <c r="A22" s="61">
        <v>505190</v>
      </c>
      <c r="B22" s="68">
        <v>4.4999999999999998E-2</v>
      </c>
      <c r="C22" s="69"/>
      <c r="D22" s="9">
        <v>50</v>
      </c>
      <c r="E22" s="63">
        <f t="shared" si="1"/>
        <v>0.9</v>
      </c>
      <c r="F22" s="84"/>
      <c r="J22" s="54">
        <f>$J$1+COUNTIF($A$2:A22,$A$1)</f>
        <v>45681</v>
      </c>
    </row>
    <row r="23" spans="1:10" x14ac:dyDescent="0.25">
      <c r="A23" s="61">
        <v>505191</v>
      </c>
      <c r="B23" s="68">
        <v>2.8000000000000001E-2</v>
      </c>
      <c r="C23" s="9"/>
      <c r="D23" s="9">
        <v>50</v>
      </c>
      <c r="E23" s="63">
        <f t="shared" si="1"/>
        <v>0.56000000000000005</v>
      </c>
      <c r="F23" s="84"/>
      <c r="J23" s="54">
        <f>$J$1+COUNTIF($A$2:A23,$A$1)</f>
        <v>45681</v>
      </c>
    </row>
    <row r="24" spans="1:10" x14ac:dyDescent="0.25">
      <c r="A24" s="61" t="s">
        <v>26</v>
      </c>
      <c r="B24" s="76" t="s">
        <v>24</v>
      </c>
      <c r="C24" s="9"/>
      <c r="D24" s="9">
        <v>50</v>
      </c>
      <c r="E24" s="75" t="e">
        <f t="shared" si="1"/>
        <v>#VALUE!</v>
      </c>
      <c r="F24" s="84"/>
      <c r="J24" s="54">
        <f>$J$1+COUNTIF($A$2:A24,$A$1)</f>
        <v>45681</v>
      </c>
    </row>
    <row r="25" spans="1:10" ht="15.75" thickBot="1" x14ac:dyDescent="0.3">
      <c r="A25" s="79" t="s">
        <v>30</v>
      </c>
      <c r="B25" s="68">
        <v>0.4</v>
      </c>
      <c r="C25" s="67"/>
      <c r="D25" s="9">
        <v>50</v>
      </c>
      <c r="E25" s="74">
        <f t="shared" si="1"/>
        <v>8</v>
      </c>
      <c r="F25" s="85"/>
      <c r="J25" s="54">
        <f>$J$1+COUNTIF($A$2:A25,$A$1)</f>
        <v>45681</v>
      </c>
    </row>
    <row r="26" spans="1:10" x14ac:dyDescent="0.25">
      <c r="A26" s="61">
        <v>505181</v>
      </c>
      <c r="B26" s="8">
        <v>2.9000000000000001E-2</v>
      </c>
      <c r="C26" s="9"/>
      <c r="D26" s="9">
        <v>50</v>
      </c>
      <c r="E26" s="63">
        <f t="shared" si="1"/>
        <v>0.57999999999999996</v>
      </c>
      <c r="F26" s="83">
        <f>F14+1</f>
        <v>3</v>
      </c>
      <c r="J26" s="54">
        <f>$J$1+COUNTIF($A$2:A26,$A$1)</f>
        <v>45681</v>
      </c>
    </row>
    <row r="27" spans="1:10" x14ac:dyDescent="0.25">
      <c r="A27" s="61">
        <v>505194</v>
      </c>
      <c r="B27" s="8">
        <v>0.11899999999999999</v>
      </c>
      <c r="C27" s="9"/>
      <c r="D27" s="9">
        <v>50</v>
      </c>
      <c r="E27" s="63">
        <f t="shared" si="1"/>
        <v>2.38</v>
      </c>
      <c r="F27" s="84"/>
      <c r="J27" s="54">
        <f>$J$1+COUNTIF($A$2:A27,$A$1)</f>
        <v>45681</v>
      </c>
    </row>
    <row r="28" spans="1:10" ht="15.75" thickBot="1" x14ac:dyDescent="0.3">
      <c r="A28" s="78">
        <v>505900</v>
      </c>
      <c r="B28" s="68">
        <v>4.9000000000000002E-2</v>
      </c>
      <c r="C28" s="69"/>
      <c r="D28" s="9">
        <v>50</v>
      </c>
      <c r="E28" s="71">
        <f t="shared" si="1"/>
        <v>0.98</v>
      </c>
      <c r="F28" s="84"/>
      <c r="J28" s="54">
        <f>$J$1+COUNTIF($A$2:A28,$A$1)</f>
        <v>45681</v>
      </c>
    </row>
    <row r="29" spans="1:10" ht="15.75" thickBot="1" x14ac:dyDescent="0.3">
      <c r="A29" s="82" t="s">
        <v>57</v>
      </c>
      <c r="B29" s="77">
        <v>3.5000000000000003E-2</v>
      </c>
      <c r="C29" s="9"/>
      <c r="D29" s="9">
        <v>50</v>
      </c>
      <c r="E29" s="72">
        <f t="shared" si="1"/>
        <v>0.7</v>
      </c>
      <c r="F29" s="84"/>
      <c r="J29" s="54">
        <f>$J$1+COUNTIF($A$2:A29,$A$1)</f>
        <v>45681</v>
      </c>
    </row>
    <row r="30" spans="1:10" x14ac:dyDescent="0.25">
      <c r="A30" s="65">
        <v>505197</v>
      </c>
      <c r="B30" s="68">
        <v>8.5000000000000006E-2</v>
      </c>
      <c r="C30" s="9"/>
      <c r="D30" s="9">
        <v>50</v>
      </c>
      <c r="E30" s="63">
        <f t="shared" si="1"/>
        <v>1.7</v>
      </c>
      <c r="F30" s="84"/>
      <c r="J30" s="54">
        <f>$J$1+COUNTIF($A$2:A30,$A$1)</f>
        <v>45681</v>
      </c>
    </row>
    <row r="31" spans="1:10" x14ac:dyDescent="0.25">
      <c r="A31" s="61">
        <v>505906</v>
      </c>
      <c r="B31" s="68">
        <v>0.44900000000000001</v>
      </c>
      <c r="C31" s="69"/>
      <c r="D31" s="9">
        <v>50</v>
      </c>
      <c r="E31" s="63">
        <f t="shared" si="1"/>
        <v>8.98</v>
      </c>
      <c r="F31" s="84"/>
      <c r="J31" s="54">
        <f>$J$1+COUNTIF($A$2:A31,$A$1)</f>
        <v>45681</v>
      </c>
    </row>
    <row r="32" spans="1:10" x14ac:dyDescent="0.25">
      <c r="A32" s="80" t="s">
        <v>58</v>
      </c>
      <c r="B32" s="68">
        <v>4.0000000000000001E-3</v>
      </c>
      <c r="C32" s="9"/>
      <c r="D32" s="9">
        <v>50</v>
      </c>
      <c r="E32" s="81">
        <f t="shared" si="1"/>
        <v>0.08</v>
      </c>
      <c r="F32" s="84"/>
      <c r="J32" s="54">
        <f>$J$1+COUNTIF($A$2:A32,$A$1)</f>
        <v>45681</v>
      </c>
    </row>
    <row r="33" spans="1:14" x14ac:dyDescent="0.25">
      <c r="A33" s="80" t="s">
        <v>59</v>
      </c>
      <c r="B33" s="68">
        <v>8.6999999999999994E-2</v>
      </c>
      <c r="C33" s="9"/>
      <c r="D33" s="9">
        <v>50</v>
      </c>
      <c r="E33" s="81">
        <f t="shared" si="1"/>
        <v>1.74</v>
      </c>
      <c r="F33" s="84"/>
      <c r="J33" s="54">
        <f>$J$1+COUNTIF($A$2:A33,$A$1)</f>
        <v>45681</v>
      </c>
    </row>
    <row r="34" spans="1:14" x14ac:dyDescent="0.25">
      <c r="A34" s="80" t="s">
        <v>60</v>
      </c>
      <c r="B34" s="68">
        <v>0.111</v>
      </c>
      <c r="C34" s="69"/>
      <c r="D34" s="9">
        <v>50</v>
      </c>
      <c r="E34" s="81">
        <f t="shared" si="1"/>
        <v>2.2200000000000002</v>
      </c>
      <c r="F34" s="84"/>
      <c r="J34" s="54">
        <f>$J$1+COUNTIF($A$2:A34,$A$1)</f>
        <v>45681</v>
      </c>
    </row>
    <row r="35" spans="1:14" x14ac:dyDescent="0.25">
      <c r="A35" s="80" t="s">
        <v>61</v>
      </c>
      <c r="B35" s="68">
        <v>7.0000000000000001E-3</v>
      </c>
      <c r="C35" s="9"/>
      <c r="D35" s="9">
        <v>50</v>
      </c>
      <c r="E35" s="81">
        <f t="shared" si="1"/>
        <v>0.14000000000000001</v>
      </c>
      <c r="F35" s="84"/>
      <c r="J35" s="54">
        <f>$J$1+COUNTIF($A$2:A35,$A$1)</f>
        <v>45681</v>
      </c>
    </row>
    <row r="36" spans="1:14" x14ac:dyDescent="0.25">
      <c r="A36" s="61"/>
      <c r="B36" s="68"/>
      <c r="C36" s="9"/>
      <c r="D36" s="9">
        <v>50</v>
      </c>
      <c r="E36" s="63" t="str">
        <f t="shared" si="1"/>
        <v/>
      </c>
      <c r="F36" s="84"/>
      <c r="J36" s="54">
        <f>$J$1+COUNTIF($A$2:A36,$A$1)</f>
        <v>45681</v>
      </c>
    </row>
    <row r="37" spans="1:14" ht="15.75" thickBot="1" x14ac:dyDescent="0.3">
      <c r="A37" s="66"/>
      <c r="B37" s="68"/>
      <c r="C37" s="67"/>
      <c r="D37" s="9">
        <v>50</v>
      </c>
      <c r="E37" s="70" t="str">
        <f t="shared" si="1"/>
        <v/>
      </c>
      <c r="F37" s="85"/>
      <c r="J37" s="54">
        <f>$J$1+COUNTIF($A$2:A37,$A$1)</f>
        <v>45681</v>
      </c>
    </row>
    <row r="38" spans="1:14" ht="15.75" thickBot="1" x14ac:dyDescent="0.3">
      <c r="A38" s="55" t="s">
        <v>22</v>
      </c>
      <c r="B38" s="56">
        <f>J38</f>
        <v>45682</v>
      </c>
      <c r="C38" s="57" t="str">
        <f>IF(ISNUMBER(SEARCH("Day",A38)),"1 Смена","2 Смена")</f>
        <v>1 Смена</v>
      </c>
      <c r="D38" s="58"/>
      <c r="E38" s="62"/>
      <c r="F38" s="59"/>
      <c r="J38" s="54">
        <f>$J$1+COUNTIF($A$2:A38,$A$1)</f>
        <v>45682</v>
      </c>
      <c r="K38" s="60">
        <f>D38*I38/1000</f>
        <v>0</v>
      </c>
      <c r="N38" s="6"/>
    </row>
    <row r="39" spans="1:14" x14ac:dyDescent="0.25">
      <c r="A39" s="61" t="s">
        <v>37</v>
      </c>
      <c r="B39" s="8">
        <v>1.7999999999999999E-2</v>
      </c>
      <c r="C39" s="9"/>
      <c r="D39" s="9">
        <v>50</v>
      </c>
      <c r="E39" s="63">
        <f t="shared" ref="E39:E50" si="2">IF(ISBLANK(B39),"",ROUND((B39*1000/D39),2))</f>
        <v>0.36</v>
      </c>
      <c r="F39" s="83">
        <v>1</v>
      </c>
      <c r="J39" s="54">
        <f>$J$1+COUNTIF($A$2:A39,$A$1)</f>
        <v>45682</v>
      </c>
    </row>
    <row r="40" spans="1:14" x14ac:dyDescent="0.25">
      <c r="A40" s="61" t="s">
        <v>38</v>
      </c>
      <c r="B40" s="8">
        <v>0.219</v>
      </c>
      <c r="C40" s="9"/>
      <c r="D40" s="9">
        <v>50</v>
      </c>
      <c r="E40" s="63">
        <f t="shared" si="2"/>
        <v>4.38</v>
      </c>
      <c r="F40" s="84"/>
      <c r="J40" s="54">
        <f>$J$1+COUNTIF($A$2:A40,$A$1)</f>
        <v>45682</v>
      </c>
    </row>
    <row r="41" spans="1:14" x14ac:dyDescent="0.25">
      <c r="A41" s="61" t="s">
        <v>39</v>
      </c>
      <c r="B41" s="68">
        <v>0.19700000000000001</v>
      </c>
      <c r="C41" s="69"/>
      <c r="D41" s="9">
        <v>50</v>
      </c>
      <c r="E41" s="71">
        <f t="shared" si="2"/>
        <v>3.94</v>
      </c>
      <c r="F41" s="84"/>
      <c r="J41" s="54">
        <f>$J$1+COUNTIF($A$2:A41,$A$1)</f>
        <v>45682</v>
      </c>
    </row>
    <row r="42" spans="1:14" x14ac:dyDescent="0.25">
      <c r="A42" s="61" t="s">
        <v>40</v>
      </c>
      <c r="B42" s="68">
        <v>0.106</v>
      </c>
      <c r="C42" s="9"/>
      <c r="D42" s="9">
        <v>50</v>
      </c>
      <c r="E42" s="63">
        <f t="shared" si="2"/>
        <v>2.12</v>
      </c>
      <c r="F42" s="84"/>
      <c r="J42" s="54">
        <f>$J$1+COUNTIF($A$2:A42,$A$1)</f>
        <v>45682</v>
      </c>
    </row>
    <row r="43" spans="1:14" x14ac:dyDescent="0.25">
      <c r="A43" s="61" t="s">
        <v>41</v>
      </c>
      <c r="B43" s="68">
        <v>6.7000000000000004E-2</v>
      </c>
      <c r="C43" s="9"/>
      <c r="D43" s="9">
        <v>50</v>
      </c>
      <c r="E43" s="63">
        <f t="shared" si="2"/>
        <v>1.34</v>
      </c>
      <c r="F43" s="84"/>
      <c r="J43" s="54">
        <f>$J$1+COUNTIF($A$2:A43,$A$1)</f>
        <v>45682</v>
      </c>
    </row>
    <row r="44" spans="1:14" x14ac:dyDescent="0.25">
      <c r="A44" s="61">
        <v>350972</v>
      </c>
      <c r="B44" s="68">
        <v>0.27200000000000002</v>
      </c>
      <c r="C44" s="69"/>
      <c r="D44" s="9">
        <v>50</v>
      </c>
      <c r="E44" s="63">
        <f t="shared" si="2"/>
        <v>5.44</v>
      </c>
      <c r="F44" s="84"/>
      <c r="J44" s="54">
        <f>$J$1+COUNTIF($A$2:A44,$A$1)</f>
        <v>45682</v>
      </c>
    </row>
    <row r="45" spans="1:14" x14ac:dyDescent="0.25">
      <c r="A45" s="61">
        <v>350974</v>
      </c>
      <c r="B45" s="68">
        <v>0.11799999999999999</v>
      </c>
      <c r="C45" s="9"/>
      <c r="D45" s="9">
        <v>50</v>
      </c>
      <c r="E45" s="63">
        <f t="shared" si="2"/>
        <v>2.36</v>
      </c>
      <c r="F45" s="84"/>
      <c r="J45" s="54">
        <f>$J$1+COUNTIF($A$2:A45,$A$1)</f>
        <v>45682</v>
      </c>
    </row>
    <row r="46" spans="1:14" x14ac:dyDescent="0.25">
      <c r="A46" s="61">
        <v>350975</v>
      </c>
      <c r="B46" s="68">
        <v>7.0000000000000001E-3</v>
      </c>
      <c r="C46" s="9"/>
      <c r="D46" s="9">
        <v>50</v>
      </c>
      <c r="E46" s="63">
        <f t="shared" si="2"/>
        <v>0.14000000000000001</v>
      </c>
      <c r="F46" s="84"/>
      <c r="J46" s="54">
        <f>$J$1+COUNTIF($A$2:A46,$A$1)</f>
        <v>45682</v>
      </c>
    </row>
    <row r="47" spans="1:14" x14ac:dyDescent="0.25">
      <c r="A47" s="61">
        <v>350978</v>
      </c>
      <c r="B47" s="68">
        <v>0.19500000000000001</v>
      </c>
      <c r="C47" s="69"/>
      <c r="D47" s="9">
        <v>50</v>
      </c>
      <c r="E47" s="63">
        <f t="shared" si="2"/>
        <v>3.9</v>
      </c>
      <c r="F47" s="84"/>
      <c r="J47" s="54">
        <f>$J$1+COUNTIF($A$2:A47,$A$1)</f>
        <v>45682</v>
      </c>
    </row>
    <row r="48" spans="1:14" x14ac:dyDescent="0.25">
      <c r="A48" s="61">
        <v>350979</v>
      </c>
      <c r="B48" s="68">
        <v>1.4E-2</v>
      </c>
      <c r="C48" s="9"/>
      <c r="D48" s="9">
        <v>50</v>
      </c>
      <c r="E48" s="63">
        <f t="shared" si="2"/>
        <v>0.28000000000000003</v>
      </c>
      <c r="F48" s="84"/>
      <c r="J48" s="54">
        <f>$J$1+COUNTIF($A$2:A48,$A$1)</f>
        <v>45682</v>
      </c>
    </row>
    <row r="49" spans="1:14" x14ac:dyDescent="0.25">
      <c r="A49" s="61">
        <v>350982</v>
      </c>
      <c r="B49" s="68">
        <v>1E-3</v>
      </c>
      <c r="C49" s="9"/>
      <c r="D49" s="9">
        <v>50</v>
      </c>
      <c r="E49" s="63">
        <f t="shared" si="2"/>
        <v>0.02</v>
      </c>
      <c r="F49" s="84"/>
      <c r="J49" s="54">
        <f>$J$1+COUNTIF($A$2:A49,$A$1)</f>
        <v>45682</v>
      </c>
    </row>
    <row r="50" spans="1:14" ht="15.75" thickBot="1" x14ac:dyDescent="0.3">
      <c r="A50" s="61">
        <v>350984</v>
      </c>
      <c r="B50" s="68">
        <v>5.7000000000000002E-2</v>
      </c>
      <c r="C50" s="67"/>
      <c r="D50" s="9">
        <v>50</v>
      </c>
      <c r="E50" s="70">
        <f t="shared" si="2"/>
        <v>1.1399999999999999</v>
      </c>
      <c r="F50" s="85"/>
      <c r="J50" s="54">
        <f>$J$1+COUNTIF($A$2:A50,$A$1)</f>
        <v>45682</v>
      </c>
    </row>
    <row r="51" spans="1:14" x14ac:dyDescent="0.25">
      <c r="A51" s="61">
        <v>506657</v>
      </c>
      <c r="B51" s="8">
        <v>3.3000000000000002E-2</v>
      </c>
      <c r="C51" s="9"/>
      <c r="D51" s="9">
        <v>50</v>
      </c>
      <c r="E51" s="63">
        <f t="shared" ref="E51:E62" si="3">IF(ISBLANK(B51),"",ROUND((B51*1000/D51),2))</f>
        <v>0.66</v>
      </c>
      <c r="F51" s="83">
        <v>2</v>
      </c>
      <c r="J51" s="54">
        <f>$J$1+COUNTIF($A$2:A51,$A$1)</f>
        <v>45682</v>
      </c>
    </row>
    <row r="52" spans="1:14" x14ac:dyDescent="0.25">
      <c r="A52" s="61">
        <v>506658</v>
      </c>
      <c r="B52" s="8">
        <v>3.4000000000000002E-2</v>
      </c>
      <c r="C52" s="9"/>
      <c r="D52" s="9">
        <v>50</v>
      </c>
      <c r="E52" s="63">
        <f t="shared" si="3"/>
        <v>0.68</v>
      </c>
      <c r="F52" s="84"/>
      <c r="J52" s="54">
        <f>$J$1+COUNTIF($A$2:A52,$A$1)</f>
        <v>45682</v>
      </c>
    </row>
    <row r="53" spans="1:14" x14ac:dyDescent="0.25">
      <c r="A53" s="61">
        <v>506660</v>
      </c>
      <c r="B53" s="68">
        <v>8.1000000000000003E-2</v>
      </c>
      <c r="C53" s="69"/>
      <c r="D53" s="9">
        <v>50</v>
      </c>
      <c r="E53" s="71">
        <f t="shared" si="3"/>
        <v>1.62</v>
      </c>
      <c r="F53" s="84"/>
      <c r="J53" s="54">
        <f>$J$1+COUNTIF($A$2:A53,$A$1)</f>
        <v>45682</v>
      </c>
    </row>
    <row r="54" spans="1:14" x14ac:dyDescent="0.25">
      <c r="A54" s="61">
        <v>506663</v>
      </c>
      <c r="B54" s="68">
        <v>0.04</v>
      </c>
      <c r="C54" s="9"/>
      <c r="D54" s="9">
        <v>50</v>
      </c>
      <c r="E54" s="63">
        <f t="shared" si="3"/>
        <v>0.8</v>
      </c>
      <c r="F54" s="84"/>
      <c r="J54" s="54">
        <f>$J$1+COUNTIF($A$2:A54,$A$1)</f>
        <v>45682</v>
      </c>
    </row>
    <row r="55" spans="1:14" x14ac:dyDescent="0.25">
      <c r="A55" s="61">
        <v>506653</v>
      </c>
      <c r="B55" s="68">
        <v>6.8000000000000005E-2</v>
      </c>
      <c r="C55" s="9"/>
      <c r="D55" s="9">
        <v>50</v>
      </c>
      <c r="E55" s="63">
        <f t="shared" si="3"/>
        <v>1.36</v>
      </c>
      <c r="F55" s="84"/>
      <c r="J55" s="54">
        <f>$J$1+COUNTIF($A$2:A55,$A$1)</f>
        <v>45682</v>
      </c>
    </row>
    <row r="56" spans="1:14" x14ac:dyDescent="0.25">
      <c r="A56" s="61">
        <v>506665</v>
      </c>
      <c r="B56" s="68">
        <v>0.10100000000000001</v>
      </c>
      <c r="C56" s="69"/>
      <c r="D56" s="9">
        <v>50</v>
      </c>
      <c r="E56" s="63">
        <f t="shared" si="3"/>
        <v>2.02</v>
      </c>
      <c r="F56" s="84"/>
      <c r="J56" s="54">
        <f>$J$1+COUNTIF($A$2:A56,$A$1)</f>
        <v>45682</v>
      </c>
    </row>
    <row r="57" spans="1:14" x14ac:dyDescent="0.25">
      <c r="A57" s="61">
        <v>506667</v>
      </c>
      <c r="B57" s="68">
        <v>0.113</v>
      </c>
      <c r="C57" s="9"/>
      <c r="D57" s="9">
        <v>50</v>
      </c>
      <c r="E57" s="63">
        <f t="shared" si="3"/>
        <v>2.2599999999999998</v>
      </c>
      <c r="F57" s="84"/>
      <c r="J57" s="54">
        <f>$J$1+COUNTIF($A$2:A57,$A$1)</f>
        <v>45682</v>
      </c>
    </row>
    <row r="58" spans="1:14" x14ac:dyDescent="0.25">
      <c r="A58" s="61">
        <v>506668</v>
      </c>
      <c r="B58" s="68">
        <v>3.5000000000000003E-2</v>
      </c>
      <c r="C58" s="9"/>
      <c r="D58" s="9">
        <v>50</v>
      </c>
      <c r="E58" s="63">
        <f t="shared" si="3"/>
        <v>0.7</v>
      </c>
      <c r="F58" s="84"/>
      <c r="J58" s="54">
        <f>$J$1+COUNTIF($A$2:A58,$A$1)</f>
        <v>45682</v>
      </c>
    </row>
    <row r="59" spans="1:14" x14ac:dyDescent="0.25">
      <c r="A59" s="61">
        <v>506669</v>
      </c>
      <c r="B59" s="68">
        <v>5.8000000000000003E-2</v>
      </c>
      <c r="C59" s="69"/>
      <c r="D59" s="9">
        <v>50</v>
      </c>
      <c r="E59" s="63">
        <f t="shared" si="3"/>
        <v>1.1599999999999999</v>
      </c>
      <c r="F59" s="84"/>
      <c r="J59" s="54">
        <f>$J$1+COUNTIF($A$2:A59,$A$1)</f>
        <v>45682</v>
      </c>
    </row>
    <row r="60" spans="1:14" x14ac:dyDescent="0.25">
      <c r="A60" s="61">
        <v>506670</v>
      </c>
      <c r="B60" s="68">
        <v>0.315</v>
      </c>
      <c r="C60" s="9"/>
      <c r="D60" s="9">
        <v>50</v>
      </c>
      <c r="E60" s="63">
        <f t="shared" si="3"/>
        <v>6.3</v>
      </c>
      <c r="F60" s="84"/>
      <c r="J60" s="54">
        <f>$J$1+COUNTIF($A$2:A60,$A$1)</f>
        <v>45682</v>
      </c>
    </row>
    <row r="61" spans="1:14" x14ac:dyDescent="0.25">
      <c r="A61" s="61">
        <v>506674</v>
      </c>
      <c r="B61" s="68">
        <v>1.1850000000000001</v>
      </c>
      <c r="C61" s="9"/>
      <c r="D61" s="9">
        <v>50</v>
      </c>
      <c r="E61" s="63">
        <f t="shared" si="3"/>
        <v>23.7</v>
      </c>
      <c r="F61" s="84"/>
      <c r="J61" s="54">
        <f>$J$1+COUNTIF($A$2:A61,$A$1)</f>
        <v>45682</v>
      </c>
    </row>
    <row r="62" spans="1:14" ht="15.75" thickBot="1" x14ac:dyDescent="0.3">
      <c r="A62" s="61">
        <v>506675</v>
      </c>
      <c r="B62" s="68">
        <v>0.34399999999999997</v>
      </c>
      <c r="C62" s="67"/>
      <c r="D62" s="9">
        <v>50</v>
      </c>
      <c r="E62" s="70">
        <f t="shared" si="3"/>
        <v>6.88</v>
      </c>
      <c r="F62" s="85"/>
      <c r="J62" s="54">
        <f>$J$1+COUNTIF($A$2:A62,$A$1)</f>
        <v>45682</v>
      </c>
    </row>
    <row r="63" spans="1:14" ht="15.75" thickBot="1" x14ac:dyDescent="0.3">
      <c r="A63" s="55" t="s">
        <v>23</v>
      </c>
      <c r="B63" s="56">
        <f>J63</f>
        <v>45682</v>
      </c>
      <c r="C63" s="57" t="str">
        <f>IF(ISNUMBER(SEARCH("Day",A63)),"1 Смена","2 Смена")</f>
        <v>2 Смена</v>
      </c>
      <c r="D63" s="58"/>
      <c r="E63" s="62"/>
      <c r="F63" s="59"/>
      <c r="J63" s="54">
        <f>$J$1+COUNTIF($A$2:A63,$A$1)</f>
        <v>45682</v>
      </c>
      <c r="K63" s="60">
        <f>D63*I63/1000</f>
        <v>0</v>
      </c>
      <c r="N63" s="6"/>
    </row>
    <row r="64" spans="1:14" x14ac:dyDescent="0.25">
      <c r="A64" s="61" t="s">
        <v>25</v>
      </c>
      <c r="B64" s="8">
        <v>0.04</v>
      </c>
      <c r="C64" s="9"/>
      <c r="D64" s="9">
        <v>50</v>
      </c>
      <c r="E64" s="63">
        <f t="shared" ref="E64:E67" si="4">IF(ISBLANK(B64),"",ROUND((B64*1000/D64),2))</f>
        <v>0.8</v>
      </c>
      <c r="F64" s="83">
        <v>1</v>
      </c>
      <c r="J64" s="54">
        <f>$J$1+COUNTIF($A$2:A64,$A$1)</f>
        <v>45682</v>
      </c>
    </row>
    <row r="65" spans="1:10" x14ac:dyDescent="0.25">
      <c r="A65" s="61" t="s">
        <v>26</v>
      </c>
      <c r="B65" s="8">
        <v>6.8000000000000005E-2</v>
      </c>
      <c r="C65" s="9"/>
      <c r="D65" s="9">
        <v>50</v>
      </c>
      <c r="E65" s="63">
        <f t="shared" si="4"/>
        <v>1.36</v>
      </c>
      <c r="F65" s="84"/>
      <c r="J65" s="54">
        <f>$J$1+COUNTIF($A$2:A65,$A$1)</f>
        <v>45682</v>
      </c>
    </row>
    <row r="66" spans="1:10" x14ac:dyDescent="0.25">
      <c r="A66" s="61" t="s">
        <v>27</v>
      </c>
      <c r="B66" s="68">
        <v>0.10100000000000001</v>
      </c>
      <c r="C66" s="69"/>
      <c r="D66" s="9">
        <v>50</v>
      </c>
      <c r="E66" s="71">
        <f t="shared" si="4"/>
        <v>2.02</v>
      </c>
      <c r="F66" s="84"/>
      <c r="J66" s="54">
        <f>$J$1+COUNTIF($A$2:A66,$A$1)</f>
        <v>45682</v>
      </c>
    </row>
    <row r="67" spans="1:10" x14ac:dyDescent="0.25">
      <c r="A67" s="61" t="s">
        <v>28</v>
      </c>
      <c r="B67" s="68">
        <v>0.113</v>
      </c>
      <c r="C67" s="9"/>
      <c r="D67" s="9">
        <v>50</v>
      </c>
      <c r="E67" s="63">
        <f t="shared" si="4"/>
        <v>2.2599999999999998</v>
      </c>
      <c r="F67" s="84"/>
      <c r="J67" s="54">
        <f>$J$1+COUNTIF($A$2:A67,$A$1)</f>
        <v>45682</v>
      </c>
    </row>
    <row r="68" spans="1:10" x14ac:dyDescent="0.25">
      <c r="A68" s="61" t="s">
        <v>29</v>
      </c>
      <c r="B68" s="68">
        <v>3.5000000000000003E-2</v>
      </c>
      <c r="C68" s="9"/>
      <c r="D68" s="9">
        <v>50</v>
      </c>
      <c r="E68" s="63">
        <f t="shared" ref="E68:E75" si="5">IF(ISBLANK(B68),"",ROUND((B68*1000/D68),2))</f>
        <v>0.7</v>
      </c>
      <c r="F68" s="84"/>
      <c r="J68" s="54">
        <f>$J$1+COUNTIF($A$2:A68,$A$1)</f>
        <v>45682</v>
      </c>
    </row>
    <row r="69" spans="1:10" x14ac:dyDescent="0.25">
      <c r="A69" s="61" t="s">
        <v>30</v>
      </c>
      <c r="B69" s="68">
        <v>5.8000000000000003E-2</v>
      </c>
      <c r="C69" s="69"/>
      <c r="D69" s="9">
        <v>50</v>
      </c>
      <c r="E69" s="63">
        <f t="shared" si="5"/>
        <v>1.1599999999999999</v>
      </c>
      <c r="F69" s="84"/>
      <c r="J69" s="54">
        <f>$J$1+COUNTIF($A$2:A69,$A$1)</f>
        <v>45682</v>
      </c>
    </row>
    <row r="70" spans="1:10" x14ac:dyDescent="0.25">
      <c r="A70" s="61" t="s">
        <v>31</v>
      </c>
      <c r="B70" s="68">
        <v>0.315</v>
      </c>
      <c r="C70" s="9"/>
      <c r="D70" s="9">
        <v>50</v>
      </c>
      <c r="E70" s="63">
        <f t="shared" si="5"/>
        <v>6.3</v>
      </c>
      <c r="F70" s="84"/>
      <c r="J70" s="54">
        <f>$J$1+COUNTIF($A$2:A70,$A$1)</f>
        <v>45682</v>
      </c>
    </row>
    <row r="71" spans="1:10" x14ac:dyDescent="0.25">
      <c r="A71" s="61" t="s">
        <v>32</v>
      </c>
      <c r="B71" s="68">
        <v>1.1850000000000001</v>
      </c>
      <c r="C71" s="9"/>
      <c r="D71" s="9">
        <v>50</v>
      </c>
      <c r="E71" s="63">
        <f t="shared" si="5"/>
        <v>23.7</v>
      </c>
      <c r="F71" s="84"/>
      <c r="J71" s="54">
        <f>$J$1+COUNTIF($A$2:A71,$A$1)</f>
        <v>45682</v>
      </c>
    </row>
    <row r="72" spans="1:10" x14ac:dyDescent="0.25">
      <c r="A72" s="61" t="s">
        <v>33</v>
      </c>
      <c r="B72" s="68">
        <v>0.34399999999999997</v>
      </c>
      <c r="C72" s="69"/>
      <c r="D72" s="9">
        <v>50</v>
      </c>
      <c r="E72" s="63">
        <f t="shared" si="5"/>
        <v>6.88</v>
      </c>
      <c r="F72" s="84"/>
      <c r="J72" s="54">
        <f>$J$1+COUNTIF($A$2:A72,$A$1)</f>
        <v>45682</v>
      </c>
    </row>
    <row r="73" spans="1:10" x14ac:dyDescent="0.25">
      <c r="A73" s="61" t="s">
        <v>34</v>
      </c>
      <c r="B73" s="68">
        <v>3.4000000000000002E-2</v>
      </c>
      <c r="C73" s="9"/>
      <c r="D73" s="9">
        <v>50</v>
      </c>
      <c r="E73" s="63">
        <f t="shared" si="5"/>
        <v>0.68</v>
      </c>
      <c r="F73" s="84"/>
      <c r="J73" s="54">
        <f>$J$1+COUNTIF($A$2:A73,$A$1)</f>
        <v>45682</v>
      </c>
    </row>
    <row r="74" spans="1:10" x14ac:dyDescent="0.25">
      <c r="A74" s="61" t="s">
        <v>35</v>
      </c>
      <c r="B74" s="68">
        <v>8.1000000000000003E-2</v>
      </c>
      <c r="C74" s="9"/>
      <c r="D74" s="9">
        <v>50</v>
      </c>
      <c r="E74" s="63">
        <f t="shared" si="5"/>
        <v>1.62</v>
      </c>
      <c r="F74" s="84"/>
      <c r="J74" s="54">
        <f>$J$1+COUNTIF($A$2:A74,$A$1)</f>
        <v>45682</v>
      </c>
    </row>
    <row r="75" spans="1:10" ht="15.75" thickBot="1" x14ac:dyDescent="0.3">
      <c r="A75" s="61" t="s">
        <v>36</v>
      </c>
      <c r="B75" s="68">
        <v>3.4000000000000002E-2</v>
      </c>
      <c r="C75" s="67"/>
      <c r="D75" s="9">
        <v>50</v>
      </c>
      <c r="E75" s="70">
        <f t="shared" si="5"/>
        <v>0.68</v>
      </c>
      <c r="F75" s="85"/>
      <c r="J75" s="54">
        <f>$J$1+COUNTIF($A$2:A75,$A$1)</f>
        <v>45682</v>
      </c>
    </row>
    <row r="76" spans="1:10" x14ac:dyDescent="0.25">
      <c r="A76" s="61" t="s">
        <v>25</v>
      </c>
      <c r="B76" s="8">
        <v>0.06</v>
      </c>
      <c r="C76" s="9"/>
      <c r="D76" s="9">
        <v>50</v>
      </c>
      <c r="E76" s="63">
        <f t="shared" ref="E76:E87" si="6">IF(ISBLANK(B76),"",ROUND((B76*1000/D76),2))</f>
        <v>1.2</v>
      </c>
      <c r="F76" s="83">
        <v>2</v>
      </c>
      <c r="J76" s="54">
        <f>$J$1+COUNTIF($A$2:A76,$A$1)</f>
        <v>45682</v>
      </c>
    </row>
    <row r="77" spans="1:10" x14ac:dyDescent="0.25">
      <c r="A77" s="61"/>
      <c r="B77" s="8"/>
      <c r="C77" s="9"/>
      <c r="D77" s="9">
        <v>50</v>
      </c>
      <c r="E77" s="63" t="str">
        <f t="shared" si="6"/>
        <v/>
      </c>
      <c r="F77" s="84"/>
      <c r="J77" s="54">
        <f>$J$1+COUNTIF($A$2:A77,$A$1)</f>
        <v>45682</v>
      </c>
    </row>
    <row r="78" spans="1:10" x14ac:dyDescent="0.25">
      <c r="A78" s="61"/>
      <c r="B78" s="68"/>
      <c r="C78" s="69"/>
      <c r="D78" s="9">
        <v>50</v>
      </c>
      <c r="E78" s="71" t="str">
        <f t="shared" si="6"/>
        <v/>
      </c>
      <c r="F78" s="84"/>
      <c r="J78" s="54">
        <f>$J$1+COUNTIF($A$2:A78,$A$1)</f>
        <v>45682</v>
      </c>
    </row>
    <row r="79" spans="1:10" x14ac:dyDescent="0.25">
      <c r="A79" s="61"/>
      <c r="B79" s="68"/>
      <c r="C79" s="9"/>
      <c r="D79" s="9">
        <v>50</v>
      </c>
      <c r="E79" s="63" t="str">
        <f t="shared" si="6"/>
        <v/>
      </c>
      <c r="F79" s="84"/>
      <c r="J79" s="54">
        <f>$J$1+COUNTIF($A$2:A79,$A$1)</f>
        <v>45682</v>
      </c>
    </row>
    <row r="80" spans="1:10" x14ac:dyDescent="0.25">
      <c r="A80" s="61"/>
      <c r="B80" s="68"/>
      <c r="C80" s="9"/>
      <c r="D80" s="9">
        <v>50</v>
      </c>
      <c r="E80" s="63" t="str">
        <f t="shared" si="6"/>
        <v/>
      </c>
      <c r="F80" s="84"/>
      <c r="J80" s="54">
        <f>$J$1+COUNTIF($A$2:A80,$A$1)</f>
        <v>45682</v>
      </c>
    </row>
    <row r="81" spans="1:14" x14ac:dyDescent="0.25">
      <c r="A81" s="61"/>
      <c r="B81" s="68"/>
      <c r="C81" s="69"/>
      <c r="D81" s="9">
        <v>50</v>
      </c>
      <c r="E81" s="63" t="str">
        <f t="shared" si="6"/>
        <v/>
      </c>
      <c r="F81" s="84"/>
      <c r="J81" s="54">
        <f>$J$1+COUNTIF($A$2:A81,$A$1)</f>
        <v>45682</v>
      </c>
    </row>
    <row r="82" spans="1:14" x14ac:dyDescent="0.25">
      <c r="A82" s="61"/>
      <c r="B82" s="68"/>
      <c r="C82" s="9"/>
      <c r="D82" s="9">
        <v>50</v>
      </c>
      <c r="E82" s="63" t="str">
        <f t="shared" si="6"/>
        <v/>
      </c>
      <c r="F82" s="84"/>
      <c r="J82" s="54">
        <f>$J$1+COUNTIF($A$2:A82,$A$1)</f>
        <v>45682</v>
      </c>
    </row>
    <row r="83" spans="1:14" x14ac:dyDescent="0.25">
      <c r="A83" s="61"/>
      <c r="B83" s="68"/>
      <c r="C83" s="9"/>
      <c r="D83" s="9">
        <v>50</v>
      </c>
      <c r="E83" s="63" t="str">
        <f t="shared" si="6"/>
        <v/>
      </c>
      <c r="F83" s="84"/>
      <c r="J83" s="54">
        <f>$J$1+COUNTIF($A$2:A83,$A$1)</f>
        <v>45682</v>
      </c>
    </row>
    <row r="84" spans="1:14" x14ac:dyDescent="0.25">
      <c r="A84" s="61"/>
      <c r="B84" s="68"/>
      <c r="C84" s="69"/>
      <c r="D84" s="9">
        <v>50</v>
      </c>
      <c r="E84" s="63" t="str">
        <f t="shared" si="6"/>
        <v/>
      </c>
      <c r="F84" s="84"/>
      <c r="J84" s="54">
        <f>$J$1+COUNTIF($A$2:A84,$A$1)</f>
        <v>45682</v>
      </c>
    </row>
    <row r="85" spans="1:14" x14ac:dyDescent="0.25">
      <c r="A85" s="61"/>
      <c r="B85" s="68"/>
      <c r="C85" s="9"/>
      <c r="D85" s="9">
        <v>50</v>
      </c>
      <c r="E85" s="63" t="str">
        <f t="shared" si="6"/>
        <v/>
      </c>
      <c r="F85" s="84"/>
      <c r="J85" s="54">
        <f>$J$1+COUNTIF($A$2:A85,$A$1)</f>
        <v>45682</v>
      </c>
    </row>
    <row r="86" spans="1:14" x14ac:dyDescent="0.25">
      <c r="A86" s="61"/>
      <c r="B86" s="68"/>
      <c r="C86" s="9"/>
      <c r="D86" s="9">
        <v>50</v>
      </c>
      <c r="E86" s="63" t="str">
        <f t="shared" si="6"/>
        <v/>
      </c>
      <c r="F86" s="84"/>
      <c r="J86" s="54">
        <f>$J$1+COUNTIF($A$2:A86,$A$1)</f>
        <v>45682</v>
      </c>
    </row>
    <row r="87" spans="1:14" ht="15.75" thickBot="1" x14ac:dyDescent="0.3">
      <c r="A87" s="61"/>
      <c r="B87" s="68"/>
      <c r="C87" s="67"/>
      <c r="D87" s="9">
        <v>50</v>
      </c>
      <c r="E87" s="70" t="str">
        <f t="shared" si="6"/>
        <v/>
      </c>
      <c r="F87" s="85"/>
      <c r="J87" s="54">
        <f>$J$1+COUNTIF($A$2:A87,$A$1)</f>
        <v>45682</v>
      </c>
    </row>
    <row r="88" spans="1:14" ht="15.75" thickBot="1" x14ac:dyDescent="0.3">
      <c r="A88" s="55" t="s">
        <v>23</v>
      </c>
      <c r="B88" s="56">
        <f>J88</f>
        <v>45682</v>
      </c>
      <c r="C88" s="57" t="str">
        <f>IF(ISNUMBER(SEARCH("Day",A88)),"1 Смена","2 Смена")</f>
        <v>2 Смена</v>
      </c>
      <c r="D88" s="58"/>
      <c r="E88" s="62"/>
      <c r="F88" s="59"/>
      <c r="J88" s="54">
        <f>$J$1+COUNTIF($A$2:A88,$A$1)</f>
        <v>45682</v>
      </c>
      <c r="K88" s="60">
        <f>D88*I88/1000</f>
        <v>0</v>
      </c>
      <c r="N88" s="6"/>
    </row>
    <row r="89" spans="1:14" x14ac:dyDescent="0.25">
      <c r="A89" s="61" t="s">
        <v>42</v>
      </c>
      <c r="B89" s="8">
        <v>0.36699999999999999</v>
      </c>
      <c r="C89" s="9"/>
      <c r="D89" s="9">
        <v>50</v>
      </c>
      <c r="E89" s="63">
        <f t="shared" ref="E89:E112" si="7">IF(ISBLANK(B89),"",ROUND((B89*1000/D89),2))</f>
        <v>7.34</v>
      </c>
      <c r="F89" s="83">
        <v>1</v>
      </c>
      <c r="J89" s="54">
        <f>$J$1+COUNTIF($A$2:A89,$A$1)</f>
        <v>45682</v>
      </c>
    </row>
    <row r="90" spans="1:14" x14ac:dyDescent="0.25">
      <c r="A90" s="61" t="s">
        <v>43</v>
      </c>
      <c r="B90" s="8">
        <v>0.35</v>
      </c>
      <c r="C90" s="9"/>
      <c r="D90" s="9">
        <v>50</v>
      </c>
      <c r="E90" s="63">
        <f t="shared" si="7"/>
        <v>7</v>
      </c>
      <c r="F90" s="84"/>
      <c r="J90" s="54">
        <f>$J$1+COUNTIF($A$2:A90,$A$1)</f>
        <v>45682</v>
      </c>
    </row>
    <row r="91" spans="1:14" x14ac:dyDescent="0.25">
      <c r="A91" s="61" t="s">
        <v>44</v>
      </c>
      <c r="B91" s="68">
        <v>0.29399999999999998</v>
      </c>
      <c r="C91" s="69"/>
      <c r="D91" s="9">
        <v>50</v>
      </c>
      <c r="E91" s="71">
        <f t="shared" si="7"/>
        <v>5.88</v>
      </c>
      <c r="F91" s="84"/>
      <c r="J91" s="54">
        <f>$J$1+COUNTIF($A$2:A91,$A$1)</f>
        <v>45682</v>
      </c>
    </row>
    <row r="92" spans="1:14" x14ac:dyDescent="0.25">
      <c r="A92" s="61" t="s">
        <v>45</v>
      </c>
      <c r="B92" s="68">
        <v>0.24199999999999999</v>
      </c>
      <c r="C92" s="9"/>
      <c r="D92" s="9">
        <v>25</v>
      </c>
      <c r="E92" s="63">
        <f t="shared" si="7"/>
        <v>9.68</v>
      </c>
      <c r="F92" s="84"/>
      <c r="J92" s="54">
        <f>$J$1+COUNTIF($A$2:A92,$A$1)</f>
        <v>45682</v>
      </c>
    </row>
    <row r="93" spans="1:14" x14ac:dyDescent="0.25">
      <c r="A93" s="61" t="s">
        <v>46</v>
      </c>
      <c r="B93" s="68">
        <v>0.216</v>
      </c>
      <c r="C93" s="9"/>
      <c r="D93" s="9">
        <v>25</v>
      </c>
      <c r="E93" s="63">
        <f t="shared" si="7"/>
        <v>8.64</v>
      </c>
      <c r="F93" s="84"/>
      <c r="J93" s="54">
        <f>$J$1+COUNTIF($A$2:A93,$A$1)</f>
        <v>45682</v>
      </c>
    </row>
    <row r="94" spans="1:14" x14ac:dyDescent="0.25">
      <c r="A94" s="61" t="s">
        <v>47</v>
      </c>
      <c r="B94" s="68">
        <v>0.23499999999999999</v>
      </c>
      <c r="C94" s="69"/>
      <c r="D94" s="9">
        <v>25</v>
      </c>
      <c r="E94" s="63">
        <f t="shared" si="7"/>
        <v>9.4</v>
      </c>
      <c r="F94" s="84"/>
      <c r="J94" s="54">
        <f>$J$1+COUNTIF($A$2:A94,$A$1)</f>
        <v>45682</v>
      </c>
    </row>
    <row r="95" spans="1:14" x14ac:dyDescent="0.25">
      <c r="A95" s="61" t="s">
        <v>48</v>
      </c>
      <c r="B95" s="68">
        <v>0.93100000000000005</v>
      </c>
      <c r="C95" s="9"/>
      <c r="D95" s="9">
        <v>25</v>
      </c>
      <c r="E95" s="63">
        <f t="shared" si="7"/>
        <v>37.24</v>
      </c>
      <c r="F95" s="84"/>
      <c r="J95" s="54">
        <f>$J$1+COUNTIF($A$2:A95,$A$1)</f>
        <v>45682</v>
      </c>
    </row>
    <row r="96" spans="1:14" x14ac:dyDescent="0.25">
      <c r="A96" s="61" t="s">
        <v>49</v>
      </c>
      <c r="B96" s="68">
        <v>0.622</v>
      </c>
      <c r="C96" s="9"/>
      <c r="D96" s="9">
        <v>25</v>
      </c>
      <c r="E96" s="63">
        <f t="shared" si="7"/>
        <v>24.88</v>
      </c>
      <c r="F96" s="84"/>
      <c r="J96" s="54">
        <f>$J$1+COUNTIF($A$2:A96,$A$1)</f>
        <v>45682</v>
      </c>
    </row>
    <row r="97" spans="1:10" x14ac:dyDescent="0.25">
      <c r="A97" s="61" t="s">
        <v>50</v>
      </c>
      <c r="B97" s="68">
        <v>0.9</v>
      </c>
      <c r="C97" s="69"/>
      <c r="D97" s="9">
        <v>25</v>
      </c>
      <c r="E97" s="63">
        <f t="shared" si="7"/>
        <v>36</v>
      </c>
      <c r="F97" s="84"/>
      <c r="J97" s="54">
        <f>$J$1+COUNTIF($A$2:A97,$A$1)</f>
        <v>45682</v>
      </c>
    </row>
    <row r="98" spans="1:10" x14ac:dyDescent="0.25">
      <c r="A98" s="61"/>
      <c r="B98" s="68"/>
      <c r="C98" s="9"/>
      <c r="D98" s="9">
        <v>50</v>
      </c>
      <c r="E98" s="63" t="str">
        <f t="shared" si="7"/>
        <v/>
      </c>
      <c r="F98" s="84"/>
      <c r="J98" s="54">
        <f>$J$1+COUNTIF($A$2:A98,$A$1)</f>
        <v>45682</v>
      </c>
    </row>
    <row r="99" spans="1:10" x14ac:dyDescent="0.25">
      <c r="A99" s="61"/>
      <c r="B99" s="68"/>
      <c r="C99" s="9"/>
      <c r="D99" s="9">
        <v>50</v>
      </c>
      <c r="E99" s="63" t="str">
        <f t="shared" si="7"/>
        <v/>
      </c>
      <c r="F99" s="84"/>
      <c r="J99" s="54">
        <f>$J$1+COUNTIF($A$2:A99,$A$1)</f>
        <v>45682</v>
      </c>
    </row>
    <row r="100" spans="1:10" ht="15.75" thickBot="1" x14ac:dyDescent="0.3">
      <c r="A100" s="61"/>
      <c r="B100" s="68"/>
      <c r="C100" s="67"/>
      <c r="D100" s="9">
        <v>50</v>
      </c>
      <c r="E100" s="70" t="str">
        <f t="shared" si="7"/>
        <v/>
      </c>
      <c r="F100" s="85"/>
      <c r="J100" s="54">
        <f>$J$1+COUNTIF($A$2:A100,$A$1)</f>
        <v>45682</v>
      </c>
    </row>
    <row r="101" spans="1:10" x14ac:dyDescent="0.25">
      <c r="A101" s="79" t="s">
        <v>58</v>
      </c>
      <c r="B101" s="8">
        <v>1.2999999999999999E-2</v>
      </c>
      <c r="C101" s="9"/>
      <c r="D101" s="9">
        <v>50</v>
      </c>
      <c r="E101" s="72">
        <f t="shared" si="7"/>
        <v>0.26</v>
      </c>
      <c r="F101" s="83">
        <f>F89+1</f>
        <v>2</v>
      </c>
      <c r="J101" s="54">
        <f>$J$1+COUNTIF($A$2:A101,$A$1)</f>
        <v>45682</v>
      </c>
    </row>
    <row r="102" spans="1:10" x14ac:dyDescent="0.25">
      <c r="A102" s="79" t="s">
        <v>59</v>
      </c>
      <c r="B102" s="8">
        <v>0.36299999999999999</v>
      </c>
      <c r="C102" s="9"/>
      <c r="D102" s="9">
        <v>50</v>
      </c>
      <c r="E102" s="72">
        <f t="shared" si="7"/>
        <v>7.26</v>
      </c>
      <c r="F102" s="84"/>
      <c r="J102" s="54">
        <f>$J$1+COUNTIF($A$2:A102,$A$1)</f>
        <v>45682</v>
      </c>
    </row>
    <row r="103" spans="1:10" x14ac:dyDescent="0.25">
      <c r="A103" s="79" t="s">
        <v>60</v>
      </c>
      <c r="B103" s="68">
        <v>0.312</v>
      </c>
      <c r="C103" s="69"/>
      <c r="D103" s="9">
        <v>50</v>
      </c>
      <c r="E103" s="73">
        <f t="shared" si="7"/>
        <v>6.24</v>
      </c>
      <c r="F103" s="84"/>
      <c r="J103" s="54">
        <f>$J$1+COUNTIF($A$2:A103,$A$1)</f>
        <v>45682</v>
      </c>
    </row>
    <row r="104" spans="1:10" x14ac:dyDescent="0.25">
      <c r="A104" s="79" t="s">
        <v>61</v>
      </c>
      <c r="B104" s="68">
        <v>0.17499999999999999</v>
      </c>
      <c r="C104" s="9"/>
      <c r="D104" s="9">
        <v>50</v>
      </c>
      <c r="E104" s="72">
        <f t="shared" si="7"/>
        <v>3.5</v>
      </c>
      <c r="F104" s="84"/>
      <c r="J104" s="54">
        <f>$J$1+COUNTIF($A$2:A104,$A$1)</f>
        <v>45682</v>
      </c>
    </row>
    <row r="105" spans="1:10" x14ac:dyDescent="0.25">
      <c r="A105" s="61" t="s">
        <v>51</v>
      </c>
      <c r="B105" s="68">
        <v>2.5999999999999999E-2</v>
      </c>
      <c r="C105" s="9"/>
      <c r="D105" s="9">
        <v>50</v>
      </c>
      <c r="E105" s="63">
        <f t="shared" si="7"/>
        <v>0.52</v>
      </c>
      <c r="F105" s="84"/>
      <c r="J105" s="54">
        <f>$J$1+COUNTIF($A$2:A105,$A$1)</f>
        <v>45682</v>
      </c>
    </row>
    <row r="106" spans="1:10" x14ac:dyDescent="0.25">
      <c r="A106" s="61" t="s">
        <v>52</v>
      </c>
      <c r="B106" s="68">
        <v>0.14899999999999999</v>
      </c>
      <c r="C106" s="69"/>
      <c r="D106" s="9">
        <v>50</v>
      </c>
      <c r="E106" s="63">
        <f t="shared" si="7"/>
        <v>2.98</v>
      </c>
      <c r="F106" s="84"/>
      <c r="J106" s="54">
        <f>$J$1+COUNTIF($A$2:A106,$A$1)</f>
        <v>45682</v>
      </c>
    </row>
    <row r="107" spans="1:10" x14ac:dyDescent="0.25">
      <c r="A107" s="61">
        <v>329617</v>
      </c>
      <c r="B107" s="68">
        <v>8.9999999999999993E-3</v>
      </c>
      <c r="C107" s="9"/>
      <c r="D107" s="9">
        <v>50</v>
      </c>
      <c r="E107" s="63">
        <f t="shared" si="7"/>
        <v>0.18</v>
      </c>
      <c r="F107" s="84"/>
      <c r="J107" s="54">
        <f>$J$1+COUNTIF($A$2:A107,$A$1)</f>
        <v>45682</v>
      </c>
    </row>
    <row r="108" spans="1:10" x14ac:dyDescent="0.25">
      <c r="A108" s="61">
        <v>506859</v>
      </c>
      <c r="B108" s="68">
        <v>4.0000000000000001E-3</v>
      </c>
      <c r="C108" s="9"/>
      <c r="D108" s="9">
        <v>50</v>
      </c>
      <c r="E108" s="63">
        <f t="shared" si="7"/>
        <v>0.08</v>
      </c>
      <c r="F108" s="84"/>
      <c r="J108" s="54">
        <f>$J$1+COUNTIF($A$2:A108,$A$1)</f>
        <v>45682</v>
      </c>
    </row>
    <row r="109" spans="1:10" x14ac:dyDescent="0.25">
      <c r="A109" s="61">
        <v>506860</v>
      </c>
      <c r="B109" s="68">
        <v>4.5999999999999999E-2</v>
      </c>
      <c r="C109" s="69"/>
      <c r="D109" s="9">
        <v>50</v>
      </c>
      <c r="E109" s="63">
        <f t="shared" si="7"/>
        <v>0.92</v>
      </c>
      <c r="F109" s="84"/>
      <c r="J109" s="54">
        <f>$J$1+COUNTIF($A$2:A109,$A$1)</f>
        <v>45682</v>
      </c>
    </row>
    <row r="110" spans="1:10" x14ac:dyDescent="0.25">
      <c r="A110" s="61">
        <v>506861</v>
      </c>
      <c r="B110" s="68">
        <v>0.16900000000000001</v>
      </c>
      <c r="C110" s="9"/>
      <c r="D110" s="9">
        <v>50</v>
      </c>
      <c r="E110" s="63">
        <f t="shared" si="7"/>
        <v>3.38</v>
      </c>
      <c r="F110" s="84"/>
      <c r="J110" s="54">
        <f>$J$1+COUNTIF($A$2:A110,$A$1)</f>
        <v>45682</v>
      </c>
    </row>
    <row r="111" spans="1:10" x14ac:dyDescent="0.25">
      <c r="A111" s="61">
        <v>506862</v>
      </c>
      <c r="B111" s="68">
        <v>3.5000000000000003E-2</v>
      </c>
      <c r="C111" s="9"/>
      <c r="D111" s="9">
        <v>50</v>
      </c>
      <c r="E111" s="63">
        <f t="shared" si="7"/>
        <v>0.7</v>
      </c>
      <c r="F111" s="84"/>
      <c r="J111" s="54">
        <f>$J$1+COUNTIF($A$2:A111,$A$1)</f>
        <v>45682</v>
      </c>
    </row>
    <row r="112" spans="1:10" ht="15.75" thickBot="1" x14ac:dyDescent="0.3">
      <c r="A112" s="61">
        <v>506863</v>
      </c>
      <c r="B112" s="68">
        <v>7.2999999999999995E-2</v>
      </c>
      <c r="C112" s="67"/>
      <c r="D112" s="9">
        <v>50</v>
      </c>
      <c r="E112" s="70">
        <f t="shared" si="7"/>
        <v>1.46</v>
      </c>
      <c r="F112" s="85"/>
      <c r="J112" s="54">
        <f>$J$1+COUNTIF($A$2:A112,$A$1)</f>
        <v>45682</v>
      </c>
    </row>
    <row r="113" spans="1:14" x14ac:dyDescent="0.25">
      <c r="A113" s="61">
        <v>507043</v>
      </c>
      <c r="B113" s="8">
        <v>0.33700000000000002</v>
      </c>
      <c r="C113" s="9"/>
      <c r="D113" s="9">
        <v>50</v>
      </c>
      <c r="E113" s="63">
        <f t="shared" ref="E113:E141" si="8">IF(ISBLANK(B113),"",ROUND((B113*1000/D113),2))</f>
        <v>6.74</v>
      </c>
      <c r="F113" s="83">
        <f>F101+1</f>
        <v>3</v>
      </c>
      <c r="J113" s="54">
        <f>$J$1+COUNTIF($A$2:A113,$A$1)</f>
        <v>45682</v>
      </c>
    </row>
    <row r="114" spans="1:14" x14ac:dyDescent="0.25">
      <c r="A114" s="61">
        <v>507044</v>
      </c>
      <c r="B114" s="8">
        <v>7.6999999999999999E-2</v>
      </c>
      <c r="C114" s="9"/>
      <c r="D114" s="9">
        <v>50</v>
      </c>
      <c r="E114" s="63">
        <f t="shared" si="8"/>
        <v>1.54</v>
      </c>
      <c r="F114" s="84"/>
      <c r="J114" s="54">
        <f>$J$1+COUNTIF($A$2:A114,$A$1)</f>
        <v>45682</v>
      </c>
    </row>
    <row r="115" spans="1:14" x14ac:dyDescent="0.25">
      <c r="A115" s="61">
        <v>507045</v>
      </c>
      <c r="B115" s="68">
        <v>0.13</v>
      </c>
      <c r="C115" s="69"/>
      <c r="D115" s="9">
        <v>50</v>
      </c>
      <c r="E115" s="71">
        <f t="shared" si="8"/>
        <v>2.6</v>
      </c>
      <c r="F115" s="84"/>
      <c r="J115" s="54">
        <f>$J$1+COUNTIF($A$2:A115,$A$1)</f>
        <v>45682</v>
      </c>
    </row>
    <row r="116" spans="1:14" x14ac:dyDescent="0.25">
      <c r="A116" s="61">
        <v>507046</v>
      </c>
      <c r="B116" s="68">
        <v>0.114</v>
      </c>
      <c r="C116" s="9"/>
      <c r="D116" s="9">
        <v>50</v>
      </c>
      <c r="E116" s="63">
        <f t="shared" si="8"/>
        <v>2.2799999999999998</v>
      </c>
      <c r="F116" s="84"/>
      <c r="J116" s="54">
        <f>$J$1+COUNTIF($A$2:A116,$A$1)</f>
        <v>45682</v>
      </c>
    </row>
    <row r="117" spans="1:14" x14ac:dyDescent="0.25">
      <c r="A117" s="61">
        <v>507047</v>
      </c>
      <c r="B117" s="68">
        <v>0.09</v>
      </c>
      <c r="C117" s="9"/>
      <c r="D117" s="9">
        <v>50</v>
      </c>
      <c r="E117" s="63">
        <f t="shared" si="8"/>
        <v>1.8</v>
      </c>
      <c r="F117" s="84"/>
      <c r="J117" s="54">
        <f>$J$1+COUNTIF($A$2:A117,$A$1)</f>
        <v>45682</v>
      </c>
    </row>
    <row r="118" spans="1:14" x14ac:dyDescent="0.25">
      <c r="A118" s="61"/>
      <c r="B118" s="68"/>
      <c r="C118" s="69"/>
      <c r="D118" s="9">
        <v>50</v>
      </c>
      <c r="E118" s="63" t="str">
        <f t="shared" si="8"/>
        <v/>
      </c>
      <c r="F118" s="84"/>
      <c r="J118" s="54">
        <f>$J$1+COUNTIF($A$2:A118,$A$1)</f>
        <v>45682</v>
      </c>
    </row>
    <row r="119" spans="1:14" x14ac:dyDescent="0.25">
      <c r="A119" s="61"/>
      <c r="B119" s="68"/>
      <c r="C119" s="9"/>
      <c r="D119" s="9">
        <v>50</v>
      </c>
      <c r="E119" s="63" t="str">
        <f t="shared" si="8"/>
        <v/>
      </c>
      <c r="F119" s="84"/>
      <c r="J119" s="54">
        <f>$J$1+COUNTIF($A$2:A119,$A$1)</f>
        <v>45682</v>
      </c>
    </row>
    <row r="120" spans="1:14" x14ac:dyDescent="0.25">
      <c r="A120" s="61"/>
      <c r="B120" s="68"/>
      <c r="C120" s="9"/>
      <c r="D120" s="9">
        <v>50</v>
      </c>
      <c r="E120" s="63" t="str">
        <f t="shared" si="8"/>
        <v/>
      </c>
      <c r="F120" s="84"/>
      <c r="J120" s="54">
        <f>$J$1+COUNTIF($A$2:A120,$A$1)</f>
        <v>45682</v>
      </c>
    </row>
    <row r="121" spans="1:14" x14ac:dyDescent="0.25">
      <c r="A121" s="61"/>
      <c r="B121" s="68"/>
      <c r="C121" s="69"/>
      <c r="D121" s="9">
        <v>50</v>
      </c>
      <c r="E121" s="63" t="str">
        <f t="shared" si="8"/>
        <v/>
      </c>
      <c r="F121" s="84"/>
      <c r="J121" s="54">
        <f>$J$1+COUNTIF($A$2:A121,$A$1)</f>
        <v>45682</v>
      </c>
    </row>
    <row r="122" spans="1:14" x14ac:dyDescent="0.25">
      <c r="A122" s="61"/>
      <c r="B122" s="68"/>
      <c r="C122" s="9"/>
      <c r="D122" s="9">
        <v>50</v>
      </c>
      <c r="E122" s="63" t="str">
        <f t="shared" si="8"/>
        <v/>
      </c>
      <c r="F122" s="84"/>
      <c r="J122" s="54">
        <f>$J$1+COUNTIF($A$2:A122,$A$1)</f>
        <v>45682</v>
      </c>
    </row>
    <row r="123" spans="1:14" x14ac:dyDescent="0.25">
      <c r="A123" s="61"/>
      <c r="B123" s="68"/>
      <c r="C123" s="9"/>
      <c r="D123" s="9">
        <v>50</v>
      </c>
      <c r="E123" s="63" t="str">
        <f t="shared" si="8"/>
        <v/>
      </c>
      <c r="F123" s="84"/>
      <c r="J123" s="54">
        <f>$J$1+COUNTIF($A$2:A123,$A$1)</f>
        <v>45682</v>
      </c>
    </row>
    <row r="124" spans="1:14" ht="15.75" thickBot="1" x14ac:dyDescent="0.3">
      <c r="A124" s="61"/>
      <c r="B124" s="68"/>
      <c r="C124" s="67"/>
      <c r="D124" s="9">
        <v>50</v>
      </c>
      <c r="E124" s="70" t="str">
        <f t="shared" si="8"/>
        <v/>
      </c>
      <c r="F124" s="85"/>
      <c r="J124" s="54">
        <f>$J$1+COUNTIF($A$2:A124,$A$1)</f>
        <v>45682</v>
      </c>
    </row>
    <row r="125" spans="1:14" ht="15.75" thickBot="1" x14ac:dyDescent="0.3">
      <c r="A125" s="55" t="s">
        <v>22</v>
      </c>
      <c r="B125" s="56">
        <f>J125</f>
        <v>45683</v>
      </c>
      <c r="C125" s="57" t="str">
        <f>IF(ISNUMBER(SEARCH("Day",A125)),"1 Смена","2 Смена")</f>
        <v>1 Смена</v>
      </c>
      <c r="D125" s="58"/>
      <c r="E125" s="62"/>
      <c r="F125" s="59"/>
      <c r="J125" s="54">
        <f>$J$1+COUNTIF($A$2:A125,$A$1)</f>
        <v>45683</v>
      </c>
      <c r="K125" s="60">
        <f>D125*I125/1000</f>
        <v>0</v>
      </c>
      <c r="N125" s="6"/>
    </row>
    <row r="126" spans="1:14" x14ac:dyDescent="0.25">
      <c r="A126" s="61" t="s">
        <v>53</v>
      </c>
      <c r="B126" s="8">
        <v>8.0000000000000002E-3</v>
      </c>
      <c r="C126" s="9"/>
      <c r="D126" s="9">
        <v>50</v>
      </c>
      <c r="E126" s="63">
        <f t="shared" si="8"/>
        <v>0.16</v>
      </c>
      <c r="F126" s="83">
        <v>1</v>
      </c>
      <c r="J126" s="54">
        <f>$J$1+COUNTIF($A$2:A126,$A$1)</f>
        <v>45683</v>
      </c>
    </row>
    <row r="127" spans="1:14" x14ac:dyDescent="0.25">
      <c r="A127" s="61" t="s">
        <v>54</v>
      </c>
      <c r="B127" s="8">
        <v>1.9E-2</v>
      </c>
      <c r="C127" s="9"/>
      <c r="D127" s="9">
        <v>50</v>
      </c>
      <c r="E127" s="63">
        <f t="shared" si="8"/>
        <v>0.38</v>
      </c>
      <c r="F127" s="84"/>
      <c r="J127" s="54">
        <f>$J$1+COUNTIF($A$2:A127,$A$1)</f>
        <v>45683</v>
      </c>
    </row>
    <row r="128" spans="1:14" x14ac:dyDescent="0.25">
      <c r="A128" s="61" t="s">
        <v>55</v>
      </c>
      <c r="B128" s="68">
        <v>3.0920000000000001</v>
      </c>
      <c r="C128" s="69"/>
      <c r="D128" s="9">
        <v>50</v>
      </c>
      <c r="E128" s="71">
        <f t="shared" si="8"/>
        <v>61.84</v>
      </c>
      <c r="F128" s="84"/>
      <c r="J128" s="54">
        <f>$J$1+COUNTIF($A$2:A128,$A$1)</f>
        <v>45683</v>
      </c>
    </row>
    <row r="129" spans="1:10" x14ac:dyDescent="0.25">
      <c r="A129" s="61" t="s">
        <v>56</v>
      </c>
      <c r="B129" s="68">
        <v>0.107</v>
      </c>
      <c r="C129" s="9"/>
      <c r="D129" s="9">
        <v>50</v>
      </c>
      <c r="E129" s="63">
        <f t="shared" si="8"/>
        <v>2.14</v>
      </c>
      <c r="F129" s="84"/>
      <c r="J129" s="54">
        <f>$J$1+COUNTIF($A$2:A129,$A$1)</f>
        <v>45683</v>
      </c>
    </row>
    <row r="130" spans="1:10" x14ac:dyDescent="0.25">
      <c r="A130" s="79" t="s">
        <v>58</v>
      </c>
      <c r="B130" s="68">
        <v>3.2000000000000001E-2</v>
      </c>
      <c r="C130" s="9"/>
      <c r="D130" s="9">
        <v>50</v>
      </c>
      <c r="E130" s="72">
        <f t="shared" si="8"/>
        <v>0.64</v>
      </c>
      <c r="F130" s="84"/>
      <c r="J130" s="54">
        <f>$J$1+COUNTIF($A$2:A130,$A$1)</f>
        <v>45683</v>
      </c>
    </row>
    <row r="131" spans="1:10" x14ac:dyDescent="0.25">
      <c r="A131" s="79" t="s">
        <v>59</v>
      </c>
      <c r="B131" s="68">
        <v>4.0000000000000001E-3</v>
      </c>
      <c r="C131" s="69"/>
      <c r="D131" s="9">
        <v>50</v>
      </c>
      <c r="E131" s="72">
        <f t="shared" si="8"/>
        <v>0.08</v>
      </c>
      <c r="F131" s="84"/>
      <c r="J131" s="54">
        <f>$J$1+COUNTIF($A$2:A131,$A$1)</f>
        <v>45683</v>
      </c>
    </row>
    <row r="132" spans="1:10" x14ac:dyDescent="0.25">
      <c r="A132" s="79" t="s">
        <v>60</v>
      </c>
      <c r="B132" s="68">
        <v>1E-3</v>
      </c>
      <c r="C132" s="9"/>
      <c r="D132" s="9">
        <v>50</v>
      </c>
      <c r="E132" s="72">
        <f t="shared" si="8"/>
        <v>0.02</v>
      </c>
      <c r="F132" s="84"/>
      <c r="J132" s="54">
        <f>$J$1+COUNTIF($A$2:A132,$A$1)</f>
        <v>45683</v>
      </c>
    </row>
    <row r="133" spans="1:10" x14ac:dyDescent="0.25">
      <c r="A133" s="79" t="s">
        <v>61</v>
      </c>
      <c r="B133" s="68">
        <v>1.4E-2</v>
      </c>
      <c r="C133" s="9"/>
      <c r="D133" s="9">
        <v>50</v>
      </c>
      <c r="E133" s="72">
        <f t="shared" si="8"/>
        <v>0.28000000000000003</v>
      </c>
      <c r="F133" s="84"/>
      <c r="J133" s="54">
        <f>$J$1+COUNTIF($A$2:A133,$A$1)</f>
        <v>45683</v>
      </c>
    </row>
    <row r="134" spans="1:10" x14ac:dyDescent="0.25">
      <c r="A134" s="61">
        <v>329683</v>
      </c>
      <c r="B134" s="68">
        <v>3.2000000000000001E-2</v>
      </c>
      <c r="C134" s="69"/>
      <c r="D134" s="9">
        <v>50</v>
      </c>
      <c r="E134" s="63">
        <f t="shared" si="8"/>
        <v>0.64</v>
      </c>
      <c r="F134" s="84"/>
      <c r="J134" s="54">
        <f>$J$1+COUNTIF($A$2:A134,$A$1)</f>
        <v>45683</v>
      </c>
    </row>
    <row r="135" spans="1:10" x14ac:dyDescent="0.25">
      <c r="A135" s="61">
        <v>329689</v>
      </c>
      <c r="B135" s="68">
        <v>0.01</v>
      </c>
      <c r="C135" s="9"/>
      <c r="D135" s="9">
        <v>50</v>
      </c>
      <c r="E135" s="63">
        <f t="shared" si="8"/>
        <v>0.2</v>
      </c>
      <c r="F135" s="84"/>
      <c r="J135" s="54">
        <f>$J$1+COUNTIF($A$2:A135,$A$1)</f>
        <v>45683</v>
      </c>
    </row>
    <row r="136" spans="1:10" x14ac:dyDescent="0.25">
      <c r="A136" s="61">
        <v>329708</v>
      </c>
      <c r="B136" s="68">
        <v>7.0000000000000001E-3</v>
      </c>
      <c r="C136" s="9"/>
      <c r="D136" s="9">
        <v>50</v>
      </c>
      <c r="E136" s="63">
        <f t="shared" si="8"/>
        <v>0.14000000000000001</v>
      </c>
      <c r="F136" s="84"/>
      <c r="J136" s="54">
        <f>$J$1+COUNTIF($A$2:A136,$A$1)</f>
        <v>45683</v>
      </c>
    </row>
    <row r="137" spans="1:10" ht="15.75" thickBot="1" x14ac:dyDescent="0.3">
      <c r="A137" s="61">
        <v>329713</v>
      </c>
      <c r="B137" s="68">
        <v>1.0999999999999999E-2</v>
      </c>
      <c r="C137" s="67"/>
      <c r="D137" s="9">
        <v>50</v>
      </c>
      <c r="E137" s="70">
        <f t="shared" si="8"/>
        <v>0.22</v>
      </c>
      <c r="F137" s="85"/>
      <c r="J137" s="54">
        <f>$J$1+COUNTIF($A$2:A137,$A$1)</f>
        <v>45683</v>
      </c>
    </row>
    <row r="138" spans="1:10" x14ac:dyDescent="0.25">
      <c r="A138" s="61">
        <v>329722</v>
      </c>
      <c r="B138" s="8">
        <v>1E-3</v>
      </c>
      <c r="C138" s="9"/>
      <c r="D138" s="9">
        <v>50</v>
      </c>
      <c r="E138" s="63">
        <f t="shared" si="8"/>
        <v>0.02</v>
      </c>
      <c r="F138" s="83">
        <f>F126+1</f>
        <v>2</v>
      </c>
      <c r="J138" s="54">
        <f>$J$1+COUNTIF($A$2:A138,$A$1)</f>
        <v>45683</v>
      </c>
    </row>
    <row r="139" spans="1:10" x14ac:dyDescent="0.25">
      <c r="A139" s="61">
        <v>329723</v>
      </c>
      <c r="B139" s="8">
        <v>1.6E-2</v>
      </c>
      <c r="C139" s="9"/>
      <c r="D139" s="9">
        <v>50</v>
      </c>
      <c r="E139" s="63">
        <f t="shared" si="8"/>
        <v>0.32</v>
      </c>
      <c r="F139" s="84"/>
      <c r="J139" s="54">
        <f>$J$1+COUNTIF($A$2:A139,$A$1)</f>
        <v>45683</v>
      </c>
    </row>
    <row r="140" spans="1:10" x14ac:dyDescent="0.25">
      <c r="A140" s="61">
        <v>329728</v>
      </c>
      <c r="B140" s="68">
        <v>1.0999999999999999E-2</v>
      </c>
      <c r="C140" s="69"/>
      <c r="D140" s="9">
        <v>50</v>
      </c>
      <c r="E140" s="71">
        <f t="shared" si="8"/>
        <v>0.22</v>
      </c>
      <c r="F140" s="84"/>
      <c r="J140" s="54">
        <f>$J$1+COUNTIF($A$2:A140,$A$1)</f>
        <v>45683</v>
      </c>
    </row>
    <row r="141" spans="1:10" x14ac:dyDescent="0.25">
      <c r="A141" s="61">
        <v>329732</v>
      </c>
      <c r="B141" s="68">
        <v>0.01</v>
      </c>
      <c r="C141" s="9"/>
      <c r="D141" s="9">
        <v>50</v>
      </c>
      <c r="E141" s="63">
        <f t="shared" si="8"/>
        <v>0.2</v>
      </c>
      <c r="F141" s="84"/>
      <c r="J141" s="54">
        <f>$J$1+COUNTIF($A$2:A141,$A$1)</f>
        <v>45683</v>
      </c>
    </row>
    <row r="142" spans="1:10" x14ac:dyDescent="0.25">
      <c r="A142" s="61">
        <v>329733</v>
      </c>
      <c r="B142" s="68">
        <v>4.8000000000000001E-2</v>
      </c>
      <c r="C142" s="9"/>
      <c r="D142" s="9">
        <v>50</v>
      </c>
      <c r="E142" s="63">
        <f t="shared" ref="E142:E205" si="9">IF(ISBLANK(B142),"",ROUND((B142*1000/D142),2))</f>
        <v>0.96</v>
      </c>
      <c r="F142" s="84"/>
      <c r="J142" s="54">
        <f>$J$1+COUNTIF($A$2:A142,$A$1)</f>
        <v>45683</v>
      </c>
    </row>
    <row r="143" spans="1:10" x14ac:dyDescent="0.25">
      <c r="A143" s="61">
        <v>329734</v>
      </c>
      <c r="B143" s="68">
        <v>3.0000000000000001E-3</v>
      </c>
      <c r="C143" s="69"/>
      <c r="D143" s="9">
        <v>50</v>
      </c>
      <c r="E143" s="63">
        <f t="shared" si="9"/>
        <v>0.06</v>
      </c>
      <c r="F143" s="84"/>
      <c r="J143" s="54">
        <f>$J$1+COUNTIF($A$2:A143,$A$1)</f>
        <v>45683</v>
      </c>
    </row>
    <row r="144" spans="1:10" x14ac:dyDescent="0.25">
      <c r="A144" s="61">
        <v>506739</v>
      </c>
      <c r="B144" s="68">
        <v>3.1E-2</v>
      </c>
      <c r="C144" s="9"/>
      <c r="D144" s="9">
        <v>50</v>
      </c>
      <c r="E144" s="63">
        <f t="shared" si="9"/>
        <v>0.62</v>
      </c>
      <c r="F144" s="84"/>
      <c r="J144" s="54">
        <f>$J$1+COUNTIF($A$2:A144,$A$1)</f>
        <v>45683</v>
      </c>
    </row>
    <row r="145" spans="1:10" x14ac:dyDescent="0.25">
      <c r="A145" s="61">
        <v>329745</v>
      </c>
      <c r="B145" s="68">
        <v>1.2E-2</v>
      </c>
      <c r="C145" s="9"/>
      <c r="D145" s="9">
        <v>50</v>
      </c>
      <c r="E145" s="63">
        <f t="shared" si="9"/>
        <v>0.24</v>
      </c>
      <c r="F145" s="84"/>
      <c r="J145" s="54">
        <f>$J$1+COUNTIF($A$2:A145,$A$1)</f>
        <v>45683</v>
      </c>
    </row>
    <row r="146" spans="1:10" x14ac:dyDescent="0.25">
      <c r="A146" s="61">
        <v>329747</v>
      </c>
      <c r="B146" s="68">
        <v>1.2999999999999999E-2</v>
      </c>
      <c r="C146" s="69"/>
      <c r="D146" s="9">
        <v>50</v>
      </c>
      <c r="E146" s="63">
        <f t="shared" si="9"/>
        <v>0.26</v>
      </c>
      <c r="F146" s="84"/>
      <c r="J146" s="54">
        <f>$J$1+COUNTIF($A$2:A146,$A$1)</f>
        <v>45683</v>
      </c>
    </row>
    <row r="147" spans="1:10" x14ac:dyDescent="0.25">
      <c r="A147" s="61">
        <v>329751</v>
      </c>
      <c r="B147" s="68">
        <v>5.0000000000000001E-3</v>
      </c>
      <c r="C147" s="9"/>
      <c r="D147" s="9">
        <v>50</v>
      </c>
      <c r="E147" s="63">
        <f t="shared" si="9"/>
        <v>0.1</v>
      </c>
      <c r="F147" s="84"/>
      <c r="J147" s="54">
        <f>$J$1+COUNTIF($A$2:A147,$A$1)</f>
        <v>45683</v>
      </c>
    </row>
    <row r="148" spans="1:10" x14ac:dyDescent="0.25">
      <c r="A148" s="61">
        <v>329757</v>
      </c>
      <c r="B148" s="68">
        <v>0.01</v>
      </c>
      <c r="C148" s="9"/>
      <c r="D148" s="9">
        <v>50</v>
      </c>
      <c r="E148" s="63">
        <f t="shared" si="9"/>
        <v>0.2</v>
      </c>
      <c r="F148" s="84"/>
      <c r="J148" s="54">
        <f>$J$1+COUNTIF($A$2:A148,$A$1)</f>
        <v>45683</v>
      </c>
    </row>
    <row r="149" spans="1:10" ht="15.75" thickBot="1" x14ac:dyDescent="0.3">
      <c r="A149" s="61">
        <v>329667</v>
      </c>
      <c r="B149" s="68">
        <v>1.9E-2</v>
      </c>
      <c r="C149" s="67"/>
      <c r="D149" s="9">
        <v>50</v>
      </c>
      <c r="E149" s="70">
        <f t="shared" si="9"/>
        <v>0.38</v>
      </c>
      <c r="F149" s="85"/>
      <c r="J149" s="54">
        <f>$J$1+COUNTIF($A$2:A149,$A$1)</f>
        <v>45683</v>
      </c>
    </row>
    <row r="150" spans="1:10" x14ac:dyDescent="0.25">
      <c r="A150" s="61">
        <v>329640</v>
      </c>
      <c r="B150" s="8">
        <v>7.0000000000000001E-3</v>
      </c>
      <c r="C150" s="9"/>
      <c r="D150" s="9">
        <v>50</v>
      </c>
      <c r="E150" s="63">
        <f t="shared" si="9"/>
        <v>0.14000000000000001</v>
      </c>
      <c r="F150" s="83">
        <f>F138+1</f>
        <v>3</v>
      </c>
      <c r="J150" s="54">
        <f>$J$1+COUNTIF($A$2:A150,$A$1)</f>
        <v>45683</v>
      </c>
    </row>
    <row r="151" spans="1:10" x14ac:dyDescent="0.25">
      <c r="A151" s="61">
        <v>329642</v>
      </c>
      <c r="B151" s="8">
        <v>1.7000000000000001E-2</v>
      </c>
      <c r="C151" s="9"/>
      <c r="D151" s="9">
        <v>50</v>
      </c>
      <c r="E151" s="63">
        <f t="shared" si="9"/>
        <v>0.34</v>
      </c>
      <c r="F151" s="84"/>
      <c r="J151" s="54">
        <f>$J$1+COUNTIF($A$2:A151,$A$1)</f>
        <v>45683</v>
      </c>
    </row>
    <row r="152" spans="1:10" x14ac:dyDescent="0.25">
      <c r="A152" s="61">
        <v>329643</v>
      </c>
      <c r="B152" s="68">
        <v>2E-3</v>
      </c>
      <c r="C152" s="69"/>
      <c r="D152" s="9">
        <v>50</v>
      </c>
      <c r="E152" s="71">
        <f t="shared" si="9"/>
        <v>0.04</v>
      </c>
      <c r="F152" s="84"/>
      <c r="J152" s="54">
        <f>$J$1+COUNTIF($A$2:A152,$A$1)</f>
        <v>45683</v>
      </c>
    </row>
    <row r="153" spans="1:10" x14ac:dyDescent="0.25">
      <c r="A153" s="61">
        <v>329646</v>
      </c>
      <c r="B153" s="68">
        <v>7.0000000000000001E-3</v>
      </c>
      <c r="C153" s="9"/>
      <c r="D153" s="9">
        <v>50</v>
      </c>
      <c r="E153" s="63">
        <f t="shared" si="9"/>
        <v>0.14000000000000001</v>
      </c>
      <c r="F153" s="84"/>
      <c r="J153" s="54">
        <f>$J$1+COUNTIF($A$2:A153,$A$1)</f>
        <v>45683</v>
      </c>
    </row>
    <row r="154" spans="1:10" x14ac:dyDescent="0.25">
      <c r="A154" s="61">
        <v>329650</v>
      </c>
      <c r="B154" s="68">
        <v>1E-3</v>
      </c>
      <c r="C154" s="9"/>
      <c r="D154" s="9">
        <v>50</v>
      </c>
      <c r="E154" s="63">
        <f t="shared" si="9"/>
        <v>0.02</v>
      </c>
      <c r="F154" s="84"/>
      <c r="J154" s="54">
        <f>$J$1+COUNTIF($A$2:A154,$A$1)</f>
        <v>45683</v>
      </c>
    </row>
    <row r="155" spans="1:10" x14ac:dyDescent="0.25">
      <c r="A155" s="61">
        <v>329652</v>
      </c>
      <c r="B155" s="68">
        <v>9.1999999999999998E-2</v>
      </c>
      <c r="C155" s="69"/>
      <c r="D155" s="9">
        <v>50</v>
      </c>
      <c r="E155" s="63">
        <f t="shared" si="9"/>
        <v>1.84</v>
      </c>
      <c r="F155" s="84"/>
      <c r="J155" s="54">
        <f>$J$1+COUNTIF($A$2:A155,$A$1)</f>
        <v>45683</v>
      </c>
    </row>
    <row r="156" spans="1:10" x14ac:dyDescent="0.25">
      <c r="A156" s="61">
        <v>329653</v>
      </c>
      <c r="B156" s="68">
        <v>5.0000000000000001E-3</v>
      </c>
      <c r="C156" s="9"/>
      <c r="D156" s="9">
        <v>50</v>
      </c>
      <c r="E156" s="63">
        <f t="shared" si="9"/>
        <v>0.1</v>
      </c>
      <c r="F156" s="84"/>
      <c r="J156" s="54">
        <f>$J$1+COUNTIF($A$2:A156,$A$1)</f>
        <v>45683</v>
      </c>
    </row>
    <row r="157" spans="1:10" x14ac:dyDescent="0.25">
      <c r="A157" s="61">
        <v>329654</v>
      </c>
      <c r="B157" s="68">
        <v>7.0000000000000001E-3</v>
      </c>
      <c r="C157" s="9"/>
      <c r="D157" s="9">
        <v>50</v>
      </c>
      <c r="E157" s="63">
        <f t="shared" si="9"/>
        <v>0.14000000000000001</v>
      </c>
      <c r="F157" s="84"/>
      <c r="J157" s="54">
        <f>$J$1+COUNTIF($A$2:A157,$A$1)</f>
        <v>45683</v>
      </c>
    </row>
    <row r="158" spans="1:10" x14ac:dyDescent="0.25">
      <c r="A158" s="61">
        <v>329660</v>
      </c>
      <c r="B158" s="68">
        <v>1.4E-2</v>
      </c>
      <c r="C158" s="69"/>
      <c r="D158" s="9">
        <v>50</v>
      </c>
      <c r="E158" s="63">
        <f t="shared" si="9"/>
        <v>0.28000000000000003</v>
      </c>
      <c r="F158" s="84"/>
      <c r="J158" s="54">
        <f>$J$1+COUNTIF($A$2:A158,$A$1)</f>
        <v>45683</v>
      </c>
    </row>
    <row r="159" spans="1:10" x14ac:dyDescent="0.25">
      <c r="A159" s="61">
        <v>329664</v>
      </c>
      <c r="B159" s="68">
        <v>1E-3</v>
      </c>
      <c r="C159" s="9"/>
      <c r="D159" s="9">
        <v>50</v>
      </c>
      <c r="E159" s="63">
        <f t="shared" si="9"/>
        <v>0.02</v>
      </c>
      <c r="F159" s="84"/>
      <c r="J159" s="54">
        <f>$J$1+COUNTIF($A$2:A159,$A$1)</f>
        <v>45683</v>
      </c>
    </row>
    <row r="160" spans="1:10" x14ac:dyDescent="0.25">
      <c r="A160" s="61">
        <v>329668</v>
      </c>
      <c r="B160" s="68">
        <v>1.0999999999999999E-2</v>
      </c>
      <c r="C160" s="9"/>
      <c r="D160" s="9">
        <v>50</v>
      </c>
      <c r="E160" s="63">
        <f t="shared" si="9"/>
        <v>0.22</v>
      </c>
      <c r="F160" s="84"/>
      <c r="J160" s="54">
        <f>$J$1+COUNTIF($A$2:A160,$A$1)</f>
        <v>45683</v>
      </c>
    </row>
    <row r="161" spans="1:10" ht="15.75" thickBot="1" x14ac:dyDescent="0.3">
      <c r="A161" s="61">
        <v>329669</v>
      </c>
      <c r="B161" s="68">
        <v>4.1000000000000002E-2</v>
      </c>
      <c r="C161" s="67"/>
      <c r="D161" s="9">
        <v>50</v>
      </c>
      <c r="E161" s="70">
        <f t="shared" si="9"/>
        <v>0.82</v>
      </c>
      <c r="F161" s="85"/>
      <c r="J161" s="54">
        <f>$J$1+COUNTIF($A$2:A161,$A$1)</f>
        <v>45683</v>
      </c>
    </row>
    <row r="162" spans="1:10" x14ac:dyDescent="0.25">
      <c r="A162" s="61">
        <v>329670</v>
      </c>
      <c r="B162" s="8">
        <v>7.0000000000000001E-3</v>
      </c>
      <c r="C162" s="9"/>
      <c r="D162" s="9">
        <v>50</v>
      </c>
      <c r="E162" s="63">
        <f t="shared" si="9"/>
        <v>0.14000000000000001</v>
      </c>
      <c r="F162" s="83">
        <f>F150+1</f>
        <v>4</v>
      </c>
      <c r="J162" s="54">
        <f>$J$1+COUNTIF($A$2:A162,$A$1)</f>
        <v>45683</v>
      </c>
    </row>
    <row r="163" spans="1:10" x14ac:dyDescent="0.25">
      <c r="A163" s="61">
        <v>329671</v>
      </c>
      <c r="B163" s="8">
        <v>4.9000000000000002E-2</v>
      </c>
      <c r="C163" s="9"/>
      <c r="D163" s="9">
        <v>50</v>
      </c>
      <c r="E163" s="63">
        <f t="shared" si="9"/>
        <v>0.98</v>
      </c>
      <c r="F163" s="84"/>
      <c r="J163" s="54">
        <f>$J$1+COUNTIF($A$2:A163,$A$1)</f>
        <v>45683</v>
      </c>
    </row>
    <row r="164" spans="1:10" x14ac:dyDescent="0.25">
      <c r="A164" s="61">
        <v>329675</v>
      </c>
      <c r="B164" s="68">
        <v>8.9999999999999993E-3</v>
      </c>
      <c r="C164" s="69"/>
      <c r="D164" s="9">
        <v>50</v>
      </c>
      <c r="E164" s="71">
        <f t="shared" si="9"/>
        <v>0.18</v>
      </c>
      <c r="F164" s="84"/>
      <c r="J164" s="54">
        <f>$J$1+COUNTIF($A$2:A164,$A$1)</f>
        <v>45683</v>
      </c>
    </row>
    <row r="165" spans="1:10" x14ac:dyDescent="0.25">
      <c r="A165" s="61">
        <v>329688</v>
      </c>
      <c r="B165" s="68">
        <v>4.7E-2</v>
      </c>
      <c r="C165" s="9"/>
      <c r="D165" s="9">
        <v>50</v>
      </c>
      <c r="E165" s="63">
        <f t="shared" si="9"/>
        <v>0.94</v>
      </c>
      <c r="F165" s="84"/>
      <c r="J165" s="54">
        <f>$J$1+COUNTIF($A$2:A165,$A$1)</f>
        <v>45683</v>
      </c>
    </row>
    <row r="166" spans="1:10" x14ac:dyDescent="0.25">
      <c r="A166" s="61">
        <v>329691</v>
      </c>
      <c r="B166" s="68">
        <v>4.1000000000000002E-2</v>
      </c>
      <c r="C166" s="9"/>
      <c r="D166" s="9">
        <v>50</v>
      </c>
      <c r="E166" s="63">
        <f t="shared" si="9"/>
        <v>0.82</v>
      </c>
      <c r="F166" s="84"/>
      <c r="J166" s="54">
        <f>$J$1+COUNTIF($A$2:A166,$A$1)</f>
        <v>45683</v>
      </c>
    </row>
    <row r="167" spans="1:10" x14ac:dyDescent="0.25">
      <c r="A167" s="61">
        <v>329696</v>
      </c>
      <c r="B167" s="68">
        <v>1.2999999999999999E-2</v>
      </c>
      <c r="C167" s="69"/>
      <c r="D167" s="9">
        <v>50</v>
      </c>
      <c r="E167" s="63">
        <f t="shared" si="9"/>
        <v>0.26</v>
      </c>
      <c r="F167" s="84"/>
      <c r="J167" s="54">
        <f>$J$1+COUNTIF($A$2:A167,$A$1)</f>
        <v>45683</v>
      </c>
    </row>
    <row r="168" spans="1:10" x14ac:dyDescent="0.25">
      <c r="A168" s="61">
        <v>329703</v>
      </c>
      <c r="B168" s="68">
        <v>8.9999999999999993E-3</v>
      </c>
      <c r="C168" s="9"/>
      <c r="D168" s="9">
        <v>50</v>
      </c>
      <c r="E168" s="63">
        <f t="shared" si="9"/>
        <v>0.18</v>
      </c>
      <c r="F168" s="84"/>
      <c r="J168" s="54">
        <f>$J$1+COUNTIF($A$2:A168,$A$1)</f>
        <v>45683</v>
      </c>
    </row>
    <row r="169" spans="1:10" x14ac:dyDescent="0.25">
      <c r="A169" s="61">
        <v>329705</v>
      </c>
      <c r="B169" s="68">
        <v>8.9999999999999993E-3</v>
      </c>
      <c r="C169" s="9"/>
      <c r="D169" s="9">
        <v>50</v>
      </c>
      <c r="E169" s="63">
        <f t="shared" si="9"/>
        <v>0.18</v>
      </c>
      <c r="F169" s="84"/>
      <c r="J169" s="54">
        <f>$J$1+COUNTIF($A$2:A169,$A$1)</f>
        <v>45683</v>
      </c>
    </row>
    <row r="170" spans="1:10" x14ac:dyDescent="0.25">
      <c r="A170" s="61">
        <v>329718</v>
      </c>
      <c r="B170" s="68">
        <v>2.7E-2</v>
      </c>
      <c r="C170" s="69"/>
      <c r="D170" s="9">
        <v>50</v>
      </c>
      <c r="E170" s="63">
        <f t="shared" si="9"/>
        <v>0.54</v>
      </c>
      <c r="F170" s="84"/>
      <c r="J170" s="54">
        <f>$J$1+COUNTIF($A$2:A170,$A$1)</f>
        <v>45683</v>
      </c>
    </row>
    <row r="171" spans="1:10" x14ac:dyDescent="0.25">
      <c r="A171" s="61">
        <v>329724</v>
      </c>
      <c r="B171" s="68">
        <v>8.0000000000000002E-3</v>
      </c>
      <c r="C171" s="9"/>
      <c r="D171" s="9">
        <v>50</v>
      </c>
      <c r="E171" s="63">
        <f t="shared" si="9"/>
        <v>0.16</v>
      </c>
      <c r="F171" s="84"/>
      <c r="J171" s="54">
        <f>$J$1+COUNTIF($A$2:A171,$A$1)</f>
        <v>45683</v>
      </c>
    </row>
    <row r="172" spans="1:10" x14ac:dyDescent="0.25">
      <c r="A172" s="61">
        <v>329741</v>
      </c>
      <c r="B172" s="68">
        <v>0.01</v>
      </c>
      <c r="C172" s="9"/>
      <c r="D172" s="9">
        <v>50</v>
      </c>
      <c r="E172" s="63">
        <f t="shared" si="9"/>
        <v>0.2</v>
      </c>
      <c r="F172" s="84"/>
      <c r="J172" s="54">
        <f>$J$1+COUNTIF($A$2:A172,$A$1)</f>
        <v>45683</v>
      </c>
    </row>
    <row r="173" spans="1:10" ht="15.75" thickBot="1" x14ac:dyDescent="0.3">
      <c r="A173" s="61">
        <v>329750</v>
      </c>
      <c r="B173" s="68">
        <v>1.0999999999999999E-2</v>
      </c>
      <c r="C173" s="67"/>
      <c r="D173" s="9">
        <v>50</v>
      </c>
      <c r="E173" s="70">
        <f t="shared" si="9"/>
        <v>0.22</v>
      </c>
      <c r="F173" s="85"/>
      <c r="J173" s="54">
        <f>$J$1+COUNTIF($A$2:A173,$A$1)</f>
        <v>45683</v>
      </c>
    </row>
    <row r="174" spans="1:10" x14ac:dyDescent="0.25">
      <c r="A174" s="61">
        <v>329681</v>
      </c>
      <c r="B174" s="8">
        <v>2.7E-2</v>
      </c>
      <c r="C174" s="9"/>
      <c r="D174" s="9">
        <v>50</v>
      </c>
      <c r="E174" s="63">
        <f t="shared" si="9"/>
        <v>0.54</v>
      </c>
      <c r="F174" s="83">
        <f>F162+1</f>
        <v>5</v>
      </c>
      <c r="J174" s="54">
        <f>$J$1+COUNTIF($A$2:A174,$A$1)</f>
        <v>45683</v>
      </c>
    </row>
    <row r="175" spans="1:10" x14ac:dyDescent="0.25">
      <c r="A175" s="61">
        <v>329685</v>
      </c>
      <c r="B175" s="8">
        <v>2.5999999999999999E-2</v>
      </c>
      <c r="C175" s="9"/>
      <c r="D175" s="9">
        <v>50</v>
      </c>
      <c r="E175" s="63">
        <f t="shared" si="9"/>
        <v>0.52</v>
      </c>
      <c r="F175" s="84"/>
      <c r="J175" s="54">
        <f>$J$1+COUNTIF($A$2:A175,$A$1)</f>
        <v>45683</v>
      </c>
    </row>
    <row r="176" spans="1:10" x14ac:dyDescent="0.25">
      <c r="A176" s="61">
        <v>329686</v>
      </c>
      <c r="B176" s="68">
        <v>4.3999999999999997E-2</v>
      </c>
      <c r="C176" s="69"/>
      <c r="D176" s="9">
        <v>50</v>
      </c>
      <c r="E176" s="71">
        <f t="shared" si="9"/>
        <v>0.88</v>
      </c>
      <c r="F176" s="84"/>
      <c r="J176" s="54">
        <f>$J$1+COUNTIF($A$2:A176,$A$1)</f>
        <v>45683</v>
      </c>
    </row>
    <row r="177" spans="1:10" x14ac:dyDescent="0.25">
      <c r="A177" s="61">
        <v>329690</v>
      </c>
      <c r="B177" s="68">
        <v>2.1000000000000001E-2</v>
      </c>
      <c r="C177" s="9"/>
      <c r="D177" s="9">
        <v>50</v>
      </c>
      <c r="E177" s="63">
        <f t="shared" si="9"/>
        <v>0.42</v>
      </c>
      <c r="F177" s="84"/>
      <c r="J177" s="54">
        <f>$J$1+COUNTIF($A$2:A177,$A$1)</f>
        <v>45683</v>
      </c>
    </row>
    <row r="178" spans="1:10" x14ac:dyDescent="0.25">
      <c r="A178" s="61">
        <v>329693</v>
      </c>
      <c r="B178" s="68">
        <v>8.0000000000000002E-3</v>
      </c>
      <c r="C178" s="9"/>
      <c r="D178" s="9">
        <v>50</v>
      </c>
      <c r="E178" s="63">
        <f t="shared" si="9"/>
        <v>0.16</v>
      </c>
      <c r="F178" s="84"/>
      <c r="J178" s="54">
        <f>$J$1+COUNTIF($A$2:A178,$A$1)</f>
        <v>45683</v>
      </c>
    </row>
    <row r="179" spans="1:10" x14ac:dyDescent="0.25">
      <c r="A179" s="61">
        <v>329697</v>
      </c>
      <c r="B179" s="68">
        <v>0.22600000000000001</v>
      </c>
      <c r="C179" s="69"/>
      <c r="D179" s="9">
        <v>50</v>
      </c>
      <c r="E179" s="63">
        <f t="shared" si="9"/>
        <v>4.5199999999999996</v>
      </c>
      <c r="F179" s="84"/>
      <c r="J179" s="54">
        <f>$J$1+COUNTIF($A$2:A179,$A$1)</f>
        <v>45683</v>
      </c>
    </row>
    <row r="180" spans="1:10" x14ac:dyDescent="0.25">
      <c r="A180" s="61">
        <v>329698</v>
      </c>
      <c r="B180" s="68">
        <v>9.5000000000000001E-2</v>
      </c>
      <c r="C180" s="9"/>
      <c r="D180" s="9">
        <v>50</v>
      </c>
      <c r="E180" s="63">
        <f t="shared" si="9"/>
        <v>1.9</v>
      </c>
      <c r="F180" s="84"/>
      <c r="J180" s="54">
        <f>$J$1+COUNTIF($A$2:A180,$A$1)</f>
        <v>45683</v>
      </c>
    </row>
    <row r="181" spans="1:10" x14ac:dyDescent="0.25">
      <c r="A181" s="61">
        <v>329707</v>
      </c>
      <c r="B181" s="68">
        <v>6.0000000000000001E-3</v>
      </c>
      <c r="C181" s="9"/>
      <c r="D181" s="9">
        <v>50</v>
      </c>
      <c r="E181" s="63">
        <f t="shared" si="9"/>
        <v>0.12</v>
      </c>
      <c r="F181" s="84"/>
      <c r="J181" s="54">
        <f>$J$1+COUNTIF($A$2:A181,$A$1)</f>
        <v>45683</v>
      </c>
    </row>
    <row r="182" spans="1:10" x14ac:dyDescent="0.25">
      <c r="A182" s="61">
        <v>329709</v>
      </c>
      <c r="B182" s="68">
        <v>1.2E-2</v>
      </c>
      <c r="C182" s="69"/>
      <c r="D182" s="9">
        <v>50</v>
      </c>
      <c r="E182" s="63">
        <f t="shared" si="9"/>
        <v>0.24</v>
      </c>
      <c r="F182" s="84"/>
      <c r="J182" s="54">
        <f>$J$1+COUNTIF($A$2:A182,$A$1)</f>
        <v>45683</v>
      </c>
    </row>
    <row r="183" spans="1:10" x14ac:dyDescent="0.25">
      <c r="A183" s="61">
        <v>329725</v>
      </c>
      <c r="B183" s="68">
        <v>1.4E-2</v>
      </c>
      <c r="C183" s="9"/>
      <c r="D183" s="9">
        <v>50</v>
      </c>
      <c r="E183" s="63">
        <f t="shared" si="9"/>
        <v>0.28000000000000003</v>
      </c>
      <c r="F183" s="84"/>
      <c r="J183" s="54">
        <f>$J$1+COUNTIF($A$2:A183,$A$1)</f>
        <v>45683</v>
      </c>
    </row>
    <row r="184" spans="1:10" x14ac:dyDescent="0.25">
      <c r="A184" s="61">
        <v>329727</v>
      </c>
      <c r="B184" s="68">
        <v>5.0000000000000001E-3</v>
      </c>
      <c r="C184" s="9"/>
      <c r="D184" s="9">
        <v>50</v>
      </c>
      <c r="E184" s="63">
        <f t="shared" si="9"/>
        <v>0.1</v>
      </c>
      <c r="F184" s="84"/>
      <c r="J184" s="54">
        <f>$J$1+COUNTIF($A$2:A184,$A$1)</f>
        <v>45683</v>
      </c>
    </row>
    <row r="185" spans="1:10" ht="15.75" thickBot="1" x14ac:dyDescent="0.3">
      <c r="A185" s="61">
        <v>329729</v>
      </c>
      <c r="B185" s="68">
        <v>1.2999999999999999E-2</v>
      </c>
      <c r="C185" s="67"/>
      <c r="D185" s="9">
        <v>50</v>
      </c>
      <c r="E185" s="70">
        <f t="shared" si="9"/>
        <v>0.26</v>
      </c>
      <c r="F185" s="85"/>
      <c r="J185" s="54">
        <f>$J$1+COUNTIF($A$2:A185,$A$1)</f>
        <v>45683</v>
      </c>
    </row>
    <row r="186" spans="1:10" x14ac:dyDescent="0.25">
      <c r="A186" s="61">
        <v>329731</v>
      </c>
      <c r="B186" s="8">
        <v>0.01</v>
      </c>
      <c r="C186" s="9"/>
      <c r="D186" s="9">
        <v>50</v>
      </c>
      <c r="E186" s="63">
        <f t="shared" si="9"/>
        <v>0.2</v>
      </c>
      <c r="F186" s="83">
        <f>F174+1</f>
        <v>6</v>
      </c>
      <c r="J186" s="54">
        <f>$J$1+COUNTIF($A$2:A186,$A$1)</f>
        <v>45683</v>
      </c>
    </row>
    <row r="187" spans="1:10" x14ac:dyDescent="0.25">
      <c r="A187" s="61">
        <v>329743</v>
      </c>
      <c r="B187" s="8">
        <v>8.9999999999999993E-3</v>
      </c>
      <c r="C187" s="9"/>
      <c r="D187" s="9">
        <v>50</v>
      </c>
      <c r="E187" s="63">
        <f t="shared" si="9"/>
        <v>0.18</v>
      </c>
      <c r="F187" s="84"/>
      <c r="J187" s="54">
        <f>$J$1+COUNTIF($A$2:A187,$A$1)</f>
        <v>45683</v>
      </c>
    </row>
    <row r="188" spans="1:10" x14ac:dyDescent="0.25">
      <c r="A188" s="61">
        <v>329770</v>
      </c>
      <c r="B188" s="68">
        <v>1.0999999999999999E-2</v>
      </c>
      <c r="C188" s="69"/>
      <c r="D188" s="9">
        <v>50</v>
      </c>
      <c r="E188" s="71">
        <f t="shared" si="9"/>
        <v>0.22</v>
      </c>
      <c r="F188" s="84"/>
      <c r="J188" s="54">
        <f>$J$1+COUNTIF($A$2:A188,$A$1)</f>
        <v>45683</v>
      </c>
    </row>
    <row r="189" spans="1:10" x14ac:dyDescent="0.25">
      <c r="A189" s="61">
        <v>329773</v>
      </c>
      <c r="B189" s="68">
        <v>1.4E-2</v>
      </c>
      <c r="C189" s="9"/>
      <c r="D189" s="9">
        <v>50</v>
      </c>
      <c r="E189" s="63">
        <f t="shared" si="9"/>
        <v>0.28000000000000003</v>
      </c>
      <c r="F189" s="84"/>
      <c r="J189" s="54">
        <f>$J$1+COUNTIF($A$2:A189,$A$1)</f>
        <v>45683</v>
      </c>
    </row>
    <row r="190" spans="1:10" x14ac:dyDescent="0.25">
      <c r="A190" s="61">
        <v>329777</v>
      </c>
      <c r="B190" s="68">
        <v>0.01</v>
      </c>
      <c r="C190" s="9"/>
      <c r="D190" s="9">
        <v>50</v>
      </c>
      <c r="E190" s="63">
        <f t="shared" si="9"/>
        <v>0.2</v>
      </c>
      <c r="F190" s="84"/>
      <c r="J190" s="54">
        <f>$J$1+COUNTIF($A$2:A190,$A$1)</f>
        <v>45683</v>
      </c>
    </row>
    <row r="191" spans="1:10" x14ac:dyDescent="0.25">
      <c r="A191" s="61">
        <v>329783</v>
      </c>
      <c r="B191" s="68">
        <v>1E-3</v>
      </c>
      <c r="C191" s="69"/>
      <c r="D191" s="9">
        <v>50</v>
      </c>
      <c r="E191" s="63">
        <f t="shared" si="9"/>
        <v>0.02</v>
      </c>
      <c r="F191" s="84"/>
      <c r="J191" s="54">
        <f>$J$1+COUNTIF($A$2:A191,$A$1)</f>
        <v>45683</v>
      </c>
    </row>
    <row r="192" spans="1:10" x14ac:dyDescent="0.25">
      <c r="A192" s="61">
        <v>506628</v>
      </c>
      <c r="B192" s="68">
        <v>5.0000000000000001E-3</v>
      </c>
      <c r="C192" s="9"/>
      <c r="D192" s="9">
        <v>50</v>
      </c>
      <c r="E192" s="63">
        <f t="shared" si="9"/>
        <v>0.1</v>
      </c>
      <c r="F192" s="84"/>
      <c r="J192" s="54">
        <f>$J$1+COUNTIF($A$2:A192,$A$1)</f>
        <v>45683</v>
      </c>
    </row>
    <row r="193" spans="1:10" x14ac:dyDescent="0.25">
      <c r="A193" s="61">
        <v>506621</v>
      </c>
      <c r="B193" s="68">
        <v>1.7999999999999999E-2</v>
      </c>
      <c r="C193" s="9"/>
      <c r="D193" s="9">
        <v>50</v>
      </c>
      <c r="E193" s="63">
        <f t="shared" si="9"/>
        <v>0.36</v>
      </c>
      <c r="F193" s="84"/>
      <c r="J193" s="54">
        <f>$J$1+COUNTIF($A$2:A193,$A$1)</f>
        <v>45683</v>
      </c>
    </row>
    <row r="194" spans="1:10" x14ac:dyDescent="0.25">
      <c r="A194" s="61">
        <v>506623</v>
      </c>
      <c r="B194" s="68">
        <v>1.0999999999999999E-2</v>
      </c>
      <c r="C194" s="69"/>
      <c r="D194" s="9">
        <v>50</v>
      </c>
      <c r="E194" s="63">
        <f t="shared" si="9"/>
        <v>0.22</v>
      </c>
      <c r="F194" s="84"/>
      <c r="J194" s="54">
        <f>$J$1+COUNTIF($A$2:A194,$A$1)</f>
        <v>45683</v>
      </c>
    </row>
    <row r="195" spans="1:10" x14ac:dyDescent="0.25">
      <c r="A195" s="61">
        <v>506624</v>
      </c>
      <c r="B195" s="68">
        <v>4.9000000000000002E-2</v>
      </c>
      <c r="C195" s="9"/>
      <c r="D195" s="9">
        <v>50</v>
      </c>
      <c r="E195" s="63">
        <f t="shared" si="9"/>
        <v>0.98</v>
      </c>
      <c r="F195" s="84"/>
      <c r="J195" s="54">
        <f>$J$1+COUNTIF($A$2:A195,$A$1)</f>
        <v>45683</v>
      </c>
    </row>
    <row r="196" spans="1:10" x14ac:dyDescent="0.25">
      <c r="A196" s="61">
        <v>506638</v>
      </c>
      <c r="B196" s="68">
        <v>1.6E-2</v>
      </c>
      <c r="C196" s="9"/>
      <c r="D196" s="9">
        <v>50</v>
      </c>
      <c r="E196" s="63">
        <f t="shared" si="9"/>
        <v>0.32</v>
      </c>
      <c r="F196" s="84"/>
      <c r="J196" s="54">
        <f>$J$1+COUNTIF($A$2:A196,$A$1)</f>
        <v>45683</v>
      </c>
    </row>
    <row r="197" spans="1:10" ht="15.75" thickBot="1" x14ac:dyDescent="0.3">
      <c r="A197" s="61">
        <v>506640</v>
      </c>
      <c r="B197" s="68">
        <v>2.8000000000000001E-2</v>
      </c>
      <c r="C197" s="67"/>
      <c r="D197" s="9">
        <v>50</v>
      </c>
      <c r="E197" s="70">
        <f t="shared" si="9"/>
        <v>0.56000000000000005</v>
      </c>
      <c r="F197" s="85"/>
      <c r="J197" s="54">
        <f>$J$1+COUNTIF($A$2:A197,$A$1)</f>
        <v>45683</v>
      </c>
    </row>
    <row r="198" spans="1:10" x14ac:dyDescent="0.25">
      <c r="A198" s="61">
        <v>329641</v>
      </c>
      <c r="B198" s="8">
        <v>1E-3</v>
      </c>
      <c r="C198" s="9"/>
      <c r="D198" s="9">
        <v>50</v>
      </c>
      <c r="E198" s="63">
        <f t="shared" si="9"/>
        <v>0.02</v>
      </c>
      <c r="F198" s="83">
        <f>F186+1</f>
        <v>7</v>
      </c>
      <c r="J198" s="54">
        <f>$J$1+COUNTIF($A$2:A198,$A$1)</f>
        <v>45683</v>
      </c>
    </row>
    <row r="199" spans="1:10" x14ac:dyDescent="0.25">
      <c r="A199" s="61">
        <v>329644</v>
      </c>
      <c r="B199" s="8">
        <v>8.0000000000000002E-3</v>
      </c>
      <c r="C199" s="9"/>
      <c r="D199" s="9">
        <v>50</v>
      </c>
      <c r="E199" s="63">
        <f t="shared" si="9"/>
        <v>0.16</v>
      </c>
      <c r="F199" s="84"/>
      <c r="J199" s="54">
        <f>$J$1+COUNTIF($A$2:A199,$A$1)</f>
        <v>45683</v>
      </c>
    </row>
    <row r="200" spans="1:10" x14ac:dyDescent="0.25">
      <c r="A200" s="61">
        <v>329647</v>
      </c>
      <c r="B200" s="68">
        <v>8.9999999999999993E-3</v>
      </c>
      <c r="C200" s="69"/>
      <c r="D200" s="9">
        <v>50</v>
      </c>
      <c r="E200" s="71">
        <f t="shared" si="9"/>
        <v>0.18</v>
      </c>
      <c r="F200" s="84"/>
      <c r="J200" s="54">
        <f>$J$1+COUNTIF($A$2:A200,$A$1)</f>
        <v>45683</v>
      </c>
    </row>
    <row r="201" spans="1:10" x14ac:dyDescent="0.25">
      <c r="A201" s="61">
        <v>329649</v>
      </c>
      <c r="B201" s="68">
        <v>2.1000000000000001E-2</v>
      </c>
      <c r="C201" s="9"/>
      <c r="D201" s="9">
        <v>50</v>
      </c>
      <c r="E201" s="63">
        <f t="shared" si="9"/>
        <v>0.42</v>
      </c>
      <c r="F201" s="84"/>
      <c r="J201" s="54">
        <f>$J$1+COUNTIF($A$2:A201,$A$1)</f>
        <v>45683</v>
      </c>
    </row>
    <row r="202" spans="1:10" x14ac:dyDescent="0.25">
      <c r="A202" s="61">
        <v>329651</v>
      </c>
      <c r="B202" s="68">
        <v>4.0000000000000001E-3</v>
      </c>
      <c r="C202" s="9"/>
      <c r="D202" s="9">
        <v>50</v>
      </c>
      <c r="E202" s="63">
        <f t="shared" si="9"/>
        <v>0.08</v>
      </c>
      <c r="F202" s="84"/>
      <c r="J202" s="54">
        <f>$J$1+COUNTIF($A$2:A202,$A$1)</f>
        <v>45683</v>
      </c>
    </row>
    <row r="203" spans="1:10" x14ac:dyDescent="0.25">
      <c r="A203" s="61">
        <v>329655</v>
      </c>
      <c r="B203" s="68">
        <v>0.05</v>
      </c>
      <c r="C203" s="69"/>
      <c r="D203" s="9">
        <v>50</v>
      </c>
      <c r="E203" s="63">
        <f t="shared" si="9"/>
        <v>1</v>
      </c>
      <c r="F203" s="84"/>
      <c r="J203" s="54">
        <f>$J$1+COUNTIF($A$2:A203,$A$1)</f>
        <v>45683</v>
      </c>
    </row>
    <row r="204" spans="1:10" x14ac:dyDescent="0.25">
      <c r="A204" s="61">
        <v>329656</v>
      </c>
      <c r="B204" s="68">
        <v>1.0999999999999999E-2</v>
      </c>
      <c r="C204" s="9"/>
      <c r="D204" s="9">
        <v>50</v>
      </c>
      <c r="E204" s="63">
        <f t="shared" si="9"/>
        <v>0.22</v>
      </c>
      <c r="F204" s="84"/>
      <c r="J204" s="54">
        <f>$J$1+COUNTIF($A$2:A204,$A$1)</f>
        <v>45683</v>
      </c>
    </row>
    <row r="205" spans="1:10" x14ac:dyDescent="0.25">
      <c r="A205" s="61">
        <v>329657</v>
      </c>
      <c r="B205" s="68">
        <v>1.4E-2</v>
      </c>
      <c r="C205" s="9"/>
      <c r="D205" s="9">
        <v>50</v>
      </c>
      <c r="E205" s="63">
        <f t="shared" si="9"/>
        <v>0.28000000000000003</v>
      </c>
      <c r="F205" s="84"/>
      <c r="J205" s="54">
        <f>$J$1+COUNTIF($A$2:A205,$A$1)</f>
        <v>45683</v>
      </c>
    </row>
    <row r="206" spans="1:10" x14ac:dyDescent="0.25">
      <c r="A206" s="61">
        <v>329658</v>
      </c>
      <c r="B206" s="68">
        <v>1E-3</v>
      </c>
      <c r="C206" s="69"/>
      <c r="D206" s="9">
        <v>50</v>
      </c>
      <c r="E206" s="63">
        <f t="shared" ref="E206:E221" si="10">IF(ISBLANK(B206),"",ROUND((B206*1000/D206),2))</f>
        <v>0.02</v>
      </c>
      <c r="F206" s="84"/>
      <c r="J206" s="54">
        <f>$J$1+COUNTIF($A$2:A206,$A$1)</f>
        <v>45683</v>
      </c>
    </row>
    <row r="207" spans="1:10" x14ac:dyDescent="0.25">
      <c r="A207" s="61">
        <v>329659</v>
      </c>
      <c r="B207" s="68">
        <v>1E-3</v>
      </c>
      <c r="C207" s="9"/>
      <c r="D207" s="9">
        <v>50</v>
      </c>
      <c r="E207" s="63">
        <f t="shared" si="10"/>
        <v>0.02</v>
      </c>
      <c r="F207" s="84"/>
      <c r="J207" s="54">
        <f>$J$1+COUNTIF($A$2:A207,$A$1)</f>
        <v>45683</v>
      </c>
    </row>
    <row r="208" spans="1:10" x14ac:dyDescent="0.25">
      <c r="A208" s="61">
        <v>329661</v>
      </c>
      <c r="B208" s="68">
        <v>1E-3</v>
      </c>
      <c r="C208" s="9"/>
      <c r="D208" s="9">
        <v>50</v>
      </c>
      <c r="E208" s="63">
        <f t="shared" si="10"/>
        <v>0.02</v>
      </c>
      <c r="F208" s="84"/>
      <c r="J208" s="54">
        <f>$J$1+COUNTIF($A$2:A208,$A$1)</f>
        <v>45683</v>
      </c>
    </row>
    <row r="209" spans="1:10" ht="15.75" thickBot="1" x14ac:dyDescent="0.3">
      <c r="A209" s="61">
        <v>329662</v>
      </c>
      <c r="B209" s="68">
        <v>2.7E-2</v>
      </c>
      <c r="C209" s="67"/>
      <c r="D209" s="9">
        <v>50</v>
      </c>
      <c r="E209" s="70">
        <f t="shared" si="10"/>
        <v>0.54</v>
      </c>
      <c r="F209" s="85"/>
      <c r="J209" s="54">
        <f>$J$1+COUNTIF($A$2:A209,$A$1)</f>
        <v>45683</v>
      </c>
    </row>
    <row r="210" spans="1:10" x14ac:dyDescent="0.25">
      <c r="A210" s="61">
        <v>329663</v>
      </c>
      <c r="B210" s="8">
        <v>4.9000000000000002E-2</v>
      </c>
      <c r="C210" s="9"/>
      <c r="D210" s="9">
        <v>50</v>
      </c>
      <c r="E210" s="63">
        <f t="shared" si="10"/>
        <v>0.98</v>
      </c>
      <c r="F210" s="83">
        <f>F198+1</f>
        <v>8</v>
      </c>
      <c r="J210" s="54">
        <f>$J$1+COUNTIF($A$2:A210,$A$1)</f>
        <v>45683</v>
      </c>
    </row>
    <row r="211" spans="1:10" x14ac:dyDescent="0.25">
      <c r="A211" s="61">
        <v>329665</v>
      </c>
      <c r="B211" s="8">
        <v>3.0000000000000001E-3</v>
      </c>
      <c r="C211" s="9"/>
      <c r="D211" s="9">
        <v>50</v>
      </c>
      <c r="E211" s="63">
        <f t="shared" si="10"/>
        <v>0.06</v>
      </c>
      <c r="F211" s="84"/>
      <c r="J211" s="54">
        <f>$J$1+COUNTIF($A$2:A211,$A$1)</f>
        <v>45683</v>
      </c>
    </row>
    <row r="212" spans="1:10" x14ac:dyDescent="0.25">
      <c r="A212" s="61">
        <v>329666</v>
      </c>
      <c r="B212" s="68">
        <v>1.6E-2</v>
      </c>
      <c r="C212" s="69"/>
      <c r="D212" s="9">
        <v>50</v>
      </c>
      <c r="E212" s="71">
        <f t="shared" si="10"/>
        <v>0.32</v>
      </c>
      <c r="F212" s="84"/>
      <c r="J212" s="54">
        <f>$J$1+COUNTIF($A$2:A212,$A$1)</f>
        <v>45683</v>
      </c>
    </row>
    <row r="213" spans="1:10" x14ac:dyDescent="0.25">
      <c r="A213" s="61">
        <v>329676</v>
      </c>
      <c r="B213" s="68">
        <v>8.9999999999999993E-3</v>
      </c>
      <c r="C213" s="9"/>
      <c r="D213" s="9">
        <v>50</v>
      </c>
      <c r="E213" s="63">
        <f t="shared" si="10"/>
        <v>0.18</v>
      </c>
      <c r="F213" s="84"/>
      <c r="J213" s="54">
        <f>$J$1+COUNTIF($A$2:A213,$A$1)</f>
        <v>45683</v>
      </c>
    </row>
    <row r="214" spans="1:10" x14ac:dyDescent="0.25">
      <c r="A214" s="61">
        <v>329677</v>
      </c>
      <c r="B214" s="68">
        <v>9.7000000000000003E-2</v>
      </c>
      <c r="C214" s="9"/>
      <c r="D214" s="9">
        <v>50</v>
      </c>
      <c r="E214" s="63">
        <f t="shared" si="10"/>
        <v>1.94</v>
      </c>
      <c r="F214" s="84"/>
      <c r="J214" s="54">
        <f>$J$1+COUNTIF($A$2:A214,$A$1)</f>
        <v>45683</v>
      </c>
    </row>
    <row r="215" spans="1:10" x14ac:dyDescent="0.25">
      <c r="A215" s="61">
        <v>329678</v>
      </c>
      <c r="B215" s="68">
        <v>5.0000000000000001E-3</v>
      </c>
      <c r="C215" s="69"/>
      <c r="D215" s="9">
        <v>50</v>
      </c>
      <c r="E215" s="63">
        <f t="shared" si="10"/>
        <v>0.1</v>
      </c>
      <c r="F215" s="84"/>
      <c r="J215" s="54">
        <f>$J$1+COUNTIF($A$2:A215,$A$1)</f>
        <v>45683</v>
      </c>
    </row>
    <row r="216" spans="1:10" x14ac:dyDescent="0.25">
      <c r="A216" s="61">
        <v>329679</v>
      </c>
      <c r="B216" s="68">
        <v>3.0000000000000001E-3</v>
      </c>
      <c r="C216" s="9"/>
      <c r="D216" s="9">
        <v>50</v>
      </c>
      <c r="E216" s="63">
        <f t="shared" si="10"/>
        <v>0.06</v>
      </c>
      <c r="F216" s="84"/>
      <c r="J216" s="54">
        <f>$J$1+COUNTIF($A$2:A216,$A$1)</f>
        <v>45683</v>
      </c>
    </row>
    <row r="217" spans="1:10" x14ac:dyDescent="0.25">
      <c r="A217" s="61">
        <v>329692</v>
      </c>
      <c r="B217" s="68">
        <v>6.6000000000000003E-2</v>
      </c>
      <c r="C217" s="9"/>
      <c r="D217" s="9">
        <v>50</v>
      </c>
      <c r="E217" s="63">
        <f t="shared" si="10"/>
        <v>1.32</v>
      </c>
      <c r="F217" s="84"/>
      <c r="J217" s="54">
        <f>$J$1+COUNTIF($A$2:A217,$A$1)</f>
        <v>45683</v>
      </c>
    </row>
    <row r="218" spans="1:10" x14ac:dyDescent="0.25">
      <c r="A218" s="61">
        <v>329684</v>
      </c>
      <c r="B218" s="68">
        <v>8.4000000000000005E-2</v>
      </c>
      <c r="C218" s="69"/>
      <c r="D218" s="9">
        <v>50</v>
      </c>
      <c r="E218" s="63">
        <f t="shared" si="10"/>
        <v>1.68</v>
      </c>
      <c r="F218" s="84"/>
      <c r="J218" s="54">
        <f>$J$1+COUNTIF($A$2:A218,$A$1)</f>
        <v>45683</v>
      </c>
    </row>
    <row r="219" spans="1:10" x14ac:dyDescent="0.25">
      <c r="A219" s="61">
        <v>329687</v>
      </c>
      <c r="B219" s="68">
        <v>1.9E-2</v>
      </c>
      <c r="C219" s="9"/>
      <c r="D219" s="9">
        <v>50</v>
      </c>
      <c r="E219" s="63">
        <f t="shared" si="10"/>
        <v>0.38</v>
      </c>
      <c r="F219" s="84"/>
      <c r="J219" s="54">
        <f>$J$1+COUNTIF($A$2:A219,$A$1)</f>
        <v>45683</v>
      </c>
    </row>
    <row r="220" spans="1:10" x14ac:dyDescent="0.25">
      <c r="A220" s="61">
        <v>329694</v>
      </c>
      <c r="B220" s="68">
        <v>7.0000000000000001E-3</v>
      </c>
      <c r="C220" s="9"/>
      <c r="D220" s="9">
        <v>50</v>
      </c>
      <c r="E220" s="63">
        <f t="shared" si="10"/>
        <v>0.14000000000000001</v>
      </c>
      <c r="F220" s="84"/>
      <c r="J220" s="54">
        <f>$J$1+COUNTIF($A$2:A220,$A$1)</f>
        <v>45683</v>
      </c>
    </row>
    <row r="221" spans="1:10" ht="15.75" thickBot="1" x14ac:dyDescent="0.3">
      <c r="A221" s="61">
        <v>329695</v>
      </c>
      <c r="B221" s="68">
        <v>6.0000000000000001E-3</v>
      </c>
      <c r="C221" s="67"/>
      <c r="D221" s="9">
        <v>50</v>
      </c>
      <c r="E221" s="70">
        <f t="shared" si="10"/>
        <v>0.12</v>
      </c>
      <c r="F221" s="85"/>
      <c r="J221" s="54">
        <f>$J$1+COUNTIF($A$2:A221,$A$1)</f>
        <v>45683</v>
      </c>
    </row>
  </sheetData>
  <sheetProtection insertColumns="0" insertRows="0"/>
  <sortState ref="B6079:B6080">
    <sortCondition descending="1" ref="B6079"/>
  </sortState>
  <mergeCells count="18">
    <mergeCell ref="F186:F197"/>
    <mergeCell ref="F198:F209"/>
    <mergeCell ref="F210:F221"/>
    <mergeCell ref="F126:F137"/>
    <mergeCell ref="F138:F149"/>
    <mergeCell ref="F150:F161"/>
    <mergeCell ref="F162:F173"/>
    <mergeCell ref="F174:F185"/>
    <mergeCell ref="F64:F75"/>
    <mergeCell ref="F76:F87"/>
    <mergeCell ref="F89:F100"/>
    <mergeCell ref="F101:F112"/>
    <mergeCell ref="F113:F124"/>
    <mergeCell ref="F39:F50"/>
    <mergeCell ref="F51:F62"/>
    <mergeCell ref="F2:F13"/>
    <mergeCell ref="F14:F25"/>
    <mergeCell ref="F26:F37"/>
  </mergeCells>
  <conditionalFormatting sqref="A222:A1048576">
    <cfRule type="duplicateValues" dxfId="320" priority="57039"/>
    <cfRule type="duplicateValues" dxfId="319" priority="57040"/>
    <cfRule type="duplicateValues" dxfId="318" priority="57041"/>
    <cfRule type="duplicateValues" dxfId="317" priority="57042"/>
    <cfRule type="duplicateValues" dxfId="316" priority="57043"/>
    <cfRule type="duplicateValues" dxfId="315" priority="57044"/>
    <cfRule type="duplicateValues" dxfId="314" priority="57045"/>
  </conditionalFormatting>
  <conditionalFormatting sqref="A222:A1048576">
    <cfRule type="duplicateValues" dxfId="313" priority="57102"/>
  </conditionalFormatting>
  <conditionalFormatting sqref="A222:A1048576">
    <cfRule type="duplicateValues" dxfId="312" priority="57111"/>
  </conditionalFormatting>
  <conditionalFormatting sqref="A1">
    <cfRule type="duplicateValues" dxfId="311" priority="35019"/>
  </conditionalFormatting>
  <conditionalFormatting sqref="A1">
    <cfRule type="duplicateValues" dxfId="310" priority="35012"/>
    <cfRule type="duplicateValues" dxfId="309" priority="35013"/>
    <cfRule type="duplicateValues" dxfId="308" priority="35014"/>
    <cfRule type="duplicateValues" dxfId="307" priority="35015"/>
    <cfRule type="duplicateValues" dxfId="306" priority="35016"/>
    <cfRule type="duplicateValues" dxfId="305" priority="35017"/>
    <cfRule type="duplicateValues" dxfId="304" priority="35018"/>
  </conditionalFormatting>
  <conditionalFormatting sqref="A1">
    <cfRule type="duplicateValues" dxfId="303" priority="35011"/>
  </conditionalFormatting>
  <conditionalFormatting sqref="A1">
    <cfRule type="duplicateValues" dxfId="302" priority="35010"/>
  </conditionalFormatting>
  <conditionalFormatting sqref="A1">
    <cfRule type="duplicateValues" dxfId="301" priority="35009"/>
  </conditionalFormatting>
  <conditionalFormatting sqref="A222:A1048576 A1">
    <cfRule type="duplicateValues" dxfId="300" priority="34808"/>
    <cfRule type="timePeriod" dxfId="299" priority="34809" timePeriod="yesterday">
      <formula>FLOOR(A1,1)=TODAY()-1</formula>
    </cfRule>
    <cfRule type="duplicateValues" priority="34810"/>
    <cfRule type="duplicateValues" dxfId="298" priority="34811"/>
    <cfRule type="duplicateValues" dxfId="297" priority="34812"/>
  </conditionalFormatting>
  <conditionalFormatting sqref="A222:A1048576 A1">
    <cfRule type="duplicateValues" dxfId="296" priority="23179"/>
  </conditionalFormatting>
  <conditionalFormatting sqref="A222:A1048576">
    <cfRule type="duplicateValues" dxfId="295" priority="16929"/>
  </conditionalFormatting>
  <conditionalFormatting sqref="A2:A26">
    <cfRule type="duplicateValues" dxfId="294" priority="15425"/>
    <cfRule type="duplicateValues" dxfId="293" priority="15426"/>
    <cfRule type="duplicateValues" dxfId="292" priority="15427"/>
    <cfRule type="duplicateValues" dxfId="291" priority="15428"/>
    <cfRule type="duplicateValues" dxfId="290" priority="15429"/>
    <cfRule type="duplicateValues" dxfId="289" priority="15430"/>
    <cfRule type="duplicateValues" dxfId="288" priority="15431"/>
  </conditionalFormatting>
  <conditionalFormatting sqref="A2:A26">
    <cfRule type="duplicateValues" dxfId="287" priority="15432"/>
  </conditionalFormatting>
  <conditionalFormatting sqref="A2:A26">
    <cfRule type="duplicateValues" dxfId="286" priority="15433"/>
  </conditionalFormatting>
  <conditionalFormatting sqref="A2:A26">
    <cfRule type="duplicateValues" dxfId="285" priority="15420"/>
    <cfRule type="timePeriod" dxfId="284" priority="15421" timePeriod="yesterday">
      <formula>FLOOR(A2,1)=TODAY()-1</formula>
    </cfRule>
    <cfRule type="duplicateValues" priority="15422"/>
    <cfRule type="duplicateValues" dxfId="283" priority="15423"/>
    <cfRule type="duplicateValues" dxfId="282" priority="15424"/>
  </conditionalFormatting>
  <conditionalFormatting sqref="A2:A26">
    <cfRule type="duplicateValues" dxfId="281" priority="15419"/>
  </conditionalFormatting>
  <conditionalFormatting sqref="A2:A26">
    <cfRule type="duplicateValues" dxfId="280" priority="15409"/>
    <cfRule type="duplicateValues" dxfId="279" priority="15410"/>
    <cfRule type="duplicateValues" dxfId="278" priority="15411"/>
    <cfRule type="duplicateValues" dxfId="277" priority="15412"/>
    <cfRule type="duplicateValues" dxfId="276" priority="15413"/>
    <cfRule type="duplicateValues" dxfId="275" priority="15414"/>
    <cfRule type="duplicateValues" dxfId="274" priority="15415"/>
  </conditionalFormatting>
  <conditionalFormatting sqref="A2:A26">
    <cfRule type="duplicateValues" dxfId="273" priority="15416"/>
  </conditionalFormatting>
  <conditionalFormatting sqref="A2:A26">
    <cfRule type="duplicateValues" dxfId="272" priority="15417"/>
  </conditionalFormatting>
  <conditionalFormatting sqref="A2:A26">
    <cfRule type="duplicateValues" dxfId="271" priority="15418"/>
  </conditionalFormatting>
  <conditionalFormatting sqref="A2:A26">
    <cfRule type="duplicateValues" dxfId="270" priority="15404"/>
    <cfRule type="timePeriod" dxfId="269" priority="15405" timePeriod="yesterday">
      <formula>FLOOR(A2,1)=TODAY()-1</formula>
    </cfRule>
    <cfRule type="duplicateValues" priority="15406"/>
    <cfRule type="duplicateValues" dxfId="268" priority="15407"/>
    <cfRule type="duplicateValues" dxfId="267" priority="15408"/>
  </conditionalFormatting>
  <conditionalFormatting sqref="A2:A26">
    <cfRule type="duplicateValues" dxfId="266" priority="15401"/>
  </conditionalFormatting>
  <conditionalFormatting sqref="A2:A26">
    <cfRule type="duplicateValues" dxfId="265" priority="15402"/>
  </conditionalFormatting>
  <conditionalFormatting sqref="A2:A26">
    <cfRule type="duplicateValues" dxfId="264" priority="15403"/>
  </conditionalFormatting>
  <conditionalFormatting sqref="A2:A26">
    <cfRule type="duplicateValues" dxfId="263" priority="15394"/>
    <cfRule type="duplicateValues" dxfId="262" priority="15395"/>
    <cfRule type="duplicateValues" dxfId="261" priority="15396"/>
    <cfRule type="duplicateValues" dxfId="260" priority="15397"/>
    <cfRule type="duplicateValues" dxfId="259" priority="15398"/>
    <cfRule type="duplicateValues" dxfId="258" priority="15399"/>
    <cfRule type="duplicateValues" dxfId="257" priority="15400"/>
  </conditionalFormatting>
  <conditionalFormatting sqref="A2:A26">
    <cfRule type="duplicateValues" dxfId="256" priority="15393"/>
  </conditionalFormatting>
  <conditionalFormatting sqref="A2:A26">
    <cfRule type="duplicateValues" dxfId="255" priority="15392"/>
  </conditionalFormatting>
  <conditionalFormatting sqref="A27:A37">
    <cfRule type="duplicateValues" dxfId="254" priority="15341"/>
    <cfRule type="duplicateValues" dxfId="253" priority="15342"/>
    <cfRule type="duplicateValues" dxfId="252" priority="15343"/>
    <cfRule type="duplicateValues" dxfId="251" priority="15344"/>
    <cfRule type="duplicateValues" dxfId="250" priority="15345"/>
    <cfRule type="duplicateValues" dxfId="249" priority="15346"/>
    <cfRule type="duplicateValues" dxfId="248" priority="15347"/>
  </conditionalFormatting>
  <conditionalFormatting sqref="A27:A37">
    <cfRule type="duplicateValues" dxfId="247" priority="15348"/>
  </conditionalFormatting>
  <conditionalFormatting sqref="A27:A37">
    <cfRule type="duplicateValues" dxfId="246" priority="15349"/>
  </conditionalFormatting>
  <conditionalFormatting sqref="A27:A37">
    <cfRule type="duplicateValues" dxfId="245" priority="15336"/>
    <cfRule type="timePeriod" dxfId="244" priority="15337" timePeriod="yesterday">
      <formula>FLOOR(A27,1)=TODAY()-1</formula>
    </cfRule>
    <cfRule type="duplicateValues" priority="15338"/>
    <cfRule type="duplicateValues" dxfId="243" priority="15339"/>
    <cfRule type="duplicateValues" dxfId="242" priority="15340"/>
  </conditionalFormatting>
  <conditionalFormatting sqref="A27:A37">
    <cfRule type="duplicateValues" dxfId="241" priority="15335"/>
  </conditionalFormatting>
  <conditionalFormatting sqref="A27:A37">
    <cfRule type="duplicateValues" dxfId="240" priority="15325"/>
    <cfRule type="duplicateValues" dxfId="239" priority="15326"/>
    <cfRule type="duplicateValues" dxfId="238" priority="15327"/>
    <cfRule type="duplicateValues" dxfId="237" priority="15328"/>
    <cfRule type="duplicateValues" dxfId="236" priority="15329"/>
    <cfRule type="duplicateValues" dxfId="235" priority="15330"/>
    <cfRule type="duplicateValues" dxfId="234" priority="15331"/>
  </conditionalFormatting>
  <conditionalFormatting sqref="A27:A37">
    <cfRule type="duplicateValues" dxfId="233" priority="15332"/>
  </conditionalFormatting>
  <conditionalFormatting sqref="A27:A37">
    <cfRule type="duplicateValues" dxfId="232" priority="15333"/>
  </conditionalFormatting>
  <conditionalFormatting sqref="A27:A37">
    <cfRule type="duplicateValues" dxfId="231" priority="15334"/>
  </conditionalFormatting>
  <conditionalFormatting sqref="A27:A37">
    <cfRule type="duplicateValues" dxfId="230" priority="15320"/>
    <cfRule type="timePeriod" dxfId="229" priority="15321" timePeriod="yesterday">
      <formula>FLOOR(A27,1)=TODAY()-1</formula>
    </cfRule>
    <cfRule type="duplicateValues" priority="15322"/>
    <cfRule type="duplicateValues" dxfId="228" priority="15323"/>
    <cfRule type="duplicateValues" dxfId="227" priority="15324"/>
  </conditionalFormatting>
  <conditionalFormatting sqref="A27:A37">
    <cfRule type="duplicateValues" dxfId="226" priority="15317"/>
  </conditionalFormatting>
  <conditionalFormatting sqref="A27:A37">
    <cfRule type="duplicateValues" dxfId="225" priority="15318"/>
  </conditionalFormatting>
  <conditionalFormatting sqref="A27:A37">
    <cfRule type="duplicateValues" dxfId="224" priority="15319"/>
  </conditionalFormatting>
  <conditionalFormatting sqref="A27:A37">
    <cfRule type="duplicateValues" dxfId="223" priority="15310"/>
    <cfRule type="duplicateValues" dxfId="222" priority="15311"/>
    <cfRule type="duplicateValues" dxfId="221" priority="15312"/>
    <cfRule type="duplicateValues" dxfId="220" priority="15313"/>
    <cfRule type="duplicateValues" dxfId="219" priority="15314"/>
    <cfRule type="duplicateValues" dxfId="218" priority="15315"/>
    <cfRule type="duplicateValues" dxfId="217" priority="15316"/>
  </conditionalFormatting>
  <conditionalFormatting sqref="A27:A37">
    <cfRule type="duplicateValues" dxfId="216" priority="15309"/>
  </conditionalFormatting>
  <conditionalFormatting sqref="A27:A37">
    <cfRule type="duplicateValues" dxfId="215" priority="15308"/>
  </conditionalFormatting>
  <conditionalFormatting sqref="A222:A1048576 A1:A37">
    <cfRule type="duplicateValues" dxfId="214" priority="57273"/>
  </conditionalFormatting>
  <conditionalFormatting sqref="A222:A1048576">
    <cfRule type="duplicateValues" dxfId="213" priority="3205"/>
  </conditionalFormatting>
  <conditionalFormatting sqref="A38">
    <cfRule type="duplicateValues" dxfId="212" priority="2054"/>
  </conditionalFormatting>
  <conditionalFormatting sqref="A38">
    <cfRule type="duplicateValues" dxfId="211" priority="2047"/>
    <cfRule type="duplicateValues" dxfId="210" priority="2048"/>
    <cfRule type="duplicateValues" dxfId="209" priority="2049"/>
    <cfRule type="duplicateValues" dxfId="208" priority="2050"/>
    <cfRule type="duplicateValues" dxfId="207" priority="2051"/>
    <cfRule type="duplicateValues" dxfId="206" priority="2052"/>
    <cfRule type="duplicateValues" dxfId="205" priority="2053"/>
  </conditionalFormatting>
  <conditionalFormatting sqref="A38">
    <cfRule type="duplicateValues" dxfId="204" priority="2046"/>
  </conditionalFormatting>
  <conditionalFormatting sqref="A38">
    <cfRule type="duplicateValues" dxfId="203" priority="2045"/>
  </conditionalFormatting>
  <conditionalFormatting sqref="A38">
    <cfRule type="duplicateValues" dxfId="202" priority="2044"/>
  </conditionalFormatting>
  <conditionalFormatting sqref="A38">
    <cfRule type="duplicateValues" dxfId="201" priority="2039"/>
    <cfRule type="timePeriod" dxfId="200" priority="2040" timePeriod="yesterday">
      <formula>FLOOR(A38,1)=TODAY()-1</formula>
    </cfRule>
    <cfRule type="duplicateValues" priority="2041"/>
    <cfRule type="duplicateValues" dxfId="199" priority="2042"/>
    <cfRule type="duplicateValues" dxfId="198" priority="2043"/>
  </conditionalFormatting>
  <conditionalFormatting sqref="A38">
    <cfRule type="duplicateValues" dxfId="197" priority="2038"/>
  </conditionalFormatting>
  <conditionalFormatting sqref="A38">
    <cfRule type="duplicateValues" dxfId="196" priority="2037"/>
  </conditionalFormatting>
  <conditionalFormatting sqref="A38">
    <cfRule type="duplicateValues" dxfId="195" priority="2036"/>
  </conditionalFormatting>
  <conditionalFormatting sqref="A38">
    <cfRule type="duplicateValues" dxfId="194" priority="2035"/>
  </conditionalFormatting>
  <conditionalFormatting sqref="A64:A75">
    <cfRule type="duplicateValues" dxfId="193" priority="1991"/>
    <cfRule type="duplicateValues" dxfId="192" priority="1992"/>
    <cfRule type="duplicateValues" dxfId="191" priority="1993"/>
    <cfRule type="duplicateValues" dxfId="190" priority="1994"/>
    <cfRule type="duplicateValues" dxfId="189" priority="1995"/>
    <cfRule type="duplicateValues" dxfId="188" priority="1996"/>
    <cfRule type="duplicateValues" dxfId="187" priority="1997"/>
  </conditionalFormatting>
  <conditionalFormatting sqref="A64:A75">
    <cfRule type="duplicateValues" dxfId="186" priority="1998"/>
  </conditionalFormatting>
  <conditionalFormatting sqref="A64:A75">
    <cfRule type="duplicateValues" dxfId="185" priority="1999"/>
  </conditionalFormatting>
  <conditionalFormatting sqref="A64:A75">
    <cfRule type="duplicateValues" dxfId="184" priority="1986"/>
    <cfRule type="timePeriod" dxfId="183" priority="1987" timePeriod="yesterday">
      <formula>FLOOR(A64,1)=TODAY()-1</formula>
    </cfRule>
    <cfRule type="duplicateValues" priority="1988"/>
    <cfRule type="duplicateValues" dxfId="182" priority="1989"/>
    <cfRule type="duplicateValues" dxfId="181" priority="1990"/>
  </conditionalFormatting>
  <conditionalFormatting sqref="A64:A75">
    <cfRule type="duplicateValues" dxfId="180" priority="1985"/>
  </conditionalFormatting>
  <conditionalFormatting sqref="A64:A75">
    <cfRule type="duplicateValues" dxfId="179" priority="1984"/>
  </conditionalFormatting>
  <conditionalFormatting sqref="A89:A100">
    <cfRule type="duplicateValues" dxfId="178" priority="1787"/>
    <cfRule type="duplicateValues" dxfId="177" priority="1788"/>
    <cfRule type="duplicateValues" dxfId="176" priority="1789"/>
    <cfRule type="duplicateValues" dxfId="175" priority="1790"/>
    <cfRule type="duplicateValues" dxfId="174" priority="1791"/>
    <cfRule type="duplicateValues" dxfId="173" priority="1792"/>
    <cfRule type="duplicateValues" dxfId="172" priority="1793"/>
  </conditionalFormatting>
  <conditionalFormatting sqref="A89:A100">
    <cfRule type="duplicateValues" dxfId="171" priority="1794"/>
  </conditionalFormatting>
  <conditionalFormatting sqref="A89:A100">
    <cfRule type="duplicateValues" dxfId="170" priority="1795"/>
  </conditionalFormatting>
  <conditionalFormatting sqref="A89:A100">
    <cfRule type="duplicateValues" dxfId="169" priority="1782"/>
    <cfRule type="timePeriod" dxfId="168" priority="1783" timePeriod="yesterday">
      <formula>FLOOR(A89,1)=TODAY()-1</formula>
    </cfRule>
    <cfRule type="duplicateValues" priority="1784"/>
    <cfRule type="duplicateValues" dxfId="167" priority="1785"/>
    <cfRule type="duplicateValues" dxfId="166" priority="1786"/>
  </conditionalFormatting>
  <conditionalFormatting sqref="A89:A100">
    <cfRule type="duplicateValues" dxfId="165" priority="1781"/>
  </conditionalFormatting>
  <conditionalFormatting sqref="A89:A100">
    <cfRule type="duplicateValues" dxfId="164" priority="1780"/>
  </conditionalFormatting>
  <conditionalFormatting sqref="A63">
    <cfRule type="duplicateValues" dxfId="163" priority="1422"/>
  </conditionalFormatting>
  <conditionalFormatting sqref="A63">
    <cfRule type="duplicateValues" dxfId="162" priority="1415"/>
    <cfRule type="duplicateValues" dxfId="161" priority="1416"/>
    <cfRule type="duplicateValues" dxfId="160" priority="1417"/>
    <cfRule type="duplicateValues" dxfId="159" priority="1418"/>
    <cfRule type="duplicateValues" dxfId="158" priority="1419"/>
    <cfRule type="duplicateValues" dxfId="157" priority="1420"/>
    <cfRule type="duplicateValues" dxfId="156" priority="1421"/>
  </conditionalFormatting>
  <conditionalFormatting sqref="A63">
    <cfRule type="duplicateValues" dxfId="155" priority="1414"/>
  </conditionalFormatting>
  <conditionalFormatting sqref="A63">
    <cfRule type="duplicateValues" dxfId="154" priority="1413"/>
  </conditionalFormatting>
  <conditionalFormatting sqref="A63">
    <cfRule type="duplicateValues" dxfId="153" priority="1412"/>
  </conditionalFormatting>
  <conditionalFormatting sqref="A63">
    <cfRule type="duplicateValues" dxfId="152" priority="1407"/>
    <cfRule type="timePeriod" dxfId="151" priority="1408" timePeriod="yesterday">
      <formula>FLOOR(A63,1)=TODAY()-1</formula>
    </cfRule>
    <cfRule type="duplicateValues" priority="1409"/>
    <cfRule type="duplicateValues" dxfId="150" priority="1410"/>
    <cfRule type="duplicateValues" dxfId="149" priority="1411"/>
  </conditionalFormatting>
  <conditionalFormatting sqref="A63">
    <cfRule type="duplicateValues" dxfId="148" priority="1406"/>
  </conditionalFormatting>
  <conditionalFormatting sqref="A63">
    <cfRule type="duplicateValues" dxfId="147" priority="1405"/>
  </conditionalFormatting>
  <conditionalFormatting sqref="A63">
    <cfRule type="duplicateValues" dxfId="146" priority="1404"/>
  </conditionalFormatting>
  <conditionalFormatting sqref="A63">
    <cfRule type="duplicateValues" dxfId="145" priority="1403"/>
  </conditionalFormatting>
  <conditionalFormatting sqref="A113:A124 A126:A197">
    <cfRule type="duplicateValues" dxfId="144" priority="1291"/>
    <cfRule type="duplicateValues" dxfId="143" priority="1292"/>
    <cfRule type="duplicateValues" dxfId="142" priority="1293"/>
    <cfRule type="duplicateValues" dxfId="141" priority="1294"/>
    <cfRule type="duplicateValues" dxfId="140" priority="1295"/>
    <cfRule type="duplicateValues" dxfId="139" priority="1296"/>
    <cfRule type="duplicateValues" dxfId="138" priority="1297"/>
  </conditionalFormatting>
  <conditionalFormatting sqref="A113:A124 A126:A197">
    <cfRule type="duplicateValues" dxfId="137" priority="1298"/>
  </conditionalFormatting>
  <conditionalFormatting sqref="A113:A124 A126:A197">
    <cfRule type="duplicateValues" dxfId="136" priority="1299"/>
  </conditionalFormatting>
  <conditionalFormatting sqref="A113:A124 A126:A197">
    <cfRule type="duplicateValues" dxfId="135" priority="1286"/>
    <cfRule type="timePeriod" dxfId="134" priority="1287" timePeriod="yesterday">
      <formula>FLOOR(A113,1)=TODAY()-1</formula>
    </cfRule>
    <cfRule type="duplicateValues" priority="1288"/>
    <cfRule type="duplicateValues" dxfId="133" priority="1289"/>
    <cfRule type="duplicateValues" dxfId="132" priority="1290"/>
  </conditionalFormatting>
  <conditionalFormatting sqref="A113:A124 A126:A197">
    <cfRule type="duplicateValues" dxfId="131" priority="1285"/>
  </conditionalFormatting>
  <conditionalFormatting sqref="A113:A124 A126:A197">
    <cfRule type="duplicateValues" dxfId="130" priority="1284"/>
  </conditionalFormatting>
  <conditionalFormatting sqref="A113:A124">
    <cfRule type="duplicateValues" dxfId="129" priority="1275"/>
    <cfRule type="duplicateValues" dxfId="128" priority="1276"/>
    <cfRule type="duplicateValues" dxfId="127" priority="1277"/>
    <cfRule type="duplicateValues" dxfId="126" priority="1278"/>
    <cfRule type="duplicateValues" dxfId="125" priority="1279"/>
    <cfRule type="duplicateValues" dxfId="124" priority="1280"/>
    <cfRule type="duplicateValues" dxfId="123" priority="1281"/>
  </conditionalFormatting>
  <conditionalFormatting sqref="A113:A124">
    <cfRule type="duplicateValues" dxfId="122" priority="1282"/>
  </conditionalFormatting>
  <conditionalFormatting sqref="A113:A124">
    <cfRule type="duplicateValues" dxfId="121" priority="1283"/>
  </conditionalFormatting>
  <conditionalFormatting sqref="A113:A124">
    <cfRule type="duplicateValues" dxfId="120" priority="1270"/>
    <cfRule type="timePeriod" dxfId="119" priority="1271" timePeriod="yesterday">
      <formula>FLOOR(A113,1)=TODAY()-1</formula>
    </cfRule>
    <cfRule type="duplicateValues" priority="1272"/>
    <cfRule type="duplicateValues" dxfId="118" priority="1273"/>
    <cfRule type="duplicateValues" dxfId="117" priority="1274"/>
  </conditionalFormatting>
  <conditionalFormatting sqref="A113:A124">
    <cfRule type="duplicateValues" dxfId="116" priority="1269"/>
  </conditionalFormatting>
  <conditionalFormatting sqref="A113:A124">
    <cfRule type="duplicateValues" dxfId="115" priority="1268"/>
  </conditionalFormatting>
  <conditionalFormatting sqref="A113:A124">
    <cfRule type="duplicateValues" dxfId="114" priority="1300"/>
  </conditionalFormatting>
  <conditionalFormatting sqref="A113:A124">
    <cfRule type="duplicateValues" dxfId="113" priority="1267"/>
  </conditionalFormatting>
  <conditionalFormatting sqref="A88">
    <cfRule type="duplicateValues" dxfId="112" priority="74"/>
  </conditionalFormatting>
  <conditionalFormatting sqref="A88">
    <cfRule type="duplicateValues" dxfId="111" priority="67"/>
    <cfRule type="duplicateValues" dxfId="110" priority="68"/>
    <cfRule type="duplicateValues" dxfId="109" priority="69"/>
    <cfRule type="duplicateValues" dxfId="108" priority="70"/>
    <cfRule type="duplicateValues" dxfId="107" priority="71"/>
    <cfRule type="duplicateValues" dxfId="106" priority="72"/>
    <cfRule type="duplicateValues" dxfId="105" priority="73"/>
  </conditionalFormatting>
  <conditionalFormatting sqref="A88">
    <cfRule type="duplicateValues" dxfId="104" priority="66"/>
  </conditionalFormatting>
  <conditionalFormatting sqref="A88">
    <cfRule type="duplicateValues" dxfId="103" priority="65"/>
  </conditionalFormatting>
  <conditionalFormatting sqref="A88">
    <cfRule type="duplicateValues" dxfId="102" priority="64"/>
  </conditionalFormatting>
  <conditionalFormatting sqref="A88">
    <cfRule type="duplicateValues" dxfId="101" priority="59"/>
    <cfRule type="timePeriod" dxfId="100" priority="60" timePeriod="yesterday">
      <formula>FLOOR(A88,1)=TODAY()-1</formula>
    </cfRule>
    <cfRule type="duplicateValues" priority="61"/>
    <cfRule type="duplicateValues" dxfId="99" priority="62"/>
    <cfRule type="duplicateValues" dxfId="98" priority="63"/>
  </conditionalFormatting>
  <conditionalFormatting sqref="A88">
    <cfRule type="duplicateValues" dxfId="97" priority="58"/>
  </conditionalFormatting>
  <conditionalFormatting sqref="A88">
    <cfRule type="duplicateValues" dxfId="96" priority="57"/>
  </conditionalFormatting>
  <conditionalFormatting sqref="A88">
    <cfRule type="duplicateValues" dxfId="95" priority="56"/>
  </conditionalFormatting>
  <conditionalFormatting sqref="A88">
    <cfRule type="duplicateValues" dxfId="94" priority="55"/>
  </conditionalFormatting>
  <conditionalFormatting sqref="A125">
    <cfRule type="duplicateValues" dxfId="93" priority="54"/>
  </conditionalFormatting>
  <conditionalFormatting sqref="A125">
    <cfRule type="duplicateValues" dxfId="92" priority="47"/>
    <cfRule type="duplicateValues" dxfId="91" priority="48"/>
    <cfRule type="duplicateValues" dxfId="90" priority="49"/>
    <cfRule type="duplicateValues" dxfId="89" priority="50"/>
    <cfRule type="duplicateValues" dxfId="88" priority="51"/>
    <cfRule type="duplicateValues" dxfId="87" priority="52"/>
    <cfRule type="duplicateValues" dxfId="86" priority="53"/>
  </conditionalFormatting>
  <conditionalFormatting sqref="A125">
    <cfRule type="duplicateValues" dxfId="85" priority="46"/>
  </conditionalFormatting>
  <conditionalFormatting sqref="A125">
    <cfRule type="duplicateValues" dxfId="84" priority="45"/>
  </conditionalFormatting>
  <conditionalFormatting sqref="A125">
    <cfRule type="duplicateValues" dxfId="83" priority="44"/>
  </conditionalFormatting>
  <conditionalFormatting sqref="A125">
    <cfRule type="duplicateValues" dxfId="82" priority="39"/>
    <cfRule type="timePeriod" dxfId="81" priority="40" timePeriod="yesterday">
      <formula>FLOOR(A125,1)=TODAY()-1</formula>
    </cfRule>
    <cfRule type="duplicateValues" priority="41"/>
    <cfRule type="duplicateValues" dxfId="80" priority="42"/>
    <cfRule type="duplicateValues" dxfId="79" priority="43"/>
  </conditionalFormatting>
  <conditionalFormatting sqref="A125">
    <cfRule type="duplicateValues" dxfId="78" priority="38"/>
  </conditionalFormatting>
  <conditionalFormatting sqref="A125">
    <cfRule type="duplicateValues" dxfId="77" priority="37"/>
  </conditionalFormatting>
  <conditionalFormatting sqref="A125">
    <cfRule type="duplicateValues" dxfId="76" priority="36"/>
  </conditionalFormatting>
  <conditionalFormatting sqref="A125">
    <cfRule type="duplicateValues" dxfId="75" priority="35"/>
  </conditionalFormatting>
  <conditionalFormatting sqref="A198:A221">
    <cfRule type="duplicateValues" dxfId="74" priority="57313"/>
    <cfRule type="duplicateValues" dxfId="73" priority="57314"/>
    <cfRule type="duplicateValues" dxfId="72" priority="57315"/>
    <cfRule type="duplicateValues" dxfId="71" priority="57316"/>
    <cfRule type="duplicateValues" dxfId="70" priority="57317"/>
    <cfRule type="duplicateValues" dxfId="69" priority="57318"/>
    <cfRule type="duplicateValues" dxfId="68" priority="57319"/>
  </conditionalFormatting>
  <conditionalFormatting sqref="A198:A221">
    <cfRule type="duplicateValues" dxfId="67" priority="57320"/>
  </conditionalFormatting>
  <conditionalFormatting sqref="A198:A221">
    <cfRule type="duplicateValues" dxfId="66" priority="57321"/>
  </conditionalFormatting>
  <conditionalFormatting sqref="A198:A221">
    <cfRule type="duplicateValues" dxfId="65" priority="57322"/>
    <cfRule type="timePeriod" dxfId="64" priority="57323" timePeriod="yesterday">
      <formula>FLOOR(A198,1)=TODAY()-1</formula>
    </cfRule>
    <cfRule type="duplicateValues" priority="57324"/>
    <cfRule type="duplicateValues" dxfId="63" priority="57325"/>
    <cfRule type="duplicateValues" dxfId="62" priority="57326"/>
  </conditionalFormatting>
  <conditionalFormatting sqref="A198:A221">
    <cfRule type="duplicateValues" dxfId="61" priority="57327"/>
  </conditionalFormatting>
  <conditionalFormatting sqref="A198:A221">
    <cfRule type="duplicateValues" dxfId="60" priority="57328"/>
  </conditionalFormatting>
  <conditionalFormatting sqref="A39:A50">
    <cfRule type="duplicateValues" dxfId="59" priority="57336"/>
    <cfRule type="duplicateValues" dxfId="58" priority="57337"/>
    <cfRule type="duplicateValues" dxfId="57" priority="57338"/>
    <cfRule type="duplicateValues" dxfId="56" priority="57339"/>
    <cfRule type="duplicateValues" dxfId="55" priority="57340"/>
    <cfRule type="duplicateValues" dxfId="54" priority="57341"/>
    <cfRule type="duplicateValues" dxfId="53" priority="57342"/>
  </conditionalFormatting>
  <conditionalFormatting sqref="A39:A50">
    <cfRule type="duplicateValues" dxfId="52" priority="57343"/>
  </conditionalFormatting>
  <conditionalFormatting sqref="A39:A50">
    <cfRule type="duplicateValues" dxfId="51" priority="57344"/>
  </conditionalFormatting>
  <conditionalFormatting sqref="A39:A50">
    <cfRule type="duplicateValues" dxfId="50" priority="57345"/>
    <cfRule type="timePeriod" dxfId="49" priority="57346" timePeriod="yesterday">
      <formula>FLOOR(A39,1)=TODAY()-1</formula>
    </cfRule>
    <cfRule type="duplicateValues" priority="57347"/>
    <cfRule type="duplicateValues" dxfId="48" priority="57348"/>
    <cfRule type="duplicateValues" dxfId="47" priority="57349"/>
  </conditionalFormatting>
  <conditionalFormatting sqref="A39:A50">
    <cfRule type="duplicateValues" dxfId="46" priority="57350"/>
  </conditionalFormatting>
  <conditionalFormatting sqref="A39:A50">
    <cfRule type="duplicateValues" dxfId="45" priority="57351"/>
  </conditionalFormatting>
  <conditionalFormatting sqref="A76:A87">
    <cfRule type="duplicateValues" dxfId="44" priority="57508"/>
    <cfRule type="duplicateValues" dxfId="43" priority="57509"/>
    <cfRule type="duplicateValues" dxfId="42" priority="57510"/>
    <cfRule type="duplicateValues" dxfId="41" priority="57511"/>
    <cfRule type="duplicateValues" dxfId="40" priority="57512"/>
    <cfRule type="duplicateValues" dxfId="39" priority="57513"/>
    <cfRule type="duplicateValues" dxfId="38" priority="57514"/>
  </conditionalFormatting>
  <conditionalFormatting sqref="A76:A87">
    <cfRule type="duplicateValues" dxfId="37" priority="57515"/>
  </conditionalFormatting>
  <conditionalFormatting sqref="A76:A87">
    <cfRule type="duplicateValues" dxfId="36" priority="57516"/>
  </conditionalFormatting>
  <conditionalFormatting sqref="A76:A87">
    <cfRule type="duplicateValues" dxfId="35" priority="57517"/>
    <cfRule type="timePeriod" dxfId="34" priority="57518" timePeriod="yesterday">
      <formula>FLOOR(A76,1)=TODAY()-1</formula>
    </cfRule>
    <cfRule type="duplicateValues" priority="57519"/>
    <cfRule type="duplicateValues" dxfId="33" priority="57520"/>
    <cfRule type="duplicateValues" dxfId="32" priority="57521"/>
  </conditionalFormatting>
  <conditionalFormatting sqref="A76:A87">
    <cfRule type="duplicateValues" dxfId="31" priority="57522"/>
  </conditionalFormatting>
  <conditionalFormatting sqref="A76:A87">
    <cfRule type="duplicateValues" dxfId="30" priority="57523"/>
  </conditionalFormatting>
  <conditionalFormatting sqref="A101:A112">
    <cfRule type="duplicateValues" dxfId="29" priority="57531"/>
    <cfRule type="duplicateValues" dxfId="28" priority="57532"/>
    <cfRule type="duplicateValues" dxfId="27" priority="57533"/>
    <cfRule type="duplicateValues" dxfId="26" priority="57534"/>
    <cfRule type="duplicateValues" dxfId="25" priority="57535"/>
    <cfRule type="duplicateValues" dxfId="24" priority="57536"/>
    <cfRule type="duplicateValues" dxfId="23" priority="57537"/>
  </conditionalFormatting>
  <conditionalFormatting sqref="A101:A112">
    <cfRule type="duplicateValues" dxfId="22" priority="57538"/>
  </conditionalFormatting>
  <conditionalFormatting sqref="A101:A112">
    <cfRule type="duplicateValues" dxfId="21" priority="57539"/>
  </conditionalFormatting>
  <conditionalFormatting sqref="A101:A112">
    <cfRule type="duplicateValues" dxfId="20" priority="57540"/>
    <cfRule type="timePeriod" dxfId="19" priority="57541" timePeriod="yesterday">
      <formula>FLOOR(A101,1)=TODAY()-1</formula>
    </cfRule>
    <cfRule type="duplicateValues" priority="57542"/>
    <cfRule type="duplicateValues" dxfId="18" priority="57543"/>
    <cfRule type="duplicateValues" dxfId="17" priority="57544"/>
  </conditionalFormatting>
  <conditionalFormatting sqref="A101:A112">
    <cfRule type="duplicateValues" dxfId="16" priority="57545"/>
  </conditionalFormatting>
  <conditionalFormatting sqref="A101:A112">
    <cfRule type="duplicateValues" dxfId="15" priority="57546"/>
  </conditionalFormatting>
  <conditionalFormatting sqref="A51:A62">
    <cfRule type="duplicateValues" dxfId="14" priority="57624"/>
    <cfRule type="duplicateValues" dxfId="13" priority="57625"/>
    <cfRule type="duplicateValues" dxfId="12" priority="57626"/>
    <cfRule type="duplicateValues" dxfId="11" priority="57627"/>
    <cfRule type="duplicateValues" dxfId="10" priority="57628"/>
    <cfRule type="duplicateValues" dxfId="9" priority="57629"/>
    <cfRule type="duplicateValues" dxfId="8" priority="57630"/>
  </conditionalFormatting>
  <conditionalFormatting sqref="A51:A62">
    <cfRule type="duplicateValues" dxfId="7" priority="57631"/>
  </conditionalFormatting>
  <conditionalFormatting sqref="A51:A62">
    <cfRule type="duplicateValues" dxfId="6" priority="57632"/>
  </conditionalFormatting>
  <conditionalFormatting sqref="A51:A62">
    <cfRule type="duplicateValues" dxfId="5" priority="57633"/>
    <cfRule type="timePeriod" dxfId="4" priority="57634" timePeriod="yesterday">
      <formula>FLOOR(A51,1)=TODAY()-1</formula>
    </cfRule>
    <cfRule type="duplicateValues" priority="57635"/>
    <cfRule type="duplicateValues" dxfId="3" priority="57636"/>
    <cfRule type="duplicateValues" dxfId="2" priority="57637"/>
  </conditionalFormatting>
  <conditionalFormatting sqref="A51:A62">
    <cfRule type="duplicateValues" dxfId="1" priority="57638"/>
  </conditionalFormatting>
  <conditionalFormatting sqref="A51:A62">
    <cfRule type="duplicateValues" dxfId="0" priority="5763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92D050"/>
  </sheetPr>
  <dimension ref="A1:N50"/>
  <sheetViews>
    <sheetView showGridLines="0" workbookViewId="0">
      <selection activeCell="B20" sqref="B20"/>
    </sheetView>
  </sheetViews>
  <sheetFormatPr defaultColWidth="8.85546875" defaultRowHeight="12.75" x14ac:dyDescent="0.2"/>
  <cols>
    <col min="1" max="1" width="14.28515625" style="1" customWidth="1"/>
    <col min="2" max="2" width="13.5703125" style="24" customWidth="1"/>
    <col min="3" max="3" width="12.42578125" style="1" customWidth="1"/>
    <col min="4" max="4" width="9.5703125" style="1" customWidth="1"/>
    <col min="5" max="6" width="12.5703125" style="1" customWidth="1"/>
    <col min="7" max="7" width="7.85546875" style="1" customWidth="1"/>
    <col min="8" max="8" width="5.28515625" style="23" customWidth="1"/>
    <col min="9" max="9" width="8.7109375" style="1" customWidth="1"/>
    <col min="10" max="10" width="8.42578125" style="1" customWidth="1"/>
    <col min="11" max="16384" width="8.85546875" style="1"/>
  </cols>
  <sheetData>
    <row r="1" spans="1:10" ht="18" x14ac:dyDescent="0.25">
      <c r="B1" s="94"/>
      <c r="C1" s="95"/>
      <c r="D1" s="95"/>
      <c r="E1" s="95"/>
      <c r="F1" s="95"/>
      <c r="G1" s="95"/>
      <c r="H1" s="95"/>
    </row>
    <row r="2" spans="1:10" ht="18" x14ac:dyDescent="0.25">
      <c r="B2" s="45"/>
      <c r="C2" s="46"/>
      <c r="D2" s="46"/>
      <c r="E2" s="46"/>
      <c r="F2" s="46"/>
      <c r="G2" s="46"/>
      <c r="H2" s="46"/>
    </row>
    <row r="3" spans="1:10" ht="18" x14ac:dyDescent="0.25">
      <c r="B3" s="45"/>
      <c r="C3" s="46"/>
      <c r="D3" s="46"/>
      <c r="E3" s="46"/>
      <c r="F3" s="46"/>
      <c r="G3" s="46"/>
      <c r="H3" s="46"/>
    </row>
    <row r="4" spans="1:10" ht="18" x14ac:dyDescent="0.25">
      <c r="B4" s="45"/>
      <c r="C4" s="46"/>
      <c r="D4" s="46"/>
      <c r="E4" s="46"/>
      <c r="F4" s="46"/>
      <c r="G4" s="46"/>
      <c r="H4" s="46"/>
    </row>
    <row r="5" spans="1:10" ht="18" x14ac:dyDescent="0.25">
      <c r="B5" s="45"/>
      <c r="C5" s="46"/>
      <c r="D5" s="46"/>
      <c r="E5" s="46"/>
      <c r="F5" s="46"/>
      <c r="G5" s="46"/>
      <c r="H5" s="46"/>
    </row>
    <row r="6" spans="1:10" ht="18" x14ac:dyDescent="0.25">
      <c r="B6" s="10"/>
      <c r="C6" s="10"/>
      <c r="D6" s="101" t="s">
        <v>0</v>
      </c>
      <c r="E6" s="101"/>
      <c r="F6" s="10"/>
      <c r="G6" s="10"/>
      <c r="H6" s="46"/>
    </row>
    <row r="7" spans="1:10" ht="15.75" x14ac:dyDescent="0.25">
      <c r="A7" s="48" t="s">
        <v>21</v>
      </c>
      <c r="B7" s="48"/>
      <c r="C7" s="48"/>
      <c r="D7" s="48"/>
      <c r="E7" s="48"/>
      <c r="F7" s="48"/>
      <c r="G7" s="48"/>
      <c r="H7" s="48"/>
      <c r="I7" s="48"/>
      <c r="J7" s="48"/>
    </row>
    <row r="8" spans="1:10" ht="15.75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</row>
    <row r="9" spans="1:10" ht="15.75" x14ac:dyDescent="0.25">
      <c r="A9" s="47"/>
      <c r="B9" s="47"/>
      <c r="C9" s="96" t="s">
        <v>6</v>
      </c>
      <c r="D9" s="96"/>
      <c r="E9" s="96"/>
      <c r="F9" s="96"/>
      <c r="G9" s="96"/>
      <c r="H9" s="47"/>
      <c r="I9" s="47"/>
      <c r="J9" s="47"/>
    </row>
    <row r="10" spans="1:10" ht="15.75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45" x14ac:dyDescent="0.2">
      <c r="A12" s="12" t="s">
        <v>7</v>
      </c>
      <c r="B12" s="97">
        <f ca="1">TODAY()</f>
        <v>45691</v>
      </c>
      <c r="C12" s="98"/>
      <c r="D12" s="11"/>
      <c r="E12" s="11"/>
      <c r="F12" s="11"/>
      <c r="G12" s="11"/>
      <c r="H12" s="11"/>
      <c r="I12" s="11"/>
      <c r="J12" s="11"/>
    </row>
    <row r="13" spans="1:10" ht="17.25" customHeight="1" x14ac:dyDescent="0.25">
      <c r="A13" s="13" t="s">
        <v>1</v>
      </c>
      <c r="B13" s="86" t="s">
        <v>8</v>
      </c>
      <c r="C13" s="87"/>
      <c r="D13" s="14"/>
      <c r="E13" s="14"/>
      <c r="F13" s="14"/>
      <c r="G13" s="14"/>
      <c r="H13" s="15"/>
      <c r="I13" s="16"/>
      <c r="J13" s="17"/>
    </row>
    <row r="14" spans="1:10" ht="30" x14ac:dyDescent="0.25">
      <c r="A14" s="13" t="s">
        <v>9</v>
      </c>
      <c r="B14" s="99">
        <f>COUNTIF(A20:A46,"&gt;0")</f>
        <v>0</v>
      </c>
      <c r="C14" s="100"/>
      <c r="D14" s="14"/>
      <c r="E14" s="14"/>
      <c r="F14" s="14"/>
      <c r="G14" s="14"/>
      <c r="H14" s="18"/>
      <c r="I14" s="14"/>
      <c r="J14" s="14"/>
    </row>
    <row r="15" spans="1:10" ht="15" x14ac:dyDescent="0.25">
      <c r="A15" s="13" t="s">
        <v>10</v>
      </c>
      <c r="B15" s="86" t="s">
        <v>17</v>
      </c>
      <c r="C15" s="87"/>
      <c r="D15" s="14"/>
      <c r="E15" s="14"/>
      <c r="F15" s="14"/>
      <c r="G15" s="14"/>
      <c r="H15" s="19"/>
      <c r="I15" s="20"/>
      <c r="J15" s="20"/>
    </row>
    <row r="16" spans="1:10" ht="15" x14ac:dyDescent="0.25">
      <c r="A16" s="13" t="s">
        <v>11</v>
      </c>
      <c r="B16" s="88" t="s">
        <v>5</v>
      </c>
      <c r="C16" s="88"/>
      <c r="D16" s="14"/>
      <c r="E16" s="21"/>
      <c r="F16" s="14"/>
      <c r="G16" s="14"/>
      <c r="H16" s="19"/>
      <c r="I16" s="20"/>
      <c r="J16" s="20"/>
    </row>
    <row r="17" spans="1:10" ht="15.75" thickBot="1" x14ac:dyDescent="0.3">
      <c r="A17" s="2"/>
      <c r="B17" s="22"/>
      <c r="C17" s="22"/>
      <c r="D17" s="14"/>
      <c r="E17" s="14"/>
      <c r="F17" s="14"/>
      <c r="G17" s="14"/>
      <c r="H17" s="19"/>
      <c r="I17" s="20"/>
      <c r="J17" s="20"/>
    </row>
    <row r="18" spans="1:10" ht="15.75" thickBot="1" x14ac:dyDescent="0.25">
      <c r="A18" s="89" t="s">
        <v>12</v>
      </c>
      <c r="B18" s="90"/>
      <c r="C18" s="91" t="s">
        <v>18</v>
      </c>
      <c r="D18" s="92"/>
      <c r="E18" s="92"/>
      <c r="F18" s="93"/>
      <c r="H18" s="1"/>
    </row>
    <row r="19" spans="1:10" ht="15.75" thickBot="1" x14ac:dyDescent="0.25">
      <c r="A19" s="28" t="s">
        <v>13</v>
      </c>
      <c r="B19" s="26" t="s">
        <v>4</v>
      </c>
      <c r="C19" s="27" t="s">
        <v>19</v>
      </c>
      <c r="D19" s="25" t="s">
        <v>14</v>
      </c>
      <c r="E19" s="29" t="s">
        <v>15</v>
      </c>
      <c r="F19" s="29" t="s">
        <v>16</v>
      </c>
      <c r="H19" s="1"/>
    </row>
    <row r="20" spans="1:10" ht="17.25" customHeight="1" x14ac:dyDescent="0.2">
      <c r="A20" s="30" t="str">
        <f>IF(ISBLANK(B20),"",IF(A17="",1,A20+1))</f>
        <v/>
      </c>
      <c r="B20" s="31"/>
      <c r="C20" s="32" t="str">
        <f>IFERROR(VLOOKUP($B20,'[1]Gold XRF'!$B$2:$F$999,2,0),"")</f>
        <v/>
      </c>
      <c r="D20" s="32" t="str">
        <f>IFERROR(VLOOKUP($B20,'[1]Gold XRF'!$B$2:$F$999,3,0),"")</f>
        <v/>
      </c>
      <c r="E20" s="32" t="str">
        <f>IFERROR(VLOOKUP($B20,'[1]Gold XRF'!$B$2:$F$999,4,0),"")</f>
        <v/>
      </c>
      <c r="F20" s="32" t="str">
        <f>IFERROR(VLOOKUP($B20,'[1]Gold XRF'!$B$2:$F$999,5,0),"")</f>
        <v/>
      </c>
      <c r="H20" s="1"/>
    </row>
    <row r="21" spans="1:10" ht="16.5" customHeight="1" x14ac:dyDescent="0.2">
      <c r="A21" s="33" t="str">
        <f>IF(ISBLANK(B21),"",IF(A8="",2,A20+1))</f>
        <v/>
      </c>
      <c r="B21" s="34"/>
      <c r="C21" s="41" t="str">
        <f>IFERROR(VLOOKUP($B21,'[1]Gold XRF'!$B$2:$F$999,2,0),"")</f>
        <v/>
      </c>
      <c r="D21" s="35" t="str">
        <f>IFERROR(VLOOKUP($B21,'[1]Gold XRF'!$B$2:$F$999,3,0),"")</f>
        <v/>
      </c>
      <c r="E21" s="35" t="str">
        <f>IFERROR(VLOOKUP($B21,'[1]Gold XRF'!$B$2:$F$999,4,0),"")</f>
        <v/>
      </c>
      <c r="F21" s="35" t="str">
        <f>IFERROR(VLOOKUP($B21,'[1]Gold XRF'!$B$2:$F$999,5,0),"")</f>
        <v/>
      </c>
      <c r="H21" s="1"/>
    </row>
    <row r="22" spans="1:10" ht="16.5" customHeight="1" x14ac:dyDescent="0.2">
      <c r="A22" s="42" t="str">
        <f>IF(ISBLANK(B22),"",IF(A9="",3,A21+1))</f>
        <v/>
      </c>
      <c r="B22" s="34"/>
      <c r="C22" s="41" t="str">
        <f>IFERROR(VLOOKUP($B22,'[1]Gold XRF'!$B$2:$F$999,2,0),"")</f>
        <v/>
      </c>
      <c r="D22" s="41" t="str">
        <f>IFERROR(VLOOKUP($B22,'[1]Gold XRF'!$B$2:$F$999,3,0),"")</f>
        <v/>
      </c>
      <c r="E22" s="41" t="str">
        <f>IFERROR(VLOOKUP($B22,'[1]Gold XRF'!$B$2:$F$999,4,0),"")</f>
        <v/>
      </c>
      <c r="F22" s="41" t="str">
        <f>IFERROR(VLOOKUP($B22,'[1]Gold XRF'!$B$2:$F$999,5,0),"")</f>
        <v/>
      </c>
      <c r="H22" s="1"/>
    </row>
    <row r="23" spans="1:10" ht="16.5" customHeight="1" x14ac:dyDescent="0.2">
      <c r="A23" s="42" t="str">
        <f>IF(ISBLANK(B23),"",IF(A10="",4,A22+1))</f>
        <v/>
      </c>
      <c r="B23" s="43"/>
      <c r="C23" s="41" t="str">
        <f>IFERROR(VLOOKUP($B23,'[1]Gold XRF'!$B$2:$F$999,2,0),"")</f>
        <v/>
      </c>
      <c r="D23" s="41" t="str">
        <f>IFERROR(VLOOKUP($B23,'[1]Gold XRF'!$B$2:$F$999,3,0),"")</f>
        <v/>
      </c>
      <c r="E23" s="41" t="str">
        <f>IFERROR(VLOOKUP($B23,'[1]Gold XRF'!$B$2:$F$999,4,0),"")</f>
        <v/>
      </c>
      <c r="F23" s="41" t="str">
        <f>IFERROR(VLOOKUP($B23,'[1]Gold XRF'!$B$2:$F$999,5,0),"")</f>
        <v/>
      </c>
      <c r="H23" s="1"/>
    </row>
    <row r="24" spans="1:10" ht="16.5" customHeight="1" x14ac:dyDescent="0.2">
      <c r="A24" s="42" t="str">
        <f>IF(ISBLANK(B24),"",IF(A11="",5,A23+1))</f>
        <v/>
      </c>
      <c r="B24" s="43"/>
      <c r="C24" s="41" t="str">
        <f>IFERROR(VLOOKUP($B24,'[1]Gold XRF'!$B$2:$F$999,2,0),"")</f>
        <v/>
      </c>
      <c r="D24" s="41" t="str">
        <f>IFERROR(VLOOKUP($B24,'[1]Gold XRF'!$B$2:$F$999,3,0),"")</f>
        <v/>
      </c>
      <c r="E24" s="41" t="str">
        <f>IFERROR(VLOOKUP($B24,'[1]Gold XRF'!$B$2:$F$999,4,0),"")</f>
        <v/>
      </c>
      <c r="F24" s="41" t="str">
        <f>IFERROR(VLOOKUP($B24,'[1]Gold XRF'!$B$2:$F$999,5,0),"")</f>
        <v/>
      </c>
      <c r="H24" s="1"/>
    </row>
    <row r="25" spans="1:10" ht="16.5" customHeight="1" x14ac:dyDescent="0.2">
      <c r="A25" s="42" t="str">
        <f>IF(ISBLANK(B25),"",IF(A12="",6,A24+1))</f>
        <v/>
      </c>
      <c r="B25" s="43"/>
      <c r="C25" s="41" t="str">
        <f>IFERROR(VLOOKUP($B25,'[1]Gold XRF'!$B$2:$F$999,2,0),"")</f>
        <v/>
      </c>
      <c r="D25" s="41" t="str">
        <f>IFERROR(VLOOKUP($B25,'[1]Gold XRF'!$B$2:$F$999,3,0),"")</f>
        <v/>
      </c>
      <c r="E25" s="41" t="str">
        <f>IFERROR(VLOOKUP($B25,'[1]Gold XRF'!$B$2:$F$999,4,0),"")</f>
        <v/>
      </c>
      <c r="F25" s="41" t="str">
        <f>IFERROR(VLOOKUP($B25,'[1]Gold XRF'!$B$2:$F$999,5,0),"")</f>
        <v/>
      </c>
      <c r="H25" s="1"/>
    </row>
    <row r="26" spans="1:10" ht="16.5" customHeight="1" x14ac:dyDescent="0.2">
      <c r="A26" s="42" t="str">
        <f>IF(ISBLANK(B26),"",IF(A13="",7,A25+1))</f>
        <v/>
      </c>
      <c r="B26" s="43"/>
      <c r="C26" s="41" t="str">
        <f>IFERROR(VLOOKUP($B26,'[1]Gold XRF'!$B$2:$F$999,2,0),"")</f>
        <v/>
      </c>
      <c r="D26" s="41" t="str">
        <f>IFERROR(VLOOKUP($B26,'[1]Gold XRF'!$B$2:$F$999,3,0),"")</f>
        <v/>
      </c>
      <c r="E26" s="41" t="str">
        <f>IFERROR(VLOOKUP($B26,'[1]Gold XRF'!$B$2:$F$999,4,0),"")</f>
        <v/>
      </c>
      <c r="F26" s="41" t="str">
        <f>IFERROR(VLOOKUP($B26,'[1]Gold XRF'!$B$2:$F$999,5,0),"")</f>
        <v/>
      </c>
      <c r="H26" s="1"/>
    </row>
    <row r="27" spans="1:10" ht="16.5" customHeight="1" x14ac:dyDescent="0.2">
      <c r="A27" s="42" t="str">
        <f>IF(ISBLANK(B27),"",IF(A14="",8,A26+1))</f>
        <v/>
      </c>
      <c r="B27" s="43"/>
      <c r="C27" s="41" t="str">
        <f>IFERROR(VLOOKUP($B27,'[1]Gold XRF'!$B$2:$F$999,2,0),"")</f>
        <v/>
      </c>
      <c r="D27" s="41" t="str">
        <f>IFERROR(VLOOKUP($B27,'[1]Gold XRF'!$B$2:$F$999,3,0),"")</f>
        <v/>
      </c>
      <c r="E27" s="41" t="str">
        <f>IFERROR(VLOOKUP($B27,'[1]Gold XRF'!$B$2:$F$999,4,0),"")</f>
        <v/>
      </c>
      <c r="F27" s="41" t="str">
        <f>IFERROR(VLOOKUP($B27,'[1]Gold XRF'!$B$2:$F$999,5,0),"")</f>
        <v/>
      </c>
      <c r="H27" s="1"/>
    </row>
    <row r="28" spans="1:10" ht="16.5" customHeight="1" x14ac:dyDescent="0.2">
      <c r="A28" s="42" t="str">
        <f>IF(ISBLANK(B28),"",IF(A15="",9,A27+1))</f>
        <v/>
      </c>
      <c r="B28" s="43"/>
      <c r="C28" s="41" t="str">
        <f>IFERROR(VLOOKUP($B28,'[1]Gold XRF'!$B$2:$F$999,2,0),"")</f>
        <v/>
      </c>
      <c r="D28" s="41" t="str">
        <f>IFERROR(VLOOKUP($B28,'[1]Gold XRF'!$B$2:$F$999,3,0),"")</f>
        <v/>
      </c>
      <c r="E28" s="41" t="str">
        <f>IFERROR(VLOOKUP($B28,'[1]Gold XRF'!$B$2:$F$999,4,0),"")</f>
        <v/>
      </c>
      <c r="F28" s="41" t="str">
        <f>IFERROR(VLOOKUP($B28,'[1]Gold XRF'!$B$2:$F$999,5,0),"")</f>
        <v/>
      </c>
      <c r="H28" s="1"/>
    </row>
    <row r="29" spans="1:10" ht="16.5" customHeight="1" x14ac:dyDescent="0.2">
      <c r="A29" s="42" t="str">
        <f>IF(ISBLANK(B29),"",IF(A16="",10,A28+1))</f>
        <v/>
      </c>
      <c r="B29" s="43"/>
      <c r="C29" s="41" t="str">
        <f>IFERROR(VLOOKUP($B29,'[1]Gold XRF'!$B$2:$F$999,2,0),"")</f>
        <v/>
      </c>
      <c r="D29" s="41" t="str">
        <f>IFERROR(VLOOKUP($B29,'[1]Gold XRF'!$B$2:$F$999,3,0),"")</f>
        <v/>
      </c>
      <c r="E29" s="41" t="str">
        <f>IFERROR(VLOOKUP($B29,'[1]Gold XRF'!$B$2:$F$999,4,0),"")</f>
        <v/>
      </c>
      <c r="F29" s="41" t="str">
        <f>IFERROR(VLOOKUP($B29,'[1]Gold XRF'!$B$2:$F$999,5,0),"")</f>
        <v/>
      </c>
      <c r="H29" s="1"/>
    </row>
    <row r="30" spans="1:10" ht="16.5" customHeight="1" x14ac:dyDescent="0.2">
      <c r="A30" s="42" t="str">
        <f>IF(ISBLANK(B30),"",IF(A17="",11,A29+1))</f>
        <v/>
      </c>
      <c r="B30" s="43"/>
      <c r="C30" s="41" t="str">
        <f>IFERROR(VLOOKUP($B30,'[1]Gold XRF'!$B$2:$F$999,2,0),"")</f>
        <v/>
      </c>
      <c r="D30" s="41" t="str">
        <f>IFERROR(VLOOKUP($B30,'[1]Gold XRF'!$B$2:$F$999,3,0),"")</f>
        <v/>
      </c>
      <c r="E30" s="41" t="str">
        <f>IFERROR(VLOOKUP($B30,'[1]Gold XRF'!$B$2:$F$999,4,0),"")</f>
        <v/>
      </c>
      <c r="F30" s="41" t="str">
        <f>IFERROR(VLOOKUP($B30,'[1]Gold XRF'!$B$2:$F$999,5,0),"")</f>
        <v/>
      </c>
      <c r="H30" s="1"/>
    </row>
    <row r="31" spans="1:10" ht="16.5" customHeight="1" x14ac:dyDescent="0.2">
      <c r="A31" s="42" t="str">
        <f>IF(ISBLANK(B31),"",IF(A18="",12,A30+1))</f>
        <v/>
      </c>
      <c r="B31" s="43"/>
      <c r="C31" s="41" t="str">
        <f>IFERROR(VLOOKUP($B31,'[1]Gold XRF'!$B$2:$F$999,2,0),"")</f>
        <v/>
      </c>
      <c r="D31" s="41" t="str">
        <f>IFERROR(VLOOKUP($B31,'[1]Gold XRF'!$B$2:$F$999,3,0),"")</f>
        <v/>
      </c>
      <c r="E31" s="41" t="str">
        <f>IFERROR(VLOOKUP($B31,'[1]Gold XRF'!$B$2:$F$999,4,0),"")</f>
        <v/>
      </c>
      <c r="F31" s="41" t="str">
        <f>IFERROR(VLOOKUP($B31,'[1]Gold XRF'!$B$2:$F$999,5,0),"")</f>
        <v/>
      </c>
      <c r="H31" s="1"/>
    </row>
    <row r="32" spans="1:10" ht="16.5" customHeight="1" x14ac:dyDescent="0.2">
      <c r="A32" s="42" t="str">
        <f>IF(ISBLANK(B32),"",IF(A19="",13,A31+1))</f>
        <v/>
      </c>
      <c r="B32" s="43"/>
      <c r="C32" s="41" t="str">
        <f>IFERROR(VLOOKUP($B32,'[1]Gold XRF'!$B$2:$F$999,2,0),"")</f>
        <v/>
      </c>
      <c r="D32" s="41" t="str">
        <f>IFERROR(VLOOKUP($B32,'[1]Gold XRF'!$B$2:$F$999,3,0),"")</f>
        <v/>
      </c>
      <c r="E32" s="41" t="str">
        <f>IFERROR(VLOOKUP($B32,'[1]Gold XRF'!$B$2:$F$999,4,0),"")</f>
        <v/>
      </c>
      <c r="F32" s="41" t="str">
        <f>IFERROR(VLOOKUP($B32,'[1]Gold XRF'!$B$2:$F$999,5,0),"")</f>
        <v/>
      </c>
      <c r="H32" s="1"/>
    </row>
    <row r="33" spans="1:14" ht="16.5" customHeight="1" x14ac:dyDescent="0.2">
      <c r="A33" s="42" t="str">
        <f>IF(ISBLANK(B33),"",IF(A20="",14,A32+1))</f>
        <v/>
      </c>
      <c r="B33" s="43"/>
      <c r="C33" s="41" t="str">
        <f>IFERROR(VLOOKUP($B33,'[1]Gold XRF'!$B$2:$F$999,2,0),"")</f>
        <v/>
      </c>
      <c r="D33" s="41" t="str">
        <f>IFERROR(VLOOKUP($B33,'[1]Gold XRF'!$B$2:$F$999,3,0),"")</f>
        <v/>
      </c>
      <c r="E33" s="41" t="str">
        <f>IFERROR(VLOOKUP($B33,'[1]Gold XRF'!$B$2:$F$999,4,0),"")</f>
        <v/>
      </c>
      <c r="F33" s="41" t="str">
        <f>IFERROR(VLOOKUP($B33,'[1]Gold XRF'!$B$2:$F$999,5,0),"")</f>
        <v/>
      </c>
      <c r="H33" s="1"/>
    </row>
    <row r="34" spans="1:14" ht="16.5" customHeight="1" thickBot="1" x14ac:dyDescent="0.25">
      <c r="A34" s="49" t="str">
        <f>IF(ISBLANK(B34),"",IF(A21="",15,A33+1))</f>
        <v/>
      </c>
      <c r="B34" s="44"/>
      <c r="C34" s="50" t="str">
        <f>IFERROR(VLOOKUP($B34,'[1]Gold XRF'!$B$2:$F$999,2,0),"")</f>
        <v/>
      </c>
      <c r="D34" s="50" t="str">
        <f>IFERROR(VLOOKUP($B34,'[1]Gold XRF'!$B$2:$F$999,3,0),"")</f>
        <v/>
      </c>
      <c r="E34" s="50" t="str">
        <f>IFERROR(VLOOKUP($B34,'[1]Gold XRF'!$B$2:$F$999,4,0),"")</f>
        <v/>
      </c>
      <c r="F34" s="50" t="str">
        <f>IFERROR(VLOOKUP($B34,'[1]Gold XRF'!$B$2:$F$999,5,0),"")</f>
        <v/>
      </c>
      <c r="H34" s="1"/>
    </row>
    <row r="35" spans="1:14" ht="16.5" customHeight="1" x14ac:dyDescent="0.2">
      <c r="A35" s="36"/>
      <c r="B35" s="3"/>
      <c r="D35" s="37"/>
      <c r="E35" s="38"/>
      <c r="F35" s="38"/>
      <c r="H35" s="1"/>
    </row>
    <row r="36" spans="1:14" ht="15" x14ac:dyDescent="0.25">
      <c r="A36" s="14" t="s">
        <v>20</v>
      </c>
      <c r="B36" s="39"/>
      <c r="C36" s="14"/>
      <c r="D36" s="14"/>
      <c r="F36" s="23" t="s">
        <v>2</v>
      </c>
      <c r="H36" s="14"/>
      <c r="J36" s="14"/>
    </row>
    <row r="37" spans="1:14" ht="15" x14ac:dyDescent="0.25">
      <c r="A37" s="14"/>
      <c r="B37" s="39"/>
      <c r="D37" s="14"/>
      <c r="E37" s="14"/>
      <c r="F37" s="23"/>
      <c r="G37" s="14"/>
      <c r="I37" s="40"/>
      <c r="J37" s="40"/>
    </row>
    <row r="38" spans="1:14" ht="12.75" customHeight="1" x14ac:dyDescent="0.25">
      <c r="A38" s="14"/>
      <c r="B38" s="39"/>
      <c r="D38" s="14"/>
      <c r="E38" s="14"/>
      <c r="F38" s="14"/>
      <c r="G38" s="14"/>
      <c r="I38" s="14"/>
      <c r="J38" s="14"/>
      <c r="N38" s="4"/>
    </row>
    <row r="39" spans="1:14" ht="12.75" customHeight="1" x14ac:dyDescent="0.25">
      <c r="A39" s="14"/>
      <c r="B39" s="39"/>
      <c r="D39" s="14"/>
      <c r="E39" s="14"/>
      <c r="F39" s="14"/>
      <c r="G39" s="14"/>
      <c r="I39" s="40"/>
      <c r="J39" s="40"/>
      <c r="N39" s="4"/>
    </row>
    <row r="40" spans="1:14" x14ac:dyDescent="0.2">
      <c r="N40" s="4"/>
    </row>
    <row r="41" spans="1:14" x14ac:dyDescent="0.2">
      <c r="I41" s="4"/>
      <c r="J41" s="4"/>
      <c r="K41" s="4"/>
      <c r="L41" s="4"/>
      <c r="N41" s="4"/>
    </row>
    <row r="42" spans="1:14" x14ac:dyDescent="0.2">
      <c r="K42" s="4"/>
      <c r="L42" s="4"/>
      <c r="N42" s="4"/>
    </row>
    <row r="43" spans="1:14" x14ac:dyDescent="0.2">
      <c r="I43" s="4"/>
      <c r="J43" s="4"/>
      <c r="K43" s="4"/>
      <c r="L43" s="4"/>
      <c r="N43" s="4"/>
    </row>
    <row r="44" spans="1:14" x14ac:dyDescent="0.2">
      <c r="I44" s="4"/>
      <c r="J44" s="4"/>
      <c r="N44" s="4"/>
    </row>
    <row r="45" spans="1:14" ht="15" x14ac:dyDescent="0.25">
      <c r="I45" s="4"/>
      <c r="J45" s="4"/>
      <c r="N45" s="40"/>
    </row>
    <row r="47" spans="1:14" ht="15" x14ac:dyDescent="0.25">
      <c r="N47" s="40"/>
    </row>
    <row r="48" spans="1:14" ht="15" x14ac:dyDescent="0.25">
      <c r="N48" s="15"/>
    </row>
    <row r="49" spans="14:14" ht="15" x14ac:dyDescent="0.25">
      <c r="N49" s="15"/>
    </row>
    <row r="50" spans="14:14" x14ac:dyDescent="0.2">
      <c r="N50" s="23"/>
    </row>
  </sheetData>
  <sheetProtection sheet="1" insertRows="0" deleteRows="0" pivotTables="0"/>
  <mergeCells count="10">
    <mergeCell ref="B15:C15"/>
    <mergeCell ref="B16:C16"/>
    <mergeCell ref="A18:B18"/>
    <mergeCell ref="C18:F18"/>
    <mergeCell ref="B1:H1"/>
    <mergeCell ref="C9:G9"/>
    <mergeCell ref="B12:C12"/>
    <mergeCell ref="B13:C13"/>
    <mergeCell ref="B14:C14"/>
    <mergeCell ref="D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0000"/>
  </sheetPr>
  <dimension ref="K1:L429"/>
  <sheetViews>
    <sheetView workbookViewId="0">
      <selection activeCell="K1" sqref="K1:L1048576"/>
    </sheetView>
  </sheetViews>
  <sheetFormatPr defaultRowHeight="15" x14ac:dyDescent="0.25"/>
  <cols>
    <col min="1" max="1" width="18.5703125" customWidth="1"/>
    <col min="2" max="2" width="19.7109375" customWidth="1"/>
    <col min="3" max="3" width="19" customWidth="1"/>
    <col min="11" max="12" width="9.140625" style="5"/>
  </cols>
  <sheetData>
    <row r="1" spans="11:12" x14ac:dyDescent="0.25">
      <c r="K1" s="5" t="s">
        <v>3</v>
      </c>
    </row>
    <row r="2" spans="11:12" x14ac:dyDescent="0.25">
      <c r="K2" s="5">
        <f t="shared" ref="K2:K66" ca="1" si="0">0.01*(RANDBETWEEN(3,5))</f>
        <v>0.03</v>
      </c>
      <c r="L2" s="5">
        <f t="shared" ref="L2:L66" ca="1" si="1">RANDBETWEEN(20,30)</f>
        <v>28</v>
      </c>
    </row>
    <row r="3" spans="11:12" ht="42" customHeight="1" x14ac:dyDescent="0.25">
      <c r="K3" s="5">
        <f t="shared" ca="1" si="0"/>
        <v>0.05</v>
      </c>
      <c r="L3" s="5">
        <f t="shared" ca="1" si="1"/>
        <v>22</v>
      </c>
    </row>
    <row r="4" spans="11:12" x14ac:dyDescent="0.25">
      <c r="K4" s="5">
        <f t="shared" ca="1" si="0"/>
        <v>0.03</v>
      </c>
      <c r="L4" s="5">
        <f t="shared" ca="1" si="1"/>
        <v>28</v>
      </c>
    </row>
    <row r="5" spans="11:12" x14ac:dyDescent="0.25">
      <c r="K5" s="5">
        <f t="shared" ca="1" si="0"/>
        <v>0.03</v>
      </c>
      <c r="L5" s="5">
        <f t="shared" ca="1" si="1"/>
        <v>27</v>
      </c>
    </row>
    <row r="6" spans="11:12" x14ac:dyDescent="0.25">
      <c r="K6" s="5">
        <f t="shared" ca="1" si="0"/>
        <v>0.03</v>
      </c>
      <c r="L6" s="5">
        <f t="shared" ca="1" si="1"/>
        <v>30</v>
      </c>
    </row>
    <row r="7" spans="11:12" x14ac:dyDescent="0.25">
      <c r="K7" s="5">
        <f t="shared" ca="1" si="0"/>
        <v>0.05</v>
      </c>
      <c r="L7" s="5">
        <f t="shared" ca="1" si="1"/>
        <v>20</v>
      </c>
    </row>
    <row r="8" spans="11:12" x14ac:dyDescent="0.25">
      <c r="K8" s="5">
        <f t="shared" ca="1" si="0"/>
        <v>0.05</v>
      </c>
      <c r="L8" s="5">
        <f ca="1">RANDBETWEEN(20,30)</f>
        <v>21</v>
      </c>
    </row>
    <row r="9" spans="11:12" x14ac:dyDescent="0.25">
      <c r="K9" s="5">
        <f t="shared" ca="1" si="0"/>
        <v>0.05</v>
      </c>
      <c r="L9" s="5">
        <f t="shared" ca="1" si="1"/>
        <v>24</v>
      </c>
    </row>
    <row r="10" spans="11:12" x14ac:dyDescent="0.25">
      <c r="K10" s="5">
        <f t="shared" ca="1" si="0"/>
        <v>0.05</v>
      </c>
      <c r="L10" s="5">
        <f t="shared" ca="1" si="1"/>
        <v>25</v>
      </c>
    </row>
    <row r="11" spans="11:12" x14ac:dyDescent="0.25">
      <c r="K11" s="5">
        <f t="shared" ca="1" si="0"/>
        <v>0.04</v>
      </c>
      <c r="L11" s="5">
        <f t="shared" ca="1" si="1"/>
        <v>29</v>
      </c>
    </row>
    <row r="12" spans="11:12" x14ac:dyDescent="0.25">
      <c r="K12" s="5">
        <f t="shared" ca="1" si="0"/>
        <v>0.03</v>
      </c>
      <c r="L12" s="5">
        <f t="shared" ca="1" si="1"/>
        <v>27</v>
      </c>
    </row>
    <row r="13" spans="11:12" x14ac:dyDescent="0.25">
      <c r="K13" s="5">
        <f t="shared" ca="1" si="0"/>
        <v>0.03</v>
      </c>
      <c r="L13" s="5">
        <f t="shared" ca="1" si="1"/>
        <v>30</v>
      </c>
    </row>
    <row r="14" spans="11:12" x14ac:dyDescent="0.25">
      <c r="K14" s="5">
        <f t="shared" ca="1" si="0"/>
        <v>0.04</v>
      </c>
      <c r="L14" s="5">
        <f t="shared" ca="1" si="1"/>
        <v>29</v>
      </c>
    </row>
    <row r="15" spans="11:12" x14ac:dyDescent="0.25">
      <c r="K15" s="5">
        <f t="shared" ca="1" si="0"/>
        <v>0.05</v>
      </c>
      <c r="L15" s="5">
        <f t="shared" ca="1" si="1"/>
        <v>20</v>
      </c>
    </row>
    <row r="16" spans="11:12" x14ac:dyDescent="0.25">
      <c r="K16" s="5">
        <f t="shared" ca="1" si="0"/>
        <v>0.05</v>
      </c>
      <c r="L16" s="5">
        <f t="shared" ca="1" si="1"/>
        <v>20</v>
      </c>
    </row>
    <row r="17" spans="11:12" x14ac:dyDescent="0.25">
      <c r="K17" s="5">
        <f t="shared" ca="1" si="0"/>
        <v>0.05</v>
      </c>
      <c r="L17" s="5">
        <f t="shared" ca="1" si="1"/>
        <v>21</v>
      </c>
    </row>
    <row r="18" spans="11:12" x14ac:dyDescent="0.25">
      <c r="K18" s="5">
        <f t="shared" ca="1" si="0"/>
        <v>0.05</v>
      </c>
      <c r="L18" s="5">
        <f t="shared" ca="1" si="1"/>
        <v>28</v>
      </c>
    </row>
    <row r="19" spans="11:12" x14ac:dyDescent="0.25">
      <c r="K19" s="5">
        <f t="shared" ca="1" si="0"/>
        <v>0.05</v>
      </c>
      <c r="L19" s="5">
        <f t="shared" ca="1" si="1"/>
        <v>30</v>
      </c>
    </row>
    <row r="20" spans="11:12" x14ac:dyDescent="0.25">
      <c r="K20" s="5">
        <f t="shared" ca="1" si="0"/>
        <v>0.03</v>
      </c>
      <c r="L20" s="5">
        <f t="shared" ca="1" si="1"/>
        <v>25</v>
      </c>
    </row>
    <row r="21" spans="11:12" x14ac:dyDescent="0.25">
      <c r="K21" s="5">
        <f t="shared" ca="1" si="0"/>
        <v>0.05</v>
      </c>
      <c r="L21" s="5">
        <f t="shared" ca="1" si="1"/>
        <v>23</v>
      </c>
    </row>
    <row r="22" spans="11:12" x14ac:dyDescent="0.25">
      <c r="K22" s="5">
        <f t="shared" ca="1" si="0"/>
        <v>0.03</v>
      </c>
      <c r="L22" s="5">
        <f t="shared" ca="1" si="1"/>
        <v>21</v>
      </c>
    </row>
    <row r="23" spans="11:12" x14ac:dyDescent="0.25">
      <c r="K23" s="5">
        <f t="shared" ca="1" si="0"/>
        <v>0.05</v>
      </c>
      <c r="L23" s="5">
        <f t="shared" ca="1" si="1"/>
        <v>20</v>
      </c>
    </row>
    <row r="24" spans="11:12" x14ac:dyDescent="0.25">
      <c r="K24" s="5">
        <f t="shared" ca="1" si="0"/>
        <v>0.03</v>
      </c>
      <c r="L24" s="5">
        <f t="shared" ca="1" si="1"/>
        <v>24</v>
      </c>
    </row>
    <row r="25" spans="11:12" x14ac:dyDescent="0.25">
      <c r="K25" s="5">
        <f t="shared" ca="1" si="0"/>
        <v>0.04</v>
      </c>
      <c r="L25" s="5">
        <f t="shared" ca="1" si="1"/>
        <v>27</v>
      </c>
    </row>
    <row r="26" spans="11:12" x14ac:dyDescent="0.25">
      <c r="K26" s="5">
        <f t="shared" ca="1" si="0"/>
        <v>0.04</v>
      </c>
      <c r="L26" s="5">
        <f t="shared" ca="1" si="1"/>
        <v>30</v>
      </c>
    </row>
    <row r="27" spans="11:12" x14ac:dyDescent="0.25">
      <c r="K27" s="5">
        <f t="shared" ca="1" si="0"/>
        <v>0.05</v>
      </c>
      <c r="L27" s="5">
        <f t="shared" ca="1" si="1"/>
        <v>25</v>
      </c>
    </row>
    <row r="28" spans="11:12" x14ac:dyDescent="0.25">
      <c r="K28" s="5">
        <f t="shared" ca="1" si="0"/>
        <v>0.04</v>
      </c>
      <c r="L28" s="5">
        <f t="shared" ca="1" si="1"/>
        <v>27</v>
      </c>
    </row>
    <row r="29" spans="11:12" x14ac:dyDescent="0.25">
      <c r="K29" s="5">
        <f t="shared" ca="1" si="0"/>
        <v>0.05</v>
      </c>
      <c r="L29" s="5">
        <f t="shared" ca="1" si="1"/>
        <v>25</v>
      </c>
    </row>
    <row r="30" spans="11:12" x14ac:dyDescent="0.25">
      <c r="K30" s="5">
        <f t="shared" ca="1" si="0"/>
        <v>0.03</v>
      </c>
      <c r="L30" s="5">
        <f t="shared" ca="1" si="1"/>
        <v>22</v>
      </c>
    </row>
    <row r="31" spans="11:12" x14ac:dyDescent="0.25">
      <c r="K31" s="5">
        <f t="shared" ca="1" si="0"/>
        <v>0.05</v>
      </c>
      <c r="L31" s="5">
        <f t="shared" ca="1" si="1"/>
        <v>29</v>
      </c>
    </row>
    <row r="32" spans="11:12" x14ac:dyDescent="0.25">
      <c r="K32" s="5">
        <f t="shared" ca="1" si="0"/>
        <v>0.04</v>
      </c>
      <c r="L32" s="5">
        <f t="shared" ca="1" si="1"/>
        <v>20</v>
      </c>
    </row>
    <row r="33" spans="11:12" x14ac:dyDescent="0.25">
      <c r="K33" s="5">
        <f t="shared" ca="1" si="0"/>
        <v>0.03</v>
      </c>
      <c r="L33" s="5">
        <f t="shared" ca="1" si="1"/>
        <v>23</v>
      </c>
    </row>
    <row r="34" spans="11:12" x14ac:dyDescent="0.25">
      <c r="K34" s="5">
        <f t="shared" ca="1" si="0"/>
        <v>0.04</v>
      </c>
      <c r="L34" s="5">
        <f t="shared" ca="1" si="1"/>
        <v>25</v>
      </c>
    </row>
    <row r="35" spans="11:12" x14ac:dyDescent="0.25">
      <c r="K35" s="5">
        <f t="shared" ca="1" si="0"/>
        <v>0.03</v>
      </c>
      <c r="L35" s="5">
        <f t="shared" ca="1" si="1"/>
        <v>21</v>
      </c>
    </row>
    <row r="36" spans="11:12" x14ac:dyDescent="0.25">
      <c r="K36" s="5">
        <f t="shared" ca="1" si="0"/>
        <v>0.05</v>
      </c>
      <c r="L36" s="5">
        <f t="shared" ca="1" si="1"/>
        <v>25</v>
      </c>
    </row>
    <row r="37" spans="11:12" x14ac:dyDescent="0.25">
      <c r="K37" s="5">
        <f t="shared" ca="1" si="0"/>
        <v>0.03</v>
      </c>
      <c r="L37" s="5">
        <f t="shared" ca="1" si="1"/>
        <v>25</v>
      </c>
    </row>
    <row r="38" spans="11:12" x14ac:dyDescent="0.25">
      <c r="K38" s="5">
        <f t="shared" ca="1" si="0"/>
        <v>0.04</v>
      </c>
      <c r="L38" s="5">
        <f t="shared" ca="1" si="1"/>
        <v>30</v>
      </c>
    </row>
    <row r="39" spans="11:12" x14ac:dyDescent="0.25">
      <c r="K39" s="5">
        <f t="shared" ca="1" si="0"/>
        <v>0.04</v>
      </c>
      <c r="L39" s="5">
        <f t="shared" ca="1" si="1"/>
        <v>24</v>
      </c>
    </row>
    <row r="40" spans="11:12" x14ac:dyDescent="0.25">
      <c r="K40" s="5">
        <f t="shared" ca="1" si="0"/>
        <v>0.05</v>
      </c>
      <c r="L40" s="5">
        <f t="shared" ca="1" si="1"/>
        <v>26</v>
      </c>
    </row>
    <row r="41" spans="11:12" x14ac:dyDescent="0.25">
      <c r="K41" s="5">
        <f t="shared" ca="1" si="0"/>
        <v>0.04</v>
      </c>
      <c r="L41" s="5">
        <f t="shared" ca="1" si="1"/>
        <v>20</v>
      </c>
    </row>
    <row r="42" spans="11:12" x14ac:dyDescent="0.25">
      <c r="K42" s="5">
        <f t="shared" ca="1" si="0"/>
        <v>0.05</v>
      </c>
      <c r="L42" s="5">
        <f t="shared" ca="1" si="1"/>
        <v>24</v>
      </c>
    </row>
    <row r="43" spans="11:12" x14ac:dyDescent="0.25">
      <c r="K43" s="5">
        <f t="shared" ca="1" si="0"/>
        <v>0.05</v>
      </c>
      <c r="L43" s="5">
        <f t="shared" ca="1" si="1"/>
        <v>24</v>
      </c>
    </row>
    <row r="44" spans="11:12" x14ac:dyDescent="0.25">
      <c r="K44" s="5">
        <f t="shared" ca="1" si="0"/>
        <v>0.03</v>
      </c>
      <c r="L44" s="5">
        <f t="shared" ca="1" si="1"/>
        <v>20</v>
      </c>
    </row>
    <row r="45" spans="11:12" x14ac:dyDescent="0.25">
      <c r="K45" s="5">
        <f t="shared" ca="1" si="0"/>
        <v>0.05</v>
      </c>
      <c r="L45" s="5">
        <f t="shared" ca="1" si="1"/>
        <v>24</v>
      </c>
    </row>
    <row r="46" spans="11:12" x14ac:dyDescent="0.25">
      <c r="K46" s="5">
        <f t="shared" ca="1" si="0"/>
        <v>0.05</v>
      </c>
      <c r="L46" s="5">
        <f t="shared" ca="1" si="1"/>
        <v>25</v>
      </c>
    </row>
    <row r="47" spans="11:12" x14ac:dyDescent="0.25">
      <c r="K47" s="5">
        <f t="shared" ca="1" si="0"/>
        <v>0.05</v>
      </c>
      <c r="L47" s="5">
        <f t="shared" ca="1" si="1"/>
        <v>30</v>
      </c>
    </row>
    <row r="48" spans="11:12" x14ac:dyDescent="0.25">
      <c r="K48" s="5">
        <f t="shared" ca="1" si="0"/>
        <v>0.04</v>
      </c>
      <c r="L48" s="5">
        <f t="shared" ca="1" si="1"/>
        <v>22</v>
      </c>
    </row>
    <row r="49" spans="11:12" x14ac:dyDescent="0.25">
      <c r="K49" s="5">
        <f t="shared" ca="1" si="0"/>
        <v>0.03</v>
      </c>
      <c r="L49" s="5">
        <f t="shared" ca="1" si="1"/>
        <v>29</v>
      </c>
    </row>
    <row r="50" spans="11:12" x14ac:dyDescent="0.25">
      <c r="K50" s="5">
        <f t="shared" ca="1" si="0"/>
        <v>0.05</v>
      </c>
      <c r="L50" s="5">
        <f t="shared" ca="1" si="1"/>
        <v>26</v>
      </c>
    </row>
    <row r="51" spans="11:12" x14ac:dyDescent="0.25">
      <c r="K51" s="5">
        <f t="shared" ca="1" si="0"/>
        <v>0.03</v>
      </c>
      <c r="L51" s="5">
        <f t="shared" ca="1" si="1"/>
        <v>22</v>
      </c>
    </row>
    <row r="52" spans="11:12" x14ac:dyDescent="0.25">
      <c r="K52" s="5">
        <f t="shared" ca="1" si="0"/>
        <v>0.03</v>
      </c>
      <c r="L52" s="5">
        <f t="shared" ca="1" si="1"/>
        <v>28</v>
      </c>
    </row>
    <row r="53" spans="11:12" x14ac:dyDescent="0.25">
      <c r="K53" s="5">
        <f t="shared" ca="1" si="0"/>
        <v>0.03</v>
      </c>
      <c r="L53" s="5">
        <f t="shared" ca="1" si="1"/>
        <v>28</v>
      </c>
    </row>
    <row r="54" spans="11:12" x14ac:dyDescent="0.25">
      <c r="K54" s="5">
        <f t="shared" ca="1" si="0"/>
        <v>0.03</v>
      </c>
      <c r="L54" s="5">
        <f t="shared" ca="1" si="1"/>
        <v>20</v>
      </c>
    </row>
    <row r="55" spans="11:12" x14ac:dyDescent="0.25">
      <c r="K55" s="5">
        <f t="shared" ca="1" si="0"/>
        <v>0.03</v>
      </c>
      <c r="L55" s="5">
        <f t="shared" ca="1" si="1"/>
        <v>28</v>
      </c>
    </row>
    <row r="56" spans="11:12" x14ac:dyDescent="0.25">
      <c r="K56" s="5">
        <f t="shared" ca="1" si="0"/>
        <v>0.05</v>
      </c>
      <c r="L56" s="5">
        <f t="shared" ca="1" si="1"/>
        <v>20</v>
      </c>
    </row>
    <row r="57" spans="11:12" x14ac:dyDescent="0.25">
      <c r="K57" s="5">
        <f t="shared" ca="1" si="0"/>
        <v>0.04</v>
      </c>
      <c r="L57" s="5">
        <f t="shared" ca="1" si="1"/>
        <v>26</v>
      </c>
    </row>
    <row r="58" spans="11:12" x14ac:dyDescent="0.25">
      <c r="K58" s="5">
        <f t="shared" ca="1" si="0"/>
        <v>0.05</v>
      </c>
      <c r="L58" s="5">
        <f t="shared" ca="1" si="1"/>
        <v>29</v>
      </c>
    </row>
    <row r="59" spans="11:12" x14ac:dyDescent="0.25">
      <c r="K59" s="5">
        <f t="shared" ca="1" si="0"/>
        <v>0.03</v>
      </c>
      <c r="L59" s="5">
        <f t="shared" ca="1" si="1"/>
        <v>20</v>
      </c>
    </row>
    <row r="60" spans="11:12" x14ac:dyDescent="0.25">
      <c r="K60" s="5">
        <f t="shared" ca="1" si="0"/>
        <v>0.04</v>
      </c>
      <c r="L60" s="5">
        <f t="shared" ca="1" si="1"/>
        <v>24</v>
      </c>
    </row>
    <row r="61" spans="11:12" x14ac:dyDescent="0.25">
      <c r="K61" s="5">
        <f t="shared" ca="1" si="0"/>
        <v>0.04</v>
      </c>
      <c r="L61" s="5">
        <f t="shared" ca="1" si="1"/>
        <v>29</v>
      </c>
    </row>
    <row r="62" spans="11:12" x14ac:dyDescent="0.25">
      <c r="K62" s="5">
        <f t="shared" ca="1" si="0"/>
        <v>0.03</v>
      </c>
      <c r="L62" s="5">
        <f t="shared" ca="1" si="1"/>
        <v>22</v>
      </c>
    </row>
    <row r="63" spans="11:12" x14ac:dyDescent="0.25">
      <c r="K63" s="5">
        <f t="shared" ca="1" si="0"/>
        <v>0.04</v>
      </c>
      <c r="L63" s="5">
        <f t="shared" ca="1" si="1"/>
        <v>22</v>
      </c>
    </row>
    <row r="64" spans="11:12" x14ac:dyDescent="0.25">
      <c r="K64" s="5">
        <f t="shared" ca="1" si="0"/>
        <v>0.04</v>
      </c>
      <c r="L64" s="5">
        <f t="shared" ca="1" si="1"/>
        <v>21</v>
      </c>
    </row>
    <row r="65" spans="11:12" x14ac:dyDescent="0.25">
      <c r="K65" s="5">
        <f t="shared" ca="1" si="0"/>
        <v>0.05</v>
      </c>
      <c r="L65" s="5">
        <f t="shared" ca="1" si="1"/>
        <v>21</v>
      </c>
    </row>
    <row r="66" spans="11:12" x14ac:dyDescent="0.25">
      <c r="K66" s="5">
        <f t="shared" ca="1" si="0"/>
        <v>0.04</v>
      </c>
      <c r="L66" s="5">
        <f t="shared" ca="1" si="1"/>
        <v>27</v>
      </c>
    </row>
    <row r="67" spans="11:12" x14ac:dyDescent="0.25">
      <c r="K67" s="5">
        <f t="shared" ref="K67:K277" ca="1" si="2">0.01*(RANDBETWEEN(3,5))</f>
        <v>0.03</v>
      </c>
      <c r="L67" s="5">
        <f t="shared" ref="L67:L277" ca="1" si="3">RANDBETWEEN(20,30)</f>
        <v>24</v>
      </c>
    </row>
    <row r="68" spans="11:12" x14ac:dyDescent="0.25">
      <c r="K68" s="5">
        <f t="shared" ca="1" si="2"/>
        <v>0.05</v>
      </c>
      <c r="L68" s="5">
        <f t="shared" ca="1" si="3"/>
        <v>30</v>
      </c>
    </row>
    <row r="69" spans="11:12" x14ac:dyDescent="0.25">
      <c r="K69" s="5">
        <f t="shared" ca="1" si="2"/>
        <v>0.03</v>
      </c>
      <c r="L69" s="5">
        <f t="shared" ca="1" si="3"/>
        <v>30</v>
      </c>
    </row>
    <row r="70" spans="11:12" x14ac:dyDescent="0.25">
      <c r="K70" s="5">
        <f t="shared" ca="1" si="2"/>
        <v>0.04</v>
      </c>
      <c r="L70" s="5">
        <f t="shared" ca="1" si="3"/>
        <v>23</v>
      </c>
    </row>
    <row r="71" spans="11:12" x14ac:dyDescent="0.25">
      <c r="K71" s="5">
        <f t="shared" ca="1" si="2"/>
        <v>0.05</v>
      </c>
      <c r="L71" s="5">
        <f t="shared" ca="1" si="3"/>
        <v>29</v>
      </c>
    </row>
    <row r="72" spans="11:12" x14ac:dyDescent="0.25">
      <c r="K72" s="5">
        <f t="shared" ca="1" si="2"/>
        <v>0.03</v>
      </c>
      <c r="L72" s="5">
        <f t="shared" ca="1" si="3"/>
        <v>26</v>
      </c>
    </row>
    <row r="73" spans="11:12" x14ac:dyDescent="0.25">
      <c r="K73" s="5">
        <f t="shared" ca="1" si="2"/>
        <v>0.05</v>
      </c>
      <c r="L73" s="5">
        <f t="shared" ca="1" si="3"/>
        <v>20</v>
      </c>
    </row>
    <row r="74" spans="11:12" x14ac:dyDescent="0.25">
      <c r="K74" s="5">
        <f t="shared" ca="1" si="2"/>
        <v>0.03</v>
      </c>
      <c r="L74" s="5">
        <f t="shared" ca="1" si="3"/>
        <v>21</v>
      </c>
    </row>
    <row r="75" spans="11:12" x14ac:dyDescent="0.25">
      <c r="K75" s="5">
        <f t="shared" ca="1" si="2"/>
        <v>0.04</v>
      </c>
      <c r="L75" s="5">
        <f t="shared" ca="1" si="3"/>
        <v>26</v>
      </c>
    </row>
    <row r="76" spans="11:12" x14ac:dyDescent="0.25">
      <c r="K76" s="5">
        <f t="shared" ca="1" si="2"/>
        <v>0.04</v>
      </c>
      <c r="L76" s="5">
        <f t="shared" ca="1" si="3"/>
        <v>29</v>
      </c>
    </row>
    <row r="77" spans="11:12" x14ac:dyDescent="0.25">
      <c r="K77" s="5">
        <f t="shared" ca="1" si="2"/>
        <v>0.05</v>
      </c>
      <c r="L77" s="5">
        <f t="shared" ca="1" si="3"/>
        <v>26</v>
      </c>
    </row>
    <row r="78" spans="11:12" x14ac:dyDescent="0.25">
      <c r="K78" s="5">
        <f t="shared" ca="1" si="2"/>
        <v>0.05</v>
      </c>
      <c r="L78" s="5">
        <f t="shared" ca="1" si="3"/>
        <v>23</v>
      </c>
    </row>
    <row r="79" spans="11:12" x14ac:dyDescent="0.25">
      <c r="K79" s="5">
        <f t="shared" ca="1" si="2"/>
        <v>0.04</v>
      </c>
      <c r="L79" s="5">
        <f t="shared" ca="1" si="3"/>
        <v>20</v>
      </c>
    </row>
    <row r="80" spans="11:12" x14ac:dyDescent="0.25">
      <c r="K80" s="5">
        <f t="shared" ca="1" si="2"/>
        <v>0.05</v>
      </c>
      <c r="L80" s="5">
        <f t="shared" ca="1" si="3"/>
        <v>28</v>
      </c>
    </row>
    <row r="81" spans="11:12" x14ac:dyDescent="0.25">
      <c r="K81" s="5">
        <f t="shared" ca="1" si="2"/>
        <v>0.05</v>
      </c>
      <c r="L81" s="5">
        <f t="shared" ca="1" si="3"/>
        <v>29</v>
      </c>
    </row>
    <row r="82" spans="11:12" x14ac:dyDescent="0.25">
      <c r="K82" s="5">
        <f t="shared" ca="1" si="2"/>
        <v>0.04</v>
      </c>
      <c r="L82" s="5">
        <f t="shared" ca="1" si="3"/>
        <v>25</v>
      </c>
    </row>
    <row r="83" spans="11:12" x14ac:dyDescent="0.25">
      <c r="K83" s="5">
        <f t="shared" ca="1" si="2"/>
        <v>0.04</v>
      </c>
      <c r="L83" s="5">
        <f t="shared" ca="1" si="3"/>
        <v>26</v>
      </c>
    </row>
    <row r="84" spans="11:12" x14ac:dyDescent="0.25">
      <c r="K84" s="5">
        <f t="shared" ca="1" si="2"/>
        <v>0.05</v>
      </c>
      <c r="L84" s="5">
        <f t="shared" ca="1" si="3"/>
        <v>21</v>
      </c>
    </row>
    <row r="85" spans="11:12" x14ac:dyDescent="0.25">
      <c r="K85" s="5">
        <f t="shared" ca="1" si="2"/>
        <v>0.05</v>
      </c>
      <c r="L85" s="5">
        <f t="shared" ca="1" si="3"/>
        <v>27</v>
      </c>
    </row>
    <row r="86" spans="11:12" x14ac:dyDescent="0.25">
      <c r="K86" s="5">
        <f t="shared" ca="1" si="2"/>
        <v>0.04</v>
      </c>
      <c r="L86" s="5">
        <f t="shared" ca="1" si="3"/>
        <v>29</v>
      </c>
    </row>
    <row r="87" spans="11:12" x14ac:dyDescent="0.25">
      <c r="K87" s="5">
        <f t="shared" ca="1" si="2"/>
        <v>0.05</v>
      </c>
      <c r="L87" s="5">
        <f t="shared" ca="1" si="3"/>
        <v>29</v>
      </c>
    </row>
    <row r="88" spans="11:12" x14ac:dyDescent="0.25">
      <c r="K88" s="5">
        <f t="shared" ca="1" si="2"/>
        <v>0.03</v>
      </c>
      <c r="L88" s="5">
        <f t="shared" ca="1" si="3"/>
        <v>30</v>
      </c>
    </row>
    <row r="89" spans="11:12" x14ac:dyDescent="0.25">
      <c r="K89" s="5">
        <f t="shared" ca="1" si="2"/>
        <v>0.03</v>
      </c>
      <c r="L89" s="5">
        <f t="shared" ca="1" si="3"/>
        <v>25</v>
      </c>
    </row>
    <row r="90" spans="11:12" x14ac:dyDescent="0.25">
      <c r="K90" s="5">
        <f t="shared" ca="1" si="2"/>
        <v>0.03</v>
      </c>
      <c r="L90" s="5">
        <f t="shared" ca="1" si="3"/>
        <v>21</v>
      </c>
    </row>
    <row r="91" spans="11:12" x14ac:dyDescent="0.25">
      <c r="K91" s="5">
        <f t="shared" ca="1" si="2"/>
        <v>0.03</v>
      </c>
      <c r="L91" s="5">
        <f t="shared" ca="1" si="3"/>
        <v>20</v>
      </c>
    </row>
    <row r="92" spans="11:12" x14ac:dyDescent="0.25">
      <c r="K92" s="5">
        <f t="shared" ca="1" si="2"/>
        <v>0.04</v>
      </c>
      <c r="L92" s="5">
        <f t="shared" ca="1" si="3"/>
        <v>27</v>
      </c>
    </row>
    <row r="93" spans="11:12" x14ac:dyDescent="0.25">
      <c r="K93" s="5">
        <f t="shared" ca="1" si="2"/>
        <v>0.03</v>
      </c>
      <c r="L93" s="5">
        <f t="shared" ca="1" si="3"/>
        <v>24</v>
      </c>
    </row>
    <row r="94" spans="11:12" x14ac:dyDescent="0.25">
      <c r="K94" s="5">
        <f t="shared" ca="1" si="2"/>
        <v>0.03</v>
      </c>
      <c r="L94" s="5">
        <f t="shared" ca="1" si="3"/>
        <v>21</v>
      </c>
    </row>
    <row r="95" spans="11:12" x14ac:dyDescent="0.25">
      <c r="K95" s="5">
        <f t="shared" ca="1" si="2"/>
        <v>0.05</v>
      </c>
      <c r="L95" s="5">
        <f t="shared" ca="1" si="3"/>
        <v>22</v>
      </c>
    </row>
    <row r="96" spans="11:12" x14ac:dyDescent="0.25">
      <c r="K96" s="5">
        <f t="shared" ca="1" si="2"/>
        <v>0.04</v>
      </c>
      <c r="L96" s="5">
        <f t="shared" ca="1" si="3"/>
        <v>25</v>
      </c>
    </row>
    <row r="97" spans="11:12" x14ac:dyDescent="0.25">
      <c r="K97" s="5">
        <f t="shared" ca="1" si="2"/>
        <v>0.04</v>
      </c>
      <c r="L97" s="5">
        <f t="shared" ca="1" si="3"/>
        <v>28</v>
      </c>
    </row>
    <row r="98" spans="11:12" x14ac:dyDescent="0.25">
      <c r="K98" s="5">
        <f t="shared" ca="1" si="2"/>
        <v>0.04</v>
      </c>
      <c r="L98" s="5">
        <f t="shared" ca="1" si="3"/>
        <v>23</v>
      </c>
    </row>
    <row r="99" spans="11:12" x14ac:dyDescent="0.25">
      <c r="K99" s="5">
        <f t="shared" ca="1" si="2"/>
        <v>0.05</v>
      </c>
      <c r="L99" s="5">
        <f t="shared" ca="1" si="3"/>
        <v>30</v>
      </c>
    </row>
    <row r="100" spans="11:12" x14ac:dyDescent="0.25">
      <c r="K100" s="5">
        <f t="shared" ca="1" si="2"/>
        <v>0.05</v>
      </c>
      <c r="L100" s="5">
        <f t="shared" ca="1" si="3"/>
        <v>29</v>
      </c>
    </row>
    <row r="101" spans="11:12" x14ac:dyDescent="0.25">
      <c r="K101" s="5">
        <f t="shared" ca="1" si="2"/>
        <v>0.03</v>
      </c>
      <c r="L101" s="5">
        <f t="shared" ca="1" si="3"/>
        <v>27</v>
      </c>
    </row>
    <row r="102" spans="11:12" x14ac:dyDescent="0.25">
      <c r="K102" s="5">
        <f t="shared" ca="1" si="2"/>
        <v>0.04</v>
      </c>
      <c r="L102" s="5">
        <f t="shared" ca="1" si="3"/>
        <v>24</v>
      </c>
    </row>
    <row r="103" spans="11:12" x14ac:dyDescent="0.25">
      <c r="K103" s="5">
        <f t="shared" ca="1" si="2"/>
        <v>0.03</v>
      </c>
      <c r="L103" s="5">
        <f t="shared" ca="1" si="3"/>
        <v>30</v>
      </c>
    </row>
    <row r="104" spans="11:12" x14ac:dyDescent="0.25">
      <c r="K104" s="5">
        <f t="shared" ca="1" si="2"/>
        <v>0.03</v>
      </c>
      <c r="L104" s="5">
        <f t="shared" ca="1" si="3"/>
        <v>27</v>
      </c>
    </row>
    <row r="105" spans="11:12" x14ac:dyDescent="0.25">
      <c r="K105" s="5">
        <f t="shared" ca="1" si="2"/>
        <v>0.04</v>
      </c>
      <c r="L105" s="5">
        <f t="shared" ca="1" si="3"/>
        <v>24</v>
      </c>
    </row>
    <row r="106" spans="11:12" x14ac:dyDescent="0.25">
      <c r="K106" s="5">
        <f t="shared" ca="1" si="2"/>
        <v>0.05</v>
      </c>
      <c r="L106" s="5">
        <f t="shared" ca="1" si="3"/>
        <v>22</v>
      </c>
    </row>
    <row r="107" spans="11:12" x14ac:dyDescent="0.25">
      <c r="K107" s="5">
        <f t="shared" ca="1" si="2"/>
        <v>0.05</v>
      </c>
      <c r="L107" s="5">
        <f t="shared" ca="1" si="3"/>
        <v>26</v>
      </c>
    </row>
    <row r="108" spans="11:12" x14ac:dyDescent="0.25">
      <c r="K108" s="5">
        <f t="shared" ca="1" si="2"/>
        <v>0.03</v>
      </c>
      <c r="L108" s="5">
        <f t="shared" ca="1" si="3"/>
        <v>27</v>
      </c>
    </row>
    <row r="109" spans="11:12" x14ac:dyDescent="0.25">
      <c r="K109" s="5">
        <f t="shared" ca="1" si="2"/>
        <v>0.03</v>
      </c>
      <c r="L109" s="5">
        <f t="shared" ca="1" si="3"/>
        <v>26</v>
      </c>
    </row>
    <row r="110" spans="11:12" x14ac:dyDescent="0.25">
      <c r="K110" s="5">
        <f t="shared" ca="1" si="2"/>
        <v>0.04</v>
      </c>
      <c r="L110" s="5">
        <f t="shared" ca="1" si="3"/>
        <v>24</v>
      </c>
    </row>
    <row r="111" spans="11:12" x14ac:dyDescent="0.25">
      <c r="K111" s="5">
        <f t="shared" ca="1" si="2"/>
        <v>0.05</v>
      </c>
      <c r="L111" s="5">
        <f t="shared" ca="1" si="3"/>
        <v>29</v>
      </c>
    </row>
    <row r="112" spans="11:12" x14ac:dyDescent="0.25">
      <c r="K112" s="5">
        <f t="shared" ca="1" si="2"/>
        <v>0.04</v>
      </c>
      <c r="L112" s="5">
        <f t="shared" ca="1" si="3"/>
        <v>29</v>
      </c>
    </row>
    <row r="113" spans="11:12" x14ac:dyDescent="0.25">
      <c r="K113" s="5">
        <f t="shared" ca="1" si="2"/>
        <v>0.04</v>
      </c>
      <c r="L113" s="5">
        <f t="shared" ca="1" si="3"/>
        <v>30</v>
      </c>
    </row>
    <row r="114" spans="11:12" x14ac:dyDescent="0.25">
      <c r="K114" s="5">
        <f t="shared" ca="1" si="2"/>
        <v>0.04</v>
      </c>
      <c r="L114" s="5">
        <f t="shared" ca="1" si="3"/>
        <v>21</v>
      </c>
    </row>
    <row r="115" spans="11:12" x14ac:dyDescent="0.25">
      <c r="K115" s="5">
        <f t="shared" ca="1" si="2"/>
        <v>0.05</v>
      </c>
      <c r="L115" s="5">
        <f t="shared" ca="1" si="3"/>
        <v>25</v>
      </c>
    </row>
    <row r="116" spans="11:12" x14ac:dyDescent="0.25">
      <c r="K116" s="5">
        <f t="shared" ca="1" si="2"/>
        <v>0.03</v>
      </c>
      <c r="L116" s="5">
        <f t="shared" ca="1" si="3"/>
        <v>21</v>
      </c>
    </row>
    <row r="117" spans="11:12" x14ac:dyDescent="0.25">
      <c r="K117" s="5">
        <f t="shared" ca="1" si="2"/>
        <v>0.04</v>
      </c>
      <c r="L117" s="5">
        <f t="shared" ca="1" si="3"/>
        <v>27</v>
      </c>
    </row>
    <row r="118" spans="11:12" x14ac:dyDescent="0.25">
      <c r="K118" s="5">
        <f t="shared" ca="1" si="2"/>
        <v>0.04</v>
      </c>
      <c r="L118" s="5">
        <f t="shared" ca="1" si="3"/>
        <v>28</v>
      </c>
    </row>
    <row r="119" spans="11:12" x14ac:dyDescent="0.25">
      <c r="K119" s="5">
        <f t="shared" ca="1" si="2"/>
        <v>0.03</v>
      </c>
      <c r="L119" s="5">
        <f t="shared" ca="1" si="3"/>
        <v>25</v>
      </c>
    </row>
    <row r="120" spans="11:12" x14ac:dyDescent="0.25">
      <c r="K120" s="5">
        <f t="shared" ca="1" si="2"/>
        <v>0.05</v>
      </c>
      <c r="L120" s="5">
        <f t="shared" ca="1" si="3"/>
        <v>21</v>
      </c>
    </row>
    <row r="121" spans="11:12" x14ac:dyDescent="0.25">
      <c r="K121" s="5">
        <f t="shared" ca="1" si="2"/>
        <v>0.04</v>
      </c>
      <c r="L121" s="5">
        <f t="shared" ca="1" si="3"/>
        <v>27</v>
      </c>
    </row>
    <row r="122" spans="11:12" x14ac:dyDescent="0.25">
      <c r="K122" s="5">
        <f t="shared" ca="1" si="2"/>
        <v>0.03</v>
      </c>
      <c r="L122" s="5">
        <f t="shared" ca="1" si="3"/>
        <v>22</v>
      </c>
    </row>
    <row r="123" spans="11:12" x14ac:dyDescent="0.25">
      <c r="K123" s="5">
        <f t="shared" ca="1" si="2"/>
        <v>0.05</v>
      </c>
      <c r="L123" s="5">
        <f t="shared" ca="1" si="3"/>
        <v>20</v>
      </c>
    </row>
    <row r="124" spans="11:12" x14ac:dyDescent="0.25">
      <c r="K124" s="5">
        <f t="shared" ca="1" si="2"/>
        <v>0.05</v>
      </c>
      <c r="L124" s="5">
        <f t="shared" ca="1" si="3"/>
        <v>20</v>
      </c>
    </row>
    <row r="125" spans="11:12" x14ac:dyDescent="0.25">
      <c r="K125" s="5">
        <f t="shared" ca="1" si="2"/>
        <v>0.03</v>
      </c>
      <c r="L125" s="5">
        <f t="shared" ca="1" si="3"/>
        <v>29</v>
      </c>
    </row>
    <row r="126" spans="11:12" x14ac:dyDescent="0.25">
      <c r="K126" s="5">
        <f t="shared" ca="1" si="2"/>
        <v>0.04</v>
      </c>
      <c r="L126" s="5">
        <f t="shared" ca="1" si="3"/>
        <v>21</v>
      </c>
    </row>
    <row r="127" spans="11:12" x14ac:dyDescent="0.25">
      <c r="K127" s="5">
        <f t="shared" ca="1" si="2"/>
        <v>0.04</v>
      </c>
      <c r="L127" s="5">
        <f t="shared" ca="1" si="3"/>
        <v>30</v>
      </c>
    </row>
    <row r="128" spans="11:12" x14ac:dyDescent="0.25">
      <c r="K128" s="5">
        <f t="shared" ca="1" si="2"/>
        <v>0.04</v>
      </c>
      <c r="L128" s="5">
        <f t="shared" ca="1" si="3"/>
        <v>22</v>
      </c>
    </row>
    <row r="129" spans="11:12" x14ac:dyDescent="0.25">
      <c r="K129" s="5">
        <f t="shared" ca="1" si="2"/>
        <v>0.05</v>
      </c>
      <c r="L129" s="5">
        <f t="shared" ca="1" si="3"/>
        <v>28</v>
      </c>
    </row>
    <row r="130" spans="11:12" x14ac:dyDescent="0.25">
      <c r="K130" s="5">
        <f t="shared" ca="1" si="2"/>
        <v>0.03</v>
      </c>
      <c r="L130" s="5">
        <f t="shared" ca="1" si="3"/>
        <v>26</v>
      </c>
    </row>
    <row r="131" spans="11:12" x14ac:dyDescent="0.25">
      <c r="K131" s="5">
        <f t="shared" ca="1" si="2"/>
        <v>0.05</v>
      </c>
      <c r="L131" s="5">
        <f t="shared" ca="1" si="3"/>
        <v>27</v>
      </c>
    </row>
    <row r="132" spans="11:12" x14ac:dyDescent="0.25">
      <c r="K132" s="5">
        <f t="shared" ca="1" si="2"/>
        <v>0.05</v>
      </c>
      <c r="L132" s="5">
        <f t="shared" ca="1" si="3"/>
        <v>24</v>
      </c>
    </row>
    <row r="133" spans="11:12" x14ac:dyDescent="0.25">
      <c r="K133" s="5">
        <f t="shared" ca="1" si="2"/>
        <v>0.04</v>
      </c>
      <c r="L133" s="5">
        <f t="shared" ca="1" si="3"/>
        <v>24</v>
      </c>
    </row>
    <row r="134" spans="11:12" x14ac:dyDescent="0.25">
      <c r="K134" s="5">
        <f t="shared" ca="1" si="2"/>
        <v>0.05</v>
      </c>
      <c r="L134" s="5">
        <f t="shared" ca="1" si="3"/>
        <v>29</v>
      </c>
    </row>
    <row r="135" spans="11:12" x14ac:dyDescent="0.25">
      <c r="K135" s="5">
        <f t="shared" ca="1" si="2"/>
        <v>0.04</v>
      </c>
      <c r="L135" s="5">
        <f t="shared" ca="1" si="3"/>
        <v>21</v>
      </c>
    </row>
    <row r="136" spans="11:12" x14ac:dyDescent="0.25">
      <c r="K136" s="5">
        <f t="shared" ca="1" si="2"/>
        <v>0.04</v>
      </c>
      <c r="L136" s="5">
        <f t="shared" ca="1" si="3"/>
        <v>22</v>
      </c>
    </row>
    <row r="137" spans="11:12" x14ac:dyDescent="0.25">
      <c r="K137" s="5">
        <f t="shared" ca="1" si="2"/>
        <v>0.03</v>
      </c>
      <c r="L137" s="5">
        <f t="shared" ca="1" si="3"/>
        <v>30</v>
      </c>
    </row>
    <row r="138" spans="11:12" x14ac:dyDescent="0.25">
      <c r="K138" s="5">
        <f t="shared" ca="1" si="2"/>
        <v>0.05</v>
      </c>
      <c r="L138" s="5">
        <f t="shared" ca="1" si="3"/>
        <v>24</v>
      </c>
    </row>
    <row r="139" spans="11:12" x14ac:dyDescent="0.25">
      <c r="K139" s="5">
        <f t="shared" ca="1" si="2"/>
        <v>0.05</v>
      </c>
      <c r="L139" s="5">
        <f t="shared" ca="1" si="3"/>
        <v>26</v>
      </c>
    </row>
    <row r="140" spans="11:12" x14ac:dyDescent="0.25">
      <c r="K140" s="5">
        <f t="shared" ca="1" si="2"/>
        <v>0.04</v>
      </c>
      <c r="L140" s="5">
        <f t="shared" ca="1" si="3"/>
        <v>29</v>
      </c>
    </row>
    <row r="141" spans="11:12" x14ac:dyDescent="0.25">
      <c r="K141" s="5">
        <f t="shared" ca="1" si="2"/>
        <v>0.03</v>
      </c>
      <c r="L141" s="5">
        <f t="shared" ca="1" si="3"/>
        <v>27</v>
      </c>
    </row>
    <row r="142" spans="11:12" x14ac:dyDescent="0.25">
      <c r="K142" s="5">
        <f t="shared" ca="1" si="2"/>
        <v>0.04</v>
      </c>
      <c r="L142" s="5">
        <f t="shared" ca="1" si="3"/>
        <v>30</v>
      </c>
    </row>
    <row r="143" spans="11:12" x14ac:dyDescent="0.25">
      <c r="K143" s="5">
        <f t="shared" ca="1" si="2"/>
        <v>0.03</v>
      </c>
      <c r="L143" s="5">
        <f t="shared" ca="1" si="3"/>
        <v>23</v>
      </c>
    </row>
    <row r="144" spans="11:12" x14ac:dyDescent="0.25">
      <c r="K144" s="5">
        <f t="shared" ca="1" si="2"/>
        <v>0.04</v>
      </c>
      <c r="L144" s="5">
        <f t="shared" ca="1" si="3"/>
        <v>24</v>
      </c>
    </row>
    <row r="145" spans="11:12" x14ac:dyDescent="0.25">
      <c r="K145" s="5">
        <f t="shared" ca="1" si="2"/>
        <v>0.04</v>
      </c>
      <c r="L145" s="5">
        <f t="shared" ca="1" si="3"/>
        <v>29</v>
      </c>
    </row>
    <row r="146" spans="11:12" x14ac:dyDescent="0.25">
      <c r="K146" s="5">
        <f t="shared" ca="1" si="2"/>
        <v>0.04</v>
      </c>
      <c r="L146" s="5">
        <f t="shared" ca="1" si="3"/>
        <v>27</v>
      </c>
    </row>
    <row r="147" spans="11:12" x14ac:dyDescent="0.25">
      <c r="K147" s="5">
        <f t="shared" ca="1" si="2"/>
        <v>0.05</v>
      </c>
      <c r="L147" s="5">
        <f t="shared" ca="1" si="3"/>
        <v>21</v>
      </c>
    </row>
    <row r="148" spans="11:12" x14ac:dyDescent="0.25">
      <c r="K148" s="5">
        <f t="shared" ca="1" si="2"/>
        <v>0.03</v>
      </c>
      <c r="L148" s="5">
        <f t="shared" ca="1" si="3"/>
        <v>27</v>
      </c>
    </row>
    <row r="149" spans="11:12" x14ac:dyDescent="0.25">
      <c r="K149" s="5">
        <f t="shared" ca="1" si="2"/>
        <v>0.04</v>
      </c>
      <c r="L149" s="5">
        <f t="shared" ca="1" si="3"/>
        <v>21</v>
      </c>
    </row>
    <row r="150" spans="11:12" x14ac:dyDescent="0.25">
      <c r="K150" s="5">
        <f t="shared" ca="1" si="2"/>
        <v>0.04</v>
      </c>
      <c r="L150" s="5">
        <f t="shared" ca="1" si="3"/>
        <v>21</v>
      </c>
    </row>
    <row r="151" spans="11:12" x14ac:dyDescent="0.25">
      <c r="K151" s="5">
        <f t="shared" ca="1" si="2"/>
        <v>0.03</v>
      </c>
      <c r="L151" s="5">
        <f t="shared" ca="1" si="3"/>
        <v>27</v>
      </c>
    </row>
    <row r="152" spans="11:12" x14ac:dyDescent="0.25">
      <c r="K152" s="5">
        <f t="shared" ca="1" si="2"/>
        <v>0.04</v>
      </c>
      <c r="L152" s="5">
        <f t="shared" ca="1" si="3"/>
        <v>20</v>
      </c>
    </row>
    <row r="153" spans="11:12" x14ac:dyDescent="0.25">
      <c r="K153" s="5">
        <f t="shared" ca="1" si="2"/>
        <v>0.04</v>
      </c>
      <c r="L153" s="5">
        <f t="shared" ca="1" si="3"/>
        <v>20</v>
      </c>
    </row>
    <row r="154" spans="11:12" x14ac:dyDescent="0.25">
      <c r="K154" s="5">
        <f t="shared" ca="1" si="2"/>
        <v>0.05</v>
      </c>
      <c r="L154" s="5">
        <f t="shared" ca="1" si="3"/>
        <v>23</v>
      </c>
    </row>
    <row r="155" spans="11:12" x14ac:dyDescent="0.25">
      <c r="K155" s="5">
        <f t="shared" ca="1" si="2"/>
        <v>0.05</v>
      </c>
      <c r="L155" s="5">
        <f t="shared" ca="1" si="3"/>
        <v>21</v>
      </c>
    </row>
    <row r="156" spans="11:12" x14ac:dyDescent="0.25">
      <c r="K156" s="5">
        <f t="shared" ca="1" si="2"/>
        <v>0.04</v>
      </c>
      <c r="L156" s="5">
        <f t="shared" ca="1" si="3"/>
        <v>27</v>
      </c>
    </row>
    <row r="157" spans="11:12" x14ac:dyDescent="0.25">
      <c r="K157" s="5">
        <f t="shared" ca="1" si="2"/>
        <v>0.03</v>
      </c>
      <c r="L157" s="5">
        <f t="shared" ca="1" si="3"/>
        <v>22</v>
      </c>
    </row>
    <row r="158" spans="11:12" x14ac:dyDescent="0.25">
      <c r="K158" s="5">
        <f t="shared" ca="1" si="2"/>
        <v>0.03</v>
      </c>
      <c r="L158" s="5">
        <f t="shared" ca="1" si="3"/>
        <v>22</v>
      </c>
    </row>
    <row r="159" spans="11:12" x14ac:dyDescent="0.25">
      <c r="K159" s="5">
        <f t="shared" ca="1" si="2"/>
        <v>0.05</v>
      </c>
      <c r="L159" s="5">
        <f t="shared" ca="1" si="3"/>
        <v>22</v>
      </c>
    </row>
    <row r="160" spans="11:12" x14ac:dyDescent="0.25">
      <c r="K160" s="5">
        <f t="shared" ca="1" si="2"/>
        <v>0.03</v>
      </c>
      <c r="L160" s="5">
        <f t="shared" ca="1" si="3"/>
        <v>25</v>
      </c>
    </row>
    <row r="161" spans="11:12" x14ac:dyDescent="0.25">
      <c r="K161" s="5">
        <f t="shared" ca="1" si="2"/>
        <v>0.04</v>
      </c>
      <c r="L161" s="5">
        <f t="shared" ca="1" si="3"/>
        <v>22</v>
      </c>
    </row>
    <row r="162" spans="11:12" x14ac:dyDescent="0.25">
      <c r="K162" s="5">
        <f t="shared" ca="1" si="2"/>
        <v>0.03</v>
      </c>
      <c r="L162" s="5">
        <f t="shared" ca="1" si="3"/>
        <v>28</v>
      </c>
    </row>
    <row r="163" spans="11:12" x14ac:dyDescent="0.25">
      <c r="K163" s="5">
        <f t="shared" ca="1" si="2"/>
        <v>0.05</v>
      </c>
      <c r="L163" s="5">
        <f t="shared" ca="1" si="3"/>
        <v>20</v>
      </c>
    </row>
    <row r="164" spans="11:12" x14ac:dyDescent="0.25">
      <c r="K164" s="5">
        <f t="shared" ca="1" si="2"/>
        <v>0.04</v>
      </c>
      <c r="L164" s="5">
        <f t="shared" ca="1" si="3"/>
        <v>28</v>
      </c>
    </row>
    <row r="165" spans="11:12" x14ac:dyDescent="0.25">
      <c r="K165" s="5">
        <f t="shared" ca="1" si="2"/>
        <v>0.03</v>
      </c>
      <c r="L165" s="5">
        <f t="shared" ca="1" si="3"/>
        <v>30</v>
      </c>
    </row>
    <row r="166" spans="11:12" x14ac:dyDescent="0.25">
      <c r="K166" s="5">
        <f t="shared" ca="1" si="2"/>
        <v>0.04</v>
      </c>
      <c r="L166" s="5">
        <f t="shared" ca="1" si="3"/>
        <v>28</v>
      </c>
    </row>
    <row r="167" spans="11:12" x14ac:dyDescent="0.25">
      <c r="K167" s="5">
        <f t="shared" ca="1" si="2"/>
        <v>0.04</v>
      </c>
      <c r="L167" s="5">
        <f t="shared" ca="1" si="3"/>
        <v>24</v>
      </c>
    </row>
    <row r="168" spans="11:12" x14ac:dyDescent="0.25">
      <c r="K168" s="5">
        <f t="shared" ca="1" si="2"/>
        <v>0.04</v>
      </c>
      <c r="L168" s="5">
        <f t="shared" ca="1" si="3"/>
        <v>22</v>
      </c>
    </row>
    <row r="169" spans="11:12" x14ac:dyDescent="0.25">
      <c r="K169" s="5">
        <f t="shared" ca="1" si="2"/>
        <v>0.03</v>
      </c>
      <c r="L169" s="5">
        <f t="shared" ca="1" si="3"/>
        <v>29</v>
      </c>
    </row>
    <row r="170" spans="11:12" x14ac:dyDescent="0.25">
      <c r="K170" s="5">
        <f t="shared" ca="1" si="2"/>
        <v>0.03</v>
      </c>
      <c r="L170" s="5">
        <f t="shared" ca="1" si="3"/>
        <v>21</v>
      </c>
    </row>
    <row r="171" spans="11:12" x14ac:dyDescent="0.25">
      <c r="K171" s="5">
        <f t="shared" ca="1" si="2"/>
        <v>0.03</v>
      </c>
      <c r="L171" s="5">
        <f t="shared" ca="1" si="3"/>
        <v>23</v>
      </c>
    </row>
    <row r="172" spans="11:12" x14ac:dyDescent="0.25">
      <c r="K172" s="5">
        <f t="shared" ca="1" si="2"/>
        <v>0.05</v>
      </c>
      <c r="L172" s="5">
        <f t="shared" ca="1" si="3"/>
        <v>24</v>
      </c>
    </row>
    <row r="173" spans="11:12" x14ac:dyDescent="0.25">
      <c r="K173" s="5">
        <f t="shared" ca="1" si="2"/>
        <v>0.03</v>
      </c>
      <c r="L173" s="5">
        <f t="shared" ca="1" si="3"/>
        <v>25</v>
      </c>
    </row>
    <row r="174" spans="11:12" x14ac:dyDescent="0.25">
      <c r="K174" s="5">
        <f t="shared" ca="1" si="2"/>
        <v>0.05</v>
      </c>
      <c r="L174" s="5">
        <f t="shared" ca="1" si="3"/>
        <v>20</v>
      </c>
    </row>
    <row r="175" spans="11:12" x14ac:dyDescent="0.25">
      <c r="K175" s="5">
        <f t="shared" ca="1" si="2"/>
        <v>0.04</v>
      </c>
      <c r="L175" s="5">
        <f t="shared" ca="1" si="3"/>
        <v>26</v>
      </c>
    </row>
    <row r="176" spans="11:12" x14ac:dyDescent="0.25">
      <c r="K176" s="5">
        <f t="shared" ca="1" si="2"/>
        <v>0.04</v>
      </c>
      <c r="L176" s="5">
        <f t="shared" ca="1" si="3"/>
        <v>21</v>
      </c>
    </row>
    <row r="177" spans="11:12" x14ac:dyDescent="0.25">
      <c r="K177" s="5">
        <f t="shared" ca="1" si="2"/>
        <v>0.04</v>
      </c>
      <c r="L177" s="5">
        <f t="shared" ca="1" si="3"/>
        <v>28</v>
      </c>
    </row>
    <row r="178" spans="11:12" x14ac:dyDescent="0.25">
      <c r="K178" s="5">
        <f t="shared" ca="1" si="2"/>
        <v>0.04</v>
      </c>
      <c r="L178" s="5">
        <f t="shared" ca="1" si="3"/>
        <v>20</v>
      </c>
    </row>
    <row r="179" spans="11:12" x14ac:dyDescent="0.25">
      <c r="K179" s="5">
        <f t="shared" ca="1" si="2"/>
        <v>0.03</v>
      </c>
      <c r="L179" s="5">
        <f t="shared" ca="1" si="3"/>
        <v>28</v>
      </c>
    </row>
    <row r="180" spans="11:12" x14ac:dyDescent="0.25">
      <c r="K180" s="5">
        <f t="shared" ca="1" si="2"/>
        <v>0.05</v>
      </c>
      <c r="L180" s="5">
        <f t="shared" ca="1" si="3"/>
        <v>27</v>
      </c>
    </row>
    <row r="181" spans="11:12" x14ac:dyDescent="0.25">
      <c r="K181" s="5">
        <f t="shared" ca="1" si="2"/>
        <v>0.05</v>
      </c>
      <c r="L181" s="5">
        <f t="shared" ca="1" si="3"/>
        <v>26</v>
      </c>
    </row>
    <row r="182" spans="11:12" x14ac:dyDescent="0.25">
      <c r="K182" s="5">
        <f t="shared" ca="1" si="2"/>
        <v>0.05</v>
      </c>
      <c r="L182" s="5">
        <f t="shared" ca="1" si="3"/>
        <v>27</v>
      </c>
    </row>
    <row r="183" spans="11:12" x14ac:dyDescent="0.25">
      <c r="K183" s="5">
        <f t="shared" ca="1" si="2"/>
        <v>0.05</v>
      </c>
      <c r="L183" s="5">
        <f t="shared" ca="1" si="3"/>
        <v>28</v>
      </c>
    </row>
    <row r="184" spans="11:12" x14ac:dyDescent="0.25">
      <c r="K184" s="5">
        <f t="shared" ca="1" si="2"/>
        <v>0.04</v>
      </c>
      <c r="L184" s="5">
        <f t="shared" ca="1" si="3"/>
        <v>29</v>
      </c>
    </row>
    <row r="185" spans="11:12" x14ac:dyDescent="0.25">
      <c r="K185" s="5">
        <f t="shared" ca="1" si="2"/>
        <v>0.04</v>
      </c>
      <c r="L185" s="5">
        <f t="shared" ca="1" si="3"/>
        <v>23</v>
      </c>
    </row>
    <row r="186" spans="11:12" x14ac:dyDescent="0.25">
      <c r="K186" s="5">
        <f t="shared" ca="1" si="2"/>
        <v>0.03</v>
      </c>
      <c r="L186" s="5">
        <f t="shared" ca="1" si="3"/>
        <v>24</v>
      </c>
    </row>
    <row r="187" spans="11:12" x14ac:dyDescent="0.25">
      <c r="K187" s="5">
        <f t="shared" ca="1" si="2"/>
        <v>0.04</v>
      </c>
      <c r="L187" s="5">
        <f t="shared" ca="1" si="3"/>
        <v>22</v>
      </c>
    </row>
    <row r="188" spans="11:12" x14ac:dyDescent="0.25">
      <c r="K188" s="5">
        <f t="shared" ca="1" si="2"/>
        <v>0.04</v>
      </c>
      <c r="L188" s="5">
        <f t="shared" ca="1" si="3"/>
        <v>20</v>
      </c>
    </row>
    <row r="189" spans="11:12" x14ac:dyDescent="0.25">
      <c r="K189" s="5">
        <f t="shared" ca="1" si="2"/>
        <v>0.04</v>
      </c>
      <c r="L189" s="5">
        <f t="shared" ca="1" si="3"/>
        <v>30</v>
      </c>
    </row>
    <row r="190" spans="11:12" x14ac:dyDescent="0.25">
      <c r="K190" s="5">
        <f t="shared" ca="1" si="2"/>
        <v>0.03</v>
      </c>
      <c r="L190" s="5">
        <f t="shared" ca="1" si="3"/>
        <v>29</v>
      </c>
    </row>
    <row r="191" spans="11:12" x14ac:dyDescent="0.25">
      <c r="K191" s="5">
        <f t="shared" ca="1" si="2"/>
        <v>0.05</v>
      </c>
      <c r="L191" s="5">
        <f t="shared" ca="1" si="3"/>
        <v>30</v>
      </c>
    </row>
    <row r="192" spans="11:12" x14ac:dyDescent="0.25">
      <c r="K192" s="5">
        <f t="shared" ca="1" si="2"/>
        <v>0.04</v>
      </c>
      <c r="L192" s="5">
        <f t="shared" ca="1" si="3"/>
        <v>24</v>
      </c>
    </row>
    <row r="193" spans="11:12" x14ac:dyDescent="0.25">
      <c r="K193" s="5">
        <f t="shared" ca="1" si="2"/>
        <v>0.03</v>
      </c>
      <c r="L193" s="5">
        <f t="shared" ca="1" si="3"/>
        <v>27</v>
      </c>
    </row>
    <row r="194" spans="11:12" x14ac:dyDescent="0.25">
      <c r="K194" s="5">
        <f t="shared" ca="1" si="2"/>
        <v>0.03</v>
      </c>
      <c r="L194" s="5">
        <f t="shared" ca="1" si="3"/>
        <v>27</v>
      </c>
    </row>
    <row r="195" spans="11:12" x14ac:dyDescent="0.25">
      <c r="K195" s="5">
        <f t="shared" ca="1" si="2"/>
        <v>0.05</v>
      </c>
      <c r="L195" s="5">
        <f t="shared" ca="1" si="3"/>
        <v>27</v>
      </c>
    </row>
    <row r="196" spans="11:12" x14ac:dyDescent="0.25">
      <c r="K196" s="5">
        <f t="shared" ca="1" si="2"/>
        <v>0.04</v>
      </c>
      <c r="L196" s="5">
        <f t="shared" ca="1" si="3"/>
        <v>27</v>
      </c>
    </row>
    <row r="197" spans="11:12" x14ac:dyDescent="0.25">
      <c r="K197" s="5">
        <f t="shared" ca="1" si="2"/>
        <v>0.03</v>
      </c>
      <c r="L197" s="5">
        <f t="shared" ca="1" si="3"/>
        <v>25</v>
      </c>
    </row>
    <row r="198" spans="11:12" x14ac:dyDescent="0.25">
      <c r="K198" s="5">
        <f t="shared" ca="1" si="2"/>
        <v>0.05</v>
      </c>
      <c r="L198" s="5">
        <f t="shared" ca="1" si="3"/>
        <v>25</v>
      </c>
    </row>
    <row r="199" spans="11:12" x14ac:dyDescent="0.25">
      <c r="K199" s="5">
        <f t="shared" ca="1" si="2"/>
        <v>0.05</v>
      </c>
      <c r="L199" s="5">
        <f t="shared" ca="1" si="3"/>
        <v>25</v>
      </c>
    </row>
    <row r="200" spans="11:12" x14ac:dyDescent="0.25">
      <c r="K200" s="5">
        <f t="shared" ca="1" si="2"/>
        <v>0.03</v>
      </c>
      <c r="L200" s="5">
        <f t="shared" ca="1" si="3"/>
        <v>26</v>
      </c>
    </row>
    <row r="201" spans="11:12" x14ac:dyDescent="0.25">
      <c r="K201" s="5">
        <f t="shared" ca="1" si="2"/>
        <v>0.05</v>
      </c>
      <c r="L201" s="5">
        <f t="shared" ca="1" si="3"/>
        <v>20</v>
      </c>
    </row>
    <row r="202" spans="11:12" x14ac:dyDescent="0.25">
      <c r="K202" s="5">
        <f t="shared" ca="1" si="2"/>
        <v>0.04</v>
      </c>
      <c r="L202" s="5">
        <f t="shared" ca="1" si="3"/>
        <v>25</v>
      </c>
    </row>
    <row r="203" spans="11:12" x14ac:dyDescent="0.25">
      <c r="K203" s="5">
        <f t="shared" ca="1" si="2"/>
        <v>0.05</v>
      </c>
      <c r="L203" s="5">
        <f t="shared" ca="1" si="3"/>
        <v>20</v>
      </c>
    </row>
    <row r="204" spans="11:12" x14ac:dyDescent="0.25">
      <c r="K204" s="5">
        <f t="shared" ca="1" si="2"/>
        <v>0.03</v>
      </c>
      <c r="L204" s="5">
        <f t="shared" ca="1" si="3"/>
        <v>22</v>
      </c>
    </row>
    <row r="205" spans="11:12" x14ac:dyDescent="0.25">
      <c r="K205" s="5">
        <f t="shared" ca="1" si="2"/>
        <v>0.03</v>
      </c>
      <c r="L205" s="5">
        <f t="shared" ca="1" si="3"/>
        <v>21</v>
      </c>
    </row>
    <row r="206" spans="11:12" x14ac:dyDescent="0.25">
      <c r="K206" s="5">
        <f t="shared" ca="1" si="2"/>
        <v>0.05</v>
      </c>
      <c r="L206" s="5">
        <f t="shared" ca="1" si="3"/>
        <v>26</v>
      </c>
    </row>
    <row r="207" spans="11:12" x14ac:dyDescent="0.25">
      <c r="K207" s="5">
        <f t="shared" ca="1" si="2"/>
        <v>0.04</v>
      </c>
      <c r="L207" s="5">
        <f t="shared" ca="1" si="3"/>
        <v>24</v>
      </c>
    </row>
    <row r="208" spans="11:12" x14ac:dyDescent="0.25">
      <c r="K208" s="5">
        <f t="shared" ca="1" si="2"/>
        <v>0.04</v>
      </c>
      <c r="L208" s="5">
        <f t="shared" ca="1" si="3"/>
        <v>23</v>
      </c>
    </row>
    <row r="209" spans="11:12" x14ac:dyDescent="0.25">
      <c r="K209" s="5">
        <f t="shared" ca="1" si="2"/>
        <v>0.03</v>
      </c>
      <c r="L209" s="5">
        <f t="shared" ca="1" si="3"/>
        <v>24</v>
      </c>
    </row>
    <row r="210" spans="11:12" x14ac:dyDescent="0.25">
      <c r="K210" s="5">
        <f t="shared" ca="1" si="2"/>
        <v>0.04</v>
      </c>
      <c r="L210" s="5">
        <f t="shared" ca="1" si="3"/>
        <v>28</v>
      </c>
    </row>
    <row r="211" spans="11:12" x14ac:dyDescent="0.25">
      <c r="K211" s="5">
        <f t="shared" ca="1" si="2"/>
        <v>0.05</v>
      </c>
      <c r="L211" s="5">
        <f t="shared" ca="1" si="3"/>
        <v>23</v>
      </c>
    </row>
    <row r="212" spans="11:12" x14ac:dyDescent="0.25">
      <c r="K212" s="5">
        <f t="shared" ca="1" si="2"/>
        <v>0.04</v>
      </c>
      <c r="L212" s="5">
        <f t="shared" ca="1" si="3"/>
        <v>22</v>
      </c>
    </row>
    <row r="213" spans="11:12" x14ac:dyDescent="0.25">
      <c r="K213" s="5">
        <f t="shared" ca="1" si="2"/>
        <v>0.05</v>
      </c>
      <c r="L213" s="5">
        <f t="shared" ca="1" si="3"/>
        <v>23</v>
      </c>
    </row>
    <row r="214" spans="11:12" x14ac:dyDescent="0.25">
      <c r="K214" s="5">
        <f t="shared" ca="1" si="2"/>
        <v>0.05</v>
      </c>
      <c r="L214" s="5">
        <f t="shared" ca="1" si="3"/>
        <v>30</v>
      </c>
    </row>
    <row r="215" spans="11:12" x14ac:dyDescent="0.25">
      <c r="K215" s="5">
        <f t="shared" ca="1" si="2"/>
        <v>0.03</v>
      </c>
      <c r="L215" s="5">
        <f t="shared" ca="1" si="3"/>
        <v>25</v>
      </c>
    </row>
    <row r="216" spans="11:12" x14ac:dyDescent="0.25">
      <c r="K216" s="5">
        <f t="shared" ca="1" si="2"/>
        <v>0.04</v>
      </c>
      <c r="L216" s="5">
        <f t="shared" ca="1" si="3"/>
        <v>25</v>
      </c>
    </row>
    <row r="217" spans="11:12" x14ac:dyDescent="0.25">
      <c r="K217" s="5">
        <f t="shared" ca="1" si="2"/>
        <v>0.03</v>
      </c>
      <c r="L217" s="5">
        <f t="shared" ca="1" si="3"/>
        <v>26</v>
      </c>
    </row>
    <row r="218" spans="11:12" x14ac:dyDescent="0.25">
      <c r="K218" s="5">
        <f t="shared" ca="1" si="2"/>
        <v>0.03</v>
      </c>
      <c r="L218" s="5">
        <f t="shared" ca="1" si="3"/>
        <v>29</v>
      </c>
    </row>
    <row r="219" spans="11:12" x14ac:dyDescent="0.25">
      <c r="K219" s="5">
        <f t="shared" ca="1" si="2"/>
        <v>0.04</v>
      </c>
      <c r="L219" s="5">
        <f t="shared" ca="1" si="3"/>
        <v>25</v>
      </c>
    </row>
    <row r="220" spans="11:12" x14ac:dyDescent="0.25">
      <c r="K220" s="5">
        <f t="shared" ca="1" si="2"/>
        <v>0.03</v>
      </c>
      <c r="L220" s="5">
        <f t="shared" ca="1" si="3"/>
        <v>20</v>
      </c>
    </row>
    <row r="221" spans="11:12" x14ac:dyDescent="0.25">
      <c r="K221" s="5">
        <f t="shared" ca="1" si="2"/>
        <v>0.05</v>
      </c>
      <c r="L221" s="5">
        <f t="shared" ca="1" si="3"/>
        <v>21</v>
      </c>
    </row>
    <row r="222" spans="11:12" x14ac:dyDescent="0.25">
      <c r="K222" s="5">
        <f t="shared" ca="1" si="2"/>
        <v>0.05</v>
      </c>
      <c r="L222" s="5">
        <f t="shared" ca="1" si="3"/>
        <v>26</v>
      </c>
    </row>
    <row r="223" spans="11:12" x14ac:dyDescent="0.25">
      <c r="K223" s="5">
        <f t="shared" ca="1" si="2"/>
        <v>0.04</v>
      </c>
      <c r="L223" s="5">
        <f t="shared" ca="1" si="3"/>
        <v>27</v>
      </c>
    </row>
    <row r="224" spans="11:12" x14ac:dyDescent="0.25">
      <c r="K224" s="5">
        <f t="shared" ca="1" si="2"/>
        <v>0.05</v>
      </c>
      <c r="L224" s="5">
        <f t="shared" ca="1" si="3"/>
        <v>24</v>
      </c>
    </row>
    <row r="225" spans="11:12" x14ac:dyDescent="0.25">
      <c r="K225" s="5">
        <f t="shared" ca="1" si="2"/>
        <v>0.03</v>
      </c>
      <c r="L225" s="5">
        <f t="shared" ca="1" si="3"/>
        <v>28</v>
      </c>
    </row>
    <row r="226" spans="11:12" x14ac:dyDescent="0.25">
      <c r="K226" s="5">
        <f t="shared" ca="1" si="2"/>
        <v>0.04</v>
      </c>
      <c r="L226" s="5">
        <f t="shared" ca="1" si="3"/>
        <v>21</v>
      </c>
    </row>
    <row r="227" spans="11:12" x14ac:dyDescent="0.25">
      <c r="K227" s="5">
        <f t="shared" ca="1" si="2"/>
        <v>0.03</v>
      </c>
      <c r="L227" s="5">
        <f t="shared" ca="1" si="3"/>
        <v>21</v>
      </c>
    </row>
    <row r="228" spans="11:12" x14ac:dyDescent="0.25">
      <c r="K228" s="5">
        <f t="shared" ca="1" si="2"/>
        <v>0.04</v>
      </c>
      <c r="L228" s="5">
        <f t="shared" ca="1" si="3"/>
        <v>28</v>
      </c>
    </row>
    <row r="229" spans="11:12" x14ac:dyDescent="0.25">
      <c r="K229" s="5">
        <f t="shared" ca="1" si="2"/>
        <v>0.05</v>
      </c>
      <c r="L229" s="5">
        <f t="shared" ca="1" si="3"/>
        <v>23</v>
      </c>
    </row>
    <row r="230" spans="11:12" x14ac:dyDescent="0.25">
      <c r="K230" s="5">
        <f t="shared" ca="1" si="2"/>
        <v>0.05</v>
      </c>
      <c r="L230" s="5">
        <f t="shared" ca="1" si="3"/>
        <v>28</v>
      </c>
    </row>
    <row r="231" spans="11:12" x14ac:dyDescent="0.25">
      <c r="K231" s="5">
        <f t="shared" ca="1" si="2"/>
        <v>0.05</v>
      </c>
      <c r="L231" s="5">
        <f t="shared" ca="1" si="3"/>
        <v>24</v>
      </c>
    </row>
    <row r="232" spans="11:12" x14ac:dyDescent="0.25">
      <c r="K232" s="5">
        <f t="shared" ca="1" si="2"/>
        <v>0.04</v>
      </c>
      <c r="L232" s="5">
        <f t="shared" ca="1" si="3"/>
        <v>27</v>
      </c>
    </row>
    <row r="233" spans="11:12" x14ac:dyDescent="0.25">
      <c r="K233" s="5">
        <f t="shared" ca="1" si="2"/>
        <v>0.04</v>
      </c>
      <c r="L233" s="5">
        <f t="shared" ca="1" si="3"/>
        <v>26</v>
      </c>
    </row>
    <row r="234" spans="11:12" x14ac:dyDescent="0.25">
      <c r="K234" s="5">
        <f t="shared" ca="1" si="2"/>
        <v>0.04</v>
      </c>
      <c r="L234" s="5">
        <f t="shared" ca="1" si="3"/>
        <v>28</v>
      </c>
    </row>
    <row r="235" spans="11:12" x14ac:dyDescent="0.25">
      <c r="K235" s="5">
        <f t="shared" ca="1" si="2"/>
        <v>0.05</v>
      </c>
      <c r="L235" s="5">
        <f t="shared" ca="1" si="3"/>
        <v>23</v>
      </c>
    </row>
    <row r="236" spans="11:12" x14ac:dyDescent="0.25">
      <c r="K236" s="5">
        <f t="shared" ca="1" si="2"/>
        <v>0.05</v>
      </c>
      <c r="L236" s="5">
        <f t="shared" ca="1" si="3"/>
        <v>29</v>
      </c>
    </row>
    <row r="237" spans="11:12" x14ac:dyDescent="0.25">
      <c r="K237" s="5">
        <f t="shared" ca="1" si="2"/>
        <v>0.04</v>
      </c>
      <c r="L237" s="5">
        <f t="shared" ca="1" si="3"/>
        <v>23</v>
      </c>
    </row>
    <row r="238" spans="11:12" x14ac:dyDescent="0.25">
      <c r="K238" s="5">
        <f t="shared" ca="1" si="2"/>
        <v>0.04</v>
      </c>
      <c r="L238" s="5">
        <f t="shared" ca="1" si="3"/>
        <v>28</v>
      </c>
    </row>
    <row r="239" spans="11:12" x14ac:dyDescent="0.25">
      <c r="K239" s="5">
        <f t="shared" ca="1" si="2"/>
        <v>0.03</v>
      </c>
      <c r="L239" s="5">
        <f t="shared" ca="1" si="3"/>
        <v>23</v>
      </c>
    </row>
    <row r="240" spans="11:12" x14ac:dyDescent="0.25">
      <c r="K240" s="5">
        <f t="shared" ca="1" si="2"/>
        <v>0.03</v>
      </c>
      <c r="L240" s="5">
        <f t="shared" ca="1" si="3"/>
        <v>30</v>
      </c>
    </row>
    <row r="241" spans="11:12" x14ac:dyDescent="0.25">
      <c r="K241" s="5">
        <f t="shared" ca="1" si="2"/>
        <v>0.05</v>
      </c>
      <c r="L241" s="5">
        <f t="shared" ca="1" si="3"/>
        <v>25</v>
      </c>
    </row>
    <row r="242" spans="11:12" x14ac:dyDescent="0.25">
      <c r="K242" s="5">
        <f t="shared" ca="1" si="2"/>
        <v>0.05</v>
      </c>
      <c r="L242" s="5">
        <f t="shared" ca="1" si="3"/>
        <v>23</v>
      </c>
    </row>
    <row r="243" spans="11:12" x14ac:dyDescent="0.25">
      <c r="K243" s="5">
        <f t="shared" ca="1" si="2"/>
        <v>0.04</v>
      </c>
      <c r="L243" s="5">
        <f t="shared" ca="1" si="3"/>
        <v>25</v>
      </c>
    </row>
    <row r="244" spans="11:12" x14ac:dyDescent="0.25">
      <c r="K244" s="5">
        <f t="shared" ca="1" si="2"/>
        <v>0.04</v>
      </c>
      <c r="L244" s="5">
        <f t="shared" ca="1" si="3"/>
        <v>26</v>
      </c>
    </row>
    <row r="245" spans="11:12" x14ac:dyDescent="0.25">
      <c r="K245" s="5">
        <f t="shared" ca="1" si="2"/>
        <v>0.04</v>
      </c>
      <c r="L245" s="5">
        <f t="shared" ca="1" si="3"/>
        <v>25</v>
      </c>
    </row>
    <row r="246" spans="11:12" x14ac:dyDescent="0.25">
      <c r="K246" s="5">
        <f t="shared" ca="1" si="2"/>
        <v>0.05</v>
      </c>
      <c r="L246" s="5">
        <f t="shared" ca="1" si="3"/>
        <v>28</v>
      </c>
    </row>
    <row r="247" spans="11:12" x14ac:dyDescent="0.25">
      <c r="K247" s="5">
        <f t="shared" ca="1" si="2"/>
        <v>0.03</v>
      </c>
      <c r="L247" s="5">
        <f t="shared" ca="1" si="3"/>
        <v>22</v>
      </c>
    </row>
    <row r="248" spans="11:12" x14ac:dyDescent="0.25">
      <c r="K248" s="5">
        <f t="shared" ca="1" si="2"/>
        <v>0.05</v>
      </c>
      <c r="L248" s="5">
        <f t="shared" ca="1" si="3"/>
        <v>28</v>
      </c>
    </row>
    <row r="249" spans="11:12" x14ac:dyDescent="0.25">
      <c r="K249" s="5">
        <f t="shared" ca="1" si="2"/>
        <v>0.05</v>
      </c>
      <c r="L249" s="5">
        <f t="shared" ca="1" si="3"/>
        <v>29</v>
      </c>
    </row>
    <row r="250" spans="11:12" x14ac:dyDescent="0.25">
      <c r="K250" s="5">
        <f t="shared" ca="1" si="2"/>
        <v>0.04</v>
      </c>
      <c r="L250" s="5">
        <f t="shared" ca="1" si="3"/>
        <v>21</v>
      </c>
    </row>
    <row r="251" spans="11:12" x14ac:dyDescent="0.25">
      <c r="K251" s="5">
        <f t="shared" ca="1" si="2"/>
        <v>0.03</v>
      </c>
      <c r="L251" s="5">
        <f t="shared" ca="1" si="3"/>
        <v>25</v>
      </c>
    </row>
    <row r="252" spans="11:12" x14ac:dyDescent="0.25">
      <c r="K252" s="5">
        <f t="shared" ca="1" si="2"/>
        <v>0.03</v>
      </c>
      <c r="L252" s="5">
        <f t="shared" ca="1" si="3"/>
        <v>29</v>
      </c>
    </row>
    <row r="253" spans="11:12" x14ac:dyDescent="0.25">
      <c r="K253" s="5">
        <f t="shared" ca="1" si="2"/>
        <v>0.04</v>
      </c>
      <c r="L253" s="5">
        <f t="shared" ca="1" si="3"/>
        <v>26</v>
      </c>
    </row>
    <row r="254" spans="11:12" x14ac:dyDescent="0.25">
      <c r="K254" s="5">
        <f t="shared" ca="1" si="2"/>
        <v>0.04</v>
      </c>
      <c r="L254" s="5">
        <f t="shared" ca="1" si="3"/>
        <v>26</v>
      </c>
    </row>
    <row r="255" spans="11:12" x14ac:dyDescent="0.25">
      <c r="K255" s="5">
        <f t="shared" ca="1" si="2"/>
        <v>0.05</v>
      </c>
      <c r="L255" s="5">
        <f t="shared" ca="1" si="3"/>
        <v>27</v>
      </c>
    </row>
    <row r="256" spans="11:12" x14ac:dyDescent="0.25">
      <c r="K256" s="5">
        <f t="shared" ca="1" si="2"/>
        <v>0.03</v>
      </c>
      <c r="L256" s="5">
        <f t="shared" ca="1" si="3"/>
        <v>24</v>
      </c>
    </row>
    <row r="257" spans="11:12" x14ac:dyDescent="0.25">
      <c r="K257" s="5">
        <f t="shared" ca="1" si="2"/>
        <v>0.04</v>
      </c>
      <c r="L257" s="5">
        <f t="shared" ca="1" si="3"/>
        <v>21</v>
      </c>
    </row>
    <row r="258" spans="11:12" x14ac:dyDescent="0.25">
      <c r="K258" s="5">
        <f t="shared" ca="1" si="2"/>
        <v>0.05</v>
      </c>
      <c r="L258" s="5">
        <f t="shared" ca="1" si="3"/>
        <v>26</v>
      </c>
    </row>
    <row r="259" spans="11:12" x14ac:dyDescent="0.25">
      <c r="K259" s="5">
        <f t="shared" ca="1" si="2"/>
        <v>0.03</v>
      </c>
      <c r="L259" s="5">
        <f t="shared" ca="1" si="3"/>
        <v>21</v>
      </c>
    </row>
    <row r="260" spans="11:12" x14ac:dyDescent="0.25">
      <c r="K260" s="5">
        <f t="shared" ca="1" si="2"/>
        <v>0.03</v>
      </c>
      <c r="L260" s="5">
        <f t="shared" ca="1" si="3"/>
        <v>30</v>
      </c>
    </row>
    <row r="261" spans="11:12" x14ac:dyDescent="0.25">
      <c r="K261" s="5">
        <f t="shared" ca="1" si="2"/>
        <v>0.04</v>
      </c>
      <c r="L261" s="5">
        <f t="shared" ca="1" si="3"/>
        <v>22</v>
      </c>
    </row>
    <row r="262" spans="11:12" x14ac:dyDescent="0.25">
      <c r="K262" s="5">
        <f t="shared" ca="1" si="2"/>
        <v>0.03</v>
      </c>
      <c r="L262" s="5">
        <f t="shared" ca="1" si="3"/>
        <v>30</v>
      </c>
    </row>
    <row r="263" spans="11:12" x14ac:dyDescent="0.25">
      <c r="K263" s="5">
        <f t="shared" ca="1" si="2"/>
        <v>0.05</v>
      </c>
      <c r="L263" s="5">
        <f t="shared" ca="1" si="3"/>
        <v>22</v>
      </c>
    </row>
    <row r="264" spans="11:12" x14ac:dyDescent="0.25">
      <c r="K264" s="5">
        <f t="shared" ca="1" si="2"/>
        <v>0.05</v>
      </c>
      <c r="L264" s="5">
        <f t="shared" ca="1" si="3"/>
        <v>21</v>
      </c>
    </row>
    <row r="265" spans="11:12" x14ac:dyDescent="0.25">
      <c r="K265" s="5">
        <f t="shared" ca="1" si="2"/>
        <v>0.04</v>
      </c>
      <c r="L265" s="5">
        <f t="shared" ca="1" si="3"/>
        <v>23</v>
      </c>
    </row>
    <row r="266" spans="11:12" x14ac:dyDescent="0.25">
      <c r="K266" s="5">
        <f t="shared" ca="1" si="2"/>
        <v>0.05</v>
      </c>
      <c r="L266" s="5">
        <f t="shared" ca="1" si="3"/>
        <v>28</v>
      </c>
    </row>
    <row r="267" spans="11:12" x14ac:dyDescent="0.25">
      <c r="K267" s="5">
        <f t="shared" ca="1" si="2"/>
        <v>0.03</v>
      </c>
      <c r="L267" s="5">
        <f t="shared" ca="1" si="3"/>
        <v>27</v>
      </c>
    </row>
    <row r="268" spans="11:12" x14ac:dyDescent="0.25">
      <c r="K268" s="5">
        <f t="shared" ca="1" si="2"/>
        <v>0.05</v>
      </c>
      <c r="L268" s="5">
        <f t="shared" ca="1" si="3"/>
        <v>28</v>
      </c>
    </row>
    <row r="269" spans="11:12" x14ac:dyDescent="0.25">
      <c r="K269" s="5">
        <f t="shared" ca="1" si="2"/>
        <v>0.03</v>
      </c>
      <c r="L269" s="5">
        <f t="shared" ca="1" si="3"/>
        <v>23</v>
      </c>
    </row>
    <row r="270" spans="11:12" x14ac:dyDescent="0.25">
      <c r="K270" s="5">
        <f t="shared" ca="1" si="2"/>
        <v>0.03</v>
      </c>
      <c r="L270" s="5">
        <f t="shared" ca="1" si="3"/>
        <v>21</v>
      </c>
    </row>
    <row r="271" spans="11:12" x14ac:dyDescent="0.25">
      <c r="K271" s="5">
        <f t="shared" ca="1" si="2"/>
        <v>0.03</v>
      </c>
      <c r="L271" s="5">
        <f t="shared" ca="1" si="3"/>
        <v>25</v>
      </c>
    </row>
    <row r="272" spans="11:12" x14ac:dyDescent="0.25">
      <c r="K272" s="5">
        <f t="shared" ca="1" si="2"/>
        <v>0.04</v>
      </c>
      <c r="L272" s="5">
        <f t="shared" ca="1" si="3"/>
        <v>20</v>
      </c>
    </row>
    <row r="273" spans="11:12" x14ac:dyDescent="0.25">
      <c r="K273" s="5">
        <f t="shared" ca="1" si="2"/>
        <v>0.05</v>
      </c>
      <c r="L273" s="5">
        <f t="shared" ca="1" si="3"/>
        <v>30</v>
      </c>
    </row>
    <row r="274" spans="11:12" x14ac:dyDescent="0.25">
      <c r="K274" s="5">
        <f t="shared" ca="1" si="2"/>
        <v>0.05</v>
      </c>
      <c r="L274" s="5">
        <f t="shared" ca="1" si="3"/>
        <v>23</v>
      </c>
    </row>
    <row r="275" spans="11:12" x14ac:dyDescent="0.25">
      <c r="K275" s="5">
        <f t="shared" ca="1" si="2"/>
        <v>0.05</v>
      </c>
      <c r="L275" s="5">
        <f t="shared" ca="1" si="3"/>
        <v>24</v>
      </c>
    </row>
    <row r="276" spans="11:12" x14ac:dyDescent="0.25">
      <c r="K276" s="5">
        <f t="shared" ca="1" si="2"/>
        <v>0.04</v>
      </c>
      <c r="L276" s="5">
        <f t="shared" ca="1" si="3"/>
        <v>22</v>
      </c>
    </row>
    <row r="277" spans="11:12" x14ac:dyDescent="0.25">
      <c r="K277" s="5">
        <f t="shared" ca="1" si="2"/>
        <v>0.04</v>
      </c>
      <c r="L277" s="5">
        <f t="shared" ca="1" si="3"/>
        <v>22</v>
      </c>
    </row>
    <row r="278" spans="11:12" x14ac:dyDescent="0.25">
      <c r="K278" s="5">
        <f t="shared" ref="K278:K341" ca="1" si="4">0.01*(RANDBETWEEN(3,5))</f>
        <v>0.04</v>
      </c>
      <c r="L278" s="5">
        <f t="shared" ref="L278:L341" ca="1" si="5">RANDBETWEEN(20,30)</f>
        <v>27</v>
      </c>
    </row>
    <row r="279" spans="11:12" x14ac:dyDescent="0.25">
      <c r="K279" s="5">
        <f t="shared" ca="1" si="4"/>
        <v>0.04</v>
      </c>
      <c r="L279" s="5">
        <f t="shared" ca="1" si="5"/>
        <v>26</v>
      </c>
    </row>
    <row r="280" spans="11:12" x14ac:dyDescent="0.25">
      <c r="K280" s="5">
        <f t="shared" ca="1" si="4"/>
        <v>0.03</v>
      </c>
      <c r="L280" s="5">
        <f t="shared" ca="1" si="5"/>
        <v>28</v>
      </c>
    </row>
    <row r="281" spans="11:12" x14ac:dyDescent="0.25">
      <c r="K281" s="5">
        <f t="shared" ca="1" si="4"/>
        <v>0.05</v>
      </c>
      <c r="L281" s="5">
        <f t="shared" ca="1" si="5"/>
        <v>24</v>
      </c>
    </row>
    <row r="282" spans="11:12" x14ac:dyDescent="0.25">
      <c r="K282" s="5">
        <f t="shared" ca="1" si="4"/>
        <v>0.04</v>
      </c>
      <c r="L282" s="5">
        <f t="shared" ca="1" si="5"/>
        <v>20</v>
      </c>
    </row>
    <row r="283" spans="11:12" x14ac:dyDescent="0.25">
      <c r="K283" s="5">
        <f t="shared" ca="1" si="4"/>
        <v>0.04</v>
      </c>
      <c r="L283" s="5">
        <f t="shared" ca="1" si="5"/>
        <v>21</v>
      </c>
    </row>
    <row r="284" spans="11:12" x14ac:dyDescent="0.25">
      <c r="K284" s="5">
        <f t="shared" ca="1" si="4"/>
        <v>0.04</v>
      </c>
      <c r="L284" s="5">
        <f t="shared" ca="1" si="5"/>
        <v>21</v>
      </c>
    </row>
    <row r="285" spans="11:12" x14ac:dyDescent="0.25">
      <c r="K285" s="5">
        <f t="shared" ca="1" si="4"/>
        <v>0.05</v>
      </c>
      <c r="L285" s="5">
        <f t="shared" ca="1" si="5"/>
        <v>30</v>
      </c>
    </row>
    <row r="286" spans="11:12" x14ac:dyDescent="0.25">
      <c r="K286" s="5">
        <f t="shared" ca="1" si="4"/>
        <v>0.05</v>
      </c>
      <c r="L286" s="5">
        <f t="shared" ca="1" si="5"/>
        <v>24</v>
      </c>
    </row>
    <row r="287" spans="11:12" x14ac:dyDescent="0.25">
      <c r="K287" s="5">
        <f t="shared" ca="1" si="4"/>
        <v>0.04</v>
      </c>
      <c r="L287" s="5">
        <f t="shared" ca="1" si="5"/>
        <v>27</v>
      </c>
    </row>
    <row r="288" spans="11:12" x14ac:dyDescent="0.25">
      <c r="K288" s="5">
        <f t="shared" ca="1" si="4"/>
        <v>0.04</v>
      </c>
      <c r="L288" s="5">
        <f t="shared" ca="1" si="5"/>
        <v>29</v>
      </c>
    </row>
    <row r="289" spans="11:12" x14ac:dyDescent="0.25">
      <c r="K289" s="5">
        <f t="shared" ca="1" si="4"/>
        <v>0.05</v>
      </c>
      <c r="L289" s="5">
        <f t="shared" ca="1" si="5"/>
        <v>29</v>
      </c>
    </row>
    <row r="290" spans="11:12" x14ac:dyDescent="0.25">
      <c r="K290" s="5">
        <f t="shared" ca="1" si="4"/>
        <v>0.03</v>
      </c>
      <c r="L290" s="5">
        <f t="shared" ca="1" si="5"/>
        <v>29</v>
      </c>
    </row>
    <row r="291" spans="11:12" x14ac:dyDescent="0.25">
      <c r="K291" s="5">
        <f t="shared" ca="1" si="4"/>
        <v>0.03</v>
      </c>
      <c r="L291" s="5">
        <f t="shared" ca="1" si="5"/>
        <v>26</v>
      </c>
    </row>
    <row r="292" spans="11:12" x14ac:dyDescent="0.25">
      <c r="K292" s="5">
        <f t="shared" ca="1" si="4"/>
        <v>0.03</v>
      </c>
      <c r="L292" s="5">
        <f t="shared" ca="1" si="5"/>
        <v>25</v>
      </c>
    </row>
    <row r="293" spans="11:12" x14ac:dyDescent="0.25">
      <c r="K293" s="5">
        <f t="shared" ca="1" si="4"/>
        <v>0.04</v>
      </c>
      <c r="L293" s="5">
        <f t="shared" ca="1" si="5"/>
        <v>24</v>
      </c>
    </row>
    <row r="294" spans="11:12" x14ac:dyDescent="0.25">
      <c r="K294" s="5">
        <f t="shared" ca="1" si="4"/>
        <v>0.05</v>
      </c>
      <c r="L294" s="5">
        <f t="shared" ca="1" si="5"/>
        <v>25</v>
      </c>
    </row>
    <row r="295" spans="11:12" x14ac:dyDescent="0.25">
      <c r="K295" s="5">
        <f t="shared" ca="1" si="4"/>
        <v>0.03</v>
      </c>
      <c r="L295" s="5">
        <f t="shared" ca="1" si="5"/>
        <v>24</v>
      </c>
    </row>
    <row r="296" spans="11:12" x14ac:dyDescent="0.25">
      <c r="K296" s="5">
        <f t="shared" ca="1" si="4"/>
        <v>0.04</v>
      </c>
      <c r="L296" s="5">
        <f t="shared" ca="1" si="5"/>
        <v>25</v>
      </c>
    </row>
    <row r="297" spans="11:12" x14ac:dyDescent="0.25">
      <c r="K297" s="5">
        <f t="shared" ca="1" si="4"/>
        <v>0.04</v>
      </c>
      <c r="L297" s="5">
        <f t="shared" ca="1" si="5"/>
        <v>27</v>
      </c>
    </row>
    <row r="298" spans="11:12" x14ac:dyDescent="0.25">
      <c r="K298" s="5">
        <f t="shared" ca="1" si="4"/>
        <v>0.03</v>
      </c>
      <c r="L298" s="5">
        <f t="shared" ca="1" si="5"/>
        <v>30</v>
      </c>
    </row>
    <row r="299" spans="11:12" x14ac:dyDescent="0.25">
      <c r="K299" s="5">
        <f t="shared" ca="1" si="4"/>
        <v>0.05</v>
      </c>
      <c r="L299" s="5">
        <f t="shared" ca="1" si="5"/>
        <v>23</v>
      </c>
    </row>
    <row r="300" spans="11:12" x14ac:dyDescent="0.25">
      <c r="K300" s="5">
        <f t="shared" ca="1" si="4"/>
        <v>0.05</v>
      </c>
      <c r="L300" s="5">
        <f t="shared" ca="1" si="5"/>
        <v>20</v>
      </c>
    </row>
    <row r="301" spans="11:12" x14ac:dyDescent="0.25">
      <c r="K301" s="5">
        <f t="shared" ca="1" si="4"/>
        <v>0.05</v>
      </c>
      <c r="L301" s="5">
        <f t="shared" ca="1" si="5"/>
        <v>25</v>
      </c>
    </row>
    <row r="302" spans="11:12" x14ac:dyDescent="0.25">
      <c r="K302" s="5">
        <f t="shared" ca="1" si="4"/>
        <v>0.03</v>
      </c>
      <c r="L302" s="5">
        <f t="shared" ca="1" si="5"/>
        <v>29</v>
      </c>
    </row>
    <row r="303" spans="11:12" x14ac:dyDescent="0.25">
      <c r="K303" s="5">
        <f t="shared" ca="1" si="4"/>
        <v>0.04</v>
      </c>
      <c r="L303" s="5">
        <f t="shared" ca="1" si="5"/>
        <v>20</v>
      </c>
    </row>
    <row r="304" spans="11:12" x14ac:dyDescent="0.25">
      <c r="K304" s="5">
        <f t="shared" ca="1" si="4"/>
        <v>0.03</v>
      </c>
      <c r="L304" s="5">
        <f t="shared" ca="1" si="5"/>
        <v>30</v>
      </c>
    </row>
    <row r="305" spans="11:12" x14ac:dyDescent="0.25">
      <c r="K305" s="5">
        <f t="shared" ca="1" si="4"/>
        <v>0.03</v>
      </c>
      <c r="L305" s="5">
        <f t="shared" ca="1" si="5"/>
        <v>25</v>
      </c>
    </row>
    <row r="306" spans="11:12" x14ac:dyDescent="0.25">
      <c r="K306" s="5">
        <f t="shared" ca="1" si="4"/>
        <v>0.03</v>
      </c>
      <c r="L306" s="5">
        <f t="shared" ca="1" si="5"/>
        <v>23</v>
      </c>
    </row>
    <row r="307" spans="11:12" x14ac:dyDescent="0.25">
      <c r="K307" s="5">
        <f t="shared" ca="1" si="4"/>
        <v>0.04</v>
      </c>
      <c r="L307" s="5">
        <f t="shared" ca="1" si="5"/>
        <v>25</v>
      </c>
    </row>
    <row r="308" spans="11:12" x14ac:dyDescent="0.25">
      <c r="K308" s="5">
        <f t="shared" ca="1" si="4"/>
        <v>0.03</v>
      </c>
      <c r="L308" s="5">
        <f t="shared" ca="1" si="5"/>
        <v>22</v>
      </c>
    </row>
    <row r="309" spans="11:12" x14ac:dyDescent="0.25">
      <c r="K309" s="5">
        <f t="shared" ca="1" si="4"/>
        <v>0.05</v>
      </c>
      <c r="L309" s="5">
        <f t="shared" ca="1" si="5"/>
        <v>25</v>
      </c>
    </row>
    <row r="310" spans="11:12" x14ac:dyDescent="0.25">
      <c r="K310" s="5">
        <f t="shared" ca="1" si="4"/>
        <v>0.04</v>
      </c>
      <c r="L310" s="5">
        <f t="shared" ca="1" si="5"/>
        <v>25</v>
      </c>
    </row>
    <row r="311" spans="11:12" x14ac:dyDescent="0.25">
      <c r="K311" s="5">
        <f t="shared" ca="1" si="4"/>
        <v>0.05</v>
      </c>
      <c r="L311" s="5">
        <f t="shared" ca="1" si="5"/>
        <v>20</v>
      </c>
    </row>
    <row r="312" spans="11:12" x14ac:dyDescent="0.25">
      <c r="K312" s="5">
        <f t="shared" ca="1" si="4"/>
        <v>0.05</v>
      </c>
      <c r="L312" s="5">
        <f t="shared" ca="1" si="5"/>
        <v>30</v>
      </c>
    </row>
    <row r="313" spans="11:12" x14ac:dyDescent="0.25">
      <c r="K313" s="5">
        <f t="shared" ca="1" si="4"/>
        <v>0.04</v>
      </c>
      <c r="L313" s="5">
        <f t="shared" ca="1" si="5"/>
        <v>29</v>
      </c>
    </row>
    <row r="314" spans="11:12" x14ac:dyDescent="0.25">
      <c r="K314" s="5">
        <f t="shared" ca="1" si="4"/>
        <v>0.05</v>
      </c>
      <c r="L314" s="5">
        <f t="shared" ca="1" si="5"/>
        <v>26</v>
      </c>
    </row>
    <row r="315" spans="11:12" x14ac:dyDescent="0.25">
      <c r="K315" s="5">
        <f t="shared" ca="1" si="4"/>
        <v>0.03</v>
      </c>
      <c r="L315" s="5">
        <f t="shared" ca="1" si="5"/>
        <v>30</v>
      </c>
    </row>
    <row r="316" spans="11:12" x14ac:dyDescent="0.25">
      <c r="K316" s="5">
        <f t="shared" ca="1" si="4"/>
        <v>0.03</v>
      </c>
      <c r="L316" s="5">
        <f t="shared" ca="1" si="5"/>
        <v>28</v>
      </c>
    </row>
    <row r="317" spans="11:12" x14ac:dyDescent="0.25">
      <c r="K317" s="5">
        <f t="shared" ca="1" si="4"/>
        <v>0.03</v>
      </c>
      <c r="L317" s="5">
        <f t="shared" ca="1" si="5"/>
        <v>21</v>
      </c>
    </row>
    <row r="318" spans="11:12" x14ac:dyDescent="0.25">
      <c r="K318" s="5">
        <f t="shared" ca="1" si="4"/>
        <v>0.05</v>
      </c>
      <c r="L318" s="5">
        <f t="shared" ca="1" si="5"/>
        <v>20</v>
      </c>
    </row>
    <row r="319" spans="11:12" x14ac:dyDescent="0.25">
      <c r="K319" s="5">
        <f t="shared" ca="1" si="4"/>
        <v>0.04</v>
      </c>
      <c r="L319" s="5">
        <f t="shared" ca="1" si="5"/>
        <v>27</v>
      </c>
    </row>
    <row r="320" spans="11:12" x14ac:dyDescent="0.25">
      <c r="K320" s="5">
        <f t="shared" ca="1" si="4"/>
        <v>0.03</v>
      </c>
      <c r="L320" s="5">
        <f t="shared" ca="1" si="5"/>
        <v>29</v>
      </c>
    </row>
    <row r="321" spans="11:12" x14ac:dyDescent="0.25">
      <c r="K321" s="5">
        <f t="shared" ca="1" si="4"/>
        <v>0.04</v>
      </c>
      <c r="L321" s="5">
        <f t="shared" ca="1" si="5"/>
        <v>26</v>
      </c>
    </row>
    <row r="322" spans="11:12" x14ac:dyDescent="0.25">
      <c r="K322" s="5">
        <f t="shared" ca="1" si="4"/>
        <v>0.05</v>
      </c>
      <c r="L322" s="5">
        <f t="shared" ca="1" si="5"/>
        <v>22</v>
      </c>
    </row>
    <row r="323" spans="11:12" x14ac:dyDescent="0.25">
      <c r="K323" s="5">
        <f t="shared" ca="1" si="4"/>
        <v>0.03</v>
      </c>
      <c r="L323" s="5">
        <f t="shared" ca="1" si="5"/>
        <v>22</v>
      </c>
    </row>
    <row r="324" spans="11:12" x14ac:dyDescent="0.25">
      <c r="K324" s="5">
        <f t="shared" ca="1" si="4"/>
        <v>0.05</v>
      </c>
      <c r="L324" s="5">
        <f t="shared" ca="1" si="5"/>
        <v>21</v>
      </c>
    </row>
    <row r="325" spans="11:12" x14ac:dyDescent="0.25">
      <c r="K325" s="5">
        <f t="shared" ca="1" si="4"/>
        <v>0.05</v>
      </c>
      <c r="L325" s="5">
        <f t="shared" ca="1" si="5"/>
        <v>20</v>
      </c>
    </row>
    <row r="326" spans="11:12" x14ac:dyDescent="0.25">
      <c r="K326" s="5">
        <f t="shared" ca="1" si="4"/>
        <v>0.05</v>
      </c>
      <c r="L326" s="5">
        <f t="shared" ca="1" si="5"/>
        <v>29</v>
      </c>
    </row>
    <row r="327" spans="11:12" x14ac:dyDescent="0.25">
      <c r="K327" s="5">
        <f t="shared" ca="1" si="4"/>
        <v>0.05</v>
      </c>
      <c r="L327" s="5">
        <f t="shared" ca="1" si="5"/>
        <v>29</v>
      </c>
    </row>
    <row r="328" spans="11:12" x14ac:dyDescent="0.25">
      <c r="K328" s="5">
        <f t="shared" ca="1" si="4"/>
        <v>0.04</v>
      </c>
      <c r="L328" s="5">
        <f t="shared" ca="1" si="5"/>
        <v>24</v>
      </c>
    </row>
    <row r="329" spans="11:12" x14ac:dyDescent="0.25">
      <c r="K329" s="5">
        <f t="shared" ca="1" si="4"/>
        <v>0.05</v>
      </c>
      <c r="L329" s="5">
        <f t="shared" ca="1" si="5"/>
        <v>20</v>
      </c>
    </row>
    <row r="330" spans="11:12" x14ac:dyDescent="0.25">
      <c r="K330" s="5">
        <f t="shared" ca="1" si="4"/>
        <v>0.05</v>
      </c>
      <c r="L330" s="5">
        <f t="shared" ca="1" si="5"/>
        <v>21</v>
      </c>
    </row>
    <row r="331" spans="11:12" x14ac:dyDescent="0.25">
      <c r="K331" s="5">
        <f t="shared" ca="1" si="4"/>
        <v>0.05</v>
      </c>
      <c r="L331" s="5">
        <f t="shared" ca="1" si="5"/>
        <v>30</v>
      </c>
    </row>
    <row r="332" spans="11:12" x14ac:dyDescent="0.25">
      <c r="K332" s="5">
        <f t="shared" ca="1" si="4"/>
        <v>0.03</v>
      </c>
      <c r="L332" s="5">
        <f t="shared" ca="1" si="5"/>
        <v>27</v>
      </c>
    </row>
    <row r="333" spans="11:12" x14ac:dyDescent="0.25">
      <c r="K333" s="5">
        <f t="shared" ca="1" si="4"/>
        <v>0.04</v>
      </c>
      <c r="L333" s="5">
        <f t="shared" ca="1" si="5"/>
        <v>25</v>
      </c>
    </row>
    <row r="334" spans="11:12" x14ac:dyDescent="0.25">
      <c r="K334" s="5">
        <f t="shared" ca="1" si="4"/>
        <v>0.03</v>
      </c>
      <c r="L334" s="5">
        <f t="shared" ca="1" si="5"/>
        <v>30</v>
      </c>
    </row>
    <row r="335" spans="11:12" x14ac:dyDescent="0.25">
      <c r="K335" s="5">
        <f t="shared" ca="1" si="4"/>
        <v>0.05</v>
      </c>
      <c r="L335" s="5">
        <f t="shared" ca="1" si="5"/>
        <v>27</v>
      </c>
    </row>
    <row r="336" spans="11:12" x14ac:dyDescent="0.25">
      <c r="K336" s="5">
        <f t="shared" ca="1" si="4"/>
        <v>0.03</v>
      </c>
      <c r="L336" s="5">
        <f t="shared" ca="1" si="5"/>
        <v>25</v>
      </c>
    </row>
    <row r="337" spans="11:12" x14ac:dyDescent="0.25">
      <c r="K337" s="5">
        <f t="shared" ca="1" si="4"/>
        <v>0.05</v>
      </c>
      <c r="L337" s="5">
        <f t="shared" ca="1" si="5"/>
        <v>26</v>
      </c>
    </row>
    <row r="338" spans="11:12" x14ac:dyDescent="0.25">
      <c r="K338" s="5">
        <f t="shared" ca="1" si="4"/>
        <v>0.03</v>
      </c>
      <c r="L338" s="5">
        <f t="shared" ca="1" si="5"/>
        <v>26</v>
      </c>
    </row>
    <row r="339" spans="11:12" x14ac:dyDescent="0.25">
      <c r="K339" s="5">
        <f t="shared" ca="1" si="4"/>
        <v>0.05</v>
      </c>
      <c r="L339" s="5">
        <f t="shared" ca="1" si="5"/>
        <v>27</v>
      </c>
    </row>
    <row r="340" spans="11:12" x14ac:dyDescent="0.25">
      <c r="K340" s="5">
        <f t="shared" ca="1" si="4"/>
        <v>0.05</v>
      </c>
      <c r="L340" s="5">
        <f t="shared" ca="1" si="5"/>
        <v>26</v>
      </c>
    </row>
    <row r="341" spans="11:12" x14ac:dyDescent="0.25">
      <c r="K341" s="5">
        <f t="shared" ca="1" si="4"/>
        <v>0.03</v>
      </c>
      <c r="L341" s="5">
        <f t="shared" ca="1" si="5"/>
        <v>21</v>
      </c>
    </row>
    <row r="342" spans="11:12" x14ac:dyDescent="0.25">
      <c r="K342" s="5">
        <f t="shared" ref="K342:K405" ca="1" si="6">0.01*(RANDBETWEEN(3,5))</f>
        <v>0.04</v>
      </c>
      <c r="L342" s="5">
        <f t="shared" ref="L342:L405" ca="1" si="7">RANDBETWEEN(20,30)</f>
        <v>26</v>
      </c>
    </row>
    <row r="343" spans="11:12" x14ac:dyDescent="0.25">
      <c r="K343" s="5">
        <f t="shared" ca="1" si="6"/>
        <v>0.05</v>
      </c>
      <c r="L343" s="5">
        <f t="shared" ca="1" si="7"/>
        <v>29</v>
      </c>
    </row>
    <row r="344" spans="11:12" x14ac:dyDescent="0.25">
      <c r="K344" s="5">
        <f t="shared" ca="1" si="6"/>
        <v>0.05</v>
      </c>
      <c r="L344" s="5">
        <f t="shared" ca="1" si="7"/>
        <v>21</v>
      </c>
    </row>
    <row r="345" spans="11:12" x14ac:dyDescent="0.25">
      <c r="K345" s="5">
        <f t="shared" ca="1" si="6"/>
        <v>0.04</v>
      </c>
      <c r="L345" s="5">
        <f t="shared" ca="1" si="7"/>
        <v>25</v>
      </c>
    </row>
    <row r="346" spans="11:12" x14ac:dyDescent="0.25">
      <c r="K346" s="5">
        <f t="shared" ca="1" si="6"/>
        <v>0.05</v>
      </c>
      <c r="L346" s="5">
        <f t="shared" ca="1" si="7"/>
        <v>21</v>
      </c>
    </row>
    <row r="347" spans="11:12" x14ac:dyDescent="0.25">
      <c r="K347" s="5">
        <f t="shared" ca="1" si="6"/>
        <v>0.05</v>
      </c>
      <c r="L347" s="5">
        <f t="shared" ca="1" si="7"/>
        <v>27</v>
      </c>
    </row>
    <row r="348" spans="11:12" x14ac:dyDescent="0.25">
      <c r="K348" s="5">
        <f t="shared" ca="1" si="6"/>
        <v>0.03</v>
      </c>
      <c r="L348" s="5">
        <f t="shared" ca="1" si="7"/>
        <v>20</v>
      </c>
    </row>
    <row r="349" spans="11:12" x14ac:dyDescent="0.25">
      <c r="K349" s="5">
        <f t="shared" ca="1" si="6"/>
        <v>0.03</v>
      </c>
      <c r="L349" s="5">
        <f t="shared" ca="1" si="7"/>
        <v>22</v>
      </c>
    </row>
    <row r="350" spans="11:12" x14ac:dyDescent="0.25">
      <c r="K350" s="5">
        <f t="shared" ca="1" si="6"/>
        <v>0.05</v>
      </c>
      <c r="L350" s="5">
        <f t="shared" ca="1" si="7"/>
        <v>26</v>
      </c>
    </row>
    <row r="351" spans="11:12" x14ac:dyDescent="0.25">
      <c r="K351" s="5">
        <f t="shared" ca="1" si="6"/>
        <v>0.05</v>
      </c>
      <c r="L351" s="5">
        <f t="shared" ca="1" si="7"/>
        <v>25</v>
      </c>
    </row>
    <row r="352" spans="11:12" x14ac:dyDescent="0.25">
      <c r="K352" s="5">
        <f t="shared" ca="1" si="6"/>
        <v>0.05</v>
      </c>
      <c r="L352" s="5">
        <f t="shared" ca="1" si="7"/>
        <v>24</v>
      </c>
    </row>
    <row r="353" spans="11:12" x14ac:dyDescent="0.25">
      <c r="K353" s="5">
        <f t="shared" ca="1" si="6"/>
        <v>0.05</v>
      </c>
      <c r="L353" s="5">
        <f t="shared" ca="1" si="7"/>
        <v>22</v>
      </c>
    </row>
    <row r="354" spans="11:12" x14ac:dyDescent="0.25">
      <c r="K354" s="5">
        <f t="shared" ca="1" si="6"/>
        <v>0.05</v>
      </c>
      <c r="L354" s="5">
        <f t="shared" ca="1" si="7"/>
        <v>25</v>
      </c>
    </row>
    <row r="355" spans="11:12" x14ac:dyDescent="0.25">
      <c r="K355" s="5">
        <f t="shared" ca="1" si="6"/>
        <v>0.04</v>
      </c>
      <c r="L355" s="5">
        <f t="shared" ca="1" si="7"/>
        <v>24</v>
      </c>
    </row>
    <row r="356" spans="11:12" x14ac:dyDescent="0.25">
      <c r="K356" s="5">
        <f t="shared" ca="1" si="6"/>
        <v>0.04</v>
      </c>
      <c r="L356" s="5">
        <f t="shared" ca="1" si="7"/>
        <v>22</v>
      </c>
    </row>
    <row r="357" spans="11:12" x14ac:dyDescent="0.25">
      <c r="K357" s="5">
        <f t="shared" ca="1" si="6"/>
        <v>0.05</v>
      </c>
      <c r="L357" s="5">
        <f t="shared" ca="1" si="7"/>
        <v>25</v>
      </c>
    </row>
    <row r="358" spans="11:12" x14ac:dyDescent="0.25">
      <c r="K358" s="5">
        <f t="shared" ca="1" si="6"/>
        <v>0.04</v>
      </c>
      <c r="L358" s="5">
        <f t="shared" ca="1" si="7"/>
        <v>27</v>
      </c>
    </row>
    <row r="359" spans="11:12" x14ac:dyDescent="0.25">
      <c r="K359" s="5">
        <f t="shared" ca="1" si="6"/>
        <v>0.05</v>
      </c>
      <c r="L359" s="5">
        <f t="shared" ca="1" si="7"/>
        <v>26</v>
      </c>
    </row>
    <row r="360" spans="11:12" x14ac:dyDescent="0.25">
      <c r="K360" s="5">
        <f t="shared" ca="1" si="6"/>
        <v>0.03</v>
      </c>
      <c r="L360" s="5">
        <f t="shared" ca="1" si="7"/>
        <v>24</v>
      </c>
    </row>
    <row r="361" spans="11:12" x14ac:dyDescent="0.25">
      <c r="K361" s="5">
        <f t="shared" ca="1" si="6"/>
        <v>0.04</v>
      </c>
      <c r="L361" s="5">
        <f t="shared" ca="1" si="7"/>
        <v>30</v>
      </c>
    </row>
    <row r="362" spans="11:12" x14ac:dyDescent="0.25">
      <c r="K362" s="5">
        <f t="shared" ca="1" si="6"/>
        <v>0.03</v>
      </c>
      <c r="L362" s="5">
        <f t="shared" ca="1" si="7"/>
        <v>30</v>
      </c>
    </row>
    <row r="363" spans="11:12" x14ac:dyDescent="0.25">
      <c r="K363" s="5">
        <f t="shared" ca="1" si="6"/>
        <v>0.03</v>
      </c>
      <c r="L363" s="5">
        <f t="shared" ca="1" si="7"/>
        <v>23</v>
      </c>
    </row>
    <row r="364" spans="11:12" x14ac:dyDescent="0.25">
      <c r="K364" s="5">
        <f t="shared" ca="1" si="6"/>
        <v>0.05</v>
      </c>
      <c r="L364" s="5">
        <f t="shared" ca="1" si="7"/>
        <v>27</v>
      </c>
    </row>
    <row r="365" spans="11:12" x14ac:dyDescent="0.25">
      <c r="K365" s="5">
        <f t="shared" ca="1" si="6"/>
        <v>0.05</v>
      </c>
      <c r="L365" s="5">
        <f t="shared" ca="1" si="7"/>
        <v>20</v>
      </c>
    </row>
    <row r="366" spans="11:12" x14ac:dyDescent="0.25">
      <c r="K366" s="5">
        <f t="shared" ca="1" si="6"/>
        <v>0.04</v>
      </c>
      <c r="L366" s="5">
        <f t="shared" ca="1" si="7"/>
        <v>25</v>
      </c>
    </row>
    <row r="367" spans="11:12" x14ac:dyDescent="0.25">
      <c r="K367" s="5">
        <f t="shared" ca="1" si="6"/>
        <v>0.03</v>
      </c>
      <c r="L367" s="5">
        <f t="shared" ca="1" si="7"/>
        <v>27</v>
      </c>
    </row>
    <row r="368" spans="11:12" x14ac:dyDescent="0.25">
      <c r="K368" s="5">
        <f t="shared" ca="1" si="6"/>
        <v>0.04</v>
      </c>
      <c r="L368" s="5">
        <f t="shared" ca="1" si="7"/>
        <v>23</v>
      </c>
    </row>
    <row r="369" spans="11:12" x14ac:dyDescent="0.25">
      <c r="K369" s="5">
        <f t="shared" ca="1" si="6"/>
        <v>0.04</v>
      </c>
      <c r="L369" s="5">
        <f t="shared" ca="1" si="7"/>
        <v>28</v>
      </c>
    </row>
    <row r="370" spans="11:12" x14ac:dyDescent="0.25">
      <c r="K370" s="5">
        <f t="shared" ca="1" si="6"/>
        <v>0.05</v>
      </c>
      <c r="L370" s="5">
        <f t="shared" ca="1" si="7"/>
        <v>24</v>
      </c>
    </row>
    <row r="371" spans="11:12" x14ac:dyDescent="0.25">
      <c r="K371" s="5">
        <f t="shared" ca="1" si="6"/>
        <v>0.05</v>
      </c>
      <c r="L371" s="5">
        <f t="shared" ca="1" si="7"/>
        <v>30</v>
      </c>
    </row>
    <row r="372" spans="11:12" x14ac:dyDescent="0.25">
      <c r="K372" s="5">
        <f t="shared" ca="1" si="6"/>
        <v>0.05</v>
      </c>
      <c r="L372" s="5">
        <f t="shared" ca="1" si="7"/>
        <v>21</v>
      </c>
    </row>
    <row r="373" spans="11:12" x14ac:dyDescent="0.25">
      <c r="K373" s="5">
        <f t="shared" ca="1" si="6"/>
        <v>0.04</v>
      </c>
      <c r="L373" s="5">
        <f t="shared" ca="1" si="7"/>
        <v>22</v>
      </c>
    </row>
    <row r="374" spans="11:12" x14ac:dyDescent="0.25">
      <c r="K374" s="5">
        <f t="shared" ca="1" si="6"/>
        <v>0.04</v>
      </c>
      <c r="L374" s="5">
        <f t="shared" ca="1" si="7"/>
        <v>24</v>
      </c>
    </row>
    <row r="375" spans="11:12" x14ac:dyDescent="0.25">
      <c r="K375" s="5">
        <f t="shared" ca="1" si="6"/>
        <v>0.05</v>
      </c>
      <c r="L375" s="5">
        <f t="shared" ca="1" si="7"/>
        <v>20</v>
      </c>
    </row>
    <row r="376" spans="11:12" x14ac:dyDescent="0.25">
      <c r="K376" s="5">
        <f t="shared" ca="1" si="6"/>
        <v>0.05</v>
      </c>
      <c r="L376" s="5">
        <f t="shared" ca="1" si="7"/>
        <v>26</v>
      </c>
    </row>
    <row r="377" spans="11:12" x14ac:dyDescent="0.25">
      <c r="K377" s="5">
        <f t="shared" ca="1" si="6"/>
        <v>0.04</v>
      </c>
      <c r="L377" s="5">
        <f t="shared" ca="1" si="7"/>
        <v>25</v>
      </c>
    </row>
    <row r="378" spans="11:12" x14ac:dyDescent="0.25">
      <c r="K378" s="5">
        <f t="shared" ca="1" si="6"/>
        <v>0.03</v>
      </c>
      <c r="L378" s="5">
        <f t="shared" ca="1" si="7"/>
        <v>30</v>
      </c>
    </row>
    <row r="379" spans="11:12" x14ac:dyDescent="0.25">
      <c r="K379" s="5">
        <f t="shared" ca="1" si="6"/>
        <v>0.03</v>
      </c>
      <c r="L379" s="5">
        <f t="shared" ca="1" si="7"/>
        <v>27</v>
      </c>
    </row>
    <row r="380" spans="11:12" x14ac:dyDescent="0.25">
      <c r="K380" s="5">
        <f t="shared" ca="1" si="6"/>
        <v>0.03</v>
      </c>
      <c r="L380" s="5">
        <f t="shared" ca="1" si="7"/>
        <v>22</v>
      </c>
    </row>
    <row r="381" spans="11:12" x14ac:dyDescent="0.25">
      <c r="K381" s="5">
        <f t="shared" ca="1" si="6"/>
        <v>0.03</v>
      </c>
      <c r="L381" s="5">
        <f t="shared" ca="1" si="7"/>
        <v>27</v>
      </c>
    </row>
    <row r="382" spans="11:12" x14ac:dyDescent="0.25">
      <c r="K382" s="5">
        <f t="shared" ca="1" si="6"/>
        <v>0.03</v>
      </c>
      <c r="L382" s="5">
        <f t="shared" ca="1" si="7"/>
        <v>21</v>
      </c>
    </row>
    <row r="383" spans="11:12" x14ac:dyDescent="0.25">
      <c r="K383" s="5">
        <f t="shared" ca="1" si="6"/>
        <v>0.03</v>
      </c>
      <c r="L383" s="5">
        <f t="shared" ca="1" si="7"/>
        <v>29</v>
      </c>
    </row>
    <row r="384" spans="11:12" x14ac:dyDescent="0.25">
      <c r="K384" s="5">
        <f t="shared" ca="1" si="6"/>
        <v>0.04</v>
      </c>
      <c r="L384" s="5">
        <f t="shared" ca="1" si="7"/>
        <v>22</v>
      </c>
    </row>
    <row r="385" spans="11:12" x14ac:dyDescent="0.25">
      <c r="K385" s="5">
        <f t="shared" ca="1" si="6"/>
        <v>0.03</v>
      </c>
      <c r="L385" s="5">
        <f t="shared" ca="1" si="7"/>
        <v>25</v>
      </c>
    </row>
    <row r="386" spans="11:12" x14ac:dyDescent="0.25">
      <c r="K386" s="5">
        <f t="shared" ca="1" si="6"/>
        <v>0.05</v>
      </c>
      <c r="L386" s="5">
        <f t="shared" ca="1" si="7"/>
        <v>24</v>
      </c>
    </row>
    <row r="387" spans="11:12" x14ac:dyDescent="0.25">
      <c r="K387" s="5">
        <f t="shared" ca="1" si="6"/>
        <v>0.05</v>
      </c>
      <c r="L387" s="5">
        <f t="shared" ca="1" si="7"/>
        <v>22</v>
      </c>
    </row>
    <row r="388" spans="11:12" x14ac:dyDescent="0.25">
      <c r="K388" s="5">
        <f t="shared" ca="1" si="6"/>
        <v>0.05</v>
      </c>
      <c r="L388" s="5">
        <f t="shared" ca="1" si="7"/>
        <v>24</v>
      </c>
    </row>
    <row r="389" spans="11:12" x14ac:dyDescent="0.25">
      <c r="K389" s="5">
        <f t="shared" ca="1" si="6"/>
        <v>0.03</v>
      </c>
      <c r="L389" s="5">
        <f t="shared" ca="1" si="7"/>
        <v>27</v>
      </c>
    </row>
    <row r="390" spans="11:12" x14ac:dyDescent="0.25">
      <c r="K390" s="5">
        <f t="shared" ca="1" si="6"/>
        <v>0.04</v>
      </c>
      <c r="L390" s="5">
        <f t="shared" ca="1" si="7"/>
        <v>25</v>
      </c>
    </row>
    <row r="391" spans="11:12" x14ac:dyDescent="0.25">
      <c r="K391" s="5">
        <f t="shared" ca="1" si="6"/>
        <v>0.05</v>
      </c>
      <c r="L391" s="5">
        <f t="shared" ca="1" si="7"/>
        <v>22</v>
      </c>
    </row>
    <row r="392" spans="11:12" x14ac:dyDescent="0.25">
      <c r="K392" s="5">
        <f t="shared" ca="1" si="6"/>
        <v>0.05</v>
      </c>
      <c r="L392" s="5">
        <f t="shared" ca="1" si="7"/>
        <v>30</v>
      </c>
    </row>
    <row r="393" spans="11:12" x14ac:dyDescent="0.25">
      <c r="K393" s="5">
        <f t="shared" ca="1" si="6"/>
        <v>0.03</v>
      </c>
      <c r="L393" s="5">
        <f t="shared" ca="1" si="7"/>
        <v>25</v>
      </c>
    </row>
    <row r="394" spans="11:12" x14ac:dyDescent="0.25">
      <c r="K394" s="5">
        <f t="shared" ca="1" si="6"/>
        <v>0.03</v>
      </c>
      <c r="L394" s="5">
        <f t="shared" ca="1" si="7"/>
        <v>20</v>
      </c>
    </row>
    <row r="395" spans="11:12" x14ac:dyDescent="0.25">
      <c r="K395" s="5">
        <f t="shared" ca="1" si="6"/>
        <v>0.04</v>
      </c>
      <c r="L395" s="5">
        <f t="shared" ca="1" si="7"/>
        <v>23</v>
      </c>
    </row>
    <row r="396" spans="11:12" x14ac:dyDescent="0.25">
      <c r="K396" s="5">
        <f t="shared" ca="1" si="6"/>
        <v>0.05</v>
      </c>
      <c r="L396" s="5">
        <f t="shared" ca="1" si="7"/>
        <v>27</v>
      </c>
    </row>
    <row r="397" spans="11:12" x14ac:dyDescent="0.25">
      <c r="K397" s="5">
        <f t="shared" ca="1" si="6"/>
        <v>0.05</v>
      </c>
      <c r="L397" s="5">
        <f t="shared" ca="1" si="7"/>
        <v>20</v>
      </c>
    </row>
    <row r="398" spans="11:12" x14ac:dyDescent="0.25">
      <c r="K398" s="5">
        <f t="shared" ca="1" si="6"/>
        <v>0.04</v>
      </c>
      <c r="L398" s="5">
        <f t="shared" ca="1" si="7"/>
        <v>30</v>
      </c>
    </row>
    <row r="399" spans="11:12" x14ac:dyDescent="0.25">
      <c r="K399" s="5">
        <f t="shared" ca="1" si="6"/>
        <v>0.05</v>
      </c>
      <c r="L399" s="5">
        <f t="shared" ca="1" si="7"/>
        <v>28</v>
      </c>
    </row>
    <row r="400" spans="11:12" x14ac:dyDescent="0.25">
      <c r="K400" s="5">
        <f t="shared" ca="1" si="6"/>
        <v>0.03</v>
      </c>
      <c r="L400" s="5">
        <f t="shared" ca="1" si="7"/>
        <v>26</v>
      </c>
    </row>
    <row r="401" spans="11:12" x14ac:dyDescent="0.25">
      <c r="K401" s="5">
        <f t="shared" ca="1" si="6"/>
        <v>0.03</v>
      </c>
      <c r="L401" s="5">
        <f t="shared" ca="1" si="7"/>
        <v>30</v>
      </c>
    </row>
    <row r="402" spans="11:12" x14ac:dyDescent="0.25">
      <c r="K402" s="5">
        <f t="shared" ca="1" si="6"/>
        <v>0.05</v>
      </c>
      <c r="L402" s="5">
        <f t="shared" ca="1" si="7"/>
        <v>22</v>
      </c>
    </row>
    <row r="403" spans="11:12" x14ac:dyDescent="0.25">
      <c r="K403" s="5">
        <f t="shared" ca="1" si="6"/>
        <v>0.05</v>
      </c>
      <c r="L403" s="5">
        <f t="shared" ca="1" si="7"/>
        <v>30</v>
      </c>
    </row>
    <row r="404" spans="11:12" x14ac:dyDescent="0.25">
      <c r="K404" s="5">
        <f t="shared" ca="1" si="6"/>
        <v>0.04</v>
      </c>
      <c r="L404" s="5">
        <f t="shared" ca="1" si="7"/>
        <v>22</v>
      </c>
    </row>
    <row r="405" spans="11:12" x14ac:dyDescent="0.25">
      <c r="K405" s="5">
        <f t="shared" ca="1" si="6"/>
        <v>0.03</v>
      </c>
      <c r="L405" s="5">
        <f t="shared" ca="1" si="7"/>
        <v>26</v>
      </c>
    </row>
    <row r="406" spans="11:12" x14ac:dyDescent="0.25">
      <c r="K406" s="5">
        <f t="shared" ref="K406:K429" ca="1" si="8">0.01*(RANDBETWEEN(3,5))</f>
        <v>0.05</v>
      </c>
      <c r="L406" s="5">
        <f t="shared" ref="L406:L429" ca="1" si="9">RANDBETWEEN(20,30)</f>
        <v>26</v>
      </c>
    </row>
    <row r="407" spans="11:12" x14ac:dyDescent="0.25">
      <c r="K407" s="5">
        <f t="shared" ca="1" si="8"/>
        <v>0.04</v>
      </c>
      <c r="L407" s="5">
        <f t="shared" ca="1" si="9"/>
        <v>21</v>
      </c>
    </row>
    <row r="408" spans="11:12" x14ac:dyDescent="0.25">
      <c r="K408" s="5">
        <f t="shared" ca="1" si="8"/>
        <v>0.04</v>
      </c>
      <c r="L408" s="5">
        <f t="shared" ca="1" si="9"/>
        <v>24</v>
      </c>
    </row>
    <row r="409" spans="11:12" x14ac:dyDescent="0.25">
      <c r="K409" s="5">
        <f t="shared" ca="1" si="8"/>
        <v>0.05</v>
      </c>
      <c r="L409" s="5">
        <f t="shared" ca="1" si="9"/>
        <v>23</v>
      </c>
    </row>
    <row r="410" spans="11:12" x14ac:dyDescent="0.25">
      <c r="K410" s="5">
        <f t="shared" ca="1" si="8"/>
        <v>0.04</v>
      </c>
      <c r="L410" s="5">
        <f t="shared" ca="1" si="9"/>
        <v>21</v>
      </c>
    </row>
    <row r="411" spans="11:12" x14ac:dyDescent="0.25">
      <c r="K411" s="5">
        <f t="shared" ca="1" si="8"/>
        <v>0.03</v>
      </c>
      <c r="L411" s="5">
        <f t="shared" ca="1" si="9"/>
        <v>25</v>
      </c>
    </row>
    <row r="412" spans="11:12" x14ac:dyDescent="0.25">
      <c r="K412" s="5">
        <f t="shared" ca="1" si="8"/>
        <v>0.03</v>
      </c>
      <c r="L412" s="5">
        <f t="shared" ca="1" si="9"/>
        <v>25</v>
      </c>
    </row>
    <row r="413" spans="11:12" x14ac:dyDescent="0.25">
      <c r="K413" s="5">
        <f t="shared" ca="1" si="8"/>
        <v>0.04</v>
      </c>
      <c r="L413" s="5">
        <f t="shared" ca="1" si="9"/>
        <v>24</v>
      </c>
    </row>
    <row r="414" spans="11:12" x14ac:dyDescent="0.25">
      <c r="K414" s="5">
        <f t="shared" ca="1" si="8"/>
        <v>0.04</v>
      </c>
      <c r="L414" s="5">
        <f t="shared" ca="1" si="9"/>
        <v>27</v>
      </c>
    </row>
    <row r="415" spans="11:12" x14ac:dyDescent="0.25">
      <c r="K415" s="5">
        <f t="shared" ca="1" si="8"/>
        <v>0.05</v>
      </c>
      <c r="L415" s="5">
        <f t="shared" ca="1" si="9"/>
        <v>29</v>
      </c>
    </row>
    <row r="416" spans="11:12" x14ac:dyDescent="0.25">
      <c r="K416" s="5">
        <f t="shared" ca="1" si="8"/>
        <v>0.04</v>
      </c>
      <c r="L416" s="5">
        <f t="shared" ca="1" si="9"/>
        <v>27</v>
      </c>
    </row>
    <row r="417" spans="11:12" x14ac:dyDescent="0.25">
      <c r="K417" s="5">
        <f t="shared" ca="1" si="8"/>
        <v>0.05</v>
      </c>
      <c r="L417" s="5">
        <f t="shared" ca="1" si="9"/>
        <v>21</v>
      </c>
    </row>
    <row r="418" spans="11:12" x14ac:dyDescent="0.25">
      <c r="K418" s="5">
        <f t="shared" ca="1" si="8"/>
        <v>0.03</v>
      </c>
      <c r="L418" s="5">
        <f t="shared" ca="1" si="9"/>
        <v>27</v>
      </c>
    </row>
    <row r="419" spans="11:12" x14ac:dyDescent="0.25">
      <c r="K419" s="5">
        <f t="shared" ca="1" si="8"/>
        <v>0.03</v>
      </c>
      <c r="L419" s="5">
        <f t="shared" ca="1" si="9"/>
        <v>28</v>
      </c>
    </row>
    <row r="420" spans="11:12" x14ac:dyDescent="0.25">
      <c r="K420" s="5">
        <f t="shared" ca="1" si="8"/>
        <v>0.03</v>
      </c>
      <c r="L420" s="5">
        <f t="shared" ca="1" si="9"/>
        <v>30</v>
      </c>
    </row>
    <row r="421" spans="11:12" x14ac:dyDescent="0.25">
      <c r="K421" s="5">
        <f t="shared" ca="1" si="8"/>
        <v>0.04</v>
      </c>
      <c r="L421" s="5">
        <f t="shared" ca="1" si="9"/>
        <v>26</v>
      </c>
    </row>
    <row r="422" spans="11:12" x14ac:dyDescent="0.25">
      <c r="K422" s="5">
        <f t="shared" ca="1" si="8"/>
        <v>0.05</v>
      </c>
      <c r="L422" s="5">
        <f t="shared" ca="1" si="9"/>
        <v>28</v>
      </c>
    </row>
    <row r="423" spans="11:12" x14ac:dyDescent="0.25">
      <c r="K423" s="5">
        <f t="shared" ca="1" si="8"/>
        <v>0.04</v>
      </c>
      <c r="L423" s="5">
        <f t="shared" ca="1" si="9"/>
        <v>26</v>
      </c>
    </row>
    <row r="424" spans="11:12" x14ac:dyDescent="0.25">
      <c r="K424" s="5">
        <f t="shared" ca="1" si="8"/>
        <v>0.05</v>
      </c>
      <c r="L424" s="5">
        <f t="shared" ca="1" si="9"/>
        <v>25</v>
      </c>
    </row>
    <row r="425" spans="11:12" x14ac:dyDescent="0.25">
      <c r="K425" s="5">
        <f t="shared" ca="1" si="8"/>
        <v>0.04</v>
      </c>
      <c r="L425" s="5">
        <f t="shared" ca="1" si="9"/>
        <v>21</v>
      </c>
    </row>
    <row r="426" spans="11:12" x14ac:dyDescent="0.25">
      <c r="K426" s="5">
        <f t="shared" ca="1" si="8"/>
        <v>0.04</v>
      </c>
      <c r="L426" s="5">
        <f t="shared" ca="1" si="9"/>
        <v>30</v>
      </c>
    </row>
    <row r="427" spans="11:12" x14ac:dyDescent="0.25">
      <c r="K427" s="5">
        <f t="shared" ca="1" si="8"/>
        <v>0.03</v>
      </c>
      <c r="L427" s="5">
        <f t="shared" ca="1" si="9"/>
        <v>30</v>
      </c>
    </row>
    <row r="428" spans="11:12" x14ac:dyDescent="0.25">
      <c r="K428" s="5">
        <f t="shared" ca="1" si="8"/>
        <v>0.05</v>
      </c>
      <c r="L428" s="5">
        <f t="shared" ca="1" si="9"/>
        <v>21</v>
      </c>
    </row>
    <row r="429" spans="11:12" x14ac:dyDescent="0.25">
      <c r="K429" s="5">
        <f t="shared" ca="1" si="8"/>
        <v>0.04</v>
      </c>
      <c r="L429" s="5">
        <f t="shared" ca="1" si="9"/>
        <v>29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Лаб. журнал</vt:lpstr>
      <vt:lpstr>Прот. Ag</vt:lpstr>
      <vt:lpstr>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Shavkhat Faizov</dc:creator>
  <cp:lastModifiedBy>Shavkhat Faizov</cp:lastModifiedBy>
  <cp:lastPrinted>2025-01-31T03:07:30Z</cp:lastPrinted>
  <dcterms:created xsi:type="dcterms:W3CDTF">2006-09-16T00:00:00Z</dcterms:created>
  <dcterms:modified xsi:type="dcterms:W3CDTF">2025-02-03T12:02:00Z</dcterms:modified>
</cp:coreProperties>
</file>