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308" windowHeight="10260"/>
  </bookViews>
  <sheets>
    <sheet name="Срез на 12" sheetId="2" r:id="rId1"/>
    <sheet name="Разнесенка" sheetId="4" r:id="rId2"/>
    <sheet name="Статистика" sheetId="3" r:id="rId3"/>
    <sheet name="Лист1" sheetId="9" r:id="rId4"/>
  </sheets>
  <definedNames>
    <definedName name="_xlnm._FilterDatabase" localSheetId="1" hidden="1">Разнесенка!$A$1:$AH$8</definedName>
    <definedName name="_xlnm._FilterDatabase" localSheetId="0" hidden="1">'Срез на 12'!$A$3:$F$13</definedName>
  </definedNames>
  <calcPr calcId="144525"/>
</workbook>
</file>

<file path=xl/calcChain.xml><?xml version="1.0" encoding="utf-8"?>
<calcChain xmlns="http://schemas.openxmlformats.org/spreadsheetml/2006/main">
  <c r="C7" i="2" l="1"/>
  <c r="C13" i="2" l="1"/>
  <c r="C12" i="2"/>
  <c r="C11" i="2"/>
  <c r="C10" i="2"/>
  <c r="C9" i="2"/>
  <c r="C8" i="2"/>
  <c r="D13" i="2" l="1"/>
  <c r="D12" i="2"/>
  <c r="D11" i="2"/>
  <c r="D10" i="2"/>
  <c r="D9" i="2"/>
  <c r="D8" i="2"/>
  <c r="D7" i="2"/>
  <c r="F7" i="2" l="1"/>
  <c r="F9" i="2"/>
  <c r="E11" i="2"/>
  <c r="F13" i="2"/>
  <c r="F8" i="2"/>
  <c r="F10" i="2"/>
  <c r="F12" i="2"/>
  <c r="E7" i="2" l="1"/>
  <c r="F11" i="2"/>
  <c r="E10" i="2"/>
  <c r="E8" i="2"/>
  <c r="E13" i="2"/>
  <c r="E9" i="2"/>
  <c r="E12" i="2"/>
  <c r="AH3" i="4" l="1"/>
  <c r="AH4" i="4"/>
  <c r="AH5" i="4"/>
  <c r="AH6" i="4"/>
  <c r="AH7" i="4"/>
  <c r="AH8" i="4"/>
  <c r="AH2" i="4"/>
  <c r="D6" i="2" l="1"/>
  <c r="D5" i="2" s="1"/>
  <c r="D4" i="2" s="1"/>
  <c r="C6" i="2"/>
  <c r="C5" i="2" s="1"/>
  <c r="C4" i="2" s="1"/>
  <c r="F6" i="2" l="1"/>
  <c r="E6" i="2"/>
  <c r="F5" i="2" l="1"/>
  <c r="E5" i="2"/>
  <c r="F4" i="2" l="1"/>
  <c r="E4" i="2"/>
</calcChain>
</file>

<file path=xl/sharedStrings.xml><?xml version="1.0" encoding="utf-8"?>
<sst xmlns="http://schemas.openxmlformats.org/spreadsheetml/2006/main" count="42" uniqueCount="26">
  <si>
    <t>Подразделение</t>
  </si>
  <si>
    <t>Москва Марс розница</t>
  </si>
  <si>
    <t>Москва Марс 205</t>
  </si>
  <si>
    <t>Москва Марс 268</t>
  </si>
  <si>
    <t>Москва Марс 277</t>
  </si>
  <si>
    <t>Москва Марс 202</t>
  </si>
  <si>
    <t>Москва Марс 267</t>
  </si>
  <si>
    <t>Москва Марс 278</t>
  </si>
  <si>
    <t>Москва Марс 279</t>
  </si>
  <si>
    <t xml:space="preserve">Марс Москва Тотал		</t>
  </si>
  <si>
    <t>Выполнение, %</t>
  </si>
  <si>
    <t>План на день, руб.</t>
  </si>
  <si>
    <t>Факт день, руб</t>
  </si>
  <si>
    <t>Марс Москва</t>
  </si>
  <si>
    <t>*</t>
  </si>
  <si>
    <t>**</t>
  </si>
  <si>
    <t>***</t>
  </si>
  <si>
    <t xml:space="preserve"> </t>
  </si>
  <si>
    <t>Дефицит</t>
  </si>
  <si>
    <t>не учит</t>
  </si>
  <si>
    <t>Подразделение /
Контрагент</t>
  </si>
  <si>
    <t>SKU зак.</t>
  </si>
  <si>
    <t>SKU реал.</t>
  </si>
  <si>
    <t>% SKU</t>
  </si>
  <si>
    <t>Сумма в  заказе</t>
  </si>
  <si>
    <t>Выделенные команды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</si>
</sst>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7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8080"/>
        <bgColor rgb="FFFF99CC"/>
      </patternFill>
    </fill>
    <fill>
      <patternFill patternType="solid">
        <fgColor indexed="55"/>
        <bgColor indexed="2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9" fontId="2" fillId="0" borderId="0" applyFont="0" applyFill="0" applyBorder="0" applyAlignment="0" applyProtection="0"/>
    <xf numFmtId="0" fontId="6" fillId="0" borderId="0">
      <protection locked="0"/>
    </xf>
    <xf numFmtId="0" fontId="7" fillId="0" borderId="0"/>
    <xf numFmtId="0" fontId="2" fillId="0" borderId="0"/>
    <xf numFmtId="0" fontId="2" fillId="0" borderId="0"/>
    <xf numFmtId="0" fontId="3" fillId="0" borderId="0"/>
    <xf numFmtId="164" fontId="2" fillId="0" borderId="0"/>
    <xf numFmtId="167" fontId="2" fillId="0" borderId="0" applyFont="0" applyFill="0" applyBorder="0" applyAlignment="0" applyProtection="0"/>
    <xf numFmtId="0" fontId="12" fillId="0" borderId="0"/>
    <xf numFmtId="0" fontId="6" fillId="0" borderId="0"/>
    <xf numFmtId="164" fontId="2" fillId="0" borderId="0"/>
    <xf numFmtId="0" fontId="2" fillId="0" borderId="0"/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/>
    <xf numFmtId="164" fontId="2" fillId="0" borderId="0"/>
    <xf numFmtId="0" fontId="7" fillId="0" borderId="0">
      <protection locked="0"/>
    </xf>
    <xf numFmtId="0" fontId="6" fillId="0" borderId="0">
      <protection locked="0"/>
    </xf>
    <xf numFmtId="0" fontId="2" fillId="0" borderId="0"/>
    <xf numFmtId="0" fontId="2" fillId="0" borderId="0"/>
    <xf numFmtId="0" fontId="2" fillId="0" borderId="0"/>
    <xf numFmtId="164" fontId="12" fillId="0" borderId="0"/>
    <xf numFmtId="164" fontId="13" fillId="0" borderId="0"/>
    <xf numFmtId="0" fontId="2" fillId="0" borderId="0"/>
    <xf numFmtId="0" fontId="6" fillId="0" borderId="0">
      <protection locked="0"/>
    </xf>
    <xf numFmtId="164" fontId="2" fillId="0" borderId="0"/>
    <xf numFmtId="164" fontId="14" fillId="0" borderId="0">
      <alignment vertical="center"/>
    </xf>
    <xf numFmtId="0" fontId="15" fillId="0" borderId="0">
      <protection locked="0"/>
    </xf>
  </cellStyleXfs>
  <cellXfs count="58">
    <xf numFmtId="0" fontId="0" fillId="0" borderId="0" xfId="0"/>
    <xf numFmtId="0" fontId="5" fillId="4" borderId="0" xfId="2" applyFont="1" applyFill="1" applyProtection="1"/>
    <xf numFmtId="3" fontId="5" fillId="10" borderId="0" xfId="2" applyNumberFormat="1" applyFont="1" applyFill="1" applyProtection="1"/>
    <xf numFmtId="0" fontId="5" fillId="0" borderId="0" xfId="2" applyFont="1" applyProtection="1"/>
    <xf numFmtId="0" fontId="9" fillId="0" borderId="0" xfId="0" applyFont="1"/>
    <xf numFmtId="16" fontId="5" fillId="7" borderId="0" xfId="0" applyNumberFormat="1" applyFont="1" applyFill="1" applyAlignment="1">
      <alignment wrapText="1"/>
    </xf>
    <xf numFmtId="3" fontId="5" fillId="8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/>
    <xf numFmtId="0" fontId="0" fillId="0" borderId="8" xfId="0" applyBorder="1"/>
    <xf numFmtId="0" fontId="0" fillId="0" borderId="13" xfId="0" applyBorder="1"/>
    <xf numFmtId="0" fontId="0" fillId="5" borderId="0" xfId="0" applyFill="1" applyAlignment="1">
      <alignment wrapText="1"/>
    </xf>
    <xf numFmtId="164" fontId="10" fillId="0" borderId="0" xfId="0" applyNumberFormat="1" applyFont="1" applyAlignment="1">
      <alignment horizontal="right" textRotation="180" wrapText="1"/>
    </xf>
    <xf numFmtId="3" fontId="0" fillId="5" borderId="0" xfId="0" applyNumberFormat="1" applyFill="1"/>
    <xf numFmtId="0" fontId="11" fillId="0" borderId="0" xfId="0" applyFont="1"/>
    <xf numFmtId="0" fontId="1" fillId="2" borderId="1" xfId="0" applyFont="1" applyFill="1" applyBorder="1" applyProtection="1"/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Protection="1"/>
    <xf numFmtId="3" fontId="1" fillId="6" borderId="9" xfId="0" applyNumberFormat="1" applyFont="1" applyFill="1" applyBorder="1" applyAlignment="1" applyProtection="1">
      <alignment horizontal="right"/>
    </xf>
    <xf numFmtId="9" fontId="1" fillId="6" borderId="10" xfId="1" applyFont="1" applyFill="1" applyBorder="1" applyAlignment="1" applyProtection="1">
      <alignment horizontal="right"/>
    </xf>
    <xf numFmtId="3" fontId="1" fillId="6" borderId="11" xfId="0" applyNumberFormat="1" applyFont="1" applyFill="1" applyBorder="1" applyAlignment="1" applyProtection="1">
      <alignment horizontal="right"/>
    </xf>
    <xf numFmtId="0" fontId="1" fillId="5" borderId="1" xfId="0" applyFont="1" applyFill="1" applyBorder="1" applyProtection="1"/>
    <xf numFmtId="3" fontId="1" fillId="5" borderId="3" xfId="0" applyNumberFormat="1" applyFont="1" applyFill="1" applyBorder="1" applyAlignment="1" applyProtection="1">
      <alignment horizontal="right"/>
    </xf>
    <xf numFmtId="9" fontId="1" fillId="5" borderId="1" xfId="1" applyFont="1" applyFill="1" applyBorder="1" applyAlignment="1" applyProtection="1"/>
    <xf numFmtId="3" fontId="1" fillId="5" borderId="4" xfId="0" applyNumberFormat="1" applyFont="1" applyFill="1" applyBorder="1" applyAlignment="1" applyProtection="1"/>
    <xf numFmtId="0" fontId="0" fillId="3" borderId="1" xfId="0" applyFill="1" applyBorder="1" applyProtection="1"/>
    <xf numFmtId="3" fontId="0" fillId="3" borderId="3" xfId="0" applyNumberFormat="1" applyFill="1" applyBorder="1" applyAlignment="1" applyProtection="1">
      <alignment horizontal="right"/>
    </xf>
    <xf numFmtId="3" fontId="0" fillId="3" borderId="1" xfId="0" applyNumberFormat="1" applyFill="1" applyBorder="1" applyAlignment="1" applyProtection="1">
      <alignment horizontal="right"/>
    </xf>
    <xf numFmtId="9" fontId="0" fillId="3" borderId="1" xfId="1" applyFont="1" applyFill="1" applyBorder="1" applyAlignment="1" applyProtection="1"/>
    <xf numFmtId="3" fontId="0" fillId="3" borderId="4" xfId="0" applyNumberFormat="1" applyFill="1" applyBorder="1" applyAlignment="1" applyProtection="1"/>
    <xf numFmtId="0" fontId="0" fillId="0" borderId="1" xfId="0" applyBorder="1" applyAlignment="1" applyProtection="1">
      <alignment horizontal="left"/>
    </xf>
    <xf numFmtId="3" fontId="0" fillId="0" borderId="3" xfId="0" applyNumberFormat="1" applyBorder="1" applyAlignment="1" applyProtection="1">
      <alignment horizontal="right"/>
    </xf>
    <xf numFmtId="3" fontId="0" fillId="0" borderId="1" xfId="0" applyNumberFormat="1" applyBorder="1" applyAlignment="1" applyProtection="1">
      <alignment horizontal="right"/>
    </xf>
    <xf numFmtId="9" fontId="0" fillId="0" borderId="1" xfId="1" applyFont="1" applyBorder="1" applyAlignment="1" applyProtection="1"/>
    <xf numFmtId="3" fontId="0" fillId="0" borderId="4" xfId="0" applyNumberFormat="1" applyBorder="1" applyAlignment="1" applyProtection="1"/>
    <xf numFmtId="1" fontId="4" fillId="0" borderId="1" xfId="6" applyNumberFormat="1" applyFont="1" applyBorder="1" applyAlignment="1">
      <alignment horizontal="right"/>
    </xf>
    <xf numFmtId="0" fontId="4" fillId="0" borderId="1" xfId="6" applyNumberFormat="1" applyFont="1" applyBorder="1" applyAlignment="1">
      <alignment horizontal="right"/>
    </xf>
    <xf numFmtId="2" fontId="4" fillId="0" borderId="1" xfId="6" applyNumberFormat="1" applyFont="1" applyBorder="1" applyAlignment="1">
      <alignment horizontal="right"/>
    </xf>
    <xf numFmtId="4" fontId="4" fillId="0" borderId="1" xfId="6" applyNumberFormat="1" applyFont="1" applyBorder="1" applyAlignment="1">
      <alignment horizontal="right"/>
    </xf>
    <xf numFmtId="1" fontId="8" fillId="0" borderId="1" xfId="6" applyNumberFormat="1" applyFont="1" applyBorder="1" applyAlignment="1">
      <alignment horizontal="right"/>
    </xf>
    <xf numFmtId="0" fontId="8" fillId="0" borderId="1" xfId="6" applyNumberFormat="1" applyFont="1" applyBorder="1" applyAlignment="1">
      <alignment horizontal="right"/>
    </xf>
    <xf numFmtId="2" fontId="8" fillId="0" borderId="1" xfId="6" applyNumberFormat="1" applyFont="1" applyBorder="1" applyAlignment="1">
      <alignment horizontal="right"/>
    </xf>
    <xf numFmtId="4" fontId="8" fillId="0" borderId="1" xfId="6" applyNumberFormat="1" applyFont="1" applyBorder="1" applyAlignment="1">
      <alignment horizontal="right"/>
    </xf>
    <xf numFmtId="1" fontId="4" fillId="0" borderId="7" xfId="6" applyNumberFormat="1" applyFont="1" applyBorder="1" applyAlignment="1">
      <alignment horizontal="right"/>
    </xf>
    <xf numFmtId="2" fontId="4" fillId="0" borderId="7" xfId="6" applyNumberFormat="1" applyFont="1" applyBorder="1" applyAlignment="1">
      <alignment horizontal="right"/>
    </xf>
    <xf numFmtId="4" fontId="4" fillId="0" borderId="7" xfId="6" applyNumberFormat="1" applyFont="1" applyBorder="1" applyAlignment="1">
      <alignment horizontal="right"/>
    </xf>
    <xf numFmtId="0" fontId="4" fillId="0" borderId="2" xfId="6" applyFont="1" applyBorder="1" applyAlignment="1"/>
    <xf numFmtId="3" fontId="5" fillId="9" borderId="0" xfId="2" applyNumberFormat="1" applyFont="1" applyFill="1" applyProtection="1"/>
    <xf numFmtId="3" fontId="5" fillId="0" borderId="0" xfId="2" applyNumberFormat="1" applyFont="1" applyAlignment="1" applyProtection="1">
      <alignment horizontal="right"/>
    </xf>
    <xf numFmtId="3" fontId="5" fillId="0" borderId="0" xfId="3" applyNumberFormat="1" applyFont="1" applyAlignment="1">
      <alignment horizontal="right" vertical="center"/>
    </xf>
    <xf numFmtId="14" fontId="1" fillId="2" borderId="5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4" fillId="0" borderId="1" xfId="6" applyNumberFormat="1" applyFont="1" applyBorder="1" applyAlignment="1">
      <alignment horizontal="center" vertical="center" wrapText="1"/>
    </xf>
    <xf numFmtId="0" fontId="4" fillId="0" borderId="1" xfId="6" applyNumberFormat="1" applyFont="1" applyBorder="1" applyAlignment="1">
      <alignment wrapText="1"/>
    </xf>
    <xf numFmtId="0" fontId="8" fillId="0" borderId="1" xfId="6" applyNumberFormat="1" applyFont="1" applyBorder="1" applyAlignment="1">
      <alignment wrapText="1"/>
    </xf>
  </cellXfs>
  <cellStyles count="30">
    <cellStyle name="Обычный" xfId="0" builtinId="0"/>
    <cellStyle name="Обычный 10 2 2 2 2 2 3" xfId="4"/>
    <cellStyle name="Обычный 10 2 2 2 4" xfId="25"/>
    <cellStyle name="Обычный 10 2 2 3 2" xfId="21"/>
    <cellStyle name="Обычный 10 2 2 6" xfId="12"/>
    <cellStyle name="Обычный 10 2 3" xfId="5"/>
    <cellStyle name="Обычный 10 2 3 2 2 2 2 2 2 2 2 2" xfId="15"/>
    <cellStyle name="Обычный 10 2 3 2 2 2 3" xfId="14"/>
    <cellStyle name="Обычный 10 2 3 2 2 3 2" xfId="18"/>
    <cellStyle name="Обычный 10 2 3 3" xfId="2"/>
    <cellStyle name="Обычный 10 2 3 3 2" xfId="13"/>
    <cellStyle name="Обычный 10 2 3 3 2 2" xfId="19"/>
    <cellStyle name="Обычный 10 2 4 2 2 2 2 2 2 2 2 2 2" xfId="3"/>
    <cellStyle name="Обычный 10 2 4 2 2 2 3 2" xfId="16"/>
    <cellStyle name="Обычный 10 2 4 3" xfId="10"/>
    <cellStyle name="Обычный 10 2 5 2 2 2 2 5" xfId="22"/>
    <cellStyle name="Обычный 10 2 5 2 3 5" xfId="20"/>
    <cellStyle name="Обычный 12" xfId="9"/>
    <cellStyle name="Обычный 2" xfId="17"/>
    <cellStyle name="Обычный 3" xfId="27"/>
    <cellStyle name="Обычный 4" xfId="28"/>
    <cellStyle name="Обычный 4 2" xfId="24"/>
    <cellStyle name="Обычный 4 2 2" xfId="26"/>
    <cellStyle name="Обычный 4 2 2 2" xfId="29"/>
    <cellStyle name="Обычный 5" xfId="7"/>
    <cellStyle name="Обычный 6" xfId="11"/>
    <cellStyle name="Обычный 7" xfId="23"/>
    <cellStyle name="Обычный_Статистика" xfId="6"/>
    <cellStyle name="Процентный" xfId="1" builtinId="5"/>
    <cellStyle name="Финансовый 2" xfId="8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tabSelected="1" zoomScale="70" zoomScaleNormal="70" workbookViewId="0">
      <pane xSplit="2" ySplit="3" topLeftCell="C4" activePane="bottomRight" state="frozen"/>
      <selection pane="topRight" activeCell="G1" sqref="G1"/>
      <selection pane="bottomLeft" activeCell="A4" sqref="A4"/>
      <selection pane="bottomRight" activeCell="C9" sqref="C9"/>
    </sheetView>
  </sheetViews>
  <sheetFormatPr defaultRowHeight="14.4" outlineLevelRow="2" x14ac:dyDescent="0.3"/>
  <cols>
    <col min="1" max="1" width="1.6640625" style="14" customWidth="1"/>
    <col min="2" max="2" width="35.21875" customWidth="1"/>
    <col min="3" max="3" width="8.33203125" customWidth="1" collapsed="1"/>
    <col min="4" max="6" width="8.33203125" customWidth="1"/>
  </cols>
  <sheetData>
    <row r="1" spans="1:6" ht="15" hidden="1" thickBot="1" x14ac:dyDescent="0.35">
      <c r="C1" s="8"/>
      <c r="D1" s="9"/>
      <c r="E1" s="9"/>
      <c r="F1" s="10"/>
    </row>
    <row r="2" spans="1:6" ht="14.4" customHeight="1" thickBot="1" x14ac:dyDescent="0.35">
      <c r="C2" s="52">
        <v>45791</v>
      </c>
      <c r="D2" s="53"/>
      <c r="E2" s="53"/>
      <c r="F2" s="54"/>
    </row>
    <row r="3" spans="1:6" ht="70.5" customHeight="1" thickBot="1" x14ac:dyDescent="0.35">
      <c r="B3" s="15" t="s">
        <v>0</v>
      </c>
      <c r="C3" s="16" t="s">
        <v>11</v>
      </c>
      <c r="D3" s="17" t="s">
        <v>12</v>
      </c>
      <c r="E3" s="17" t="s">
        <v>10</v>
      </c>
      <c r="F3" s="18" t="s">
        <v>18</v>
      </c>
    </row>
    <row r="4" spans="1:6" x14ac:dyDescent="0.3">
      <c r="A4" s="14" t="s">
        <v>14</v>
      </c>
      <c r="B4" s="19" t="s">
        <v>9</v>
      </c>
      <c r="C4" s="20">
        <f>SUM(C5,)</f>
        <v>1170</v>
      </c>
      <c r="D4" s="20">
        <f>SUM(D5,)</f>
        <v>137.68732</v>
      </c>
      <c r="E4" s="21">
        <f t="shared" ref="E4:E13" si="0">IFERROR(D4/C4,0)</f>
        <v>0.11768147008547009</v>
      </c>
      <c r="F4" s="22">
        <f t="shared" ref="F4:F13" si="1">D4-C4</f>
        <v>-1032.31268</v>
      </c>
    </row>
    <row r="5" spans="1:6" x14ac:dyDescent="0.3">
      <c r="A5" s="14" t="s">
        <v>15</v>
      </c>
      <c r="B5" s="23" t="s">
        <v>13</v>
      </c>
      <c r="C5" s="24">
        <f>SUM(C6)</f>
        <v>1170</v>
      </c>
      <c r="D5" s="24">
        <f>SUM(D6)</f>
        <v>137.68732</v>
      </c>
      <c r="E5" s="25">
        <f t="shared" si="0"/>
        <v>0.11768147008547009</v>
      </c>
      <c r="F5" s="26">
        <f t="shared" si="1"/>
        <v>-1032.31268</v>
      </c>
    </row>
    <row r="6" spans="1:6" outlineLevel="1" x14ac:dyDescent="0.3">
      <c r="A6" s="14" t="s">
        <v>16</v>
      </c>
      <c r="B6" s="27" t="s">
        <v>1</v>
      </c>
      <c r="C6" s="28">
        <f>SUM(C7:C13)</f>
        <v>1170</v>
      </c>
      <c r="D6" s="29">
        <f>SUM(D7:D13)</f>
        <v>137.68732</v>
      </c>
      <c r="E6" s="30">
        <f t="shared" si="0"/>
        <v>0.11768147008547009</v>
      </c>
      <c r="F6" s="31">
        <f t="shared" si="1"/>
        <v>-1032.31268</v>
      </c>
    </row>
    <row r="7" spans="1:6" outlineLevel="2" x14ac:dyDescent="0.3">
      <c r="B7" s="32" t="s">
        <v>2</v>
      </c>
      <c r="C7" s="33">
        <f>VLOOKUP(B7,Разнесенка!B:AG,15,0)</f>
        <v>80</v>
      </c>
      <c r="D7" s="34">
        <f>IFERROR(INDEX(Статистика!E:E,MATCH('Срез на 12'!B7,Статистика!A:A,0)),0)/1000</f>
        <v>33.768080000000005</v>
      </c>
      <c r="E7" s="35">
        <f t="shared" si="0"/>
        <v>0.42210100000000006</v>
      </c>
      <c r="F7" s="36">
        <f t="shared" si="1"/>
        <v>-46.231919999999995</v>
      </c>
    </row>
    <row r="8" spans="1:6" outlineLevel="2" x14ac:dyDescent="0.3">
      <c r="B8" s="32" t="s">
        <v>3</v>
      </c>
      <c r="C8" s="33">
        <f>VLOOKUP(B8,Разнесенка!B:AG,15,0)</f>
        <v>160</v>
      </c>
      <c r="D8" s="34">
        <f>IFERROR(INDEX(Статистика!E:E,MATCH('Срез на 12'!B8,Статистика!A:A,0)),0)/1000</f>
        <v>17.050750000000001</v>
      </c>
      <c r="E8" s="35">
        <f t="shared" si="0"/>
        <v>0.10656718750000001</v>
      </c>
      <c r="F8" s="36">
        <f t="shared" si="1"/>
        <v>-142.94925000000001</v>
      </c>
    </row>
    <row r="9" spans="1:6" outlineLevel="2" x14ac:dyDescent="0.3">
      <c r="B9" s="32" t="s">
        <v>4</v>
      </c>
      <c r="C9" s="33">
        <f>VLOOKUP(B9,Разнесенка!B:AG,15,0)</f>
        <v>60</v>
      </c>
      <c r="D9" s="34">
        <f>IFERROR(INDEX(Статистика!E:E,MATCH('Срез на 12'!B9,Статистика!A:A,0)),0)/1000</f>
        <v>14.801860000000001</v>
      </c>
      <c r="E9" s="35">
        <f t="shared" si="0"/>
        <v>0.24669766666666668</v>
      </c>
      <c r="F9" s="36">
        <f t="shared" si="1"/>
        <v>-45.198139999999995</v>
      </c>
    </row>
    <row r="10" spans="1:6" outlineLevel="2" x14ac:dyDescent="0.3">
      <c r="A10" s="14" t="s">
        <v>19</v>
      </c>
      <c r="B10" s="32" t="s">
        <v>5</v>
      </c>
      <c r="C10" s="33">
        <f>VLOOKUP(B10,Разнесенка!B:AG,15,0)</f>
        <v>380</v>
      </c>
      <c r="D10" s="34">
        <f>IFERROR(INDEX(Статистика!E:E,MATCH('Срез на 12'!B10,Статистика!A:A,0)),0)/1000</f>
        <v>6.1837099999999996</v>
      </c>
      <c r="E10" s="35">
        <f t="shared" si="0"/>
        <v>1.6272921052631579E-2</v>
      </c>
      <c r="F10" s="36">
        <f t="shared" si="1"/>
        <v>-373.81628999999998</v>
      </c>
    </row>
    <row r="11" spans="1:6" outlineLevel="2" x14ac:dyDescent="0.3">
      <c r="B11" s="32" t="s">
        <v>6</v>
      </c>
      <c r="C11" s="33">
        <f>VLOOKUP(B11,Разнесенка!B:AG,15,0)</f>
        <v>60</v>
      </c>
      <c r="D11" s="34">
        <f>IFERROR(INDEX(Статистика!E:E,MATCH('Срез на 12'!B11,Статистика!A:A,0)),0)/1000</f>
        <v>9.0000800000000005</v>
      </c>
      <c r="E11" s="35">
        <f t="shared" si="0"/>
        <v>0.15000133333333335</v>
      </c>
      <c r="F11" s="36">
        <f t="shared" si="1"/>
        <v>-50.999920000000003</v>
      </c>
    </row>
    <row r="12" spans="1:6" outlineLevel="2" x14ac:dyDescent="0.3">
      <c r="B12" s="32" t="s">
        <v>7</v>
      </c>
      <c r="C12" s="33">
        <f>VLOOKUP(B12,Разнесенка!B:AG,15,0)</f>
        <v>80</v>
      </c>
      <c r="D12" s="34">
        <f>IFERROR(INDEX(Статистика!E:E,MATCH('Срез на 12'!B12,Статистика!A:A,0)),0)/1000</f>
        <v>52.369779999999999</v>
      </c>
      <c r="E12" s="35">
        <f t="shared" si="0"/>
        <v>0.65462224999999996</v>
      </c>
      <c r="F12" s="36">
        <f t="shared" si="1"/>
        <v>-27.630220000000001</v>
      </c>
    </row>
    <row r="13" spans="1:6" outlineLevel="2" x14ac:dyDescent="0.3">
      <c r="B13" s="32" t="s">
        <v>8</v>
      </c>
      <c r="C13" s="33">
        <f>VLOOKUP(B13,Разнесенка!B:AG,15,0)</f>
        <v>350</v>
      </c>
      <c r="D13" s="34">
        <f>IFERROR(INDEX(Статистика!E:E,MATCH('Срез на 12'!B13,Статистика!A:A,0)),0)/1000</f>
        <v>4.5130600000000003</v>
      </c>
      <c r="E13" s="35">
        <f t="shared" si="0"/>
        <v>1.2894457142857144E-2</v>
      </c>
      <c r="F13" s="36">
        <f t="shared" si="1"/>
        <v>-345.48694</v>
      </c>
    </row>
  </sheetData>
  <sheetProtection formatCells="0" selectLockedCells="1" selectUnlockedCells="1"/>
  <autoFilter ref="A3:F13"/>
  <mergeCells count="1">
    <mergeCell ref="C2:F2"/>
  </mergeCells>
  <conditionalFormatting sqref="F4:F13">
    <cfRule type="cellIs" dxfId="0" priority="35" operator="lessThan">
      <formula>0</formula>
    </cfRule>
  </conditionalFormatting>
  <pageMargins left="0.25" right="0.25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"/>
  <sheetViews>
    <sheetView zoomScale="85" zoomScaleNormal="85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Q2" sqref="Q2:Q8"/>
    </sheetView>
  </sheetViews>
  <sheetFormatPr defaultRowHeight="14.4" x14ac:dyDescent="0.3"/>
  <cols>
    <col min="1" max="1" width="3.109375" customWidth="1"/>
    <col min="2" max="2" width="27.109375" bestFit="1" customWidth="1"/>
    <col min="3" max="33" width="5.44140625" style="4" bestFit="1" customWidth="1"/>
    <col min="35" max="35" width="26.88671875" customWidth="1"/>
  </cols>
  <sheetData>
    <row r="1" spans="2:35" s="7" customFormat="1" ht="81.75" customHeight="1" x14ac:dyDescent="0.3">
      <c r="B1" s="5" t="s">
        <v>17</v>
      </c>
      <c r="C1" s="12">
        <v>45778</v>
      </c>
      <c r="D1" s="12">
        <v>45779</v>
      </c>
      <c r="E1" s="12">
        <v>45780</v>
      </c>
      <c r="F1" s="12">
        <v>45781</v>
      </c>
      <c r="G1" s="12">
        <v>45782</v>
      </c>
      <c r="H1" s="12">
        <v>45783</v>
      </c>
      <c r="I1" s="12">
        <v>45784</v>
      </c>
      <c r="J1" s="12">
        <v>45785</v>
      </c>
      <c r="K1" s="12">
        <v>45786</v>
      </c>
      <c r="L1" s="12">
        <v>45787</v>
      </c>
      <c r="M1" s="12">
        <v>45788</v>
      </c>
      <c r="N1" s="12">
        <v>45789</v>
      </c>
      <c r="O1" s="12">
        <v>45790</v>
      </c>
      <c r="P1" s="12">
        <v>45791</v>
      </c>
      <c r="Q1" s="12">
        <v>45792</v>
      </c>
      <c r="R1" s="12">
        <v>45793</v>
      </c>
      <c r="S1" s="12">
        <v>45794</v>
      </c>
      <c r="T1" s="12">
        <v>45795</v>
      </c>
      <c r="U1" s="12">
        <v>45796</v>
      </c>
      <c r="V1" s="12">
        <v>45797</v>
      </c>
      <c r="W1" s="12">
        <v>45798</v>
      </c>
      <c r="X1" s="12">
        <v>45799</v>
      </c>
      <c r="Y1" s="12">
        <v>45800</v>
      </c>
      <c r="Z1" s="12">
        <v>45801</v>
      </c>
      <c r="AA1" s="12">
        <v>45802</v>
      </c>
      <c r="AB1" s="12">
        <v>45803</v>
      </c>
      <c r="AC1" s="12">
        <v>45804</v>
      </c>
      <c r="AD1" s="12">
        <v>45805</v>
      </c>
      <c r="AE1" s="12">
        <v>45806</v>
      </c>
      <c r="AF1" s="12">
        <v>45807</v>
      </c>
      <c r="AG1" s="12">
        <v>45808</v>
      </c>
      <c r="AH1" s="6"/>
      <c r="AI1" s="11"/>
    </row>
    <row r="2" spans="2:35" x14ac:dyDescent="0.3">
      <c r="B2" s="1" t="s">
        <v>2</v>
      </c>
      <c r="C2" s="49"/>
      <c r="D2" s="50">
        <v>5</v>
      </c>
      <c r="E2" s="50">
        <v>5</v>
      </c>
      <c r="F2" s="49"/>
      <c r="G2" s="50">
        <v>0</v>
      </c>
      <c r="H2" s="50">
        <v>40</v>
      </c>
      <c r="I2" s="50">
        <v>20</v>
      </c>
      <c r="J2" s="50">
        <v>15</v>
      </c>
      <c r="K2" s="49"/>
      <c r="L2" s="50">
        <v>10</v>
      </c>
      <c r="M2" s="49"/>
      <c r="N2" s="50">
        <v>0</v>
      </c>
      <c r="O2" s="50">
        <v>80</v>
      </c>
      <c r="P2" s="50">
        <v>80</v>
      </c>
      <c r="Q2" s="50">
        <v>80</v>
      </c>
      <c r="R2" s="50">
        <v>80</v>
      </c>
      <c r="S2" s="50">
        <v>15</v>
      </c>
      <c r="T2" s="49"/>
      <c r="U2" s="50">
        <v>0</v>
      </c>
      <c r="V2" s="50">
        <v>80</v>
      </c>
      <c r="W2" s="50">
        <v>80</v>
      </c>
      <c r="X2" s="50">
        <v>80</v>
      </c>
      <c r="Y2" s="50">
        <v>80</v>
      </c>
      <c r="Z2" s="50">
        <v>15</v>
      </c>
      <c r="AA2" s="49"/>
      <c r="AB2" s="50">
        <v>0</v>
      </c>
      <c r="AC2" s="50">
        <v>80</v>
      </c>
      <c r="AD2" s="50">
        <v>80</v>
      </c>
      <c r="AE2" s="50">
        <v>80</v>
      </c>
      <c r="AF2" s="50">
        <v>80</v>
      </c>
      <c r="AG2" s="50">
        <v>15</v>
      </c>
      <c r="AH2" s="2">
        <f>SUM(C2:AG2)</f>
        <v>1100</v>
      </c>
      <c r="AI2" s="13"/>
    </row>
    <row r="3" spans="2:35" x14ac:dyDescent="0.3">
      <c r="B3" s="1" t="s">
        <v>3</v>
      </c>
      <c r="C3" s="49"/>
      <c r="D3" s="50">
        <v>20</v>
      </c>
      <c r="E3" s="50">
        <v>20</v>
      </c>
      <c r="F3" s="49"/>
      <c r="G3" s="50">
        <v>15</v>
      </c>
      <c r="H3" s="50">
        <v>80</v>
      </c>
      <c r="I3" s="50">
        <v>150</v>
      </c>
      <c r="J3" s="50">
        <v>50</v>
      </c>
      <c r="K3" s="49"/>
      <c r="L3" s="50">
        <v>10</v>
      </c>
      <c r="M3" s="49"/>
      <c r="N3" s="50">
        <v>15</v>
      </c>
      <c r="O3" s="50">
        <v>160</v>
      </c>
      <c r="P3" s="50">
        <v>160</v>
      </c>
      <c r="Q3" s="50">
        <v>160</v>
      </c>
      <c r="R3" s="50">
        <v>200</v>
      </c>
      <c r="S3" s="50">
        <v>30</v>
      </c>
      <c r="T3" s="49"/>
      <c r="U3" s="50">
        <v>15</v>
      </c>
      <c r="V3" s="50">
        <v>160</v>
      </c>
      <c r="W3" s="50">
        <v>160</v>
      </c>
      <c r="X3" s="50">
        <v>160</v>
      </c>
      <c r="Y3" s="50">
        <v>200</v>
      </c>
      <c r="Z3" s="50">
        <v>30</v>
      </c>
      <c r="AA3" s="49"/>
      <c r="AB3" s="50">
        <v>15</v>
      </c>
      <c r="AC3" s="50">
        <v>160</v>
      </c>
      <c r="AD3" s="50">
        <v>160</v>
      </c>
      <c r="AE3" s="50">
        <v>160</v>
      </c>
      <c r="AF3" s="50">
        <v>200</v>
      </c>
      <c r="AG3" s="50">
        <v>30</v>
      </c>
      <c r="AH3" s="2">
        <f t="shared" ref="AH3:AH8" si="0">SUM(C3:AG3)</f>
        <v>2520</v>
      </c>
      <c r="AI3" s="13"/>
    </row>
    <row r="4" spans="2:35" x14ac:dyDescent="0.3">
      <c r="B4" s="1" t="s">
        <v>5</v>
      </c>
      <c r="C4" s="49"/>
      <c r="D4" s="50">
        <v>250</v>
      </c>
      <c r="E4" s="50">
        <v>150</v>
      </c>
      <c r="F4" s="49"/>
      <c r="G4" s="50">
        <v>250</v>
      </c>
      <c r="H4" s="50">
        <v>150</v>
      </c>
      <c r="I4" s="50">
        <v>380</v>
      </c>
      <c r="J4" s="50">
        <v>180</v>
      </c>
      <c r="K4" s="49"/>
      <c r="L4" s="50">
        <v>10</v>
      </c>
      <c r="M4" s="49"/>
      <c r="N4" s="50">
        <v>250</v>
      </c>
      <c r="O4" s="50">
        <v>150</v>
      </c>
      <c r="P4" s="50">
        <v>380</v>
      </c>
      <c r="Q4" s="50">
        <v>180</v>
      </c>
      <c r="R4" s="50">
        <v>280</v>
      </c>
      <c r="S4" s="50">
        <v>210</v>
      </c>
      <c r="T4" s="49"/>
      <c r="U4" s="50">
        <v>250</v>
      </c>
      <c r="V4" s="50">
        <v>150</v>
      </c>
      <c r="W4" s="50">
        <v>380</v>
      </c>
      <c r="X4" s="50">
        <v>180</v>
      </c>
      <c r="Y4" s="50">
        <v>280</v>
      </c>
      <c r="Z4" s="50">
        <v>210</v>
      </c>
      <c r="AA4" s="49"/>
      <c r="AB4" s="50">
        <v>250</v>
      </c>
      <c r="AC4" s="50">
        <v>150</v>
      </c>
      <c r="AD4" s="50">
        <v>380</v>
      </c>
      <c r="AE4" s="50">
        <v>180</v>
      </c>
      <c r="AF4" s="50">
        <v>280</v>
      </c>
      <c r="AG4" s="50">
        <v>210</v>
      </c>
      <c r="AH4" s="2">
        <f t="shared" si="0"/>
        <v>5720</v>
      </c>
      <c r="AI4" s="13"/>
    </row>
    <row r="5" spans="2:35" x14ac:dyDescent="0.3">
      <c r="B5" s="1" t="s">
        <v>4</v>
      </c>
      <c r="C5" s="49"/>
      <c r="D5" s="50">
        <v>10</v>
      </c>
      <c r="E5" s="50">
        <v>15</v>
      </c>
      <c r="F5" s="49"/>
      <c r="G5" s="50">
        <v>10</v>
      </c>
      <c r="H5" s="50">
        <v>90</v>
      </c>
      <c r="I5" s="50">
        <v>50</v>
      </c>
      <c r="J5" s="50">
        <v>50</v>
      </c>
      <c r="K5" s="49"/>
      <c r="L5" s="50">
        <v>10</v>
      </c>
      <c r="M5" s="49"/>
      <c r="N5" s="50">
        <v>10</v>
      </c>
      <c r="O5" s="50">
        <v>90</v>
      </c>
      <c r="P5" s="50">
        <v>60</v>
      </c>
      <c r="Q5" s="50">
        <v>60</v>
      </c>
      <c r="R5" s="50">
        <v>70</v>
      </c>
      <c r="S5" s="50">
        <v>50</v>
      </c>
      <c r="T5" s="49"/>
      <c r="U5" s="50">
        <v>10</v>
      </c>
      <c r="V5" s="50">
        <v>90</v>
      </c>
      <c r="W5" s="50">
        <v>60</v>
      </c>
      <c r="X5" s="50">
        <v>60</v>
      </c>
      <c r="Y5" s="50">
        <v>70</v>
      </c>
      <c r="Z5" s="50">
        <v>50</v>
      </c>
      <c r="AA5" s="49"/>
      <c r="AB5" s="50">
        <v>10</v>
      </c>
      <c r="AC5" s="50">
        <v>90</v>
      </c>
      <c r="AD5" s="50">
        <v>60</v>
      </c>
      <c r="AE5" s="50">
        <v>60</v>
      </c>
      <c r="AF5" s="50">
        <v>70</v>
      </c>
      <c r="AG5" s="50">
        <v>50</v>
      </c>
      <c r="AH5" s="2">
        <f t="shared" si="0"/>
        <v>1255</v>
      </c>
      <c r="AI5" s="13"/>
    </row>
    <row r="6" spans="2:35" x14ac:dyDescent="0.3">
      <c r="B6" s="3" t="s">
        <v>6</v>
      </c>
      <c r="C6" s="49"/>
      <c r="D6" s="50">
        <v>10</v>
      </c>
      <c r="E6" s="50">
        <v>15</v>
      </c>
      <c r="F6" s="49"/>
      <c r="G6" s="51">
        <v>10</v>
      </c>
      <c r="H6" s="50">
        <v>40</v>
      </c>
      <c r="I6" s="50">
        <v>65</v>
      </c>
      <c r="J6" s="50">
        <v>30</v>
      </c>
      <c r="K6" s="49"/>
      <c r="L6" s="50">
        <v>10</v>
      </c>
      <c r="M6" s="49"/>
      <c r="N6" s="51">
        <v>10</v>
      </c>
      <c r="O6" s="50">
        <v>60</v>
      </c>
      <c r="P6" s="50">
        <v>60</v>
      </c>
      <c r="Q6" s="50">
        <v>60</v>
      </c>
      <c r="R6" s="50">
        <v>50</v>
      </c>
      <c r="S6" s="51">
        <v>10</v>
      </c>
      <c r="T6" s="49"/>
      <c r="U6" s="51">
        <v>10</v>
      </c>
      <c r="V6" s="50">
        <v>60</v>
      </c>
      <c r="W6" s="50">
        <v>60</v>
      </c>
      <c r="X6" s="50">
        <v>60</v>
      </c>
      <c r="Y6" s="50">
        <v>50</v>
      </c>
      <c r="Z6" s="51">
        <v>10</v>
      </c>
      <c r="AA6" s="49"/>
      <c r="AB6" s="51">
        <v>10</v>
      </c>
      <c r="AC6" s="50">
        <v>60</v>
      </c>
      <c r="AD6" s="50">
        <v>60</v>
      </c>
      <c r="AE6" s="50">
        <v>60</v>
      </c>
      <c r="AF6" s="50">
        <v>50</v>
      </c>
      <c r="AG6" s="51">
        <v>10</v>
      </c>
      <c r="AH6" s="2">
        <f t="shared" si="0"/>
        <v>930</v>
      </c>
      <c r="AI6" s="13"/>
    </row>
    <row r="7" spans="2:35" x14ac:dyDescent="0.3">
      <c r="B7" s="1" t="s">
        <v>7</v>
      </c>
      <c r="C7" s="49"/>
      <c r="D7" s="50">
        <v>15</v>
      </c>
      <c r="E7" s="50">
        <v>10</v>
      </c>
      <c r="F7" s="49"/>
      <c r="G7" s="51">
        <v>9</v>
      </c>
      <c r="H7" s="50">
        <v>35</v>
      </c>
      <c r="I7" s="50">
        <v>70</v>
      </c>
      <c r="J7" s="50">
        <v>20</v>
      </c>
      <c r="K7" s="49"/>
      <c r="L7" s="50">
        <v>10</v>
      </c>
      <c r="M7" s="49"/>
      <c r="N7" s="51">
        <v>9</v>
      </c>
      <c r="O7" s="50">
        <v>50</v>
      </c>
      <c r="P7" s="50">
        <v>80</v>
      </c>
      <c r="Q7" s="50">
        <v>30</v>
      </c>
      <c r="R7" s="50">
        <v>70</v>
      </c>
      <c r="S7" s="51">
        <v>20</v>
      </c>
      <c r="T7" s="49"/>
      <c r="U7" s="51">
        <v>9</v>
      </c>
      <c r="V7" s="50">
        <v>50</v>
      </c>
      <c r="W7" s="50">
        <v>80</v>
      </c>
      <c r="X7" s="50">
        <v>30</v>
      </c>
      <c r="Y7" s="50">
        <v>70</v>
      </c>
      <c r="Z7" s="51">
        <v>20</v>
      </c>
      <c r="AA7" s="49"/>
      <c r="AB7" s="51">
        <v>9</v>
      </c>
      <c r="AC7" s="50">
        <v>50</v>
      </c>
      <c r="AD7" s="50">
        <v>80</v>
      </c>
      <c r="AE7" s="50">
        <v>30</v>
      </c>
      <c r="AF7" s="50">
        <v>70</v>
      </c>
      <c r="AG7" s="51">
        <v>20</v>
      </c>
      <c r="AH7" s="2">
        <f t="shared" si="0"/>
        <v>946</v>
      </c>
      <c r="AI7" s="13"/>
    </row>
    <row r="8" spans="2:35" x14ac:dyDescent="0.3">
      <c r="B8" s="1" t="s">
        <v>8</v>
      </c>
      <c r="C8" s="49"/>
      <c r="D8" s="51">
        <v>10</v>
      </c>
      <c r="E8" s="51">
        <v>15</v>
      </c>
      <c r="F8" s="49"/>
      <c r="G8" s="51">
        <v>51</v>
      </c>
      <c r="H8" s="51">
        <v>130</v>
      </c>
      <c r="I8" s="51">
        <v>40</v>
      </c>
      <c r="J8" s="51">
        <v>100</v>
      </c>
      <c r="K8" s="49"/>
      <c r="L8" s="51">
        <v>10</v>
      </c>
      <c r="M8" s="49"/>
      <c r="N8" s="51">
        <v>51</v>
      </c>
      <c r="O8" s="51">
        <v>350</v>
      </c>
      <c r="P8" s="51">
        <v>350</v>
      </c>
      <c r="Q8" s="51">
        <v>500</v>
      </c>
      <c r="R8" s="51">
        <v>350</v>
      </c>
      <c r="S8" s="51">
        <v>40</v>
      </c>
      <c r="T8" s="49"/>
      <c r="U8" s="51">
        <v>51</v>
      </c>
      <c r="V8" s="51">
        <v>350</v>
      </c>
      <c r="W8" s="51">
        <v>450</v>
      </c>
      <c r="X8" s="51">
        <v>500</v>
      </c>
      <c r="Y8" s="51">
        <v>400</v>
      </c>
      <c r="Z8" s="51">
        <v>40</v>
      </c>
      <c r="AA8" s="49"/>
      <c r="AB8" s="51">
        <v>51</v>
      </c>
      <c r="AC8" s="51">
        <v>400</v>
      </c>
      <c r="AD8" s="51">
        <v>500</v>
      </c>
      <c r="AE8" s="51">
        <v>400</v>
      </c>
      <c r="AF8" s="51">
        <v>350</v>
      </c>
      <c r="AG8" s="51">
        <v>40</v>
      </c>
      <c r="AH8" s="2">
        <f t="shared" si="0"/>
        <v>5529</v>
      </c>
      <c r="AI8" s="13"/>
    </row>
  </sheetData>
  <autoFilter ref="A1:AH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85" zoomScaleNormal="85" workbookViewId="0">
      <selection activeCell="J14" sqref="J14"/>
    </sheetView>
  </sheetViews>
  <sheetFormatPr defaultRowHeight="14.4" x14ac:dyDescent="0.3"/>
  <cols>
    <col min="1" max="1" width="27.109375" bestFit="1" customWidth="1"/>
    <col min="5" max="5" width="13.5546875" bestFit="1" customWidth="1"/>
  </cols>
  <sheetData>
    <row r="1" spans="1:5" ht="20.399999999999999" x14ac:dyDescent="0.3">
      <c r="A1" s="55" t="s">
        <v>20</v>
      </c>
      <c r="B1" s="55" t="s">
        <v>21</v>
      </c>
      <c r="C1" s="55" t="s">
        <v>22</v>
      </c>
      <c r="D1" s="55" t="s">
        <v>23</v>
      </c>
      <c r="E1" s="55" t="s">
        <v>24</v>
      </c>
    </row>
    <row r="2" spans="1:5" x14ac:dyDescent="0.3">
      <c r="A2" s="56" t="s">
        <v>25</v>
      </c>
      <c r="B2" s="37">
        <v>97</v>
      </c>
      <c r="C2" s="38"/>
      <c r="D2" s="39">
        <v>0</v>
      </c>
      <c r="E2" s="40">
        <v>137687.32</v>
      </c>
    </row>
    <row r="3" spans="1:5" x14ac:dyDescent="0.3">
      <c r="A3" s="56" t="s">
        <v>13</v>
      </c>
      <c r="B3" s="37">
        <v>97</v>
      </c>
      <c r="C3" s="38"/>
      <c r="D3" s="39">
        <v>0</v>
      </c>
      <c r="E3" s="40">
        <v>137687.32</v>
      </c>
    </row>
    <row r="4" spans="1:5" x14ac:dyDescent="0.3">
      <c r="A4" s="56" t="s">
        <v>1</v>
      </c>
      <c r="B4" s="37">
        <v>97</v>
      </c>
      <c r="C4" s="38"/>
      <c r="D4" s="39">
        <v>0</v>
      </c>
      <c r="E4" s="40">
        <v>137687.32</v>
      </c>
    </row>
    <row r="5" spans="1:5" x14ac:dyDescent="0.3">
      <c r="A5" s="57" t="s">
        <v>3</v>
      </c>
      <c r="B5" s="41">
        <v>32</v>
      </c>
      <c r="C5" s="42"/>
      <c r="D5" s="43">
        <v>0</v>
      </c>
      <c r="E5" s="44">
        <v>17050.75</v>
      </c>
    </row>
    <row r="6" spans="1:5" x14ac:dyDescent="0.3">
      <c r="A6" s="57" t="s">
        <v>4</v>
      </c>
      <c r="B6" s="41">
        <v>16</v>
      </c>
      <c r="C6" s="42"/>
      <c r="D6" s="43">
        <v>0</v>
      </c>
      <c r="E6" s="44">
        <v>14801.86</v>
      </c>
    </row>
    <row r="7" spans="1:5" x14ac:dyDescent="0.3">
      <c r="A7" s="57" t="s">
        <v>7</v>
      </c>
      <c r="B7" s="41">
        <v>6</v>
      </c>
      <c r="C7" s="42"/>
      <c r="D7" s="43">
        <v>0</v>
      </c>
      <c r="E7" s="44">
        <v>52369.78</v>
      </c>
    </row>
    <row r="8" spans="1:5" x14ac:dyDescent="0.3">
      <c r="A8" s="57" t="s">
        <v>6</v>
      </c>
      <c r="B8" s="41">
        <v>21</v>
      </c>
      <c r="C8" s="42"/>
      <c r="D8" s="43">
        <v>0</v>
      </c>
      <c r="E8" s="44">
        <v>9000.08</v>
      </c>
    </row>
    <row r="9" spans="1:5" x14ac:dyDescent="0.3">
      <c r="A9" s="57" t="s">
        <v>5</v>
      </c>
      <c r="B9" s="41">
        <v>18</v>
      </c>
      <c r="C9" s="42"/>
      <c r="D9" s="43">
        <v>0</v>
      </c>
      <c r="E9" s="44">
        <v>6183.71</v>
      </c>
    </row>
    <row r="10" spans="1:5" x14ac:dyDescent="0.3">
      <c r="A10" s="57" t="s">
        <v>8</v>
      </c>
      <c r="B10" s="41">
        <v>12</v>
      </c>
      <c r="C10" s="42"/>
      <c r="D10" s="43">
        <v>0</v>
      </c>
      <c r="E10" s="44">
        <v>4513.0600000000004</v>
      </c>
    </row>
    <row r="11" spans="1:5" ht="15" thickBot="1" x14ac:dyDescent="0.35">
      <c r="A11" s="57" t="s">
        <v>2</v>
      </c>
      <c r="B11" s="41">
        <v>33</v>
      </c>
      <c r="C11" s="42"/>
      <c r="D11" s="43">
        <v>0</v>
      </c>
      <c r="E11" s="44">
        <v>33768.080000000002</v>
      </c>
    </row>
    <row r="12" spans="1:5" ht="15" thickBot="1" x14ac:dyDescent="0.35">
      <c r="A12" s="48"/>
      <c r="B12" s="45"/>
      <c r="C12" s="45"/>
      <c r="D12" s="46"/>
      <c r="E12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Срез на 12</vt:lpstr>
      <vt:lpstr>Разнесенка</vt:lpstr>
      <vt:lpstr>Статистика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Руководитель сервисного центра</cp:lastModifiedBy>
  <cp:lastPrinted>2025-03-12T05:27:53Z</cp:lastPrinted>
  <dcterms:created xsi:type="dcterms:W3CDTF">2025-03-05T06:04:14Z</dcterms:created>
  <dcterms:modified xsi:type="dcterms:W3CDTF">2025-05-13T07:58:04Z</dcterms:modified>
</cp:coreProperties>
</file>