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56FBF18-8544-4304-B944-E5BE475DEA0D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Расходы" sheetId="6" r:id="rId1"/>
  </sheets>
  <definedNames>
    <definedName name="диапазон">#REF!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9" i="6" l="1" a="1"/>
  <c r="BC19" i="6" s="1"/>
  <c r="AR20" i="6"/>
  <c r="AR19" i="6"/>
  <c r="BC20" i="6"/>
  <c r="AJ29" i="6"/>
  <c r="H3" i="6"/>
  <c r="K3" i="6"/>
  <c r="N3" i="6"/>
  <c r="E3" i="6"/>
  <c r="AR29" i="6" l="1"/>
  <c r="AH30" i="6"/>
  <c r="AV30" i="6" l="1"/>
  <c r="AR30" i="6"/>
  <c r="AZ29" i="6" s="1"/>
  <c r="AK30" i="6"/>
  <c r="AJ30" i="6"/>
  <c r="AU30" i="6"/>
  <c r="X29" i="6" l="1"/>
  <c r="AA30" i="6" l="1"/>
  <c r="W30" i="6"/>
  <c r="AN29" i="6"/>
  <c r="F29" i="6"/>
  <c r="E30" i="6" l="1"/>
  <c r="I30" i="6"/>
  <c r="AB7" i="6" l="1"/>
  <c r="O29" i="6"/>
  <c r="D19" i="6"/>
  <c r="C2" i="6"/>
  <c r="R30" i="6" l="1"/>
  <c r="N30" i="6"/>
  <c r="T29" i="6" s="1"/>
  <c r="Z30" i="6"/>
  <c r="AC29" i="6"/>
  <c r="H30" i="6"/>
  <c r="Q30" i="6"/>
  <c r="K29" i="6" l="1"/>
  <c r="BC2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</author>
  </authors>
  <commentList>
    <comment ref="AR19" authorId="0" shapeId="0" xr:uid="{C972B367-F341-4A36-896C-7F498A1BF850}">
      <text>
        <r>
          <rPr>
            <b/>
            <sz val="9"/>
            <color indexed="81"/>
            <rFont val="Tahoma"/>
            <family val="2"/>
            <charset val="204"/>
          </rPr>
          <t>Nik:</t>
        </r>
        <r>
          <rPr>
            <sz val="9"/>
            <color indexed="81"/>
            <rFont val="Tahoma"/>
            <family val="2"/>
            <charset val="204"/>
          </rPr>
          <t xml:space="preserve">
максимальная
</t>
        </r>
      </text>
    </comment>
    <comment ref="AR20" authorId="0" shapeId="0" xr:uid="{924BCC6A-F53D-4482-9F8B-7FB636F4F52B}">
      <text>
        <r>
          <rPr>
            <b/>
            <sz val="9"/>
            <color indexed="81"/>
            <rFont val="Tahoma"/>
            <family val="2"/>
            <charset val="204"/>
          </rPr>
          <t>Nik:</t>
        </r>
        <r>
          <rPr>
            <sz val="9"/>
            <color indexed="81"/>
            <rFont val="Tahoma"/>
            <family val="2"/>
            <charset val="204"/>
          </rPr>
          <t xml:space="preserve">
СРЕДНЯЯ!</t>
        </r>
      </text>
    </comment>
    <comment ref="I30" authorId="0" shapeId="0" xr:uid="{FF1CAD63-93F9-4CDB-A41B-56E3B8ADAEB3}">
      <text>
        <r>
          <rPr>
            <b/>
            <sz val="9"/>
            <color indexed="81"/>
            <rFont val="Tahoma"/>
            <family val="2"/>
            <charset val="204"/>
          </rPr>
          <t>Nik:</t>
        </r>
        <r>
          <rPr>
            <sz val="9"/>
            <color indexed="81"/>
            <rFont val="Tahoma"/>
            <family val="2"/>
            <charset val="204"/>
          </rPr>
          <t xml:space="preserve">
при независимом подключении принять 80 гр.с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<sst xmlns="http://schemas.openxmlformats.org/spreadsheetml/2006/main" count="51" uniqueCount="44">
  <si>
    <t>ОБЩИЙ</t>
  </si>
  <si>
    <t>Периоды года 
при 
tнар, °С</t>
  </si>
  <si>
    <t>Qтх</t>
  </si>
  <si>
    <t>Расход  теплоты</t>
  </si>
  <si>
    <t>ккал/ч</t>
  </si>
  <si>
    <t>°С</t>
  </si>
  <si>
    <t>кгс/см2</t>
  </si>
  <si>
    <t>Qо</t>
  </si>
  <si>
    <t>Qв</t>
  </si>
  <si>
    <t>на
отопление</t>
  </si>
  <si>
    <t>на
вентиляцию</t>
  </si>
  <si>
    <t>на
технологию</t>
  </si>
  <si>
    <t>Расход  теплоносителя</t>
  </si>
  <si>
    <t>tвн.р</t>
  </si>
  <si>
    <t>т/ч</t>
  </si>
  <si>
    <t>tн.о</t>
  </si>
  <si>
    <t>tизл</t>
  </si>
  <si>
    <t>tнар =</t>
  </si>
  <si>
    <t xml:space="preserve"> /</t>
  </si>
  <si>
    <t>зависимая</t>
  </si>
  <si>
    <t xml:space="preserve">Периоды
года
</t>
  </si>
  <si>
    <t>на вентиляцию</t>
  </si>
  <si>
    <t>на отопление</t>
  </si>
  <si>
    <t>на технологию</t>
  </si>
  <si>
    <t>×</t>
  </si>
  <si>
    <t>отопительный</t>
  </si>
  <si>
    <t xml:space="preserve">на
горячее водоснабжение </t>
  </si>
  <si>
    <t>период (зима)</t>
  </si>
  <si>
    <t>на горячее водоснабжение</t>
  </si>
  <si>
    <r>
      <t>G</t>
    </r>
    <r>
      <rPr>
        <i/>
        <sz val="12"/>
        <color theme="1"/>
        <rFont val="GOST type A"/>
        <family val="2"/>
      </rPr>
      <t>тх.mах</t>
    </r>
  </si>
  <si>
    <r>
      <t>G</t>
    </r>
    <r>
      <rPr>
        <i/>
        <sz val="12"/>
        <color theme="1"/>
        <rFont val="GOST type A"/>
        <family val="2"/>
      </rPr>
      <t>v.mах</t>
    </r>
  </si>
  <si>
    <r>
      <t>Gd</t>
    </r>
    <r>
      <rPr>
        <i/>
        <sz val="12"/>
        <color theme="1"/>
        <rFont val="GOST type A"/>
        <family val="2"/>
      </rPr>
      <t>о.mах</t>
    </r>
  </si>
  <si>
    <t>Максимальный (расчетный)</t>
  </si>
  <si>
    <r>
      <t>G</t>
    </r>
    <r>
      <rPr>
        <i/>
        <sz val="12"/>
        <color theme="1"/>
        <rFont val="GOST type A"/>
        <family val="2"/>
      </rPr>
      <t>h.mах</t>
    </r>
  </si>
  <si>
    <t>независимая (2-х ступ.)</t>
  </si>
  <si>
    <t>расч</t>
  </si>
  <si>
    <r>
      <rPr>
        <i/>
        <sz val="14"/>
        <color theme="1"/>
        <rFont val="Symbol"/>
        <family val="1"/>
        <charset val="2"/>
      </rPr>
      <t>å</t>
    </r>
    <r>
      <rPr>
        <i/>
        <sz val="14"/>
        <color theme="1"/>
        <rFont val="GOST type A"/>
        <family val="2"/>
      </rPr>
      <t>G</t>
    </r>
    <r>
      <rPr>
        <i/>
        <sz val="12"/>
        <color theme="1"/>
        <rFont val="GOST type A"/>
        <family val="2"/>
      </rPr>
      <t>мах</t>
    </r>
  </si>
  <si>
    <r>
      <t>Q</t>
    </r>
    <r>
      <rPr>
        <i/>
        <sz val="12"/>
        <color theme="1"/>
        <rFont val="GOST type A"/>
        <family val="2"/>
      </rPr>
      <t>hm</t>
    </r>
    <r>
      <rPr>
        <i/>
        <sz val="14"/>
        <color theme="1"/>
        <rFont val="GOST type A"/>
        <family val="2"/>
      </rPr>
      <t xml:space="preserve"> средн.</t>
    </r>
  </si>
  <si>
    <r>
      <t xml:space="preserve"> Q</t>
    </r>
    <r>
      <rPr>
        <i/>
        <sz val="12"/>
        <color theme="1"/>
        <rFont val="GOST type A"/>
        <family val="2"/>
      </rPr>
      <t xml:space="preserve">h.max </t>
    </r>
    <r>
      <rPr>
        <i/>
        <sz val="14"/>
        <color theme="1"/>
        <rFont val="GOST type A"/>
        <family val="2"/>
      </rPr>
      <t>макс.</t>
    </r>
  </si>
  <si>
    <t>( Qhm средн..)</t>
  </si>
  <si>
    <r>
      <t>( Q</t>
    </r>
    <r>
      <rPr>
        <i/>
        <sz val="12"/>
        <color rgb="FFFF0000"/>
        <rFont val="GOST type A"/>
        <family val="2"/>
      </rPr>
      <t xml:space="preserve">h.max </t>
    </r>
    <r>
      <rPr>
        <i/>
        <sz val="14"/>
        <color rgb="FFFF0000"/>
        <rFont val="GOST type A"/>
        <family val="2"/>
      </rPr>
      <t>макс.)</t>
    </r>
  </si>
  <si>
    <t>ПАРАЛЛЕЛЬНАЯ</t>
  </si>
  <si>
    <t>ДВУХСТУПЕНЧАТАЯ</t>
  </si>
  <si>
    <t>независимая (паралл.)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</si>
</sst>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00;\-#,#00;;@"/>
    <numFmt numFmtId="165" formatCode="\+0;\ \-0;\ @"/>
    <numFmt numFmtId="166" formatCode="\(#,##0;\ \-#,##0;\ &quot; &quot;;\ @"/>
    <numFmt numFmtId="167" formatCode="#,##0\);\ \-#,##0;\ &quot; &quot;;\ @"/>
    <numFmt numFmtId="168" formatCode="#,##0;\ \-#,##0;\ \–;\ @"/>
    <numFmt numFmtId="169" formatCode="0.0;\ \-0.0;\ @"/>
    <numFmt numFmtId="170" formatCode="#,##0.0;\ \-#,##0.0;\ &quot;–&quot;;\ @"/>
    <numFmt numFmtId="171" formatCode="\+0.0;\-0.0;\ \–;\ @"/>
    <numFmt numFmtId="172" formatCode="0.00;\-0.00;;@"/>
    <numFmt numFmtId="173" formatCode="\=\ #,##0.0;\ \-#,##0.0;\ &quot;&quot;;\ @"/>
    <numFmt numFmtId="174" formatCode="#,##0;\ \-#,##0;;\ @"/>
    <numFmt numFmtId="175" formatCode="#,##0.0;\ \-#,##0.0;;\ @"/>
    <numFmt numFmtId="176" formatCode="0.00&quot; •&quot;;\-0.00;;@"/>
    <numFmt numFmtId="177" formatCode="\=\ #,##0.0;\ \-#,##0.0;\ &quot;–&quot;;\ @"/>
    <numFmt numFmtId="178" formatCode="\(#,##0\);\ \-#,##0;\ &quot; &quot;;\ @"/>
  </numFmts>
  <fonts count="23">
    <font>
      <sz val="11"/>
      <color theme="1"/>
      <name val="Calibri"/>
      <family val="2"/>
      <scheme val="minor"/>
    </font>
    <font>
      <i/>
      <sz val="14"/>
      <color theme="1"/>
      <name val="GOST type A"/>
      <family val="2"/>
    </font>
    <font>
      <i/>
      <sz val="12"/>
      <color theme="1"/>
      <name val="GOST type A"/>
      <family val="2"/>
    </font>
    <font>
      <sz val="8"/>
      <name val="Calibri"/>
      <family val="2"/>
      <scheme val="minor"/>
    </font>
    <font>
      <i/>
      <sz val="14"/>
      <color rgb="FFFF0000"/>
      <name val="GOST type A"/>
      <family val="2"/>
    </font>
    <font>
      <b/>
      <i/>
      <sz val="14"/>
      <color theme="1"/>
      <name val="GOST type A"/>
      <family val="2"/>
    </font>
    <font>
      <b/>
      <i/>
      <sz val="14"/>
      <name val="GOST type A"/>
      <family val="2"/>
    </font>
    <font>
      <b/>
      <i/>
      <sz val="14"/>
      <color rgb="FF0070C0"/>
      <name val="GOST type A"/>
      <family val="2"/>
    </font>
    <font>
      <b/>
      <i/>
      <sz val="14"/>
      <color rgb="FFC00000"/>
      <name val="GOST type A"/>
      <family val="2"/>
    </font>
    <font>
      <b/>
      <i/>
      <sz val="14"/>
      <color theme="9" tint="0.39997558519241921"/>
      <name val="GOST type A"/>
      <family val="2"/>
    </font>
    <font>
      <sz val="10"/>
      <name val="Arial Cyr"/>
      <charset val="204"/>
    </font>
    <font>
      <i/>
      <sz val="14"/>
      <name val="GOST type A"/>
      <family val="2"/>
    </font>
    <font>
      <i/>
      <sz val="14"/>
      <color rgb="FFC00000"/>
      <name val="GOST type A"/>
      <family val="2"/>
    </font>
    <font>
      <i/>
      <sz val="14"/>
      <color rgb="FF00B050"/>
      <name val="GOST type A"/>
      <family val="2"/>
    </font>
    <font>
      <b/>
      <i/>
      <sz val="14"/>
      <color rgb="FFFF0000"/>
      <name val="GOST type A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4"/>
      <color theme="1"/>
      <name val="Symbol"/>
      <family val="1"/>
      <charset val="2"/>
    </font>
    <font>
      <i/>
      <sz val="14"/>
      <color theme="1"/>
      <name val="Symbol"/>
      <family val="2"/>
      <charset val="2"/>
    </font>
    <font>
      <i/>
      <sz val="12"/>
      <name val="GOST type A"/>
      <family val="2"/>
      <charset val="204"/>
    </font>
    <font>
      <sz val="12"/>
      <name val="GOST2304 Type A"/>
      <family val="3"/>
      <charset val="204"/>
    </font>
    <font>
      <i/>
      <sz val="12"/>
      <color theme="1"/>
      <name val="GOST type A"/>
      <family val="2"/>
      <charset val="204"/>
    </font>
    <font>
      <i/>
      <sz val="12"/>
      <color rgb="FFFF0000"/>
      <name val="GOST type 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175" fontId="13" fillId="0" borderId="0" xfId="0" applyNumberFormat="1" applyFont="1" applyAlignment="1">
      <alignment vertical="center"/>
    </xf>
    <xf numFmtId="0" fontId="1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5" fontId="11" fillId="0" borderId="7" xfId="0" applyNumberFormat="1" applyFont="1" applyBorder="1" applyAlignment="1">
      <alignment horizontal="left" vertical="center"/>
    </xf>
    <xf numFmtId="165" fontId="11" fillId="0" borderId="4" xfId="0" applyNumberFormat="1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68" fontId="11" fillId="0" borderId="11" xfId="0" applyNumberFormat="1" applyFont="1" applyBorder="1" applyAlignment="1">
      <alignment vertical="center"/>
    </xf>
    <xf numFmtId="168" fontId="11" fillId="0" borderId="6" xfId="0" applyNumberFormat="1" applyFont="1" applyBorder="1" applyAlignment="1">
      <alignment vertical="center"/>
    </xf>
    <xf numFmtId="168" fontId="11" fillId="0" borderId="10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1" fillId="0" borderId="6" xfId="0" applyFont="1" applyBorder="1" applyAlignment="1">
      <alignment vertical="center" wrapText="1"/>
    </xf>
    <xf numFmtId="178" fontId="4" fillId="0" borderId="11" xfId="0" applyNumberFormat="1" applyFont="1" applyBorder="1" applyAlignment="1">
      <alignment vertical="center"/>
    </xf>
    <xf numFmtId="168" fontId="4" fillId="0" borderId="7" xfId="0" applyNumberFormat="1" applyFont="1" applyBorder="1" applyAlignment="1">
      <alignment vertical="center"/>
    </xf>
    <xf numFmtId="176" fontId="20" fillId="0" borderId="10" xfId="0" applyNumberFormat="1" applyFont="1" applyBorder="1"/>
    <xf numFmtId="169" fontId="19" fillId="0" borderId="12" xfId="0" applyNumberFormat="1" applyFont="1" applyBorder="1" applyAlignment="1">
      <alignment horizontal="center" vertical="top"/>
    </xf>
    <xf numFmtId="167" fontId="19" fillId="0" borderId="12" xfId="0" applyNumberFormat="1" applyFont="1" applyBorder="1" applyAlignment="1">
      <alignment vertical="top"/>
    </xf>
    <xf numFmtId="0" fontId="21" fillId="0" borderId="10" xfId="0" applyFont="1" applyBorder="1" applyAlignment="1">
      <alignment horizontal="center" wrapText="1"/>
    </xf>
    <xf numFmtId="169" fontId="2" fillId="0" borderId="12" xfId="0" applyNumberFormat="1" applyFont="1" applyBorder="1" applyAlignment="1">
      <alignment horizontal="center" vertical="top"/>
    </xf>
    <xf numFmtId="169" fontId="1" fillId="0" borderId="1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top"/>
    </xf>
    <xf numFmtId="169" fontId="21" fillId="0" borderId="11" xfId="0" applyNumberFormat="1" applyFont="1" applyBorder="1" applyAlignment="1">
      <alignment horizontal="center" vertical="top"/>
    </xf>
    <xf numFmtId="167" fontId="19" fillId="0" borderId="12" xfId="0" applyNumberFormat="1" applyFont="1" applyBorder="1" applyAlignment="1">
      <alignment horizontal="center" vertical="top"/>
    </xf>
    <xf numFmtId="168" fontId="11" fillId="0" borderId="12" xfId="0" applyNumberFormat="1" applyFont="1" applyBorder="1" applyAlignment="1">
      <alignment horizontal="center" vertical="center"/>
    </xf>
    <xf numFmtId="178" fontId="22" fillId="0" borderId="12" xfId="0" applyNumberFormat="1" applyFont="1" applyBorder="1" applyAlignment="1">
      <alignment horizontal="center" vertical="center"/>
    </xf>
    <xf numFmtId="170" fontId="11" fillId="0" borderId="3" xfId="0" applyNumberFormat="1" applyFont="1" applyBorder="1" applyAlignment="1">
      <alignment horizontal="center" vertical="center"/>
    </xf>
    <xf numFmtId="170" fontId="11" fillId="0" borderId="10" xfId="0" applyNumberFormat="1" applyFont="1" applyBorder="1" applyAlignment="1">
      <alignment horizontal="center" vertical="center"/>
    </xf>
    <xf numFmtId="170" fontId="11" fillId="0" borderId="4" xfId="0" applyNumberFormat="1" applyFont="1" applyBorder="1" applyAlignment="1">
      <alignment horizontal="center" vertical="center"/>
    </xf>
    <xf numFmtId="170" fontId="11" fillId="0" borderId="6" xfId="0" applyNumberFormat="1" applyFont="1" applyBorder="1" applyAlignment="1">
      <alignment horizontal="center" vertical="center"/>
    </xf>
    <xf numFmtId="170" fontId="11" fillId="0" borderId="11" xfId="0" applyNumberFormat="1" applyFont="1" applyBorder="1" applyAlignment="1">
      <alignment horizontal="center" vertical="center"/>
    </xf>
    <xf numFmtId="170" fontId="11" fillId="0" borderId="7" xfId="0" applyNumberFormat="1" applyFont="1" applyBorder="1" applyAlignment="1">
      <alignment horizontal="center" vertical="center"/>
    </xf>
    <xf numFmtId="168" fontId="11" fillId="0" borderId="3" xfId="0" applyNumberFormat="1" applyFont="1" applyBorder="1" applyAlignment="1">
      <alignment horizontal="center" vertical="center"/>
    </xf>
    <xf numFmtId="168" fontId="11" fillId="0" borderId="10" xfId="0" applyNumberFormat="1" applyFont="1" applyBorder="1" applyAlignment="1">
      <alignment horizontal="center" vertical="center"/>
    </xf>
    <xf numFmtId="168" fontId="11" fillId="0" borderId="4" xfId="0" applyNumberFormat="1" applyFont="1" applyBorder="1" applyAlignment="1">
      <alignment horizontal="center" vertical="center"/>
    </xf>
    <xf numFmtId="168" fontId="11" fillId="0" borderId="6" xfId="0" applyNumberFormat="1" applyFont="1" applyBorder="1" applyAlignment="1">
      <alignment horizontal="center" vertical="center"/>
    </xf>
    <xf numFmtId="168" fontId="11" fillId="0" borderId="11" xfId="0" applyNumberFormat="1" applyFont="1" applyBorder="1" applyAlignment="1">
      <alignment horizontal="center" vertical="center"/>
    </xf>
    <xf numFmtId="168" fontId="11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8" fontId="6" fillId="0" borderId="3" xfId="0" applyNumberFormat="1" applyFont="1" applyBorder="1" applyAlignment="1">
      <alignment horizontal="center" vertical="center"/>
    </xf>
    <xf numFmtId="168" fontId="6" fillId="0" borderId="10" xfId="0" applyNumberFormat="1" applyFont="1" applyBorder="1" applyAlignment="1">
      <alignment horizontal="center" vertical="center"/>
    </xf>
    <xf numFmtId="168" fontId="6" fillId="0" borderId="4" xfId="0" applyNumberFormat="1" applyFont="1" applyBorder="1" applyAlignment="1">
      <alignment horizontal="center" vertical="center"/>
    </xf>
    <xf numFmtId="178" fontId="22" fillId="0" borderId="8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1" fontId="1" fillId="0" borderId="3" xfId="0" applyNumberFormat="1" applyFont="1" applyBorder="1" applyAlignment="1">
      <alignment horizontal="center"/>
    </xf>
    <xf numFmtId="171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169" fontId="1" fillId="0" borderId="9" xfId="0" applyNumberFormat="1" applyFont="1" applyBorder="1" applyAlignment="1">
      <alignment horizontal="center" vertical="center"/>
    </xf>
    <xf numFmtId="169" fontId="1" fillId="0" borderId="12" xfId="0" applyNumberFormat="1" applyFont="1" applyBorder="1" applyAlignment="1">
      <alignment horizontal="center" vertical="center"/>
    </xf>
    <xf numFmtId="169" fontId="1" fillId="0" borderId="8" xfId="0" applyNumberFormat="1" applyFont="1" applyBorder="1" applyAlignment="1">
      <alignment horizontal="center" vertical="center"/>
    </xf>
    <xf numFmtId="16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75" fontId="13" fillId="0" borderId="0" xfId="0" applyNumberFormat="1" applyFont="1" applyAlignment="1">
      <alignment horizontal="center" vertical="center"/>
    </xf>
    <xf numFmtId="167" fontId="1" fillId="0" borderId="12" xfId="0" applyNumberFormat="1" applyFont="1" applyBorder="1" applyAlignment="1">
      <alignment horizontal="center" vertical="top"/>
    </xf>
    <xf numFmtId="173" fontId="1" fillId="0" borderId="10" xfId="0" applyNumberFormat="1" applyFont="1" applyBorder="1" applyAlignment="1">
      <alignment horizontal="left" vertical="center"/>
    </xf>
    <xf numFmtId="173" fontId="1" fillId="0" borderId="4" xfId="0" applyNumberFormat="1" applyFont="1" applyBorder="1" applyAlignment="1">
      <alignment horizontal="left" vertical="center"/>
    </xf>
    <xf numFmtId="173" fontId="1" fillId="0" borderId="11" xfId="0" applyNumberFormat="1" applyFont="1" applyBorder="1" applyAlignment="1">
      <alignment horizontal="left" vertical="center"/>
    </xf>
    <xf numFmtId="173" fontId="1" fillId="0" borderId="7" xfId="0" applyNumberFormat="1" applyFont="1" applyBorder="1" applyAlignment="1">
      <alignment horizontal="left" vertical="center"/>
    </xf>
    <xf numFmtId="174" fontId="1" fillId="0" borderId="12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right" vertical="top"/>
    </xf>
    <xf numFmtId="166" fontId="1" fillId="0" borderId="11" xfId="0" applyNumberFormat="1" applyFont="1" applyBorder="1" applyAlignment="1">
      <alignment horizontal="right" vertical="top"/>
    </xf>
    <xf numFmtId="174" fontId="2" fillId="0" borderId="12" xfId="0" applyNumberFormat="1" applyFont="1" applyBorder="1" applyAlignment="1">
      <alignment horizontal="center" wrapText="1"/>
    </xf>
    <xf numFmtId="166" fontId="2" fillId="0" borderId="6" xfId="0" applyNumberFormat="1" applyFont="1" applyBorder="1" applyAlignment="1">
      <alignment horizontal="right" vertical="top"/>
    </xf>
    <xf numFmtId="166" fontId="2" fillId="0" borderId="11" xfId="0" applyNumberFormat="1" applyFont="1" applyBorder="1" applyAlignment="1">
      <alignment horizontal="right" vertical="top"/>
    </xf>
    <xf numFmtId="177" fontId="1" fillId="0" borderId="10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center" vertical="center"/>
    </xf>
    <xf numFmtId="167" fontId="2" fillId="0" borderId="12" xfId="0" applyNumberFormat="1" applyFont="1" applyBorder="1" applyAlignment="1">
      <alignment horizontal="center" vertical="top"/>
    </xf>
    <xf numFmtId="174" fontId="21" fillId="0" borderId="12" xfId="0" applyNumberFormat="1" applyFont="1" applyBorder="1" applyAlignment="1">
      <alignment horizontal="center" wrapText="1"/>
    </xf>
    <xf numFmtId="167" fontId="19" fillId="0" borderId="12" xfId="0" applyNumberFormat="1" applyFont="1" applyBorder="1" applyAlignment="1">
      <alignment horizontal="left" vertical="top"/>
    </xf>
    <xf numFmtId="0" fontId="4" fillId="0" borderId="11" xfId="0" applyFont="1" applyBorder="1" applyAlignment="1">
      <alignment horizontal="center" vertical="center" wrapText="1"/>
    </xf>
    <xf numFmtId="166" fontId="19" fillId="0" borderId="12" xfId="0" applyNumberFormat="1" applyFont="1" applyBorder="1" applyAlignment="1">
      <alignment horizontal="center" vertical="top"/>
    </xf>
    <xf numFmtId="172" fontId="19" fillId="0" borderId="10" xfId="0" applyNumberFormat="1" applyFont="1" applyBorder="1" applyAlignment="1">
      <alignment horizontal="center"/>
    </xf>
    <xf numFmtId="166" fontId="21" fillId="0" borderId="12" xfId="0" applyNumberFormat="1" applyFont="1" applyBorder="1" applyAlignment="1">
      <alignment horizontal="right" vertical="top"/>
    </xf>
    <xf numFmtId="174" fontId="21" fillId="0" borderId="12" xfId="0" applyNumberFormat="1" applyFont="1" applyBorder="1" applyAlignment="1">
      <alignment horizontal="left" wrapText="1"/>
    </xf>
    <xf numFmtId="168" fontId="4" fillId="0" borderId="11" xfId="0" applyNumberFormat="1" applyFont="1" applyBorder="1" applyAlignment="1">
      <alignment horizontal="center" vertical="center"/>
    </xf>
    <xf numFmtId="173" fontId="11" fillId="0" borderId="10" xfId="0" applyNumberFormat="1" applyFont="1" applyBorder="1" applyAlignment="1">
      <alignment horizontal="left" vertical="center"/>
    </xf>
    <xf numFmtId="173" fontId="11" fillId="0" borderId="11" xfId="0" applyNumberFormat="1" applyFont="1" applyBorder="1" applyAlignment="1">
      <alignment horizontal="left" vertical="center"/>
    </xf>
    <xf numFmtId="173" fontId="1" fillId="0" borderId="10" xfId="0" applyNumberFormat="1" applyFont="1" applyBorder="1" applyAlignment="1">
      <alignment horizontal="center" vertical="center"/>
    </xf>
    <xf numFmtId="173" fontId="1" fillId="0" borderId="4" xfId="0" applyNumberFormat="1" applyFont="1" applyBorder="1" applyAlignment="1">
      <alignment horizontal="center" vertical="center"/>
    </xf>
    <xf numFmtId="173" fontId="1" fillId="0" borderId="11" xfId="0" applyNumberFormat="1" applyFont="1" applyBorder="1" applyAlignment="1">
      <alignment horizontal="center" vertical="center"/>
    </xf>
    <xf numFmtId="173" fontId="1" fillId="0" borderId="7" xfId="0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</cellXfs>
  <cellStyles count="2">
    <cellStyle name="Обычный" xfId="0" builtinId="0"/>
    <cellStyle name="Обычный 2" xfId="1" xr:uid="{BD2C6AC9-CCDF-420E-B142-1584F802D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30168-86CD-43B7-B14C-97B1CA5B2879}">
  <sheetPr>
    <outlinePr summaryBelow="0" summaryRight="0"/>
  </sheetPr>
  <dimension ref="B1:BI30"/>
  <sheetViews>
    <sheetView showGridLines="0" showZeros="0" tabSelected="1" zoomScale="130" zoomScaleNormal="130" workbookViewId="0">
      <pane ySplit="4" topLeftCell="A5" activePane="bottomLeft" state="frozen"/>
      <selection pane="bottomLeft" activeCell="BC19" sqref="BC19:BI19"/>
    </sheetView>
  </sheetViews>
  <sheetFormatPr defaultColWidth="8.85546875" defaultRowHeight="18.75" outlineLevelRow="1" outlineLevelCol="1"/>
  <cols>
    <col min="1" max="1" width="6.42578125" style="1" customWidth="1"/>
    <col min="2" max="2" width="5.7109375" style="1" customWidth="1"/>
    <col min="3" max="3" width="2.5703125" style="1" customWidth="1"/>
    <col min="4" max="4" width="5.7109375" style="1" customWidth="1"/>
    <col min="5" max="5" width="1.7109375" style="1" customWidth="1"/>
    <col min="6" max="13" width="2" style="1" customWidth="1"/>
    <col min="14" max="14" width="1.7109375" style="1" customWidth="1"/>
    <col min="15" max="22" width="2" style="1" customWidth="1"/>
    <col min="23" max="31" width="2" style="1" customWidth="1" outlineLevel="1"/>
    <col min="32" max="32" width="1.7109375" style="1" customWidth="1"/>
    <col min="33" max="42" width="2.28515625" style="1" customWidth="1" outlineLevel="1"/>
    <col min="43" max="43" width="2" style="1" customWidth="1"/>
    <col min="44" max="54" width="2" style="1" customWidth="1" outlineLevel="1"/>
    <col min="55" max="62" width="2.7109375" style="1" customWidth="1"/>
    <col min="63" max="16384" width="8.85546875" style="1"/>
  </cols>
  <sheetData>
    <row r="1" spans="2:61">
      <c r="B1" s="1" t="s">
        <v>15</v>
      </c>
      <c r="C1" s="86">
        <v>-32</v>
      </c>
      <c r="D1" s="87"/>
      <c r="E1" s="93">
        <v>150</v>
      </c>
      <c r="F1" s="93"/>
      <c r="G1" s="93"/>
      <c r="H1" s="94">
        <v>130</v>
      </c>
      <c r="I1" s="94"/>
      <c r="J1" s="94"/>
      <c r="K1" s="141">
        <v>70</v>
      </c>
      <c r="L1" s="142"/>
      <c r="M1" s="142"/>
      <c r="N1" s="142"/>
      <c r="O1" s="142"/>
      <c r="P1" s="143"/>
      <c r="Q1" s="95">
        <v>60</v>
      </c>
      <c r="R1" s="96"/>
      <c r="S1" s="97"/>
    </row>
    <row r="2" spans="2:61">
      <c r="B2" s="1" t="s">
        <v>13</v>
      </c>
      <c r="C2" s="71">
        <f>IF(C1&lt;-30,20,18)</f>
        <v>20</v>
      </c>
      <c r="D2" s="72"/>
      <c r="E2" s="93">
        <v>70</v>
      </c>
      <c r="F2" s="93"/>
      <c r="G2" s="93"/>
      <c r="H2" s="95" t="s">
        <v>35</v>
      </c>
      <c r="I2" s="96"/>
      <c r="J2" s="97"/>
      <c r="K2" s="95">
        <v>42</v>
      </c>
      <c r="L2" s="96"/>
      <c r="M2" s="97"/>
      <c r="N2" s="95">
        <v>30</v>
      </c>
      <c r="O2" s="96"/>
      <c r="P2" s="97"/>
      <c r="Q2" s="95">
        <v>5</v>
      </c>
      <c r="R2" s="96"/>
      <c r="S2" s="97"/>
    </row>
    <row r="3" spans="2:61">
      <c r="B3" s="11" t="s">
        <v>16</v>
      </c>
      <c r="C3" s="71">
        <v>2.1</v>
      </c>
      <c r="D3" s="72"/>
      <c r="E3" s="92">
        <f>1000.3-0.06*((E1+E2)/2)-0.0036*((E1+E2)/2)^2</f>
        <v>950.13999999999987</v>
      </c>
      <c r="F3" s="92"/>
      <c r="G3" s="92"/>
      <c r="H3" s="92" t="e">
        <f>1000.3-0.06*((H1+H2)/2)-0.0036*((H1+H2)/2)^2</f>
        <v>#VALUE!</v>
      </c>
      <c r="I3" s="92"/>
      <c r="J3" s="92"/>
      <c r="K3" s="89">
        <f>1000.3-0.06*((K1+K2)/2)-0.0036*((K1+K2)/2)^2</f>
        <v>985.65039999999999</v>
      </c>
      <c r="L3" s="90"/>
      <c r="M3" s="91"/>
      <c r="N3" s="92">
        <f>1000.3-0.06*((K1+N2)/2)-0.0036*((K1+N2)/2)^2</f>
        <v>988.3</v>
      </c>
      <c r="O3" s="92"/>
      <c r="P3" s="92"/>
    </row>
    <row r="4" spans="2:61" ht="18.2" customHeight="1">
      <c r="E4" s="146"/>
      <c r="F4" s="146"/>
      <c r="G4" s="146"/>
      <c r="H4" s="146"/>
      <c r="I4" s="146"/>
      <c r="J4" s="146"/>
      <c r="K4" s="146"/>
      <c r="L4" s="146"/>
      <c r="M4" s="146"/>
      <c r="AG4" s="77" t="s">
        <v>42</v>
      </c>
      <c r="AH4" s="77"/>
      <c r="AI4" s="77"/>
      <c r="AJ4" s="77"/>
      <c r="AK4" s="77"/>
      <c r="AL4" s="77"/>
      <c r="AM4" s="77"/>
      <c r="AN4" s="77"/>
      <c r="AO4" s="77"/>
      <c r="AR4" s="77" t="s">
        <v>41</v>
      </c>
      <c r="AS4" s="77"/>
      <c r="AT4" s="77"/>
      <c r="AU4" s="77"/>
      <c r="AV4" s="77"/>
      <c r="AW4" s="77"/>
      <c r="AX4" s="77"/>
      <c r="AY4" s="77"/>
      <c r="AZ4" s="77"/>
      <c r="BA4" s="77"/>
    </row>
    <row r="5" spans="2:61" collapsed="1"/>
    <row r="6" spans="2:61" hidden="1" outlineLevel="1"/>
    <row r="7" spans="2:61" hidden="1" outlineLevel="1">
      <c r="M7" s="10" t="s">
        <v>18</v>
      </c>
      <c r="Q7" s="1" t="s">
        <v>5</v>
      </c>
      <c r="AB7" s="98">
        <f>H1</f>
        <v>130</v>
      </c>
      <c r="AC7" s="98"/>
      <c r="AD7" s="1" t="s">
        <v>5</v>
      </c>
    </row>
    <row r="8" spans="2:61" hidden="1" outlineLevel="1">
      <c r="Q8" s="1" t="s">
        <v>5</v>
      </c>
      <c r="AB8" s="14"/>
      <c r="AC8" s="14"/>
    </row>
    <row r="9" spans="2:61" hidden="1" outlineLevel="1">
      <c r="Q9" s="1" t="s">
        <v>5</v>
      </c>
      <c r="AB9" s="14"/>
      <c r="AC9" s="14"/>
    </row>
    <row r="10" spans="2:61" hidden="1" outlineLevel="1">
      <c r="J10" s="15"/>
      <c r="K10" s="99">
        <v>4.4000000000000004</v>
      </c>
      <c r="L10" s="99"/>
      <c r="M10" s="10" t="s">
        <v>18</v>
      </c>
      <c r="O10" s="99">
        <v>4</v>
      </c>
      <c r="P10" s="99"/>
      <c r="Q10" s="1" t="s">
        <v>6</v>
      </c>
    </row>
    <row r="11" spans="2:61" hidden="1" outlineLevel="1"/>
    <row r="12" spans="2:61" hidden="1" outlineLevel="1"/>
    <row r="13" spans="2:61" ht="23.85" customHeight="1"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</row>
    <row r="14" spans="2:61" s="2" customFormat="1" ht="20.100000000000001" customHeight="1">
      <c r="B14" s="79" t="s">
        <v>1</v>
      </c>
      <c r="C14" s="80"/>
      <c r="D14" s="81"/>
      <c r="E14" s="112" t="s">
        <v>3</v>
      </c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66" t="s">
        <v>4</v>
      </c>
      <c r="BD14" s="66"/>
      <c r="BE14" s="66"/>
      <c r="BF14" s="66"/>
      <c r="BG14" s="66"/>
      <c r="BH14" s="66"/>
      <c r="BI14" s="67"/>
    </row>
    <row r="15" spans="2:61" s="2" customFormat="1" ht="15.95" customHeight="1">
      <c r="B15" s="73"/>
      <c r="C15" s="74"/>
      <c r="D15" s="75"/>
      <c r="E15" s="79" t="s">
        <v>22</v>
      </c>
      <c r="F15" s="80"/>
      <c r="G15" s="80"/>
      <c r="H15" s="80"/>
      <c r="I15" s="80"/>
      <c r="J15" s="80"/>
      <c r="K15" s="80"/>
      <c r="L15" s="80"/>
      <c r="M15" s="81"/>
      <c r="N15" s="79" t="s">
        <v>21</v>
      </c>
      <c r="O15" s="80"/>
      <c r="P15" s="80"/>
      <c r="Q15" s="80"/>
      <c r="R15" s="80"/>
      <c r="S15" s="80"/>
      <c r="T15" s="80"/>
      <c r="U15" s="80"/>
      <c r="V15" s="81"/>
      <c r="W15" s="79" t="s">
        <v>23</v>
      </c>
      <c r="X15" s="80"/>
      <c r="Y15" s="80"/>
      <c r="Z15" s="80"/>
      <c r="AA15" s="80"/>
      <c r="AB15" s="80"/>
      <c r="AC15" s="80"/>
      <c r="AD15" s="80"/>
      <c r="AE15" s="81"/>
      <c r="AF15" s="79" t="s">
        <v>28</v>
      </c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1"/>
      <c r="BC15" s="60" t="s">
        <v>0</v>
      </c>
      <c r="BD15" s="61"/>
      <c r="BE15" s="61"/>
      <c r="BF15" s="61"/>
      <c r="BG15" s="61"/>
      <c r="BH15" s="61"/>
      <c r="BI15" s="62"/>
    </row>
    <row r="16" spans="2:61" s="2" customFormat="1" ht="15.95" customHeight="1">
      <c r="B16" s="73"/>
      <c r="C16" s="74"/>
      <c r="D16" s="75"/>
      <c r="E16" s="73"/>
      <c r="F16" s="74"/>
      <c r="G16" s="74"/>
      <c r="H16" s="74"/>
      <c r="I16" s="74"/>
      <c r="J16" s="74"/>
      <c r="K16" s="74"/>
      <c r="L16" s="74"/>
      <c r="M16" s="75"/>
      <c r="N16" s="73"/>
      <c r="O16" s="74"/>
      <c r="P16" s="74"/>
      <c r="Q16" s="74"/>
      <c r="R16" s="74"/>
      <c r="S16" s="74"/>
      <c r="T16" s="74"/>
      <c r="U16" s="74"/>
      <c r="V16" s="75"/>
      <c r="W16" s="73"/>
      <c r="X16" s="74"/>
      <c r="Y16" s="74"/>
      <c r="Z16" s="74"/>
      <c r="AA16" s="74"/>
      <c r="AB16" s="74"/>
      <c r="AC16" s="74"/>
      <c r="AD16" s="74"/>
      <c r="AE16" s="75"/>
      <c r="AF16" s="73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5"/>
      <c r="BC16" s="63"/>
      <c r="BD16" s="64"/>
      <c r="BE16" s="64"/>
      <c r="BF16" s="64"/>
      <c r="BG16" s="64"/>
      <c r="BH16" s="64"/>
      <c r="BI16" s="65"/>
    </row>
    <row r="17" spans="2:61" s="2" customFormat="1" ht="15.95" customHeight="1">
      <c r="B17" s="73"/>
      <c r="C17" s="74"/>
      <c r="D17" s="75"/>
      <c r="E17" s="73"/>
      <c r="F17" s="74"/>
      <c r="G17" s="74"/>
      <c r="H17" s="74"/>
      <c r="I17" s="74"/>
      <c r="J17" s="74"/>
      <c r="K17" s="74"/>
      <c r="L17" s="74"/>
      <c r="M17" s="75"/>
      <c r="N17" s="73"/>
      <c r="O17" s="74"/>
      <c r="P17" s="74"/>
      <c r="Q17" s="74"/>
      <c r="R17" s="74"/>
      <c r="S17" s="74"/>
      <c r="T17" s="74"/>
      <c r="U17" s="74"/>
      <c r="V17" s="75"/>
      <c r="W17" s="73"/>
      <c r="X17" s="74"/>
      <c r="Y17" s="74"/>
      <c r="Z17" s="74"/>
      <c r="AA17" s="74"/>
      <c r="AB17" s="74"/>
      <c r="AC17" s="74"/>
      <c r="AD17" s="74"/>
      <c r="AE17" s="75"/>
      <c r="AF17" s="9"/>
      <c r="AG17" s="69" t="s">
        <v>37</v>
      </c>
      <c r="AH17" s="69"/>
      <c r="AI17" s="69"/>
      <c r="AJ17" s="69"/>
      <c r="AK17" s="69"/>
      <c r="AL17" s="69"/>
      <c r="AM17" s="69"/>
      <c r="AN17" s="69"/>
      <c r="AO17" s="69"/>
      <c r="AR17" s="77" t="s">
        <v>38</v>
      </c>
      <c r="AS17" s="77"/>
      <c r="AT17" s="77"/>
      <c r="AU17" s="77"/>
      <c r="AV17" s="77"/>
      <c r="AW17" s="77"/>
      <c r="AX17" s="77"/>
      <c r="AY17" s="77"/>
      <c r="AZ17" s="77"/>
      <c r="BA17" s="77"/>
      <c r="BB17" s="5"/>
      <c r="BC17" s="73"/>
      <c r="BD17" s="74"/>
      <c r="BE17" s="74"/>
      <c r="BF17" s="74"/>
      <c r="BG17" s="74"/>
      <c r="BH17" s="74"/>
      <c r="BI17" s="75"/>
    </row>
    <row r="18" spans="2:61" s="2" customFormat="1" ht="15.95" customHeight="1">
      <c r="B18" s="76"/>
      <c r="C18" s="77"/>
      <c r="D18" s="78"/>
      <c r="E18" s="76" t="s">
        <v>7</v>
      </c>
      <c r="F18" s="77"/>
      <c r="G18" s="77"/>
      <c r="H18" s="77"/>
      <c r="I18" s="77"/>
      <c r="J18" s="77"/>
      <c r="K18" s="77"/>
      <c r="L18" s="77"/>
      <c r="M18" s="78"/>
      <c r="N18" s="76" t="s">
        <v>8</v>
      </c>
      <c r="O18" s="77"/>
      <c r="P18" s="77"/>
      <c r="Q18" s="77"/>
      <c r="R18" s="77"/>
      <c r="S18" s="77"/>
      <c r="T18" s="77"/>
      <c r="U18" s="77"/>
      <c r="V18" s="78"/>
      <c r="W18" s="68" t="s">
        <v>2</v>
      </c>
      <c r="X18" s="69"/>
      <c r="Y18" s="69"/>
      <c r="Z18" s="69"/>
      <c r="AA18" s="69"/>
      <c r="AB18" s="69"/>
      <c r="AC18" s="69"/>
      <c r="AD18" s="69"/>
      <c r="AE18" s="70"/>
      <c r="AF18" s="25"/>
      <c r="AG18" s="129" t="s">
        <v>40</v>
      </c>
      <c r="AH18" s="129"/>
      <c r="AI18" s="129"/>
      <c r="AJ18" s="129"/>
      <c r="AK18" s="129"/>
      <c r="AL18" s="129"/>
      <c r="AM18" s="129"/>
      <c r="AN18" s="129"/>
      <c r="AO18" s="129"/>
      <c r="AP18" s="12"/>
      <c r="AQ18" s="24"/>
      <c r="AR18" s="129" t="s">
        <v>39</v>
      </c>
      <c r="AS18" s="129"/>
      <c r="AT18" s="129"/>
      <c r="AU18" s="129"/>
      <c r="AV18" s="129"/>
      <c r="AW18" s="129"/>
      <c r="AX18" s="129"/>
      <c r="AY18" s="129"/>
      <c r="AZ18" s="129"/>
      <c r="BA18" s="129"/>
      <c r="BB18" s="23"/>
      <c r="BC18" s="76"/>
      <c r="BD18" s="77"/>
      <c r="BE18" s="77"/>
      <c r="BF18" s="77"/>
      <c r="BG18" s="77"/>
      <c r="BH18" s="77"/>
      <c r="BI18" s="78"/>
    </row>
    <row r="19" spans="2:61" s="2" customFormat="1" ht="20.100000000000001" customHeight="1">
      <c r="B19" s="109" t="s">
        <v>17</v>
      </c>
      <c r="C19" s="110"/>
      <c r="D19" s="21">
        <f>C1</f>
        <v>-32</v>
      </c>
      <c r="E19" s="49">
        <v>227009</v>
      </c>
      <c r="F19" s="50"/>
      <c r="G19" s="50"/>
      <c r="H19" s="50"/>
      <c r="I19" s="50"/>
      <c r="J19" s="50"/>
      <c r="K19" s="50"/>
      <c r="L19" s="50"/>
      <c r="M19" s="51"/>
      <c r="N19" s="49">
        <v>0</v>
      </c>
      <c r="O19" s="50"/>
      <c r="P19" s="50"/>
      <c r="Q19" s="50"/>
      <c r="R19" s="50"/>
      <c r="S19" s="50"/>
      <c r="T19" s="50"/>
      <c r="U19" s="50"/>
      <c r="V19" s="51"/>
      <c r="W19" s="49">
        <v>200000</v>
      </c>
      <c r="X19" s="50"/>
      <c r="Y19" s="50"/>
      <c r="Z19" s="50"/>
      <c r="AA19" s="50"/>
      <c r="AB19" s="50"/>
      <c r="AC19" s="50"/>
      <c r="AD19" s="50"/>
      <c r="AE19" s="51"/>
      <c r="AF19" s="6"/>
      <c r="AG19" s="41">
        <v>39000</v>
      </c>
      <c r="AH19" s="41"/>
      <c r="AI19" s="41"/>
      <c r="AJ19" s="41"/>
      <c r="AK19" s="41"/>
      <c r="AL19" s="41"/>
      <c r="AM19" s="41"/>
      <c r="AN19" s="41"/>
      <c r="AO19" s="26"/>
      <c r="AP19" s="26"/>
      <c r="AQ19" s="7"/>
      <c r="AR19" s="41">
        <f>AG20</f>
        <v>468000</v>
      </c>
      <c r="AS19" s="41"/>
      <c r="AT19" s="41"/>
      <c r="AU19" s="41"/>
      <c r="AV19" s="41"/>
      <c r="AW19" s="41"/>
      <c r="AX19" s="41"/>
      <c r="AY19" s="41"/>
      <c r="AZ19" s="41"/>
      <c r="BA19" s="41"/>
      <c r="BB19" s="8"/>
      <c r="BC19" s="56" cm="1">
        <f t="array" aca="1" ref="BC19" ca="1">SUMPRODUCT(E19:BA19*(CELL("ширина",OFFSET(E19,,N(INDEX(COLUMN(E19:BA19),))-COLUMN(E19)))&gt;0))</f>
        <v>934009</v>
      </c>
      <c r="BD19" s="57"/>
      <c r="BE19" s="57"/>
      <c r="BF19" s="57"/>
      <c r="BG19" s="57"/>
      <c r="BH19" s="57"/>
      <c r="BI19" s="58"/>
    </row>
    <row r="20" spans="2:61" s="2" customFormat="1" ht="20.100000000000001" customHeight="1">
      <c r="B20" s="18"/>
      <c r="C20" s="19"/>
      <c r="D20" s="20"/>
      <c r="E20" s="52"/>
      <c r="F20" s="53"/>
      <c r="G20" s="53"/>
      <c r="H20" s="53"/>
      <c r="I20" s="53"/>
      <c r="J20" s="53"/>
      <c r="K20" s="53"/>
      <c r="L20" s="53"/>
      <c r="M20" s="54"/>
      <c r="N20" s="52"/>
      <c r="O20" s="53"/>
      <c r="P20" s="53"/>
      <c r="Q20" s="53"/>
      <c r="R20" s="53"/>
      <c r="S20" s="53"/>
      <c r="T20" s="53"/>
      <c r="U20" s="53"/>
      <c r="V20" s="54"/>
      <c r="W20" s="52"/>
      <c r="X20" s="53"/>
      <c r="Y20" s="53"/>
      <c r="Z20" s="53"/>
      <c r="AA20" s="53"/>
      <c r="AB20" s="53"/>
      <c r="AC20" s="53"/>
      <c r="AD20" s="53"/>
      <c r="AE20" s="54"/>
      <c r="AF20" s="25"/>
      <c r="AG20" s="42">
        <v>468000</v>
      </c>
      <c r="AH20" s="42"/>
      <c r="AI20" s="42"/>
      <c r="AJ20" s="42"/>
      <c r="AK20" s="42"/>
      <c r="AL20" s="42"/>
      <c r="AM20" s="42"/>
      <c r="AN20" s="42"/>
      <c r="AO20" s="29"/>
      <c r="AP20" s="29"/>
      <c r="AQ20" s="24"/>
      <c r="AR20" s="134">
        <f>AG19</f>
        <v>39000</v>
      </c>
      <c r="AS20" s="134"/>
      <c r="AT20" s="134"/>
      <c r="AU20" s="134"/>
      <c r="AV20" s="134"/>
      <c r="AW20" s="134"/>
      <c r="AX20" s="134"/>
      <c r="AY20" s="134"/>
      <c r="AZ20" s="134"/>
      <c r="BA20" s="134"/>
      <c r="BB20" s="30"/>
      <c r="BC20" s="42">
        <f>SUM(E20:AP20)</f>
        <v>468000</v>
      </c>
      <c r="BD20" s="42"/>
      <c r="BE20" s="42"/>
      <c r="BF20" s="42"/>
      <c r="BG20" s="42"/>
      <c r="BH20" s="42"/>
      <c r="BI20" s="59"/>
    </row>
    <row r="21" spans="2:61" s="2" customFormat="1" ht="20.100000000000001" customHeight="1"/>
    <row r="22" spans="2:61" s="2" customFormat="1" ht="20.100000000000001" customHeight="1"/>
    <row r="23" spans="2:61" s="2" customFormat="1" ht="20.100000000000001" customHeight="1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BC23" s="3"/>
      <c r="BD23" s="3"/>
      <c r="BE23" s="3"/>
      <c r="BF23" s="3"/>
      <c r="BG23" s="3"/>
      <c r="BH23" s="3"/>
      <c r="BI23" s="3"/>
    </row>
    <row r="24" spans="2:61" s="2" customFormat="1" ht="20.100000000000001" customHeight="1">
      <c r="B24" s="85" t="s">
        <v>20</v>
      </c>
      <c r="C24" s="85"/>
      <c r="D24" s="85"/>
      <c r="E24" s="112" t="s">
        <v>12</v>
      </c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66" t="s">
        <v>14</v>
      </c>
      <c r="BD24" s="66"/>
      <c r="BE24" s="66"/>
      <c r="BF24" s="66"/>
      <c r="BG24" s="66"/>
      <c r="BH24" s="66"/>
      <c r="BI24" s="67"/>
    </row>
    <row r="25" spans="2:61" s="2" customFormat="1" ht="20.100000000000001" customHeight="1">
      <c r="B25" s="85"/>
      <c r="C25" s="85"/>
      <c r="D25" s="85"/>
      <c r="E25" s="79" t="s">
        <v>9</v>
      </c>
      <c r="F25" s="80"/>
      <c r="G25" s="80"/>
      <c r="H25" s="80"/>
      <c r="I25" s="80"/>
      <c r="J25" s="80"/>
      <c r="K25" s="80"/>
      <c r="L25" s="80"/>
      <c r="M25" s="81"/>
      <c r="N25" s="79" t="s">
        <v>10</v>
      </c>
      <c r="O25" s="80"/>
      <c r="P25" s="80"/>
      <c r="Q25" s="80"/>
      <c r="R25" s="80"/>
      <c r="S25" s="80"/>
      <c r="T25" s="80"/>
      <c r="U25" s="80"/>
      <c r="V25" s="81"/>
      <c r="W25" s="79" t="s">
        <v>11</v>
      </c>
      <c r="X25" s="80"/>
      <c r="Y25" s="80"/>
      <c r="Z25" s="80"/>
      <c r="AA25" s="80"/>
      <c r="AB25" s="80"/>
      <c r="AC25" s="80"/>
      <c r="AD25" s="80"/>
      <c r="AE25" s="81"/>
      <c r="AF25" s="79" t="s">
        <v>26</v>
      </c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1"/>
      <c r="BC25" s="79" t="s">
        <v>32</v>
      </c>
      <c r="BD25" s="80"/>
      <c r="BE25" s="80"/>
      <c r="BF25" s="80"/>
      <c r="BG25" s="80"/>
      <c r="BH25" s="80"/>
      <c r="BI25" s="81"/>
    </row>
    <row r="26" spans="2:61" s="2" customFormat="1" ht="20.100000000000001" customHeight="1">
      <c r="B26" s="85"/>
      <c r="C26" s="85"/>
      <c r="D26" s="85"/>
      <c r="E26" s="73"/>
      <c r="F26" s="74"/>
      <c r="G26" s="74"/>
      <c r="H26" s="74"/>
      <c r="I26" s="74"/>
      <c r="J26" s="74"/>
      <c r="K26" s="74"/>
      <c r="L26" s="74"/>
      <c r="M26" s="75"/>
      <c r="N26" s="73"/>
      <c r="O26" s="74"/>
      <c r="P26" s="74"/>
      <c r="Q26" s="74"/>
      <c r="R26" s="74"/>
      <c r="S26" s="74"/>
      <c r="T26" s="74"/>
      <c r="U26" s="74"/>
      <c r="V26" s="75"/>
      <c r="W26" s="73"/>
      <c r="X26" s="74"/>
      <c r="Y26" s="74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5"/>
      <c r="BC26" s="73"/>
      <c r="BD26" s="74"/>
      <c r="BE26" s="74"/>
      <c r="BF26" s="74"/>
      <c r="BG26" s="74"/>
      <c r="BH26" s="74"/>
      <c r="BI26" s="75"/>
    </row>
    <row r="27" spans="2:61" s="2" customFormat="1" ht="20.100000000000001" customHeight="1">
      <c r="B27" s="85"/>
      <c r="C27" s="85"/>
      <c r="D27" s="85"/>
      <c r="E27" s="76" t="s">
        <v>31</v>
      </c>
      <c r="F27" s="77"/>
      <c r="G27" s="77"/>
      <c r="H27" s="77"/>
      <c r="I27" s="77"/>
      <c r="J27" s="77"/>
      <c r="K27" s="77"/>
      <c r="L27" s="77"/>
      <c r="M27" s="78"/>
      <c r="N27" s="76" t="s">
        <v>30</v>
      </c>
      <c r="O27" s="77"/>
      <c r="P27" s="77"/>
      <c r="Q27" s="77"/>
      <c r="R27" s="77"/>
      <c r="S27" s="77"/>
      <c r="T27" s="77"/>
      <c r="U27" s="77"/>
      <c r="V27" s="78"/>
      <c r="W27" s="68" t="s">
        <v>29</v>
      </c>
      <c r="X27" s="69"/>
      <c r="Y27" s="69"/>
      <c r="Z27" s="69"/>
      <c r="AA27" s="69"/>
      <c r="AB27" s="69"/>
      <c r="AC27" s="69"/>
      <c r="AD27" s="69"/>
      <c r="AE27" s="70"/>
      <c r="AF27" s="13"/>
      <c r="AG27" s="77" t="s">
        <v>33</v>
      </c>
      <c r="AH27" s="77"/>
      <c r="AI27" s="77"/>
      <c r="AJ27" s="77"/>
      <c r="AK27" s="77"/>
      <c r="AL27" s="77"/>
      <c r="AM27" s="77"/>
      <c r="AN27" s="77"/>
      <c r="AO27" s="77"/>
      <c r="AP27" s="77"/>
      <c r="AQ27" s="4"/>
      <c r="AR27" s="77" t="s">
        <v>33</v>
      </c>
      <c r="AS27" s="77"/>
      <c r="AT27" s="77"/>
      <c r="AU27" s="77"/>
      <c r="AV27" s="77"/>
      <c r="AW27" s="77"/>
      <c r="AX27" s="77"/>
      <c r="AY27" s="77"/>
      <c r="AZ27" s="77"/>
      <c r="BA27" s="77"/>
      <c r="BB27" s="78"/>
      <c r="BC27" s="82" t="s">
        <v>36</v>
      </c>
      <c r="BD27" s="83"/>
      <c r="BE27" s="83"/>
      <c r="BF27" s="83"/>
      <c r="BG27" s="83"/>
      <c r="BH27" s="83"/>
      <c r="BI27" s="84"/>
    </row>
    <row r="28" spans="2:61" s="2" customFormat="1" ht="20.100000000000001" customHeight="1">
      <c r="B28" s="106"/>
      <c r="C28" s="107"/>
      <c r="D28" s="108"/>
      <c r="E28" s="111" t="s">
        <v>19</v>
      </c>
      <c r="F28" s="111"/>
      <c r="G28" s="111"/>
      <c r="H28" s="111"/>
      <c r="I28" s="111"/>
      <c r="J28" s="111"/>
      <c r="K28" s="111"/>
      <c r="L28" s="111"/>
      <c r="M28" s="111"/>
      <c r="N28" s="111" t="s">
        <v>19</v>
      </c>
      <c r="O28" s="111"/>
      <c r="P28" s="111"/>
      <c r="Q28" s="111"/>
      <c r="R28" s="111"/>
      <c r="S28" s="111"/>
      <c r="T28" s="111"/>
      <c r="U28" s="111"/>
      <c r="V28" s="111"/>
      <c r="W28" s="111" t="s">
        <v>19</v>
      </c>
      <c r="X28" s="111"/>
      <c r="Y28" s="111"/>
      <c r="Z28" s="111"/>
      <c r="AA28" s="111"/>
      <c r="AB28" s="111"/>
      <c r="AC28" s="111"/>
      <c r="AD28" s="111"/>
      <c r="AE28" s="111"/>
      <c r="AF28" s="22"/>
      <c r="AG28" s="144" t="s">
        <v>34</v>
      </c>
      <c r="AH28" s="144"/>
      <c r="AI28" s="144"/>
      <c r="AJ28" s="144"/>
      <c r="AK28" s="144"/>
      <c r="AL28" s="144"/>
      <c r="AM28" s="144"/>
      <c r="AN28" s="144"/>
      <c r="AO28" s="144"/>
      <c r="AP28" s="144"/>
      <c r="AQ28" s="16"/>
      <c r="AR28" s="144" t="s">
        <v>43</v>
      </c>
      <c r="AS28" s="144"/>
      <c r="AT28" s="144"/>
      <c r="AU28" s="144"/>
      <c r="AV28" s="144"/>
      <c r="AW28" s="144"/>
      <c r="AX28" s="144"/>
      <c r="AY28" s="144"/>
      <c r="AZ28" s="144"/>
      <c r="BA28" s="144"/>
      <c r="BB28" s="145"/>
      <c r="BC28" s="55"/>
      <c r="BD28" s="55"/>
      <c r="BE28" s="55"/>
      <c r="BF28" s="55"/>
      <c r="BG28" s="55"/>
      <c r="BH28" s="55"/>
      <c r="BI28" s="55"/>
    </row>
    <row r="29" spans="2:61" s="2" customFormat="1" ht="18" customHeight="1">
      <c r="B29" s="114" t="s">
        <v>25</v>
      </c>
      <c r="C29" s="115"/>
      <c r="D29" s="116"/>
      <c r="E29" s="27"/>
      <c r="F29" s="119">
        <f>IF(OR(E19=0,E19=""),0,E19)</f>
        <v>227009</v>
      </c>
      <c r="G29" s="119"/>
      <c r="H29" s="119"/>
      <c r="I29" s="119"/>
      <c r="J29" s="119"/>
      <c r="K29" s="122">
        <f>IF(F29&gt;0,F29/(E30-I30)/1000,0)</f>
        <v>2.8376125000000001</v>
      </c>
      <c r="L29" s="122"/>
      <c r="M29" s="123"/>
      <c r="N29" s="37"/>
      <c r="O29" s="105">
        <f>IF(OR(N19=0,N19=""),0,N19)</f>
        <v>0</v>
      </c>
      <c r="P29" s="105"/>
      <c r="Q29" s="105"/>
      <c r="R29" s="105"/>
      <c r="S29" s="105"/>
      <c r="T29" s="101">
        <f>IF(O29&gt;0,O29/(N30-R30)/1000,0)</f>
        <v>0</v>
      </c>
      <c r="U29" s="101"/>
      <c r="V29" s="102"/>
      <c r="W29" s="37"/>
      <c r="X29" s="105">
        <f>IF(OR(W19=0,W19=""),0,W19)</f>
        <v>200000</v>
      </c>
      <c r="Y29" s="105"/>
      <c r="Z29" s="105"/>
      <c r="AA29" s="105"/>
      <c r="AB29" s="105"/>
      <c r="AC29" s="101">
        <f>IF(X29&gt;0,X29/(W30-AA30)/1000,0)</f>
        <v>2.5</v>
      </c>
      <c r="AD29" s="101"/>
      <c r="AE29" s="102"/>
      <c r="AF29" s="7"/>
      <c r="AG29" s="131">
        <v>0.55000000000000004</v>
      </c>
      <c r="AH29" s="131"/>
      <c r="AI29" s="31" t="s">
        <v>24</v>
      </c>
      <c r="AJ29" s="133">
        <f>IF(OR(AG20=0,AG20=""),0,AG20)</f>
        <v>468000</v>
      </c>
      <c r="AK29" s="133"/>
      <c r="AL29" s="133"/>
      <c r="AM29" s="133"/>
      <c r="AN29" s="135">
        <f>IF($AJ$29&gt;0,$AG$29*$AJ$29/(AH30-AK30)/1000,0)</f>
        <v>9.1928571428571431</v>
      </c>
      <c r="AO29" s="135"/>
      <c r="AP29" s="135"/>
      <c r="AQ29" s="34"/>
      <c r="AR29" s="127">
        <f>IF(OR($AR$20=0,$AR$20=""),0,$AR$20)</f>
        <v>39000</v>
      </c>
      <c r="AS29" s="127"/>
      <c r="AT29" s="127"/>
      <c r="AU29" s="127"/>
      <c r="AV29" s="127"/>
      <c r="AW29" s="127"/>
      <c r="AX29" s="127"/>
      <c r="AY29" s="127"/>
      <c r="AZ29" s="137">
        <f>IF(AR29&gt;0,AR29/(AR30-AV30)/1000,0)</f>
        <v>0.97499999999999998</v>
      </c>
      <c r="BA29" s="137"/>
      <c r="BB29" s="138"/>
      <c r="BC29" s="43">
        <f>K29+T29+AC29+AN29+AZ29</f>
        <v>15.505469642857143</v>
      </c>
      <c r="BD29" s="44"/>
      <c r="BE29" s="44"/>
      <c r="BF29" s="44"/>
      <c r="BG29" s="44"/>
      <c r="BH29" s="44"/>
      <c r="BI29" s="45"/>
    </row>
    <row r="30" spans="2:61" s="2" customFormat="1" ht="18" customHeight="1">
      <c r="B30" s="76" t="s">
        <v>27</v>
      </c>
      <c r="C30" s="77"/>
      <c r="D30" s="78"/>
      <c r="E30" s="120">
        <f>IF(F29&gt;0,$E$1,"")</f>
        <v>150</v>
      </c>
      <c r="F30" s="121"/>
      <c r="G30" s="121"/>
      <c r="H30" s="35" t="str">
        <f>IF(F29&gt;0,"–",0)</f>
        <v>–</v>
      </c>
      <c r="I30" s="126">
        <f>IF(F29&gt;0,$E$2,"")</f>
        <v>70</v>
      </c>
      <c r="J30" s="126"/>
      <c r="K30" s="124"/>
      <c r="L30" s="124"/>
      <c r="M30" s="125"/>
      <c r="N30" s="117" t="str">
        <f>IF(O29&gt;0,$E$1,"")</f>
        <v/>
      </c>
      <c r="O30" s="118"/>
      <c r="P30" s="118"/>
      <c r="Q30" s="36">
        <f>IF(O29&gt;0,"–",0)</f>
        <v>0</v>
      </c>
      <c r="R30" s="100" t="str">
        <f>IF(O29&gt;0,$E$2,"")</f>
        <v/>
      </c>
      <c r="S30" s="100"/>
      <c r="T30" s="103"/>
      <c r="U30" s="103"/>
      <c r="V30" s="104"/>
      <c r="W30" s="117">
        <f>IF(X29&gt;0,$E$1,"")</f>
        <v>150</v>
      </c>
      <c r="X30" s="118"/>
      <c r="Y30" s="118"/>
      <c r="Z30" s="36" t="str">
        <f>IF(X29&gt;0,"–",0)</f>
        <v>–</v>
      </c>
      <c r="AA30" s="100">
        <f>IF(X29&gt;0,$E$2,"")</f>
        <v>70</v>
      </c>
      <c r="AB30" s="100"/>
      <c r="AC30" s="103"/>
      <c r="AD30" s="103"/>
      <c r="AE30" s="104"/>
      <c r="AF30" s="28"/>
      <c r="AG30" s="4"/>
      <c r="AH30" s="130">
        <f>IF(AJ29&gt;0,$K$1,"")</f>
        <v>70</v>
      </c>
      <c r="AI30" s="130"/>
      <c r="AJ30" s="32" t="str">
        <f>IF(AJ29&gt;0,"–",0)</f>
        <v>–</v>
      </c>
      <c r="AK30" s="40">
        <f>IF(AJ29&gt;0,$K$2,"")</f>
        <v>42</v>
      </c>
      <c r="AL30" s="40"/>
      <c r="AM30" s="33"/>
      <c r="AN30" s="136"/>
      <c r="AO30" s="136"/>
      <c r="AP30" s="136"/>
      <c r="AQ30" s="38"/>
      <c r="AR30" s="132">
        <f>IF(AR29&gt;0,$K$1,"")</f>
        <v>70</v>
      </c>
      <c r="AS30" s="132"/>
      <c r="AT30" s="132"/>
      <c r="AU30" s="39" t="str">
        <f>IF(AR29&gt;0,"–",0)</f>
        <v>–</v>
      </c>
      <c r="AV30" s="128">
        <f>IF(AR29&gt;0,$N$2,"")</f>
        <v>30</v>
      </c>
      <c r="AW30" s="128"/>
      <c r="AX30" s="128"/>
      <c r="AY30" s="128"/>
      <c r="AZ30" s="139"/>
      <c r="BA30" s="139"/>
      <c r="BB30" s="140"/>
      <c r="BC30" s="46"/>
      <c r="BD30" s="47"/>
      <c r="BE30" s="47"/>
      <c r="BF30" s="47"/>
      <c r="BG30" s="47"/>
      <c r="BH30" s="47"/>
      <c r="BI30" s="48"/>
    </row>
  </sheetData>
  <mergeCells count="97">
    <mergeCell ref="AR4:BA4"/>
    <mergeCell ref="AG4:AO4"/>
    <mergeCell ref="H2:J2"/>
    <mergeCell ref="K2:M2"/>
    <mergeCell ref="N17:V17"/>
    <mergeCell ref="Q2:S2"/>
    <mergeCell ref="E4:M4"/>
    <mergeCell ref="AG17:AO17"/>
    <mergeCell ref="AG18:AO18"/>
    <mergeCell ref="AR30:AT30"/>
    <mergeCell ref="AJ29:AM29"/>
    <mergeCell ref="AF25:BB26"/>
    <mergeCell ref="AR19:BA19"/>
    <mergeCell ref="AR20:BA20"/>
    <mergeCell ref="AN29:AP30"/>
    <mergeCell ref="AZ29:BB30"/>
    <mergeCell ref="AG28:AP28"/>
    <mergeCell ref="AG27:AP27"/>
    <mergeCell ref="AR27:BB27"/>
    <mergeCell ref="AR28:BB28"/>
    <mergeCell ref="E24:BB24"/>
    <mergeCell ref="N18:V18"/>
    <mergeCell ref="E19:M20"/>
    <mergeCell ref="B29:D29"/>
    <mergeCell ref="B30:D30"/>
    <mergeCell ref="W30:Y30"/>
    <mergeCell ref="F29:J29"/>
    <mergeCell ref="N30:P30"/>
    <mergeCell ref="E30:G30"/>
    <mergeCell ref="K29:M30"/>
    <mergeCell ref="R30:S30"/>
    <mergeCell ref="I30:J30"/>
    <mergeCell ref="T29:V30"/>
    <mergeCell ref="O29:S29"/>
    <mergeCell ref="B28:D28"/>
    <mergeCell ref="B19:C19"/>
    <mergeCell ref="E28:M28"/>
    <mergeCell ref="N28:V28"/>
    <mergeCell ref="E14:AP14"/>
    <mergeCell ref="W15:AE16"/>
    <mergeCell ref="W17:AE17"/>
    <mergeCell ref="W18:AE18"/>
    <mergeCell ref="N15:V16"/>
    <mergeCell ref="E18:M18"/>
    <mergeCell ref="E27:M27"/>
    <mergeCell ref="N27:V27"/>
    <mergeCell ref="W28:AE28"/>
    <mergeCell ref="AF15:BB16"/>
    <mergeCell ref="AR17:BA17"/>
    <mergeCell ref="AR18:BA18"/>
    <mergeCell ref="C1:D1"/>
    <mergeCell ref="B13:BI13"/>
    <mergeCell ref="K3:M3"/>
    <mergeCell ref="N3:P3"/>
    <mergeCell ref="E1:G1"/>
    <mergeCell ref="H1:J1"/>
    <mergeCell ref="E3:G3"/>
    <mergeCell ref="H3:J3"/>
    <mergeCell ref="N2:P2"/>
    <mergeCell ref="AB7:AC7"/>
    <mergeCell ref="K10:L10"/>
    <mergeCell ref="E2:G2"/>
    <mergeCell ref="C2:D2"/>
    <mergeCell ref="O10:P10"/>
    <mergeCell ref="K1:P1"/>
    <mergeCell ref="Q1:S1"/>
    <mergeCell ref="BC15:BI16"/>
    <mergeCell ref="BC14:BI14"/>
    <mergeCell ref="W27:AE27"/>
    <mergeCell ref="C3:D3"/>
    <mergeCell ref="BC17:BI18"/>
    <mergeCell ref="BC24:BI24"/>
    <mergeCell ref="BC25:BI26"/>
    <mergeCell ref="BC27:BI27"/>
    <mergeCell ref="E25:M26"/>
    <mergeCell ref="N25:V26"/>
    <mergeCell ref="W25:AE26"/>
    <mergeCell ref="B24:D27"/>
    <mergeCell ref="E15:M16"/>
    <mergeCell ref="E17:M17"/>
    <mergeCell ref="B14:D18"/>
    <mergeCell ref="N19:V20"/>
    <mergeCell ref="AK30:AL30"/>
    <mergeCell ref="AG19:AN19"/>
    <mergeCell ref="AG20:AN20"/>
    <mergeCell ref="BC29:BI30"/>
    <mergeCell ref="W19:AE20"/>
    <mergeCell ref="BC28:BI28"/>
    <mergeCell ref="BC19:BI19"/>
    <mergeCell ref="BC20:BI20"/>
    <mergeCell ref="AA30:AB30"/>
    <mergeCell ref="AC29:AE30"/>
    <mergeCell ref="X29:AB29"/>
    <mergeCell ref="AR29:AY29"/>
    <mergeCell ref="AV30:AY30"/>
    <mergeCell ref="AH30:AI30"/>
    <mergeCell ref="AG29:AH29"/>
  </mergeCells>
  <phoneticPr fontId="3" type="noConversion"/>
  <pageMargins left="0.7" right="0.7" top="0.75" bottom="0.75" header="0.3" footer="0.3"/>
  <pageSetup paperSize="9" orientation="portrait" r:id="rId1"/>
  <ignoredErrors>
    <ignoredError sqref="AJ30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Elena Pro</cp:lastModifiedBy>
  <cp:lastPrinted>2025-05-22T08:26:59Z</cp:lastPrinted>
  <dcterms:created xsi:type="dcterms:W3CDTF">2015-06-05T18:19:34Z</dcterms:created>
  <dcterms:modified xsi:type="dcterms:W3CDTF">2025-06-06T14:03:06Z</dcterms:modified>
</cp:coreProperties>
</file>