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 activeTab="1"/>
  </bookViews>
  <sheets>
    <sheet name="История (УД)" sheetId="4" r:id="rId1"/>
    <sheet name="История (ФВ)" sheetId="1" r:id="rId2"/>
    <sheet name="Запасы" sheetId="7" r:id="rId3"/>
    <sheet name="Депозит Киры" sheetId="8" r:id="rId4"/>
    <sheet name="Корректировка" sheetId="6" r:id="rId5"/>
  </sheets>
  <definedNames>
    <definedName name="_xlnm._FilterDatabase" localSheetId="4" hidden="1">Корректировка!$A$4:$K$545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 s="1"/>
  <c r="E18" i="1" s="1"/>
  <c r="F18" i="1" s="1"/>
  <c r="G18" i="1" s="1"/>
  <c r="H18" i="1" s="1"/>
  <c r="C11" i="1" l="1"/>
  <c r="D11" i="1" s="1"/>
  <c r="E11" i="1" l="1"/>
  <c r="F11" i="1" s="1"/>
  <c r="G11" i="1" s="1"/>
  <c r="H11" i="1" s="1"/>
  <c r="C19" i="1"/>
  <c r="G6" i="8"/>
  <c r="D19" i="1" l="1"/>
  <c r="E19" i="1" s="1"/>
  <c r="F19" i="1" l="1"/>
  <c r="G19" i="1" s="1"/>
  <c r="H19" i="1" s="1"/>
  <c r="H21" i="1" s="1"/>
  <c r="F33" i="7" l="1"/>
  <c r="S11" i="4" l="1"/>
  <c r="E4" i="8" l="1"/>
  <c r="E5" i="8" s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G33" i="7" l="1"/>
  <c r="E32" i="4"/>
  <c r="H32" i="4" s="1"/>
  <c r="E31" i="4"/>
  <c r="H31" i="4" s="1"/>
  <c r="F32" i="4" l="1"/>
  <c r="F31" i="4"/>
  <c r="G32" i="4" l="1"/>
  <c r="G31" i="4"/>
  <c r="G541" i="6" l="1"/>
  <c r="H541" i="6" s="1"/>
  <c r="G540" i="6"/>
  <c r="H540" i="6" s="1"/>
  <c r="G539" i="6"/>
  <c r="H539" i="6" s="1"/>
  <c r="G538" i="6"/>
  <c r="H538" i="6" s="1"/>
  <c r="G537" i="6"/>
  <c r="H537" i="6" s="1"/>
  <c r="G536" i="6"/>
  <c r="H536" i="6" s="1"/>
  <c r="G535" i="6"/>
  <c r="H535" i="6" s="1"/>
  <c r="G534" i="6"/>
  <c r="H534" i="6" s="1"/>
  <c r="G533" i="6"/>
  <c r="H533" i="6" s="1"/>
  <c r="G532" i="6"/>
  <c r="H532" i="6" s="1"/>
  <c r="G531" i="6"/>
  <c r="H531" i="6" s="1"/>
  <c r="G530" i="6"/>
  <c r="H530" i="6" s="1"/>
  <c r="G529" i="6"/>
  <c r="H529" i="6" s="1"/>
  <c r="G528" i="6"/>
  <c r="H528" i="6" s="1"/>
  <c r="G527" i="6"/>
  <c r="H527" i="6" s="1"/>
  <c r="G526" i="6"/>
  <c r="H526" i="6" s="1"/>
  <c r="G525" i="6"/>
  <c r="H525" i="6" s="1"/>
  <c r="G524" i="6"/>
  <c r="H524" i="6" s="1"/>
  <c r="G523" i="6"/>
  <c r="H523" i="6" s="1"/>
  <c r="G522" i="6"/>
  <c r="H522" i="6" s="1"/>
  <c r="G521" i="6"/>
  <c r="H521" i="6" s="1"/>
  <c r="G520" i="6"/>
  <c r="H520" i="6" s="1"/>
  <c r="G519" i="6"/>
  <c r="H519" i="6" s="1"/>
  <c r="G518" i="6"/>
  <c r="H518" i="6" s="1"/>
  <c r="G517" i="6"/>
  <c r="H517" i="6" s="1"/>
  <c r="G516" i="6"/>
  <c r="H516" i="6" s="1"/>
  <c r="G515" i="6"/>
  <c r="H515" i="6" s="1"/>
  <c r="G514" i="6"/>
  <c r="H514" i="6" s="1"/>
  <c r="G513" i="6"/>
  <c r="H513" i="6" s="1"/>
  <c r="G512" i="6"/>
  <c r="H512" i="6" s="1"/>
  <c r="G511" i="6"/>
  <c r="H511" i="6" s="1"/>
  <c r="G510" i="6"/>
  <c r="H510" i="6" s="1"/>
  <c r="G509" i="6"/>
  <c r="H509" i="6" s="1"/>
  <c r="G508" i="6"/>
  <c r="H508" i="6" s="1"/>
  <c r="G507" i="6"/>
  <c r="H507" i="6" s="1"/>
  <c r="G506" i="6"/>
  <c r="H506" i="6" s="1"/>
  <c r="G505" i="6"/>
  <c r="H505" i="6" s="1"/>
  <c r="G504" i="6"/>
  <c r="H504" i="6" s="1"/>
  <c r="G503" i="6"/>
  <c r="H503" i="6" s="1"/>
  <c r="G502" i="6"/>
  <c r="H502" i="6" s="1"/>
  <c r="G501" i="6"/>
  <c r="H501" i="6" s="1"/>
  <c r="G500" i="6"/>
  <c r="H500" i="6" s="1"/>
  <c r="G499" i="6"/>
  <c r="H499" i="6" s="1"/>
  <c r="G498" i="6"/>
  <c r="H498" i="6" s="1"/>
  <c r="G497" i="6"/>
  <c r="H497" i="6" s="1"/>
  <c r="G496" i="6"/>
  <c r="H496" i="6" s="1"/>
  <c r="G495" i="6"/>
  <c r="H495" i="6" s="1"/>
  <c r="G494" i="6"/>
  <c r="H494" i="6" s="1"/>
  <c r="G493" i="6"/>
  <c r="H493" i="6" s="1"/>
  <c r="G492" i="6"/>
  <c r="H492" i="6" s="1"/>
  <c r="G491" i="6"/>
  <c r="H491" i="6" s="1"/>
  <c r="G490" i="6"/>
  <c r="H490" i="6" s="1"/>
  <c r="G489" i="6"/>
  <c r="H489" i="6" s="1"/>
  <c r="G488" i="6"/>
  <c r="H488" i="6" s="1"/>
  <c r="G487" i="6"/>
  <c r="H487" i="6" s="1"/>
  <c r="G486" i="6"/>
  <c r="H486" i="6" s="1"/>
  <c r="G485" i="6"/>
  <c r="H485" i="6" s="1"/>
  <c r="G484" i="6"/>
  <c r="H484" i="6" s="1"/>
  <c r="G483" i="6"/>
  <c r="H483" i="6" s="1"/>
  <c r="G482" i="6"/>
  <c r="H482" i="6" s="1"/>
  <c r="G481" i="6"/>
  <c r="H481" i="6" s="1"/>
  <c r="G480" i="6"/>
  <c r="H480" i="6" s="1"/>
  <c r="G479" i="6"/>
  <c r="H479" i="6" s="1"/>
  <c r="G478" i="6"/>
  <c r="H478" i="6" s="1"/>
  <c r="G477" i="6"/>
  <c r="H477" i="6" s="1"/>
  <c r="G476" i="6"/>
  <c r="H476" i="6" s="1"/>
  <c r="G475" i="6"/>
  <c r="H475" i="6" s="1"/>
  <c r="G474" i="6"/>
  <c r="H474" i="6" s="1"/>
  <c r="G473" i="6"/>
  <c r="H473" i="6" s="1"/>
  <c r="G472" i="6"/>
  <c r="H472" i="6" s="1"/>
  <c r="G471" i="6"/>
  <c r="H471" i="6" s="1"/>
  <c r="G470" i="6"/>
  <c r="H470" i="6" s="1"/>
  <c r="G469" i="6"/>
  <c r="H469" i="6" s="1"/>
  <c r="G468" i="6"/>
  <c r="H468" i="6" s="1"/>
  <c r="G467" i="6"/>
  <c r="H467" i="6" s="1"/>
  <c r="G466" i="6"/>
  <c r="H466" i="6" s="1"/>
  <c r="G465" i="6"/>
  <c r="H465" i="6" s="1"/>
  <c r="G464" i="6"/>
  <c r="H464" i="6" s="1"/>
  <c r="G463" i="6"/>
  <c r="H463" i="6" s="1"/>
  <c r="G462" i="6"/>
  <c r="H462" i="6" s="1"/>
  <c r="G461" i="6"/>
  <c r="H461" i="6" s="1"/>
  <c r="G460" i="6"/>
  <c r="H460" i="6" s="1"/>
  <c r="G459" i="6"/>
  <c r="H459" i="6" s="1"/>
  <c r="G458" i="6"/>
  <c r="H458" i="6" s="1"/>
  <c r="G457" i="6"/>
  <c r="H457" i="6" s="1"/>
  <c r="G456" i="6"/>
  <c r="H456" i="6" s="1"/>
  <c r="G455" i="6"/>
  <c r="H455" i="6" s="1"/>
  <c r="G454" i="6"/>
  <c r="H454" i="6" s="1"/>
  <c r="G453" i="6"/>
  <c r="H453" i="6" s="1"/>
  <c r="G452" i="6"/>
  <c r="H452" i="6" s="1"/>
  <c r="G451" i="6"/>
  <c r="H451" i="6" s="1"/>
  <c r="G450" i="6"/>
  <c r="H450" i="6" s="1"/>
  <c r="G449" i="6"/>
  <c r="H449" i="6" s="1"/>
  <c r="G448" i="6"/>
  <c r="H448" i="6" s="1"/>
  <c r="G447" i="6"/>
  <c r="H447" i="6" s="1"/>
  <c r="G446" i="6"/>
  <c r="H446" i="6" s="1"/>
  <c r="G445" i="6"/>
  <c r="H445" i="6" s="1"/>
  <c r="G444" i="6"/>
  <c r="H444" i="6" s="1"/>
  <c r="F541" i="6"/>
  <c r="F540" i="6"/>
  <c r="F539" i="6"/>
  <c r="F538" i="6"/>
  <c r="F537" i="6"/>
  <c r="F536" i="6"/>
  <c r="F535" i="6"/>
  <c r="F534" i="6"/>
  <c r="F533" i="6"/>
  <c r="F530" i="6"/>
  <c r="F529" i="6"/>
  <c r="F528" i="6"/>
  <c r="F527" i="6"/>
  <c r="F526" i="6"/>
  <c r="F525" i="6"/>
  <c r="F524" i="6"/>
  <c r="F523" i="6"/>
  <c r="F522" i="6"/>
  <c r="F521" i="6"/>
  <c r="F518" i="6"/>
  <c r="F517" i="6"/>
  <c r="F516" i="6"/>
  <c r="F515" i="6"/>
  <c r="F513" i="6"/>
  <c r="F512" i="6"/>
  <c r="F511" i="6"/>
  <c r="F510" i="6"/>
  <c r="F509" i="6"/>
  <c r="F506" i="6"/>
  <c r="F505" i="6"/>
  <c r="F504" i="6"/>
  <c r="F503" i="6"/>
  <c r="F501" i="6"/>
  <c r="F500" i="6"/>
  <c r="F499" i="6"/>
  <c r="F498" i="6"/>
  <c r="F497" i="6"/>
  <c r="F494" i="6"/>
  <c r="F493" i="6"/>
  <c r="F492" i="6"/>
  <c r="F491" i="6"/>
  <c r="F489" i="6"/>
  <c r="F488" i="6"/>
  <c r="F487" i="6"/>
  <c r="F486" i="6"/>
  <c r="F485" i="6"/>
  <c r="F482" i="6"/>
  <c r="F481" i="6"/>
  <c r="F480" i="6"/>
  <c r="F479" i="6"/>
  <c r="F477" i="6"/>
  <c r="F476" i="6"/>
  <c r="F475" i="6"/>
  <c r="F474" i="6"/>
  <c r="F473" i="6"/>
  <c r="F470" i="6"/>
  <c r="F469" i="6"/>
  <c r="F468" i="6"/>
  <c r="F467" i="6"/>
  <c r="F465" i="6"/>
  <c r="F464" i="6"/>
  <c r="F463" i="6"/>
  <c r="F462" i="6"/>
  <c r="F461" i="6"/>
  <c r="F458" i="6"/>
  <c r="F457" i="6"/>
  <c r="F456" i="6"/>
  <c r="F455" i="6"/>
  <c r="F454" i="6"/>
  <c r="F453" i="6"/>
  <c r="F452" i="6"/>
  <c r="F451" i="6"/>
  <c r="F450" i="6"/>
  <c r="F449" i="6"/>
  <c r="F446" i="6"/>
  <c r="F445" i="6"/>
  <c r="F502" i="6" l="1"/>
  <c r="F490" i="6"/>
  <c r="F478" i="6"/>
  <c r="F466" i="6"/>
  <c r="F514" i="6"/>
  <c r="F447" i="6"/>
  <c r="F471" i="6"/>
  <c r="F483" i="6"/>
  <c r="F448" i="6"/>
  <c r="F460" i="6"/>
  <c r="F472" i="6"/>
  <c r="F484" i="6"/>
  <c r="F496" i="6"/>
  <c r="F508" i="6"/>
  <c r="F520" i="6"/>
  <c r="F532" i="6"/>
  <c r="F444" i="6"/>
  <c r="F459" i="6"/>
  <c r="F495" i="6"/>
  <c r="F507" i="6"/>
  <c r="F519" i="6"/>
  <c r="F531" i="6"/>
  <c r="G430" i="6" l="1"/>
  <c r="H430" i="6" s="1"/>
  <c r="G429" i="6"/>
  <c r="H429" i="6" s="1"/>
  <c r="G428" i="6"/>
  <c r="H428" i="6" s="1"/>
  <c r="G427" i="6"/>
  <c r="H427" i="6" s="1"/>
  <c r="G426" i="6"/>
  <c r="H426" i="6" s="1"/>
  <c r="G425" i="6"/>
  <c r="H425" i="6" s="1"/>
  <c r="G424" i="6"/>
  <c r="H424" i="6" s="1"/>
  <c r="G423" i="6"/>
  <c r="H423" i="6" s="1"/>
  <c r="G422" i="6"/>
  <c r="H422" i="6" s="1"/>
  <c r="F422" i="6" l="1"/>
  <c r="F423" i="6"/>
  <c r="F424" i="6"/>
  <c r="F425" i="6"/>
  <c r="F426" i="6"/>
  <c r="F427" i="6"/>
  <c r="F428" i="6"/>
  <c r="F429" i="6"/>
  <c r="F430" i="6"/>
  <c r="G543" i="6" l="1"/>
  <c r="H543" i="6" s="1"/>
  <c r="G542" i="6"/>
  <c r="H542" i="6" s="1"/>
  <c r="G443" i="6"/>
  <c r="H443" i="6" s="1"/>
  <c r="G442" i="6"/>
  <c r="H442" i="6" s="1"/>
  <c r="G441" i="6"/>
  <c r="H441" i="6" s="1"/>
  <c r="G440" i="6"/>
  <c r="H440" i="6" s="1"/>
  <c r="G439" i="6"/>
  <c r="H439" i="6" s="1"/>
  <c r="G438" i="6"/>
  <c r="H438" i="6" s="1"/>
  <c r="G437" i="6"/>
  <c r="H437" i="6" s="1"/>
  <c r="G436" i="6"/>
  <c r="H436" i="6" s="1"/>
  <c r="G435" i="6"/>
  <c r="H435" i="6" s="1"/>
  <c r="G434" i="6"/>
  <c r="H434" i="6" s="1"/>
  <c r="G433" i="6"/>
  <c r="H433" i="6" s="1"/>
  <c r="G432" i="6"/>
  <c r="H432" i="6" s="1"/>
  <c r="G431" i="6"/>
  <c r="H431" i="6" s="1"/>
  <c r="G421" i="6"/>
  <c r="H421" i="6" s="1"/>
  <c r="G420" i="6"/>
  <c r="H420" i="6" s="1"/>
  <c r="G419" i="6"/>
  <c r="H419" i="6" s="1"/>
  <c r="G418" i="6"/>
  <c r="H418" i="6" s="1"/>
  <c r="G417" i="6"/>
  <c r="H417" i="6" s="1"/>
  <c r="G416" i="6"/>
  <c r="H416" i="6" s="1"/>
  <c r="G415" i="6"/>
  <c r="H415" i="6" s="1"/>
  <c r="G414" i="6"/>
  <c r="H414" i="6" s="1"/>
  <c r="G413" i="6"/>
  <c r="H413" i="6" s="1"/>
  <c r="G412" i="6"/>
  <c r="H412" i="6" s="1"/>
  <c r="G411" i="6"/>
  <c r="H411" i="6" s="1"/>
  <c r="G410" i="6"/>
  <c r="H410" i="6" s="1"/>
  <c r="G409" i="6"/>
  <c r="H409" i="6" s="1"/>
  <c r="G408" i="6"/>
  <c r="H408" i="6" s="1"/>
  <c r="G407" i="6"/>
  <c r="H407" i="6" s="1"/>
  <c r="G406" i="6"/>
  <c r="H406" i="6" s="1"/>
  <c r="G405" i="6"/>
  <c r="H405" i="6" s="1"/>
  <c r="G404" i="6"/>
  <c r="H404" i="6" s="1"/>
  <c r="G403" i="6"/>
  <c r="H403" i="6" s="1"/>
  <c r="G402" i="6"/>
  <c r="H402" i="6" s="1"/>
  <c r="G401" i="6"/>
  <c r="H401" i="6" s="1"/>
  <c r="G400" i="6"/>
  <c r="H400" i="6" s="1"/>
  <c r="G399" i="6"/>
  <c r="H399" i="6" s="1"/>
  <c r="G398" i="6"/>
  <c r="H398" i="6" s="1"/>
  <c r="G397" i="6"/>
  <c r="H397" i="6" s="1"/>
  <c r="G396" i="6"/>
  <c r="H396" i="6" s="1"/>
  <c r="G395" i="6"/>
  <c r="H395" i="6" s="1"/>
  <c r="G394" i="6"/>
  <c r="H394" i="6" s="1"/>
  <c r="G393" i="6"/>
  <c r="H393" i="6" s="1"/>
  <c r="G392" i="6"/>
  <c r="H392" i="6" s="1"/>
  <c r="F543" i="6"/>
  <c r="F542" i="6"/>
  <c r="F442" i="6"/>
  <c r="F439" i="6"/>
  <c r="F438" i="6"/>
  <c r="F437" i="6"/>
  <c r="F436" i="6"/>
  <c r="F435" i="6"/>
  <c r="F434" i="6"/>
  <c r="F433" i="6"/>
  <c r="F432" i="6"/>
  <c r="F421" i="6"/>
  <c r="F417" i="6"/>
  <c r="F416" i="6"/>
  <c r="F415" i="6"/>
  <c r="F414" i="6"/>
  <c r="F413" i="6"/>
  <c r="F411" i="6"/>
  <c r="F410" i="6"/>
  <c r="F405" i="6"/>
  <c r="F404" i="6"/>
  <c r="F403" i="6"/>
  <c r="F402" i="6"/>
  <c r="F401" i="6"/>
  <c r="F393" i="6"/>
  <c r="F392" i="6"/>
  <c r="F418" i="6" l="1"/>
  <c r="F394" i="6"/>
  <c r="F443" i="6"/>
  <c r="F431" i="6"/>
  <c r="F406" i="6"/>
  <c r="F407" i="6"/>
  <c r="F440" i="6"/>
  <c r="F398" i="6"/>
  <c r="F419" i="6"/>
  <c r="F396" i="6"/>
  <c r="F420" i="6"/>
  <c r="F399" i="6"/>
  <c r="F395" i="6"/>
  <c r="F441" i="6"/>
  <c r="F400" i="6"/>
  <c r="F412" i="6"/>
  <c r="F408" i="6"/>
  <c r="F397" i="6"/>
  <c r="F409" i="6"/>
  <c r="G8" i="6"/>
  <c r="G545" i="6" l="1"/>
  <c r="H545" i="6" s="1"/>
  <c r="G544" i="6"/>
  <c r="G391" i="6"/>
  <c r="H391" i="6" s="1"/>
  <c r="G390" i="6"/>
  <c r="H390" i="6" s="1"/>
  <c r="G389" i="6"/>
  <c r="H389" i="6" s="1"/>
  <c r="G388" i="6"/>
  <c r="H388" i="6" s="1"/>
  <c r="G387" i="6"/>
  <c r="H387" i="6" s="1"/>
  <c r="G386" i="6"/>
  <c r="H386" i="6" s="1"/>
  <c r="G385" i="6"/>
  <c r="H385" i="6" s="1"/>
  <c r="G384" i="6"/>
  <c r="H384" i="6" s="1"/>
  <c r="G383" i="6"/>
  <c r="H383" i="6" s="1"/>
  <c r="G382" i="6"/>
  <c r="H382" i="6" s="1"/>
  <c r="G381" i="6"/>
  <c r="H381" i="6" s="1"/>
  <c r="G380" i="6"/>
  <c r="H380" i="6" s="1"/>
  <c r="G379" i="6"/>
  <c r="H379" i="6" s="1"/>
  <c r="G378" i="6"/>
  <c r="H378" i="6" s="1"/>
  <c r="G377" i="6"/>
  <c r="H377" i="6" s="1"/>
  <c r="G376" i="6"/>
  <c r="H376" i="6" s="1"/>
  <c r="G375" i="6"/>
  <c r="H375" i="6" s="1"/>
  <c r="G374" i="6"/>
  <c r="H374" i="6" s="1"/>
  <c r="G373" i="6"/>
  <c r="H373" i="6" s="1"/>
  <c r="G372" i="6"/>
  <c r="H372" i="6" s="1"/>
  <c r="G371" i="6"/>
  <c r="H371" i="6" s="1"/>
  <c r="G370" i="6"/>
  <c r="H370" i="6" s="1"/>
  <c r="G369" i="6"/>
  <c r="H369" i="6" s="1"/>
  <c r="G368" i="6"/>
  <c r="H368" i="6" s="1"/>
  <c r="G367" i="6"/>
  <c r="H367" i="6" s="1"/>
  <c r="G366" i="6"/>
  <c r="H366" i="6" s="1"/>
  <c r="G365" i="6"/>
  <c r="H365" i="6" s="1"/>
  <c r="G364" i="6"/>
  <c r="H364" i="6" s="1"/>
  <c r="G363" i="6"/>
  <c r="H363" i="6" s="1"/>
  <c r="G362" i="6"/>
  <c r="H362" i="6" s="1"/>
  <c r="G361" i="6"/>
  <c r="H361" i="6" s="1"/>
  <c r="G360" i="6"/>
  <c r="H360" i="6" s="1"/>
  <c r="G359" i="6"/>
  <c r="H359" i="6" s="1"/>
  <c r="G358" i="6"/>
  <c r="H358" i="6" s="1"/>
  <c r="G357" i="6"/>
  <c r="H357" i="6" s="1"/>
  <c r="G356" i="6"/>
  <c r="H356" i="6" s="1"/>
  <c r="G355" i="6"/>
  <c r="H355" i="6" s="1"/>
  <c r="G354" i="6"/>
  <c r="H354" i="6" s="1"/>
  <c r="G353" i="6"/>
  <c r="H353" i="6" s="1"/>
  <c r="G352" i="6"/>
  <c r="H352" i="6" s="1"/>
  <c r="G351" i="6"/>
  <c r="H351" i="6" s="1"/>
  <c r="G350" i="6"/>
  <c r="H350" i="6" s="1"/>
  <c r="G349" i="6"/>
  <c r="H349" i="6" s="1"/>
  <c r="G348" i="6"/>
  <c r="H348" i="6" s="1"/>
  <c r="G347" i="6"/>
  <c r="H347" i="6" s="1"/>
  <c r="G346" i="6"/>
  <c r="H346" i="6" s="1"/>
  <c r="G345" i="6"/>
  <c r="H345" i="6" s="1"/>
  <c r="G344" i="6"/>
  <c r="H344" i="6" s="1"/>
  <c r="G343" i="6"/>
  <c r="H343" i="6" s="1"/>
  <c r="G342" i="6"/>
  <c r="H342" i="6" s="1"/>
  <c r="G341" i="6"/>
  <c r="H341" i="6" s="1"/>
  <c r="G340" i="6"/>
  <c r="H340" i="6" s="1"/>
  <c r="G339" i="6"/>
  <c r="H339" i="6" s="1"/>
  <c r="G338" i="6"/>
  <c r="H338" i="6" s="1"/>
  <c r="G337" i="6"/>
  <c r="H337" i="6" s="1"/>
  <c r="G336" i="6"/>
  <c r="H336" i="6" s="1"/>
  <c r="G335" i="6"/>
  <c r="H335" i="6" s="1"/>
  <c r="G334" i="6"/>
  <c r="H334" i="6" s="1"/>
  <c r="G333" i="6"/>
  <c r="H333" i="6" s="1"/>
  <c r="G332" i="6"/>
  <c r="H332" i="6" s="1"/>
  <c r="G331" i="6"/>
  <c r="H331" i="6" s="1"/>
  <c r="G330" i="6"/>
  <c r="H330" i="6" s="1"/>
  <c r="G329" i="6"/>
  <c r="H329" i="6" s="1"/>
  <c r="G328" i="6"/>
  <c r="H328" i="6" s="1"/>
  <c r="G327" i="6"/>
  <c r="H327" i="6" s="1"/>
  <c r="G326" i="6"/>
  <c r="H326" i="6" s="1"/>
  <c r="G325" i="6"/>
  <c r="H325" i="6" s="1"/>
  <c r="G324" i="6"/>
  <c r="H324" i="6" s="1"/>
  <c r="G323" i="6"/>
  <c r="H323" i="6" s="1"/>
  <c r="G322" i="6"/>
  <c r="H322" i="6" s="1"/>
  <c r="G321" i="6"/>
  <c r="H321" i="6" s="1"/>
  <c r="G320" i="6"/>
  <c r="H320" i="6" s="1"/>
  <c r="G319" i="6"/>
  <c r="H319" i="6" s="1"/>
  <c r="G318" i="6"/>
  <c r="H318" i="6" s="1"/>
  <c r="G317" i="6"/>
  <c r="H317" i="6" s="1"/>
  <c r="G316" i="6"/>
  <c r="H316" i="6" s="1"/>
  <c r="G315" i="6"/>
  <c r="H315" i="6" s="1"/>
  <c r="G314" i="6"/>
  <c r="H314" i="6" s="1"/>
  <c r="G313" i="6"/>
  <c r="H313" i="6" s="1"/>
  <c r="G312" i="6"/>
  <c r="H312" i="6" s="1"/>
  <c r="G311" i="6"/>
  <c r="H311" i="6" s="1"/>
  <c r="G310" i="6"/>
  <c r="H310" i="6" s="1"/>
  <c r="G309" i="6"/>
  <c r="H309" i="6" s="1"/>
  <c r="G308" i="6"/>
  <c r="H308" i="6" s="1"/>
  <c r="G307" i="6"/>
  <c r="H307" i="6" s="1"/>
  <c r="G306" i="6"/>
  <c r="H306" i="6" s="1"/>
  <c r="G305" i="6"/>
  <c r="H305" i="6" s="1"/>
  <c r="G304" i="6"/>
  <c r="H304" i="6" s="1"/>
  <c r="G303" i="6"/>
  <c r="H303" i="6" s="1"/>
  <c r="G302" i="6"/>
  <c r="H302" i="6" s="1"/>
  <c r="G301" i="6"/>
  <c r="H301" i="6" s="1"/>
  <c r="G300" i="6"/>
  <c r="H300" i="6" s="1"/>
  <c r="G299" i="6"/>
  <c r="H299" i="6" s="1"/>
  <c r="G298" i="6"/>
  <c r="H298" i="6" s="1"/>
  <c r="G297" i="6"/>
  <c r="H297" i="6" s="1"/>
  <c r="G296" i="6"/>
  <c r="H296" i="6" s="1"/>
  <c r="G295" i="6"/>
  <c r="H295" i="6" s="1"/>
  <c r="G294" i="6"/>
  <c r="H294" i="6" s="1"/>
  <c r="G293" i="6"/>
  <c r="H293" i="6" s="1"/>
  <c r="G292" i="6"/>
  <c r="H292" i="6" s="1"/>
  <c r="G291" i="6"/>
  <c r="H291" i="6" s="1"/>
  <c r="G290" i="6"/>
  <c r="H290" i="6" s="1"/>
  <c r="G289" i="6"/>
  <c r="H289" i="6" s="1"/>
  <c r="G288" i="6"/>
  <c r="H288" i="6" s="1"/>
  <c r="G287" i="6"/>
  <c r="H287" i="6" s="1"/>
  <c r="G286" i="6"/>
  <c r="H286" i="6" s="1"/>
  <c r="G285" i="6"/>
  <c r="H285" i="6" s="1"/>
  <c r="G284" i="6"/>
  <c r="H284" i="6" s="1"/>
  <c r="G283" i="6"/>
  <c r="H283" i="6" s="1"/>
  <c r="G282" i="6"/>
  <c r="H282" i="6" s="1"/>
  <c r="G281" i="6"/>
  <c r="H281" i="6" s="1"/>
  <c r="G280" i="6"/>
  <c r="H280" i="6" s="1"/>
  <c r="G279" i="6"/>
  <c r="H279" i="6" s="1"/>
  <c r="G278" i="6"/>
  <c r="H278" i="6" s="1"/>
  <c r="G277" i="6"/>
  <c r="H277" i="6" s="1"/>
  <c r="G276" i="6"/>
  <c r="H276" i="6" s="1"/>
  <c r="G275" i="6"/>
  <c r="H275" i="6" s="1"/>
  <c r="G274" i="6"/>
  <c r="H274" i="6" s="1"/>
  <c r="G273" i="6"/>
  <c r="H273" i="6" s="1"/>
  <c r="G272" i="6"/>
  <c r="H272" i="6" s="1"/>
  <c r="G271" i="6"/>
  <c r="H271" i="6" s="1"/>
  <c r="G270" i="6"/>
  <c r="H270" i="6" s="1"/>
  <c r="G269" i="6"/>
  <c r="H269" i="6" s="1"/>
  <c r="G268" i="6"/>
  <c r="H268" i="6" s="1"/>
  <c r="G267" i="6"/>
  <c r="H267" i="6" s="1"/>
  <c r="G266" i="6"/>
  <c r="H266" i="6" s="1"/>
  <c r="G265" i="6"/>
  <c r="H265" i="6" s="1"/>
  <c r="G264" i="6"/>
  <c r="H264" i="6" s="1"/>
  <c r="G263" i="6"/>
  <c r="H263" i="6" s="1"/>
  <c r="G262" i="6"/>
  <c r="H262" i="6" s="1"/>
  <c r="G261" i="6"/>
  <c r="H261" i="6" s="1"/>
  <c r="G260" i="6"/>
  <c r="H260" i="6" s="1"/>
  <c r="G259" i="6"/>
  <c r="H259" i="6" s="1"/>
  <c r="G258" i="6"/>
  <c r="H258" i="6" s="1"/>
  <c r="G257" i="6"/>
  <c r="H257" i="6" s="1"/>
  <c r="G256" i="6"/>
  <c r="H256" i="6" s="1"/>
  <c r="G255" i="6"/>
  <c r="H255" i="6" s="1"/>
  <c r="G254" i="6"/>
  <c r="H254" i="6" s="1"/>
  <c r="G253" i="6"/>
  <c r="H253" i="6" s="1"/>
  <c r="G252" i="6"/>
  <c r="H252" i="6" s="1"/>
  <c r="G251" i="6"/>
  <c r="H251" i="6" s="1"/>
  <c r="G250" i="6"/>
  <c r="H250" i="6" s="1"/>
  <c r="G249" i="6"/>
  <c r="H249" i="6" s="1"/>
  <c r="G248" i="6"/>
  <c r="H248" i="6" s="1"/>
  <c r="G247" i="6"/>
  <c r="H247" i="6" s="1"/>
  <c r="G246" i="6"/>
  <c r="H246" i="6" s="1"/>
  <c r="G245" i="6"/>
  <c r="H245" i="6" s="1"/>
  <c r="G244" i="6"/>
  <c r="H244" i="6" s="1"/>
  <c r="G243" i="6"/>
  <c r="H243" i="6" s="1"/>
  <c r="G242" i="6"/>
  <c r="H242" i="6" s="1"/>
  <c r="G241" i="6"/>
  <c r="H241" i="6" s="1"/>
  <c r="G240" i="6"/>
  <c r="H240" i="6" s="1"/>
  <c r="G239" i="6"/>
  <c r="H239" i="6" s="1"/>
  <c r="G238" i="6"/>
  <c r="H238" i="6" s="1"/>
  <c r="G237" i="6"/>
  <c r="H237" i="6" s="1"/>
  <c r="G236" i="6"/>
  <c r="H236" i="6" s="1"/>
  <c r="G235" i="6"/>
  <c r="H235" i="6" s="1"/>
  <c r="G234" i="6"/>
  <c r="H234" i="6" s="1"/>
  <c r="G233" i="6"/>
  <c r="H233" i="6" s="1"/>
  <c r="G232" i="6"/>
  <c r="H232" i="6" s="1"/>
  <c r="G231" i="6"/>
  <c r="H231" i="6" s="1"/>
  <c r="G230" i="6"/>
  <c r="H230" i="6" s="1"/>
  <c r="G229" i="6"/>
  <c r="H229" i="6" s="1"/>
  <c r="G228" i="6"/>
  <c r="H228" i="6" s="1"/>
  <c r="G227" i="6"/>
  <c r="H227" i="6" s="1"/>
  <c r="G226" i="6"/>
  <c r="H226" i="6" s="1"/>
  <c r="G225" i="6"/>
  <c r="H225" i="6" s="1"/>
  <c r="G224" i="6"/>
  <c r="H224" i="6" s="1"/>
  <c r="G223" i="6"/>
  <c r="H223" i="6" s="1"/>
  <c r="G222" i="6"/>
  <c r="H222" i="6" s="1"/>
  <c r="G221" i="6"/>
  <c r="H221" i="6" s="1"/>
  <c r="G220" i="6"/>
  <c r="H220" i="6" s="1"/>
  <c r="G219" i="6"/>
  <c r="H219" i="6" s="1"/>
  <c r="G218" i="6"/>
  <c r="H218" i="6" s="1"/>
  <c r="G217" i="6"/>
  <c r="H217" i="6" s="1"/>
  <c r="G216" i="6"/>
  <c r="H216" i="6" s="1"/>
  <c r="G215" i="6"/>
  <c r="H215" i="6" s="1"/>
  <c r="G214" i="6"/>
  <c r="H214" i="6" s="1"/>
  <c r="G213" i="6"/>
  <c r="H213" i="6" s="1"/>
  <c r="G212" i="6"/>
  <c r="H212" i="6" s="1"/>
  <c r="G211" i="6"/>
  <c r="H211" i="6" s="1"/>
  <c r="G210" i="6"/>
  <c r="H210" i="6" s="1"/>
  <c r="G209" i="6"/>
  <c r="H209" i="6" s="1"/>
  <c r="G208" i="6"/>
  <c r="H208" i="6" s="1"/>
  <c r="G207" i="6"/>
  <c r="H207" i="6" s="1"/>
  <c r="G206" i="6"/>
  <c r="H206" i="6" s="1"/>
  <c r="G205" i="6"/>
  <c r="H205" i="6" s="1"/>
  <c r="G204" i="6"/>
  <c r="H204" i="6" s="1"/>
  <c r="G203" i="6"/>
  <c r="H203" i="6" s="1"/>
  <c r="G202" i="6"/>
  <c r="H202" i="6" s="1"/>
  <c r="G201" i="6"/>
  <c r="H201" i="6" s="1"/>
  <c r="G200" i="6"/>
  <c r="H200" i="6" s="1"/>
  <c r="G199" i="6"/>
  <c r="H199" i="6" s="1"/>
  <c r="G198" i="6"/>
  <c r="H198" i="6" s="1"/>
  <c r="G197" i="6"/>
  <c r="H197" i="6" s="1"/>
  <c r="G196" i="6"/>
  <c r="H196" i="6" s="1"/>
  <c r="G195" i="6"/>
  <c r="H195" i="6" s="1"/>
  <c r="G194" i="6"/>
  <c r="H194" i="6" s="1"/>
  <c r="G193" i="6"/>
  <c r="H193" i="6" s="1"/>
  <c r="G192" i="6"/>
  <c r="H192" i="6" s="1"/>
  <c r="G191" i="6"/>
  <c r="H191" i="6" s="1"/>
  <c r="G190" i="6"/>
  <c r="H190" i="6" s="1"/>
  <c r="G189" i="6"/>
  <c r="H189" i="6" s="1"/>
  <c r="G188" i="6"/>
  <c r="H188" i="6" s="1"/>
  <c r="G187" i="6"/>
  <c r="H187" i="6" s="1"/>
  <c r="G186" i="6"/>
  <c r="H186" i="6" s="1"/>
  <c r="G185" i="6"/>
  <c r="H185" i="6" s="1"/>
  <c r="G184" i="6"/>
  <c r="H184" i="6" s="1"/>
  <c r="G183" i="6"/>
  <c r="H183" i="6" s="1"/>
  <c r="G182" i="6"/>
  <c r="H182" i="6" s="1"/>
  <c r="G181" i="6"/>
  <c r="H181" i="6" s="1"/>
  <c r="G180" i="6"/>
  <c r="H180" i="6" s="1"/>
  <c r="G179" i="6"/>
  <c r="H179" i="6" s="1"/>
  <c r="G178" i="6"/>
  <c r="H178" i="6" s="1"/>
  <c r="G177" i="6"/>
  <c r="H177" i="6" s="1"/>
  <c r="G176" i="6"/>
  <c r="H176" i="6" s="1"/>
  <c r="G175" i="6"/>
  <c r="H175" i="6" s="1"/>
  <c r="G174" i="6"/>
  <c r="H174" i="6" s="1"/>
  <c r="G173" i="6"/>
  <c r="H173" i="6" s="1"/>
  <c r="G172" i="6"/>
  <c r="H172" i="6" s="1"/>
  <c r="G171" i="6"/>
  <c r="H171" i="6" s="1"/>
  <c r="G170" i="6"/>
  <c r="H170" i="6" s="1"/>
  <c r="G169" i="6"/>
  <c r="H169" i="6" s="1"/>
  <c r="G168" i="6"/>
  <c r="H168" i="6" s="1"/>
  <c r="G167" i="6"/>
  <c r="H167" i="6" s="1"/>
  <c r="G166" i="6"/>
  <c r="H166" i="6" s="1"/>
  <c r="G165" i="6"/>
  <c r="H165" i="6" s="1"/>
  <c r="G164" i="6"/>
  <c r="H164" i="6" s="1"/>
  <c r="G163" i="6"/>
  <c r="H163" i="6" s="1"/>
  <c r="G162" i="6"/>
  <c r="H162" i="6" s="1"/>
  <c r="G161" i="6"/>
  <c r="H161" i="6" s="1"/>
  <c r="G160" i="6"/>
  <c r="H160" i="6" s="1"/>
  <c r="G159" i="6"/>
  <c r="H159" i="6" s="1"/>
  <c r="G158" i="6"/>
  <c r="H158" i="6" s="1"/>
  <c r="G157" i="6"/>
  <c r="H157" i="6" s="1"/>
  <c r="G156" i="6"/>
  <c r="H156" i="6" s="1"/>
  <c r="G155" i="6"/>
  <c r="H155" i="6" s="1"/>
  <c r="G154" i="6"/>
  <c r="H154" i="6" s="1"/>
  <c r="G153" i="6"/>
  <c r="H153" i="6" s="1"/>
  <c r="G152" i="6"/>
  <c r="H152" i="6" s="1"/>
  <c r="G151" i="6"/>
  <c r="H151" i="6" s="1"/>
  <c r="G150" i="6"/>
  <c r="H150" i="6" s="1"/>
  <c r="G149" i="6"/>
  <c r="H149" i="6" s="1"/>
  <c r="G148" i="6"/>
  <c r="H148" i="6" s="1"/>
  <c r="G147" i="6"/>
  <c r="H147" i="6" s="1"/>
  <c r="G146" i="6"/>
  <c r="H146" i="6" s="1"/>
  <c r="G145" i="6"/>
  <c r="H145" i="6" s="1"/>
  <c r="G144" i="6"/>
  <c r="H144" i="6" s="1"/>
  <c r="G143" i="6"/>
  <c r="H143" i="6" s="1"/>
  <c r="G142" i="6"/>
  <c r="H142" i="6" s="1"/>
  <c r="G141" i="6"/>
  <c r="H141" i="6" s="1"/>
  <c r="G140" i="6"/>
  <c r="H140" i="6" s="1"/>
  <c r="G139" i="6"/>
  <c r="H139" i="6" s="1"/>
  <c r="G138" i="6"/>
  <c r="H138" i="6" s="1"/>
  <c r="G137" i="6"/>
  <c r="H137" i="6" s="1"/>
  <c r="G136" i="6"/>
  <c r="H136" i="6" s="1"/>
  <c r="G135" i="6"/>
  <c r="H135" i="6" s="1"/>
  <c r="G134" i="6"/>
  <c r="H134" i="6" s="1"/>
  <c r="G133" i="6"/>
  <c r="H133" i="6" s="1"/>
  <c r="G132" i="6"/>
  <c r="H132" i="6" s="1"/>
  <c r="G131" i="6"/>
  <c r="H131" i="6" s="1"/>
  <c r="G130" i="6"/>
  <c r="H130" i="6" s="1"/>
  <c r="G129" i="6"/>
  <c r="H129" i="6" s="1"/>
  <c r="G128" i="6"/>
  <c r="H128" i="6" s="1"/>
  <c r="G127" i="6"/>
  <c r="H127" i="6" s="1"/>
  <c r="G126" i="6"/>
  <c r="H126" i="6" s="1"/>
  <c r="G125" i="6"/>
  <c r="H125" i="6" s="1"/>
  <c r="G124" i="6"/>
  <c r="H124" i="6" s="1"/>
  <c r="G123" i="6"/>
  <c r="H123" i="6" s="1"/>
  <c r="G122" i="6"/>
  <c r="H122" i="6" s="1"/>
  <c r="G121" i="6"/>
  <c r="H121" i="6" s="1"/>
  <c r="G120" i="6"/>
  <c r="H120" i="6" s="1"/>
  <c r="G119" i="6"/>
  <c r="H119" i="6" s="1"/>
  <c r="G118" i="6"/>
  <c r="H118" i="6" s="1"/>
  <c r="G117" i="6"/>
  <c r="H117" i="6" s="1"/>
  <c r="G116" i="6"/>
  <c r="H116" i="6" s="1"/>
  <c r="G115" i="6"/>
  <c r="H115" i="6" s="1"/>
  <c r="G114" i="6"/>
  <c r="H114" i="6" s="1"/>
  <c r="G113" i="6"/>
  <c r="H113" i="6" s="1"/>
  <c r="G112" i="6"/>
  <c r="H112" i="6" s="1"/>
  <c r="G111" i="6"/>
  <c r="H111" i="6" s="1"/>
  <c r="G110" i="6"/>
  <c r="H110" i="6" s="1"/>
  <c r="G109" i="6"/>
  <c r="H109" i="6" s="1"/>
  <c r="G108" i="6"/>
  <c r="H108" i="6" s="1"/>
  <c r="G107" i="6"/>
  <c r="H107" i="6" s="1"/>
  <c r="G106" i="6"/>
  <c r="H106" i="6" s="1"/>
  <c r="G105" i="6"/>
  <c r="H105" i="6" s="1"/>
  <c r="G104" i="6"/>
  <c r="H104" i="6" s="1"/>
  <c r="G103" i="6"/>
  <c r="H103" i="6" s="1"/>
  <c r="G102" i="6"/>
  <c r="H102" i="6" s="1"/>
  <c r="G101" i="6"/>
  <c r="H101" i="6" s="1"/>
  <c r="G100" i="6"/>
  <c r="H100" i="6" s="1"/>
  <c r="G99" i="6"/>
  <c r="H99" i="6" s="1"/>
  <c r="G98" i="6"/>
  <c r="H98" i="6" s="1"/>
  <c r="G97" i="6"/>
  <c r="H97" i="6" s="1"/>
  <c r="G96" i="6"/>
  <c r="H96" i="6" s="1"/>
  <c r="G95" i="6"/>
  <c r="H95" i="6" s="1"/>
  <c r="G94" i="6"/>
  <c r="H94" i="6" s="1"/>
  <c r="G93" i="6"/>
  <c r="H93" i="6" s="1"/>
  <c r="G92" i="6"/>
  <c r="H92" i="6" s="1"/>
  <c r="G91" i="6"/>
  <c r="H91" i="6" s="1"/>
  <c r="G90" i="6"/>
  <c r="H90" i="6" s="1"/>
  <c r="G89" i="6"/>
  <c r="H89" i="6" s="1"/>
  <c r="G88" i="6"/>
  <c r="H88" i="6" s="1"/>
  <c r="G87" i="6"/>
  <c r="H87" i="6" s="1"/>
  <c r="G86" i="6"/>
  <c r="H86" i="6" s="1"/>
  <c r="G85" i="6"/>
  <c r="H85" i="6" s="1"/>
  <c r="G84" i="6"/>
  <c r="H84" i="6" s="1"/>
  <c r="G83" i="6"/>
  <c r="H83" i="6" s="1"/>
  <c r="G82" i="6"/>
  <c r="H82" i="6" s="1"/>
  <c r="G81" i="6"/>
  <c r="H81" i="6" s="1"/>
  <c r="G80" i="6"/>
  <c r="H80" i="6" s="1"/>
  <c r="G79" i="6"/>
  <c r="H79" i="6" s="1"/>
  <c r="G78" i="6"/>
  <c r="H78" i="6" s="1"/>
  <c r="G77" i="6"/>
  <c r="H77" i="6" s="1"/>
  <c r="G76" i="6"/>
  <c r="H76" i="6" s="1"/>
  <c r="G75" i="6"/>
  <c r="H75" i="6" s="1"/>
  <c r="G74" i="6"/>
  <c r="H74" i="6" s="1"/>
  <c r="G73" i="6"/>
  <c r="H73" i="6" s="1"/>
  <c r="G72" i="6"/>
  <c r="H72" i="6" s="1"/>
  <c r="G71" i="6"/>
  <c r="H71" i="6" s="1"/>
  <c r="G70" i="6"/>
  <c r="H70" i="6" s="1"/>
  <c r="G69" i="6"/>
  <c r="H69" i="6" s="1"/>
  <c r="G68" i="6"/>
  <c r="H68" i="6" s="1"/>
  <c r="G67" i="6"/>
  <c r="H67" i="6" s="1"/>
  <c r="G66" i="6"/>
  <c r="H66" i="6" s="1"/>
  <c r="G65" i="6"/>
  <c r="H65" i="6" s="1"/>
  <c r="G64" i="6"/>
  <c r="H64" i="6" s="1"/>
  <c r="G63" i="6"/>
  <c r="H63" i="6" s="1"/>
  <c r="G62" i="6"/>
  <c r="H62" i="6" s="1"/>
  <c r="G61" i="6"/>
  <c r="H61" i="6" s="1"/>
  <c r="G60" i="6"/>
  <c r="H60" i="6" s="1"/>
  <c r="G59" i="6"/>
  <c r="H59" i="6" s="1"/>
  <c r="G58" i="6"/>
  <c r="H58" i="6" s="1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H8" i="6"/>
  <c r="G7" i="6"/>
  <c r="H7" i="6" s="1"/>
  <c r="F545" i="6"/>
  <c r="F391" i="6"/>
  <c r="F390" i="6"/>
  <c r="F389" i="6"/>
  <c r="F388" i="6"/>
  <c r="F387" i="6"/>
  <c r="F386" i="6"/>
  <c r="F385" i="6"/>
  <c r="F384" i="6"/>
  <c r="F382" i="6"/>
  <c r="F381" i="6"/>
  <c r="F380" i="6"/>
  <c r="F379" i="6"/>
  <c r="F378" i="6"/>
  <c r="F377" i="6"/>
  <c r="F376" i="6"/>
  <c r="F375" i="6"/>
  <c r="F374" i="6"/>
  <c r="F373" i="6"/>
  <c r="F372" i="6"/>
  <c r="F370" i="6"/>
  <c r="F369" i="6"/>
  <c r="F368" i="6"/>
  <c r="F367" i="6"/>
  <c r="F366" i="6"/>
  <c r="F365" i="6"/>
  <c r="F364" i="6"/>
  <c r="F363" i="6"/>
  <c r="F362" i="6"/>
  <c r="F361" i="6"/>
  <c r="F360" i="6"/>
  <c r="F358" i="6"/>
  <c r="F357" i="6"/>
  <c r="F356" i="6"/>
  <c r="F355" i="6"/>
  <c r="F354" i="6"/>
  <c r="F353" i="6"/>
  <c r="F352" i="6"/>
  <c r="F351" i="6"/>
  <c r="F350" i="6"/>
  <c r="F349" i="6"/>
  <c r="F348" i="6"/>
  <c r="F346" i="6"/>
  <c r="F345" i="6"/>
  <c r="F344" i="6"/>
  <c r="F343" i="6"/>
  <c r="F342" i="6"/>
  <c r="F341" i="6"/>
  <c r="F340" i="6"/>
  <c r="F339" i="6"/>
  <c r="F338" i="6"/>
  <c r="F337" i="6"/>
  <c r="F336" i="6"/>
  <c r="F334" i="6"/>
  <c r="F333" i="6"/>
  <c r="F332" i="6"/>
  <c r="F331" i="6"/>
  <c r="F330" i="6"/>
  <c r="F329" i="6"/>
  <c r="F328" i="6"/>
  <c r="F327" i="6"/>
  <c r="F326" i="6"/>
  <c r="F325" i="6"/>
  <c r="F324" i="6"/>
  <c r="F322" i="6"/>
  <c r="F321" i="6"/>
  <c r="F320" i="6"/>
  <c r="F319" i="6"/>
  <c r="F318" i="6"/>
  <c r="F317" i="6"/>
  <c r="F316" i="6"/>
  <c r="F315" i="6"/>
  <c r="F314" i="6"/>
  <c r="F313" i="6"/>
  <c r="F312" i="6"/>
  <c r="F310" i="6"/>
  <c r="F309" i="6"/>
  <c r="F308" i="6"/>
  <c r="F307" i="6"/>
  <c r="F306" i="6"/>
  <c r="F305" i="6"/>
  <c r="F304" i="6"/>
  <c r="F303" i="6"/>
  <c r="F302" i="6"/>
  <c r="F301" i="6"/>
  <c r="F300" i="6"/>
  <c r="F298" i="6"/>
  <c r="F297" i="6"/>
  <c r="F296" i="6"/>
  <c r="F295" i="6"/>
  <c r="F294" i="6"/>
  <c r="F293" i="6"/>
  <c r="F292" i="6"/>
  <c r="F291" i="6"/>
  <c r="F290" i="6"/>
  <c r="F289" i="6"/>
  <c r="F288" i="6"/>
  <c r="F286" i="6"/>
  <c r="F285" i="6"/>
  <c r="F284" i="6"/>
  <c r="F283" i="6"/>
  <c r="F282" i="6"/>
  <c r="F281" i="6"/>
  <c r="F280" i="6"/>
  <c r="F279" i="6"/>
  <c r="F278" i="6"/>
  <c r="F277" i="6"/>
  <c r="F276" i="6"/>
  <c r="F274" i="6"/>
  <c r="F273" i="6"/>
  <c r="F272" i="6"/>
  <c r="F271" i="6"/>
  <c r="F270" i="6"/>
  <c r="F269" i="6"/>
  <c r="F268" i="6"/>
  <c r="F267" i="6"/>
  <c r="F266" i="6"/>
  <c r="F265" i="6"/>
  <c r="F264" i="6"/>
  <c r="F262" i="6"/>
  <c r="F261" i="6"/>
  <c r="F260" i="6"/>
  <c r="F259" i="6"/>
  <c r="F258" i="6"/>
  <c r="F257" i="6"/>
  <c r="F256" i="6"/>
  <c r="F255" i="6"/>
  <c r="F254" i="6"/>
  <c r="F253" i="6"/>
  <c r="F252" i="6"/>
  <c r="F250" i="6"/>
  <c r="F249" i="6"/>
  <c r="F248" i="6"/>
  <c r="F247" i="6"/>
  <c r="F246" i="6"/>
  <c r="F245" i="6"/>
  <c r="F244" i="6"/>
  <c r="F243" i="6"/>
  <c r="F242" i="6"/>
  <c r="F241" i="6"/>
  <c r="F240" i="6"/>
  <c r="F238" i="6"/>
  <c r="F237" i="6"/>
  <c r="F236" i="6"/>
  <c r="F235" i="6"/>
  <c r="F234" i="6"/>
  <c r="F233" i="6"/>
  <c r="F232" i="6"/>
  <c r="F231" i="6"/>
  <c r="F230" i="6"/>
  <c r="F229" i="6"/>
  <c r="F228" i="6"/>
  <c r="F226" i="6"/>
  <c r="F225" i="6"/>
  <c r="F224" i="6"/>
  <c r="F223" i="6"/>
  <c r="F222" i="6"/>
  <c r="F221" i="6"/>
  <c r="F220" i="6"/>
  <c r="F219" i="6"/>
  <c r="F218" i="6"/>
  <c r="F217" i="6"/>
  <c r="F216" i="6"/>
  <c r="F214" i="6"/>
  <c r="F213" i="6"/>
  <c r="F212" i="6"/>
  <c r="F211" i="6"/>
  <c r="F210" i="6"/>
  <c r="F209" i="6"/>
  <c r="F208" i="6"/>
  <c r="F207" i="6"/>
  <c r="F206" i="6"/>
  <c r="F205" i="6"/>
  <c r="F204" i="6"/>
  <c r="F202" i="6"/>
  <c r="F201" i="6"/>
  <c r="F200" i="6"/>
  <c r="F199" i="6"/>
  <c r="F198" i="6"/>
  <c r="F197" i="6"/>
  <c r="F196" i="6"/>
  <c r="F195" i="6"/>
  <c r="F194" i="6"/>
  <c r="F193" i="6"/>
  <c r="F192" i="6"/>
  <c r="F190" i="6"/>
  <c r="F189" i="6"/>
  <c r="F188" i="6"/>
  <c r="F187" i="6"/>
  <c r="F186" i="6"/>
  <c r="F185" i="6"/>
  <c r="F184" i="6"/>
  <c r="F183" i="6"/>
  <c r="F182" i="6"/>
  <c r="F181" i="6"/>
  <c r="F180" i="6"/>
  <c r="F178" i="6"/>
  <c r="F177" i="6"/>
  <c r="F176" i="6"/>
  <c r="F175" i="6"/>
  <c r="F174" i="6"/>
  <c r="F173" i="6"/>
  <c r="F172" i="6"/>
  <c r="F171" i="6"/>
  <c r="F170" i="6"/>
  <c r="F169" i="6"/>
  <c r="F168" i="6"/>
  <c r="F166" i="6"/>
  <c r="F165" i="6"/>
  <c r="F164" i="6"/>
  <c r="F163" i="6"/>
  <c r="F162" i="6"/>
  <c r="F161" i="6"/>
  <c r="F160" i="6"/>
  <c r="F159" i="6"/>
  <c r="F158" i="6"/>
  <c r="F157" i="6"/>
  <c r="F156" i="6"/>
  <c r="F154" i="6"/>
  <c r="F153" i="6"/>
  <c r="F152" i="6"/>
  <c r="F151" i="6"/>
  <c r="F150" i="6"/>
  <c r="F149" i="6"/>
  <c r="F148" i="6"/>
  <c r="F147" i="6"/>
  <c r="F146" i="6"/>
  <c r="F145" i="6"/>
  <c r="F144" i="6"/>
  <c r="F142" i="6"/>
  <c r="F141" i="6"/>
  <c r="F140" i="6"/>
  <c r="F139" i="6"/>
  <c r="F138" i="6"/>
  <c r="F137" i="6"/>
  <c r="F136" i="6"/>
  <c r="F135" i="6"/>
  <c r="F134" i="6"/>
  <c r="F133" i="6"/>
  <c r="F132" i="6"/>
  <c r="F130" i="6"/>
  <c r="F129" i="6"/>
  <c r="F128" i="6"/>
  <c r="F127" i="6"/>
  <c r="F126" i="6"/>
  <c r="F125" i="6"/>
  <c r="F124" i="6"/>
  <c r="F123" i="6"/>
  <c r="F122" i="6"/>
  <c r="F121" i="6"/>
  <c r="F120" i="6"/>
  <c r="F118" i="6"/>
  <c r="F117" i="6"/>
  <c r="F116" i="6"/>
  <c r="F115" i="6"/>
  <c r="F114" i="6"/>
  <c r="F113" i="6"/>
  <c r="F112" i="6"/>
  <c r="F111" i="6"/>
  <c r="F110" i="6"/>
  <c r="F109" i="6"/>
  <c r="F108" i="6"/>
  <c r="F106" i="6"/>
  <c r="F105" i="6"/>
  <c r="F104" i="6"/>
  <c r="F103" i="6"/>
  <c r="F102" i="6"/>
  <c r="F101" i="6"/>
  <c r="F100" i="6"/>
  <c r="F99" i="6"/>
  <c r="F98" i="6"/>
  <c r="F97" i="6"/>
  <c r="F96" i="6"/>
  <c r="F94" i="6"/>
  <c r="F93" i="6"/>
  <c r="F92" i="6"/>
  <c r="F91" i="6"/>
  <c r="F90" i="6"/>
  <c r="F89" i="6"/>
  <c r="F88" i="6"/>
  <c r="F87" i="6"/>
  <c r="F86" i="6"/>
  <c r="F85" i="6"/>
  <c r="F84" i="6"/>
  <c r="F82" i="6"/>
  <c r="F81" i="6"/>
  <c r="F80" i="6"/>
  <c r="F79" i="6"/>
  <c r="F78" i="6"/>
  <c r="F77" i="6"/>
  <c r="F76" i="6"/>
  <c r="F75" i="6"/>
  <c r="F74" i="6"/>
  <c r="F73" i="6"/>
  <c r="F72" i="6"/>
  <c r="F70" i="6"/>
  <c r="F69" i="6"/>
  <c r="F68" i="6"/>
  <c r="F67" i="6"/>
  <c r="F66" i="6"/>
  <c r="F65" i="6"/>
  <c r="F64" i="6"/>
  <c r="F63" i="6"/>
  <c r="F62" i="6"/>
  <c r="F61" i="6"/>
  <c r="F57" i="6"/>
  <c r="F56" i="6"/>
  <c r="F55" i="6"/>
  <c r="F54" i="6"/>
  <c r="F53" i="6"/>
  <c r="F52" i="6"/>
  <c r="F51" i="6"/>
  <c r="F50" i="6"/>
  <c r="F49" i="6"/>
  <c r="F46" i="6"/>
  <c r="F45" i="6"/>
  <c r="F44" i="6"/>
  <c r="F43" i="6"/>
  <c r="F40" i="6"/>
  <c r="F37" i="6"/>
  <c r="F33" i="6"/>
  <c r="F32" i="6"/>
  <c r="F31" i="6"/>
  <c r="F30" i="6"/>
  <c r="F29" i="6"/>
  <c r="F28" i="6"/>
  <c r="F27" i="6"/>
  <c r="F26" i="6"/>
  <c r="F25" i="6"/>
  <c r="F24" i="6"/>
  <c r="F21" i="6"/>
  <c r="F20" i="6"/>
  <c r="F19" i="6"/>
  <c r="F18" i="6"/>
  <c r="F17" i="6"/>
  <c r="F16" i="6"/>
  <c r="F15" i="6"/>
  <c r="F14" i="6"/>
  <c r="F13" i="6"/>
  <c r="F12" i="6"/>
  <c r="F9" i="6"/>
  <c r="F8" i="6"/>
  <c r="G6" i="6"/>
  <c r="H6" i="6" s="1"/>
  <c r="F60" i="6" l="1"/>
  <c r="F58" i="6"/>
  <c r="F48" i="6"/>
  <c r="F42" i="6"/>
  <c r="F41" i="6"/>
  <c r="F38" i="6"/>
  <c r="F39" i="6"/>
  <c r="F36" i="6"/>
  <c r="F34" i="6"/>
  <c r="F7" i="6"/>
  <c r="F6" i="6"/>
  <c r="F10" i="6"/>
  <c r="F22" i="6"/>
  <c r="F11" i="6"/>
  <c r="F23" i="6"/>
  <c r="F35" i="6"/>
  <c r="F47" i="6"/>
  <c r="F59" i="6"/>
  <c r="F71" i="6"/>
  <c r="F83" i="6"/>
  <c r="F95" i="6"/>
  <c r="F107" i="6"/>
  <c r="F119" i="6"/>
  <c r="F131" i="6"/>
  <c r="F143" i="6"/>
  <c r="F155" i="6"/>
  <c r="F167" i="6"/>
  <c r="F179" i="6"/>
  <c r="F191" i="6"/>
  <c r="F203" i="6"/>
  <c r="F215" i="6"/>
  <c r="F227" i="6"/>
  <c r="F239" i="6"/>
  <c r="F251" i="6"/>
  <c r="F263" i="6"/>
  <c r="F275" i="6"/>
  <c r="F287" i="6"/>
  <c r="F299" i="6"/>
  <c r="F311" i="6"/>
  <c r="F323" i="6"/>
  <c r="F335" i="6"/>
  <c r="F347" i="6"/>
  <c r="F359" i="6"/>
  <c r="F371" i="6"/>
  <c r="F383" i="6"/>
  <c r="H544" i="6"/>
  <c r="F544" i="6"/>
  <c r="E30" i="4" l="1"/>
  <c r="H30" i="4" s="1"/>
  <c r="F30" i="4" l="1"/>
  <c r="G30" i="4" s="1"/>
  <c r="P29" i="4"/>
  <c r="E29" i="4"/>
  <c r="H29" i="4" s="1"/>
  <c r="F22" i="4"/>
  <c r="E22" i="4"/>
  <c r="H22" i="4" s="1"/>
  <c r="F21" i="4"/>
  <c r="E21" i="4"/>
  <c r="H21" i="4" s="1"/>
  <c r="P20" i="4"/>
  <c r="F20" i="4"/>
  <c r="E20" i="4"/>
  <c r="H20" i="4" s="1"/>
  <c r="H13" i="4"/>
  <c r="E13" i="4"/>
  <c r="H12" i="4"/>
  <c r="E12" i="4"/>
  <c r="R11" i="4"/>
  <c r="P11" i="4"/>
  <c r="O11" i="4"/>
  <c r="N11" i="4"/>
  <c r="M11" i="4"/>
  <c r="H11" i="4"/>
  <c r="E11" i="4"/>
  <c r="M13" i="4" l="1"/>
  <c r="Z10" i="4" s="1"/>
  <c r="AA10" i="4" s="1"/>
  <c r="AB10" i="4" s="1"/>
  <c r="F29" i="4"/>
  <c r="S20" i="4"/>
  <c r="R20" i="4"/>
  <c r="O20" i="4"/>
  <c r="G20" i="4"/>
  <c r="M20" i="4"/>
  <c r="N20" i="4"/>
  <c r="G21" i="4"/>
  <c r="G22" i="4"/>
  <c r="G29" i="4" l="1"/>
  <c r="M22" i="4"/>
  <c r="Z19" i="4" l="1"/>
  <c r="AA19" i="4" s="1"/>
  <c r="AB19" i="4" s="1"/>
  <c r="N29" i="4" l="1"/>
  <c r="O29" i="4"/>
  <c r="S4" i="4" s="1"/>
  <c r="S29" i="4"/>
  <c r="R29" i="4"/>
  <c r="M29" i="4"/>
  <c r="M31" i="4" s="1"/>
  <c r="T29" i="4" l="1"/>
  <c r="T11" i="4"/>
  <c r="T20" i="4"/>
  <c r="Z28" i="4"/>
  <c r="AA28" i="4" s="1"/>
  <c r="AB28" i="4" l="1"/>
</calcChain>
</file>

<file path=xl/sharedStrings.xml><?xml version="1.0" encoding="utf-8"?>
<sst xmlns="http://schemas.openxmlformats.org/spreadsheetml/2006/main" count="1209" uniqueCount="598">
  <si>
    <t>Артикул</t>
  </si>
  <si>
    <t>ВОСМС</t>
  </si>
  <si>
    <t>Наименование 
товара</t>
  </si>
  <si>
    <t>Цена 
закупки</t>
  </si>
  <si>
    <t>Цена 
реализации</t>
  </si>
  <si>
    <t>Комиссия 
Kaspi магазина</t>
  </si>
  <si>
    <t>Комиссия 
Kaspi Pay</t>
  </si>
  <si>
    <t>Наценка (%)</t>
  </si>
  <si>
    <t>Наценка (тг)</t>
  </si>
  <si>
    <t>ОПВ</t>
  </si>
  <si>
    <t>ОПРВ</t>
  </si>
  <si>
    <t>СО</t>
  </si>
  <si>
    <t>ИПН</t>
  </si>
  <si>
    <t>СН</t>
  </si>
  <si>
    <t>Ежемесячные налоги</t>
  </si>
  <si>
    <t>Полугодовые налоги</t>
  </si>
  <si>
    <t>Комиссия Kaspi</t>
  </si>
  <si>
    <t>Услуги</t>
  </si>
  <si>
    <t>МЗП</t>
  </si>
  <si>
    <t>МРП</t>
  </si>
  <si>
    <t>Август 2024 г.</t>
  </si>
  <si>
    <t>Сентябрь 2024 г.</t>
  </si>
  <si>
    <t>AGB</t>
  </si>
  <si>
    <t>BLOSSOM</t>
  </si>
  <si>
    <t>ЧАЗ</t>
  </si>
  <si>
    <t>Октябрь 2024 г.</t>
  </si>
  <si>
    <t>Доставка 
Kaspi</t>
  </si>
  <si>
    <t>2-ое полугодие 2024 г.</t>
  </si>
  <si>
    <t>Кире</t>
  </si>
  <si>
    <t>Чистые</t>
  </si>
  <si>
    <t>С 1 ноября 2024 года переход на СНР с использованием фиксированного вычета.</t>
  </si>
  <si>
    <t>Цена 
закупки 
+ 
наценка</t>
  </si>
  <si>
    <t>Петля AGB Eclipse 3.0 хром 1 шт</t>
  </si>
  <si>
    <t>Врезной замок цилиндровый AGB B010255003</t>
  </si>
  <si>
    <t>Петля AGB скрытая ECLIPSE 2.0 E30200.03.34 универсальная</t>
  </si>
  <si>
    <t>Петля AGB Eclipse 2.0 белый 1 шт</t>
  </si>
  <si>
    <t>Петля AGB Eclipse 2.0 латунь 1 шт</t>
  </si>
  <si>
    <t>Петля AGB Eclipse 2.0 никель 1 шт</t>
  </si>
  <si>
    <t>AGB В 01103.50.06 хром</t>
  </si>
  <si>
    <t>Петля AGB Eclipse 2.0 хром 1 шт</t>
  </si>
  <si>
    <t>Петля AGB Eclipse 3.0 белый 1 шт</t>
  </si>
  <si>
    <t>Петля AGB Eclipse 3.0 черный 1 шт</t>
  </si>
  <si>
    <t>Врезной замок цилиндровый AGB B 061035093</t>
  </si>
  <si>
    <t>Врезной замок цилиндровый AGB B 01103 50 93</t>
  </si>
  <si>
    <t>Петля AGB скрытая ECLIPSE 2.0 E30200.03.93 универсальная</t>
  </si>
  <si>
    <t>Врезной замок магнитный AGB 61025093</t>
  </si>
  <si>
    <t>Петля AGB скрытая ECLIPSE 2.0 E30200.03.91 универсальная</t>
  </si>
  <si>
    <t>Петля AGB скрытая E30200.03.93 универсальная</t>
  </si>
  <si>
    <t>Петля AGB скрытая ECLIPSE 2.0 E30200.03.03 универсальная</t>
  </si>
  <si>
    <t>Петля AGB скрытая E30200.03.03 универсальная</t>
  </si>
  <si>
    <t>Петля AGB врезная ECLIPSE 2.0 универсальная</t>
  </si>
  <si>
    <t>Amig задвижка 735, врезной</t>
  </si>
  <si>
    <t>Петля Anselmi скрытая AN 150 3D универсальная</t>
  </si>
  <si>
    <t>Петля Anselmi скрытая AN 140 3D универсальная</t>
  </si>
  <si>
    <t>Замок навесной BLOSSOM LS2170, английский</t>
  </si>
  <si>
    <t>Врезной замок сувальдный BORDER 72260 (K 8-6)</t>
  </si>
  <si>
    <t>Врезной замок сувальдный BORDER 77937</t>
  </si>
  <si>
    <t>Врезной замок цилиндровый BORDER 79059</t>
  </si>
  <si>
    <t>Врезной замок сувальдный BORDER Prosam с ручкой 84301</t>
  </si>
  <si>
    <t>Врезной замок сувальдный BORDER 72260</t>
  </si>
  <si>
    <t>Врезной замок сувальдный BORDER 70900</t>
  </si>
  <si>
    <t>Врезной замок сувальдный BORDER 80500</t>
  </si>
  <si>
    <t>Врезной замок сувальдный BORDER 73100</t>
  </si>
  <si>
    <t>Врезной замок сувальдный BORDER 85200</t>
  </si>
  <si>
    <t>Врезной замок цилиндровый BORDER Prosam 88300 4607027720179</t>
  </si>
  <si>
    <t>Врезной замок сувальдный BORDER 76500</t>
  </si>
  <si>
    <t>Врезной замок сувальдный BORDER ЗВ8-6/13 80600</t>
  </si>
  <si>
    <t>Врезной замок сувальдный BORDER 79601</t>
  </si>
  <si>
    <t>Врезной замок цилиндровый BORDER 75401</t>
  </si>
  <si>
    <t>Врезной замок сувальдный BORDER 73119</t>
  </si>
  <si>
    <t>BORDER задвижка 81611 З-60, врезной</t>
  </si>
  <si>
    <t>Врезной замок сувальдный BORDER 73100 ЗВ8-6/13КЦ2-71</t>
  </si>
  <si>
    <t>Врезной замок цилиндровый Просам 88300-ЗНД-1А/Д</t>
  </si>
  <si>
    <t>Врезной замок сувальдный Просам 76610-ЗВ8-4С/13-САМ-Мини</t>
  </si>
  <si>
    <t>Врезной замок сувальдный Просам Border 70911-ЗВ8-8Д/15</t>
  </si>
  <si>
    <t>Врезной замок английский Просам Border 79059-ЗВ4-3/85К</t>
  </si>
  <si>
    <t>Врезной замок цилиндровый BORDER ЗВ4-3/85М /79045/ ID товара: 31167</t>
  </si>
  <si>
    <t>Врезной замок цилиндровый BORDER 87316</t>
  </si>
  <si>
    <t>Врезной замок сувальдный BORDER 77937 46070279729134</t>
  </si>
  <si>
    <t>Врезной замок сувальдный BORDER Prosam с ручкой 88012 4607027727901</t>
  </si>
  <si>
    <t>Врезной замок сувальдный BORDER Prosam с ручкой 84301 4640014062951</t>
  </si>
  <si>
    <t>High Grade накладка RR.05.055.CR.CR, ЦАМ</t>
  </si>
  <si>
    <t>High Grade накладка RR.17.055.MN, ЦАМ</t>
  </si>
  <si>
    <t>High Grade накладка RR.17.055.MA, ЦАМ</t>
  </si>
  <si>
    <t>High Grade накладка RR.06.055.00.AB, ЦАМ</t>
  </si>
  <si>
    <t>High Grade накладка RR.05.055.MN.NC, ЦАМ</t>
  </si>
  <si>
    <t>High Grade накладка RR.06.055.00.AS, ЦАМ</t>
  </si>
  <si>
    <t>High Grade накладка RR.05.055.BL.BL, ЦАМ</t>
  </si>
  <si>
    <t>High Grade ручка на розетке 2 шт, HR520.Z5.00.MN</t>
  </si>
  <si>
    <t>High Grade ручка на розетке 2 шт, HR398.Z7.PV</t>
  </si>
  <si>
    <t>High Grade ручка на розетке 2 шт, HR520.Z5.00.AB</t>
  </si>
  <si>
    <t>High Grade ручка на розетке 2 шт, HR.877.Z7.PV</t>
  </si>
  <si>
    <t>High Grade накладка RR.17.055.FB, ЦАМ</t>
  </si>
  <si>
    <t>High Grade ручка на розетке 2 шт, HR398.Z7.SG</t>
  </si>
  <si>
    <t>High Grade накладка RR.07.055.FB, ЦАМ</t>
  </si>
  <si>
    <t>High Grade накладка RR.17.055.SG, ЦАМ</t>
  </si>
  <si>
    <t>High Grade накладка RR.05.055.CF.CF, ЦАМ</t>
  </si>
  <si>
    <t>High Grade накладка RR.17.055.NP, ЦАМ</t>
  </si>
  <si>
    <t>High Grade накладка RR.17.055.WP, ЦАМ</t>
  </si>
  <si>
    <t>High Grade накладка RR.17.055.SB, ЦАМ</t>
  </si>
  <si>
    <t>High Grade ручка на розетке 2 шт, HR552.Z7.FB</t>
  </si>
  <si>
    <t>High Grade накладка RR.05.055.WH.WH, ЦАМ</t>
  </si>
  <si>
    <t>High Grade накладка RR.07.055.SB, ЦАМ</t>
  </si>
  <si>
    <t>High Grade накладка RR.08.055.00.AS, ЦАМ</t>
  </si>
  <si>
    <t>High Grade накладка RR.07.055.PV.PV, ЦАМ</t>
  </si>
  <si>
    <t>High Grade ручка на розетке 2 шт, HR209.Z5.MN.CR</t>
  </si>
  <si>
    <t>High Grade накладка RR.07.055.MN, ЦАМ</t>
  </si>
  <si>
    <t>High Grade накладка RR.05.055.PV.PV, ЦАМ</t>
  </si>
  <si>
    <t>High Grade накладка RR.05.055.PB.MB, ЦАМ</t>
  </si>
  <si>
    <t>High Grade ручка на розетке 2 шт, HR520.Z5.00.CR</t>
  </si>
  <si>
    <t>High Grade накладка RR.05.055.MN.MN, ЦАМ</t>
  </si>
  <si>
    <t>High Grade ручка на розетке 2 шт, HR520.Z5.00.WH</t>
  </si>
  <si>
    <t>High Grade накладка RR.08.055.00.AB, ЦАМ</t>
  </si>
  <si>
    <t>High Grade ручка на розетке 2 шт, HR520.Z5.00.BL</t>
  </si>
  <si>
    <t>High Grade ручка на розетке 2 шт, HR212.A5.MB.PB</t>
  </si>
  <si>
    <t>High Grade накладка RR.07.055.SG, ЦАМ</t>
  </si>
  <si>
    <t>High Grade накладка RR.05.055.MA.MA, ЦАМ</t>
  </si>
  <si>
    <t>High Grade накладка RR.07.055.CR, ЦАМ</t>
  </si>
  <si>
    <t>High Grade ручка на розетке 2 шт, HR212.A5.MN.CR</t>
  </si>
  <si>
    <t>High Grade накладка RR.17.055.CR, ЦАМ</t>
  </si>
  <si>
    <t>High Grade накладка RR.09.055.GL.WT, ЦАМ</t>
  </si>
  <si>
    <t>High Grade накладка RR.05.055.PB.PB, ЦАМ</t>
  </si>
  <si>
    <t>Дверной доводчик Highgrade верхний DC7350120SI</t>
  </si>
  <si>
    <t>Highgrade накладка RQ.A4.HG2.MN.MN, алюминий</t>
  </si>
  <si>
    <t>Highgrade накладка WQ.A4.HG 2.MN.MN, сталь</t>
  </si>
  <si>
    <t>Дверной доводчик Highgrade верхний DC6123065BW</t>
  </si>
  <si>
    <t>Дверной глазок Highgrade VZ16.50.090.03</t>
  </si>
  <si>
    <t>Врезной замок английский Highgrade L1020.50.70.BL</t>
  </si>
  <si>
    <t>Highgrade сердцевина С5000 40.50MN, латунь</t>
  </si>
  <si>
    <t>Highgrade ручка на розетке 2 шт, HR212.A5.MB.PB</t>
  </si>
  <si>
    <t>Highgrade ручка на розетке 2 шт, HR212.A.MN.CR</t>
  </si>
  <si>
    <t>Highgrade Сердцевина C500T.40.40MN латунь</t>
  </si>
  <si>
    <t>Highgrade ручка на розетке 2 шт HQ470 nikel</t>
  </si>
  <si>
    <t>Highgrade ручка на розетке 2 шт HQ629 black</t>
  </si>
  <si>
    <t>Петля High Grade накладная HG 100x75x2.5-2BB MG универсальная</t>
  </si>
  <si>
    <t>Highgrade накладка WQ.A4.HG 2.BL.BL, алюминий</t>
  </si>
  <si>
    <t>Highgrade накладка RQ.A4.HG2.BL.BL, алюминий</t>
  </si>
  <si>
    <t>Highgrade накладка A RQ.12.055.MN HG, ЦАМ</t>
  </si>
  <si>
    <t>Дверной доводчик Highgrade верхний DC6234085SI</t>
  </si>
  <si>
    <t>Дверной глазок Highgrade VB16.70.110.01 латунь</t>
  </si>
  <si>
    <t>High Grade накладка RR.05.055.MN.MN HG, ЦАМ</t>
  </si>
  <si>
    <t>Накладка WC05.255.MA.MA, латунь</t>
  </si>
  <si>
    <t>Цилиндровый механизм Highgrade C100T.30.30AB, латунь 60 мм х 32 мм</t>
  </si>
  <si>
    <t>Врезной замок магнитный Highgrade L3600.50.96.MA</t>
  </si>
  <si>
    <t>Highgrade ручка на розетке 2 шт, HR525.Z5.MA</t>
  </si>
  <si>
    <t>Highgrade ручка на розетке 2 шт, HR347.Z5.MA</t>
  </si>
  <si>
    <t>Ручка на розетке 2 шт, HR781.Z5.MA</t>
  </si>
  <si>
    <t>Highgrade накладка RR.05.055.MA.MA, латунь</t>
  </si>
  <si>
    <t>High Grade накладка WC05.255.PB.PB/PV HG, сталь</t>
  </si>
  <si>
    <t>Петля Highgrade врезная 120x80x3.0-4BB AB универсальная</t>
  </si>
  <si>
    <t>High Grade ручка на розетке 2 шт, HR212.A5.MB.PB HG</t>
  </si>
  <si>
    <t>High Grade ручка на розетке 2 шт, HR256.Z7.FB.PV</t>
  </si>
  <si>
    <t>High Grade ручка на розетке 2 шт, HQ361.Z2.SB/CR HG</t>
  </si>
  <si>
    <t>High Grade ручка на розетке 2 шт, HQ830.Z4.SB.CR</t>
  </si>
  <si>
    <t>High Grade ручка на розетке 2 шт, HQ285.Z4.SB.SB</t>
  </si>
  <si>
    <t>Highgrade ручка скоба 2 шт, PH.03.500.30.SS</t>
  </si>
  <si>
    <t>Цилиндровый механизм High Grade C500T.40.40BL, ЦАМ 80х17 мм</t>
  </si>
  <si>
    <t>Цилиндровый механизм High Grade C500T.35.35BL, ЦАМ 70х17 мм</t>
  </si>
  <si>
    <t>Цилиндровый механизм High Grade C5000.40.40BL, ЦАМ 80х17 мм</t>
  </si>
  <si>
    <t>Цилиндровый механизм High Grade C5000.35.35BL, ЦАМ 70х17 мм</t>
  </si>
  <si>
    <t>Дверной доводчик Highgrade верхний DC7250120BL для дверей до 120 кг</t>
  </si>
  <si>
    <t>Highgrade ручка на планке 2 шт, HL840A.012.BL</t>
  </si>
  <si>
    <t>Highgrade ручка на розетке 2 шт, 629MN</t>
  </si>
  <si>
    <t>High Grade ручка на розетке 2 шт, 830SB.MN</t>
  </si>
  <si>
    <t>High Grade ручка на розетке 2 шт, 629FB</t>
  </si>
  <si>
    <t>High Grade ручка на розетке 2 шт, 559MA</t>
  </si>
  <si>
    <t>High Grade ручка на розетке 2 шт, 559NP</t>
  </si>
  <si>
    <t>High Grade ручка на розетке 2 шт, 559FB</t>
  </si>
  <si>
    <t>High Grade ручка на розетке 2 шт, 431FB</t>
  </si>
  <si>
    <t>High Grade ручка на розетке 2 шт, 431MN</t>
  </si>
  <si>
    <t>High Grade ручка на розетке 2 шт, 387MN</t>
  </si>
  <si>
    <t>High Grade ручка на розетке 2 шт, 387FB</t>
  </si>
  <si>
    <t>Highgrade ручка на розетке 2 шт, HQ278.Z2.SB</t>
  </si>
  <si>
    <t>Highgrade ручка на розетке 2 шт, HR637.Z19.MN</t>
  </si>
  <si>
    <t>Highgrade ручка на розетке 2 шт, HQ830.Z4.SB.CR</t>
  </si>
  <si>
    <t>Highgrade ручка скоба 2 шт, PH.08.500.40.BL</t>
  </si>
  <si>
    <t>Дверной доводчик Highgrade верхний DC8823065SI для дверей до 65 кг</t>
  </si>
  <si>
    <t>Highgrade ручка на планке 2 шт, HL315A.85.2.FB</t>
  </si>
  <si>
    <t>Highgrade ручка на планке 2 шт, HL273A.011.MB</t>
  </si>
  <si>
    <t>Highgrade ручка скоба 2 шт, PH.07.800.40.SS</t>
  </si>
  <si>
    <t>Highgrade ручка на планке 2 шт, HL315A.85.2.SB</t>
  </si>
  <si>
    <t>High Grade сердцевина C5000.30.40MN, никель</t>
  </si>
  <si>
    <t>High Grade сердцевина C5000.35.35.MN, никель</t>
  </si>
  <si>
    <t>High Grade сердцевина C5000.50.50MN, никель</t>
  </si>
  <si>
    <t>High Grade сердцевина C5000.35.45MN, никель</t>
  </si>
  <si>
    <t>High Grade сердцевина C5000.40.40.MN, никель</t>
  </si>
  <si>
    <t>High Grade сердцевина C5000.45.45.MN, никель</t>
  </si>
  <si>
    <t>High Grade сердцевина C5000.30.30MN, никель</t>
  </si>
  <si>
    <t>Петля High Grade врезная hg 100*75*2.5-bb cr универсальная</t>
  </si>
  <si>
    <t>Петля High Grade врезная Hg 100*70*3.0-4bb AB универсальная</t>
  </si>
  <si>
    <t>Петля High Grade врезная Hg 100*70*3.0-4bb cr универсальная</t>
  </si>
  <si>
    <t>Петля High Grade врезная Hg 100*70*3.0-4bb wb универсальная</t>
  </si>
  <si>
    <t>Петля High Grade врезная HG 100x75x2.5-2BB AB универсальная</t>
  </si>
  <si>
    <t>Петля High Grade врезная HG 100*70*3.0-4bb mg универсальная</t>
  </si>
  <si>
    <t>Петля High Grade врезная Hg 100*70*3.0-4bb g универсальная</t>
  </si>
  <si>
    <t>Петля High Grade врезная Hg 100*70*3.0-4bb s универсальная</t>
  </si>
  <si>
    <t>Петля High Grade врезная HG 100*75*2.5-2BB G универсальная</t>
  </si>
  <si>
    <t>Петля High Grade врезная Hg 100x75x2.5-2bb wb универсальная</t>
  </si>
  <si>
    <t>Петля High Grade врезная HG 100*75*2.5-2BB S универсальная</t>
  </si>
  <si>
    <t>Петля High Grade врезная HG 100*75*2.5-2BB BB 2PCS универсальная</t>
  </si>
  <si>
    <t>Петля High Grade врезная Hg 100*75*2.5-2bb mb универсальная</t>
  </si>
  <si>
    <t>High Grade стоппер ST.02.Z25.45.MN, для межкомнатных дверей</t>
  </si>
  <si>
    <t>Врезной замок цилиндровый Kale 252/R (252R000028)</t>
  </si>
  <si>
    <t>Врезной замок цилиндровый Kale 257/R (25700000011)</t>
  </si>
  <si>
    <t>Врезной замок цилиндровый Абсолют ЗВ4-3.03</t>
  </si>
  <si>
    <t>Врезной замок цилиндровый Абсолют ЗВ1-1А</t>
  </si>
  <si>
    <t>Гардиан ручка на планке 2 шт, 41.12 Медный антик</t>
  </si>
  <si>
    <t>Врезной замок цилиндровый Гардиан 62.11</t>
  </si>
  <si>
    <t>Врезной замок цилиндровый Гардиан 32.11</t>
  </si>
  <si>
    <t>Врезной замок комбинированный Гардиан 75.14 Т</t>
  </si>
  <si>
    <t>Врезной замок цилиндровый Гардиан 12.01</t>
  </si>
  <si>
    <t>Гардиан сердцевина '21.14', '25.14' Left, сталь</t>
  </si>
  <si>
    <t>Врезной замок комбинированный Гардиан 25.14 Т Левый (Длин. кл.)</t>
  </si>
  <si>
    <t>Врезной замок цилиндровый Гардиан 32.15</t>
  </si>
  <si>
    <t>Врезной замок сувальдный Гардиан 50.01 (4 корот. кл.)</t>
  </si>
  <si>
    <t>Врезной замок сувальдный Гардиан 50.15 (5 длин. кл.)</t>
  </si>
  <si>
    <t>Врезной замок сувальдный Гардиан 50.01 (5 длин. кл.)</t>
  </si>
  <si>
    <t>Врезной замок сувальдный Гардиан 10.11 (4 длин. кл.)</t>
  </si>
  <si>
    <t>Врезной замок комбинированный Гардиан 25.14 Т Правый (Длин. кл.)</t>
  </si>
  <si>
    <t>Врезной замок цилиндровый Гардиан 72.16 ZТ</t>
  </si>
  <si>
    <t>Врезной замок сувальдный Гардиан 40.01 Т Quattro Правый</t>
  </si>
  <si>
    <t>Врезной замок сувальдный Гардиан 10.11 (4 корот. кл.)</t>
  </si>
  <si>
    <t>Врезной замок сувальдный Гардиан 20.02 Т</t>
  </si>
  <si>
    <t>Врезной замок цилиндровый Гардиан 75.16 Т</t>
  </si>
  <si>
    <t>Врезной замок сувальдный Гардиан 40.01 Т Quattro Левый</t>
  </si>
  <si>
    <t>Врезной замок цилиндровый Гардиан 32.01</t>
  </si>
  <si>
    <t>Врезной замок сувальдный Гардиан 20.07 Левый</t>
  </si>
  <si>
    <t>Гардиан ручка на планке 2 шт, 41.31 Вега медный антик</t>
  </si>
  <si>
    <t>Врезной замок цилиндровый Гардиан 32.21</t>
  </si>
  <si>
    <t>Врезной замок комбинированный Гардиан 15.12 (4 длин. кл.)</t>
  </si>
  <si>
    <t>Врезной замок сувальдный Гардиан 40.11 Т Quattro левый</t>
  </si>
  <si>
    <t>Врезной замок сувальдный Гардиан 10.01 (4 длин. кл.)</t>
  </si>
  <si>
    <t>Врезной замок сувальдный Гардиан 30.12 (4 корот. кл.)</t>
  </si>
  <si>
    <t>Врезной замок сувальдный Гардиан 30.01</t>
  </si>
  <si>
    <t>Гардиан защелка 301, врезной</t>
  </si>
  <si>
    <t>Гардиан ручка на планке 2 шт, 41.32</t>
  </si>
  <si>
    <t>Гардиан ручка на планке 2 шт, 41.31 Вега черный муар</t>
  </si>
  <si>
    <t>Врезной замок сувальдный Гардиан 21.12 Т (5 корот. кл.)</t>
  </si>
  <si>
    <t>Врезной замок сувальдный Гардиан 10.01 (4 корот. кл.)</t>
  </si>
  <si>
    <t>Врезной замок сувальдный Гардиан 50.11 (4 корот. кл.)</t>
  </si>
  <si>
    <t>Врезной замок сувальдный Гардиан 50.11 (5 длин. кл.)</t>
  </si>
  <si>
    <t>Врезной замок сувальдный Гардиан 30.12 (4 длин. кл.)</t>
  </si>
  <si>
    <t>Врезной замок сувальдный Гардиан 21.12Т (5 длин. кл.)</t>
  </si>
  <si>
    <t>Врезной замок сувальдный Гардиан 30.15</t>
  </si>
  <si>
    <t>Врезной замок сувальдный Гардиан 30.11 (4 корот. кл.)</t>
  </si>
  <si>
    <t>Врезной замок комбинированный Гардиан 25.12 Т</t>
  </si>
  <si>
    <t>Врезной замок цилиндровый Гардиан Защелка 300</t>
  </si>
  <si>
    <t>Врезной замок сувальдный Гардиан 40.11 Т Quattro правый</t>
  </si>
  <si>
    <t>Врезной замок сувальдный Гардиан 71.14 Т</t>
  </si>
  <si>
    <t>Врезной замок сувальдный Гардиан 20.05 Left</t>
  </si>
  <si>
    <t>Врезной замок цилиндровый Гардиан 12.11</t>
  </si>
  <si>
    <t>Гардиан заготовка ключа 75.14Т, сталь</t>
  </si>
  <si>
    <t>Врезной замок сувальдный Гардиан 60.01</t>
  </si>
  <si>
    <t>Врезной замок комбинированный Гардиан 15.12 (4 корот. кл.)</t>
  </si>
  <si>
    <t>Гардиан сердцевина '21.14', '25.14' Right, сталь</t>
  </si>
  <si>
    <t>Врезной замок сувальдный Гардиан 20.05 Right</t>
  </si>
  <si>
    <t>Врезной замок цилиндровый Гардиан 82.01</t>
  </si>
  <si>
    <t>Врезной замок сувальдный Гардиан 30.04</t>
  </si>
  <si>
    <t>Врезной замок сувальдный Гардиан 50.15 (4 корот. кл.)</t>
  </si>
  <si>
    <t>Врезной замок сувальдный Гардиан 30.11 (4 длин. кл.)</t>
  </si>
  <si>
    <t>Врезной замок сувальдный Гардиан 30.11_д_к</t>
  </si>
  <si>
    <t>Врезной замок сувальдный Гардиан 30.12</t>
  </si>
  <si>
    <t>Гардиан ручка на планке 1 шт, 41.12</t>
  </si>
  <si>
    <t>Гардиан ручка на планке 1 шт, 41.31</t>
  </si>
  <si>
    <t>Врезной замок сувальдный Гардиан Profi 25.11.24</t>
  </si>
  <si>
    <t>Врезной замок сувальдный Гардиан 3011</t>
  </si>
  <si>
    <t>Врезной замок сувальдный Гардиан 3015</t>
  </si>
  <si>
    <t>Врезной замок сувальдный Гардиан 10.11</t>
  </si>
  <si>
    <t>Врезной замок сувальдный Гардиан 1001</t>
  </si>
  <si>
    <t>Врезной замок цилиндровый Гардиан Profi 45.11P.24</t>
  </si>
  <si>
    <t>Врезной замок цилиндровый Гардиан Profi 25.01.16</t>
  </si>
  <si>
    <t>Врезной замок цилиндровый Гардиан PORFI 35.01.24</t>
  </si>
  <si>
    <t>Врезной замок сувальдный Гардиан 20.07</t>
  </si>
  <si>
    <t>Врезной замок сувальдный Гардиан 20.05</t>
  </si>
  <si>
    <t>Врезной замок английский Гардиан 30.11</t>
  </si>
  <si>
    <t>Врезной замок сувальдный Гардиан 10.01</t>
  </si>
  <si>
    <t>Гардиан ручка на планке 2 шт, 41.31</t>
  </si>
  <si>
    <t>Врезной замок сувальдный Гардиан 10.11_с_к</t>
  </si>
  <si>
    <t>Врезной замок сувальдный Гардиан 30.01_Д_К</t>
  </si>
  <si>
    <t>Гардиан 21.12Т</t>
  </si>
  <si>
    <t>Гардиан 50.01</t>
  </si>
  <si>
    <t>Врезной замок сувальдный Гардиан 50.11</t>
  </si>
  <si>
    <t>Врезной замок сувальдный Гардиан 25.12Т</t>
  </si>
  <si>
    <t>Врезной замок сувальдный Гардиан 30.11</t>
  </si>
  <si>
    <t>Врезной замок цилиндровый Гардиан 32.15 4607169955811</t>
  </si>
  <si>
    <t>Врезной замок цилиндровый Гардиан 12.11 4607169951011</t>
  </si>
  <si>
    <t>Врезной замок цилиндровый Гардиан 32.11 4607169950694</t>
  </si>
  <si>
    <t>Врезной замок сувальдный Гардиан 20.02Т 4607169952551</t>
  </si>
  <si>
    <t>Врезной замок сувальдный Гардиан 21.12Т 4607169950335</t>
  </si>
  <si>
    <t>Врезной замок сувальдный ГАРДИАН 50.11</t>
  </si>
  <si>
    <t>Гардиан 62.11</t>
  </si>
  <si>
    <t>Врезной замок цилиндровый Гардиан 3201</t>
  </si>
  <si>
    <t>Гардиан 10.01</t>
  </si>
  <si>
    <t>Замок навесной Зенит ВС2А</t>
  </si>
  <si>
    <t>Врезной замок сувальдный Зенит ЗВ8-6.1</t>
  </si>
  <si>
    <t>Врезной замок цилиндровый Зенит ЗН1-2.1</t>
  </si>
  <si>
    <t>Врезной замок цилиндровый Зенит Абсолют ЗВ4-3/07</t>
  </si>
  <si>
    <t>Врезной замок сувальдный Зенит ЗН4-1</t>
  </si>
  <si>
    <t>Врезной замок цилиндровый Зенит ЗН1-3</t>
  </si>
  <si>
    <t>Врезной замок цилиндровый Зенит ЗН-2-3</t>
  </si>
  <si>
    <t>Врезной замок цилиндровый Зенит ЗВ4-3.03</t>
  </si>
  <si>
    <t>Врезной замок сувальдный Зенит ЗВ4-3.01</t>
  </si>
  <si>
    <t>Врезной замок сувальдный Зенит ЗВ7-60.1-02</t>
  </si>
  <si>
    <t>Врезной замок сувальдный Зенит ЗН-4-1</t>
  </si>
  <si>
    <t>Врезной замок сувальдный Зенит ЗН-4-2</t>
  </si>
  <si>
    <t>Врезной замок сувальдный Зенит ЗВ9-4.2</t>
  </si>
  <si>
    <t>Врезной замок цилиндровый Зенит 3В1-2</t>
  </si>
  <si>
    <t>Врезной замок сувальдный Зенит ЗВ9-4-2</t>
  </si>
  <si>
    <t>Врезной замок английский Зенит 3В4-3.03</t>
  </si>
  <si>
    <t>Врезной замок цилиндровый Зенит ЗН1-3-2</t>
  </si>
  <si>
    <t>Врезной замок цилиндровый Зенит ЗН1-3-3</t>
  </si>
  <si>
    <t>Врезной замок цилиндровый Зенит ЗВ7-70.4-02</t>
  </si>
  <si>
    <t>Зенит стоппер УД-02 BM, для межкомнатных дверей</t>
  </si>
  <si>
    <t>Врезной замок кодовый Меттэм ЗКП-2</t>
  </si>
  <si>
    <t>Врезной замок сувальдный Меттэм ЗВ8.802.0.0</t>
  </si>
  <si>
    <t>Врезной замок сувальдный Меттэм 8.802.0.0</t>
  </si>
  <si>
    <t>Врезной замок сувальдный Меттэм ЗВ8 165.0.0</t>
  </si>
  <si>
    <t>Врезной замок кодовый Меттэм ЗКП-2 ADL230724</t>
  </si>
  <si>
    <t>Врезной замок сувальдный Меттэм ЗВ8 802.0.0</t>
  </si>
  <si>
    <t>Врезной замок сувальдный Меттэм ЗВ9 902.0.0</t>
  </si>
  <si>
    <t>Врезной замок цилиндровый Омега ЗВ7</t>
  </si>
  <si>
    <t>Врезной замок цилиндровый Омега ЗВ7 (золото лак), 4 кл.</t>
  </si>
  <si>
    <t>Врезной замок цилиндровый Омега ЗВ7 Серебро</t>
  </si>
  <si>
    <t>Врезной замок цилиндровый Омега ЗВ7.02 Медь</t>
  </si>
  <si>
    <t>Врезной замок сувальдный Омега ЗВ9.1-02</t>
  </si>
  <si>
    <t>Врезной замок цилиндровый Омега ЗН-1 2Р</t>
  </si>
  <si>
    <t>Замок навесной Чебоксарский агрегатный завод ВС2-49-01, английский</t>
  </si>
  <si>
    <t>Замок навесной Чебоксарский агрегатный завод ВС2-12 ЧАЗ</t>
  </si>
  <si>
    <t>Замок навесной Чебоксарский агрегатный завод ВС2-28А-01</t>
  </si>
  <si>
    <t>Замок навесной Чебоксарский Агрегатный Завод ВС2-37</t>
  </si>
  <si>
    <t>Замок навесной Чебоксарский агрегатный завод ВС2-7</t>
  </si>
  <si>
    <t>Замок навесной Чебоксарский агрегатный завод ВС2-8</t>
  </si>
  <si>
    <t>Замок навесной Чебоксарский агрегатный завод ВС2М1</t>
  </si>
  <si>
    <t>Замок навесной Чебоксарский Агрегатный Завод ВС2-12</t>
  </si>
  <si>
    <t>Замок навесной Чебоксарский Агрегатный Завод ВС2М1- 02</t>
  </si>
  <si>
    <t>Замок навесной Чебоксарский Агрегатный Завод ВС2-3А</t>
  </si>
  <si>
    <t>Замок навесной Чебоксарский агрегатный завод ВС2-4А-01 ЧАЗ</t>
  </si>
  <si>
    <t>Замок навесной Чебоксарский Агрегатный Завод ВС2-9</t>
  </si>
  <si>
    <t>Замок навесной Чебоксарский Агрегатный Завод ВС2А</t>
  </si>
  <si>
    <t>Замок навесной Чебоксарский Агрегатный Завод ВС2-49</t>
  </si>
  <si>
    <t>Замок навесной Чебоксарский Агрегатный Завод ВС2-М1</t>
  </si>
  <si>
    <t>Замок навесной Чебоксарский Агрегатный Завод ВС2-39</t>
  </si>
  <si>
    <t>Замок навесной Чебоксарский Агрегатный Завод ЧАЗ ВС2-34</t>
  </si>
  <si>
    <t>Замок навесной Чебоксарский Агрегатный Завод ВС2-28С</t>
  </si>
  <si>
    <t>Замок навесной Чебоксарский агрегатный завод ВС2-28.00СБ Сердце</t>
  </si>
  <si>
    <t>Замок навесной Чебоксарский Агрегатный Завод ВС2-11 Щит и меч</t>
  </si>
  <si>
    <t>Замок навесной Чебоксарский агрегатный завод ВС2-15А</t>
  </si>
  <si>
    <t>Замок навесной Чебоксарский агрегатный завод ВС2-34 Домик</t>
  </si>
  <si>
    <t>Замок навесной ЧАЗ финский BC2A, 30х140 мм</t>
  </si>
  <si>
    <t>Замок навесной ЧАЗ финский ВС2 - 49, 45х52 мм</t>
  </si>
  <si>
    <t>Замок навесной ЧАЗ финский ВС2-10, 90х83 мм</t>
  </si>
  <si>
    <t>Замок навесной ЧАЗ финский ВС 2 А, 52х80 мм</t>
  </si>
  <si>
    <t>Замок навесной ЧАЗ ВС-2-4, финский</t>
  </si>
  <si>
    <t>Замок навесной ЧАЗ ВС2М1-01 654363, финский</t>
  </si>
  <si>
    <t>Замок навесной ЧАЗ ВС2-26, финский</t>
  </si>
  <si>
    <t>Замок навесной ЧАЗ ВС2-13, финский</t>
  </si>
  <si>
    <t>Замок навесной ЧАЗ BC2-28, английский</t>
  </si>
  <si>
    <t>Замок навесной ЧАЗ BC2-28С, английский</t>
  </si>
  <si>
    <t>Замок навесной ЧАЗ ВС2-4А финский</t>
  </si>
  <si>
    <t>Замок навесной ЧАЗ ВС 2 М1-02 финский</t>
  </si>
  <si>
    <t>Замок навесной ЧАЗ ВС-2-4А финский</t>
  </si>
  <si>
    <t>Замок навесной ЧАЗ ВС 2-4А, финский</t>
  </si>
  <si>
    <t>Замок навесной ЧАЗ ВС 2-21, английский</t>
  </si>
  <si>
    <t>Замок навесной ЧАЗ ВС 2 М1 -01, финский</t>
  </si>
  <si>
    <t>Замок навесной ЧАЗ ВС 2 А, финский</t>
  </si>
  <si>
    <t>Замок навесной ЧАЗ ВС 2 М1, финский</t>
  </si>
  <si>
    <t>Замок навесной ЧАЗ ВС 2 -14А, финский</t>
  </si>
  <si>
    <t>Замок навесной ЧАЗ ВС 2-26, английский</t>
  </si>
  <si>
    <t>Замок навесной ЧАЗ ВС2-3А, финский</t>
  </si>
  <si>
    <t>Замок навесной ЧАЗ ВС-2-4А-01, финский</t>
  </si>
  <si>
    <t>Замок навесной ЧАЗ ВС 2 А финский</t>
  </si>
  <si>
    <t>Замок навесной ЧАЗ ВС2 -10, финский</t>
  </si>
  <si>
    <t>Врезной замок сувальдный Эльбор 1.06.61.KMA (с запорной коробкой)</t>
  </si>
  <si>
    <t>Врезной замок сувальдный Эльбор 1.06.61.MA</t>
  </si>
  <si>
    <t>Врезной замок сувальдный Эльбор 1.06.41.5.1.1</t>
  </si>
  <si>
    <t>Врезной замок сувальдный Эльбор 1.02.61</t>
  </si>
  <si>
    <t>Врезной замок сувальдный Эльбор 1.06.61</t>
  </si>
  <si>
    <t>Цилиндровый механизм Эльбор Лазурит 1.02.61 МА</t>
  </si>
  <si>
    <t>Врезной замок сувальдный Эльбор REX 1.5</t>
  </si>
  <si>
    <t>Врезной замок сувальдный Эльбор 1.04.27</t>
  </si>
  <si>
    <t>Врезной замок сувальдный Эльбор 1.02.51.МА</t>
  </si>
  <si>
    <t>Цилиндровый механизм Эльбор Гранит 1.06.61 МА</t>
  </si>
  <si>
    <t>Цилиндровый механизм Эльбор Базальт 1.05.59 МА</t>
  </si>
  <si>
    <t>Врезной замок сувальдный Эльбор Рубин 1.08.02 4607118838660</t>
  </si>
  <si>
    <t>Врезной замок сувальдный Эльбор Сапфир 1.09.06 4607118838653</t>
  </si>
  <si>
    <t>Врезной замок сувальдный Эльбор 1.05.03 Базальт 4607118838554</t>
  </si>
  <si>
    <t>Врезной замок сувальдный Эльбор 1.05.59</t>
  </si>
  <si>
    <t>Врезной замок сувальдный Эльбор 1.05.51 МА</t>
  </si>
  <si>
    <t>Врезной замок сувальдный Эльбор 1.06.01</t>
  </si>
  <si>
    <t>Врезной замок сувальдный Эльбор 1.03.03</t>
  </si>
  <si>
    <t>Врезной замок сувальдный Эльбор 1.05.53.</t>
  </si>
  <si>
    <t>Врезной замок сувальдный Эльбор REX 3.15</t>
  </si>
  <si>
    <t>Врезной замок сувальдный Эльбор 1.05.02.5.5</t>
  </si>
  <si>
    <t>Врезной замок цилиндровый Эльбор 1.03.03</t>
  </si>
  <si>
    <t>Врезной замок сувальдный Эльбор 1.05.61.МА</t>
  </si>
  <si>
    <t>Врезной замок английский Эльбор 1.08.21 ntc12346555</t>
  </si>
  <si>
    <t>Врезной замок сувальдный Эльбор 1.09.52.МА</t>
  </si>
  <si>
    <t>Врезной замок сувальдный Эльбор Г 1.06.61.КМА</t>
  </si>
  <si>
    <t>Врезной замок сувальдный Эльбор REX 1.8</t>
  </si>
  <si>
    <t>Врезной замок сувальдный Эльбор 1.05.11</t>
  </si>
  <si>
    <t>Врезной замок сувальдный Эльбор REX 1.3</t>
  </si>
  <si>
    <t>Врезной замок сувальдный Эльбор 1.04.52 МА</t>
  </si>
  <si>
    <t>Врезной замок Эльбор Кремень сувальдный 1.04.06</t>
  </si>
  <si>
    <t>Врезной замок сувальдный Эльбор Гранит 1.06.02</t>
  </si>
  <si>
    <t>Врезной замок сувальдный Эльбор Рубин 1.08.31</t>
  </si>
  <si>
    <t>Врезной замок сувальдный Эльбор 1.08.46</t>
  </si>
  <si>
    <t>Врезной замок сувальдный Эльбор Кремень 1.04.51</t>
  </si>
  <si>
    <t>Врезной замок сувальдный Эльбор 1.06.43</t>
  </si>
  <si>
    <t>Бренд</t>
  </si>
  <si>
    <t>Петля AGB скрытая скрытая петля AGB (АГБ) петля ECLIPSE 2.0 (4 накладки в комплекте, цвет латунь, 1шт.) 
универсальная</t>
  </si>
  <si>
    <t>Петля AGB скрытая скрытая петля AGB (АГБ) петля ECLIPSE 2.0 (4 накладки в комплекте, цвет черный, 1шт.) 
универсальная</t>
  </si>
  <si>
    <t>Петля AGB врезная 34999 E30200.03.03 (латунь) петля AGB (АГБ) ECLIPSE 2.0 (4 накладки в комплекте) 
универсальная</t>
  </si>
  <si>
    <t>Петля AGB врезная 35909 E30200.02.91 (белый) петля AGB (АГБ) ECLIPSE 3.0 (4 накладки в комплекте) 
универсальная</t>
  </si>
  <si>
    <t>Петля AGB врезная E30200.02.34 AGB (АГБ) (мат. хром) петля ECLIPSE 3.0 (4 накладки в комплекте) 
универсальная</t>
  </si>
  <si>
    <t>Amig</t>
  </si>
  <si>
    <t>Anselmi</t>
  </si>
  <si>
    <t>BORDER</t>
  </si>
  <si>
    <t>High Grade</t>
  </si>
  <si>
    <t>Kale</t>
  </si>
  <si>
    <t>Абсолют</t>
  </si>
  <si>
    <t>Гардиан</t>
  </si>
  <si>
    <t>Зенит</t>
  </si>
  <si>
    <t>Меттэм</t>
  </si>
  <si>
    <t>Омега</t>
  </si>
  <si>
    <t>Эльбор</t>
  </si>
  <si>
    <t>High Grade ручка на розетке 2 шт, HR347.Z5.MA</t>
  </si>
  <si>
    <t>Врезной замок сувальдный Kale 257L0000034</t>
  </si>
  <si>
    <t xml:space="preserve">Итого за месяц: </t>
  </si>
  <si>
    <t>доплатил опв 4476.40</t>
  </si>
  <si>
    <t>Дверной доводчик Kale верхний KD-002/50-331-0 для дверей до 65 кг</t>
  </si>
  <si>
    <t>Дверной доводчик Kale верхний KD-002/50-332-0 для дверей до 65 кг</t>
  </si>
  <si>
    <t>Дверной доводчик Kale верхний KD-002/50-440-0 для дверей до 85 кг</t>
  </si>
  <si>
    <t>Дверной доводчик Kale верхний KD-002/50-441-0 для дверей до 85 кг</t>
  </si>
  <si>
    <t>Дверной доводчик Kale верхний KD-002/50-442-0 для дверей до 85 кг</t>
  </si>
  <si>
    <t>Дверной доводчик Kale верхний KD-002/50-443-0 для дверей до 85 кг</t>
  </si>
  <si>
    <t>Дверной доводчик Kale верхний KD-002/50-550-0 для дверей до 120 кг</t>
  </si>
  <si>
    <t>Дверной доводчик Kale верхний KD-002/50-551-0 для дверей до 120 кг</t>
  </si>
  <si>
    <t>Дверной доводчик Kale верхний KD-002/50-552-0 для дверей до 120 кг</t>
  </si>
  <si>
    <t>High Grade накладка WC07.255.PV.PV, ЦАМ</t>
  </si>
  <si>
    <t>High Grade накладка WC05.255.MN.MN, ЦАМ</t>
  </si>
  <si>
    <t>High Grade накладка WC07.255.SG, ЦАМ</t>
  </si>
  <si>
    <t>High Grade накладка WC05.255.WH.WH, ЦАМ</t>
  </si>
  <si>
    <t>High Grade накладка WC08.255.00.AS, ЦАМ</t>
  </si>
  <si>
    <t>High Grade накладка WC06.255.00.AB, ЦАМ</t>
  </si>
  <si>
    <t>Врезной замок английский High Grade L1200.50.96.PB</t>
  </si>
  <si>
    <t>High Grade накладка WC.17.255.MN, ЦАМ</t>
  </si>
  <si>
    <t>Врезной замок цилиндровый High Grade L1100.50.85.BL</t>
  </si>
  <si>
    <t>High Grade накладка WC05.255.CF.CF, ЦАМ</t>
  </si>
  <si>
    <t>High Grade накладка WC05.255.MA.MA, ЦАМ</t>
  </si>
  <si>
    <t>High Grade накладка WC06.255.00.AS, ЦАМ</t>
  </si>
  <si>
    <t>High Grade накладка WC07.355.PV.PV, ЦАМ</t>
  </si>
  <si>
    <t>Врезной замок цилиндровый High Grade L1100.50.85.MN</t>
  </si>
  <si>
    <t>High Grade накладка WC.17.255.SB, ЦАМ</t>
  </si>
  <si>
    <t>High Grade накладка WC05.255.CR.CR, ЦАМ</t>
  </si>
  <si>
    <t>High Grade накладка WC07.255.CR.CR, ЦАМ</t>
  </si>
  <si>
    <t>High Grade накладка WC.17.355.FB, ЦАМ</t>
  </si>
  <si>
    <t>High Grade ручка скоба 2 шт, PH.07.600.25.BL</t>
  </si>
  <si>
    <t>High Grade накладка WC.17.255.NP, ЦАМ</t>
  </si>
  <si>
    <t>High Grade накладка WC09.255.GL.WT, ЦАМ</t>
  </si>
  <si>
    <t>High Grade накладка WC07.255.MN, ЦАМ</t>
  </si>
  <si>
    <t>Врезной замок английский High Grade L1200.50.96.BL</t>
  </si>
  <si>
    <t>High Grade накладка WC07.255.SB, ЦАМ</t>
  </si>
  <si>
    <t>High Grade накладка WC05.255.PV.PV, ЦАМ</t>
  </si>
  <si>
    <t>High Grade накладка WC05.255.BL.BL, ЦАМ</t>
  </si>
  <si>
    <t>High Grade накладка WC.17.255.MA, ЦАМ</t>
  </si>
  <si>
    <t>High Grade накладка WC08.255.00.AB, ЦАМ</t>
  </si>
  <si>
    <t>High Grade накладка WC.17.255.CR, ЦАМ</t>
  </si>
  <si>
    <t>High Grade накладка WC05.255.PB.PB, ЦАМ</t>
  </si>
  <si>
    <t>High Grade накладка WC.17.355.SB, ЦАМ</t>
  </si>
  <si>
    <t>High Grade накладка WC.17.255.SG, ЦАМ</t>
  </si>
  <si>
    <t>Врезной замок цилиндровый High Grade L1100.50.85.MA</t>
  </si>
  <si>
    <t>Врезной замок цилиндровый High Grade L1100.50.85.MB</t>
  </si>
  <si>
    <t>Врезной замок цилиндровый High Grade L1100.50.85.PB</t>
  </si>
  <si>
    <t>Врезной замок цилиндровый High Grade L1100.50.85.WH</t>
  </si>
  <si>
    <t>Врезной замок английский High Grade L1200.50.96.MA</t>
  </si>
  <si>
    <t>Врезной замок английский High Grade L1200.50.96.MB</t>
  </si>
  <si>
    <t>Врезной замок английский High Grade L1200.50.96.MN</t>
  </si>
  <si>
    <t>Врезной замок английский High Grade L1200.50.96.WH</t>
  </si>
  <si>
    <t>High Grade накладка WC07.255.FB, ЦАМ</t>
  </si>
  <si>
    <t>High Grade ручка на розетке 2 шт, HR256.Z7.SB.CR</t>
  </si>
  <si>
    <t>High Grade ручка на розетке 2 шт, HR877.Z7.SB</t>
  </si>
  <si>
    <t>High Grade ручка на розетке 2 шт, HR788.Z7.SG</t>
  </si>
  <si>
    <t>High Grade ручка на розетке 2 шт, HR877.Z7.SG</t>
  </si>
  <si>
    <t>High Grade ручка на розетке 2 шт, HR788.Z7.PV</t>
  </si>
  <si>
    <t>High Grade ручка на розетке 2 шт, HR144.A9.GL.WH</t>
  </si>
  <si>
    <t>High Grade ручка на розетке 2 шт, HR157.A8.00.AB</t>
  </si>
  <si>
    <t>High Grade ручка на розетке 2 шт, HR157.A8.00.AS</t>
  </si>
  <si>
    <t>High Grade ручка скоба 2 шт, PH.01.1000.32.SS</t>
  </si>
  <si>
    <t>High Grade ручка скоба 2 шт, PH.08.1500.30.BT(BL)</t>
  </si>
  <si>
    <t>High Grade ручка скоба 2 шт, PH.08.1800.30.BT</t>
  </si>
  <si>
    <t>Количество</t>
  </si>
  <si>
    <t>1 шт.</t>
  </si>
  <si>
    <t>High Grade ручка на розетке 2 шт, HR768.Z5.CF.CF</t>
  </si>
  <si>
    <t>НОД
(Общий)</t>
  </si>
  <si>
    <t>Номер чека
 реализации</t>
  </si>
  <si>
    <t>Время 
реализации</t>
  </si>
  <si>
    <t>Дата 
реализации</t>
  </si>
  <si>
    <t>Наименование</t>
  </si>
  <si>
    <t>High Grade ручка на розетке 2 шт, HR289.A8.00.AB</t>
  </si>
  <si>
    <t>Чебоксарский агрегатный завод ВС2-28.00СБ Сердце</t>
  </si>
  <si>
    <t>Чебоксарский Агрегатный Завод ВС2-39</t>
  </si>
  <si>
    <t>Врезной замок сувальдный Гардиан 30.01 (4 коротк. ключа)</t>
  </si>
  <si>
    <t>КВИНТА Вертушок 106-1 (8 квад. длина 45 мм.) Хром</t>
  </si>
  <si>
    <t>Дата</t>
  </si>
  <si>
    <t>№</t>
  </si>
  <si>
    <t>Пополнения</t>
  </si>
  <si>
    <t>Сумма на депозите</t>
  </si>
  <si>
    <t>High Grade ручка на розетке 2 шт, HR781.Z5.MA</t>
  </si>
  <si>
    <t>High Grade ручка на розетке 2 шт, HR559.Z17.FB</t>
  </si>
  <si>
    <t>High Grade ручка на розетке 2 шт, HR307.A5.00.AB</t>
  </si>
  <si>
    <t>High Grade ручка на розетке 2 шт, HR758.Z17.MN</t>
  </si>
  <si>
    <t>High Grade ручка на розетке 2 шт, HR425.A5.00.MN</t>
  </si>
  <si>
    <t>High Grade ручка на розетке 2 шт, HR559.Z17.NP</t>
  </si>
  <si>
    <t>High Grade ручка без розетки 2 шт, HR637.Z19.MN</t>
  </si>
  <si>
    <t>High Grade ручка на розетке 2 шт, HR559.Z7.PV</t>
  </si>
  <si>
    <t>High Grade ручка на розетке 2 шт, HR360.Z17.SG</t>
  </si>
  <si>
    <t>High Grade ручка на розетке 2 шт, HR483.Z5.00.MN</t>
  </si>
  <si>
    <t>High Grade ручка на розетке 2 шт, HR274.A1.CR.CR</t>
  </si>
  <si>
    <t>High Grade ручка на розетке 2 шт, HR307.A5.00.MN</t>
  </si>
  <si>
    <t>High Grade ручка на розетке 2 шт, HR287.A8.00.AB</t>
  </si>
  <si>
    <t>High Grade ручка без розетки 2 шт, HR637.Z19.FB</t>
  </si>
  <si>
    <t>High Grade ручка на розетке 2 шт, HR335.A8.00.AB</t>
  </si>
  <si>
    <t>High Grade ручка на розетке 2 шт, HR758.Z17.FB</t>
  </si>
  <si>
    <t>High Grade ручка на розетке 2 шт, HR537.Z17.FB</t>
  </si>
  <si>
    <t>High Grade ручка на розетке 2 шт, HR489.Z17.SB</t>
  </si>
  <si>
    <t>High Grade ручка на розетке 2 шт, HR483.Z5.00.AB</t>
  </si>
  <si>
    <t>High Grade ручка на розетке 2 шт, HR425.A5.00.CR</t>
  </si>
  <si>
    <t>High Grade ручка на розетке 2 шт, HR591.A17.FB</t>
  </si>
  <si>
    <t>High Grade ручка на розетке 2 шт, HR525.Z5.MA</t>
  </si>
  <si>
    <t>High Grade ручка на розетке 2 шт, HR483.Z5.00.BL</t>
  </si>
  <si>
    <t>High Grade ручка на розетке 2 шт, HR307.A5.00.CR</t>
  </si>
  <si>
    <t>High Grade ручка на розетке 2 шт, HR347.Z5.PV</t>
  </si>
  <si>
    <t>High Grade ручка на розетке 2 шт, HR287.A8.00.AS</t>
  </si>
  <si>
    <t>High Grade ручка на розетке 2 шт, HR360.Z17.MN</t>
  </si>
  <si>
    <t>High Grade ручка на розетке 2 шт, HR274.A1.MN.MN</t>
  </si>
  <si>
    <t>High Grade ручка на розетке 2 шт, HR591.A17.CP</t>
  </si>
  <si>
    <t>High Grade ручка на розетке 2 шт, HR483.Z5.00.CR</t>
  </si>
  <si>
    <t>High Grade ручка на розетке 2 шт, HR289.A8.00.AS</t>
  </si>
  <si>
    <t>High Grade ручка на розетке 2 шт, HR559.Z17.MA</t>
  </si>
  <si>
    <t>High Grade ручка на розетке 2 шт, HR286.A8.00.AB</t>
  </si>
  <si>
    <t>High Grade ручка на розетке 2 шт, HR431.Z7.MN</t>
  </si>
  <si>
    <t>High Grade ручка на розетке 2 шт, HR525.Z5.PV</t>
  </si>
  <si>
    <t>High Grade ручка на розетке 2 шт, HR324.A5.00.AB</t>
  </si>
  <si>
    <t>High Grade ручка на розетке 2 шт, HR274.A1.PB.PB</t>
  </si>
  <si>
    <t>High Grade ручка на розетке 2 шт, HR286.A8.00.AS</t>
  </si>
  <si>
    <t>High Grade ручка на розетке 2 шт, HR489.Z17.MN</t>
  </si>
  <si>
    <t>High Grade ручка на розетке 2 шт, HR781.Z5.PV</t>
  </si>
  <si>
    <t>High Grade ручка на розетке 2 шт, HR537.Z17.SB</t>
  </si>
  <si>
    <t>High Grade ручка на розетке 2 шт, HR398.Z7.SB</t>
  </si>
  <si>
    <t>High Grade ручка на розетке 2 шт, HR559.Z17.SB</t>
  </si>
  <si>
    <t>High Grade ручка на розетке 2 шт, HR425.A5.00.PB</t>
  </si>
  <si>
    <t>High Grade ручка на розетке 2 шт, HR758.Z17.SG</t>
  </si>
  <si>
    <t>High Grade ручка на розетке 2 шт, HR425.A5.00.AB</t>
  </si>
  <si>
    <t>High Grade ручка на розетке 2 шт, HR307.A5.00.PB</t>
  </si>
  <si>
    <t>High Grade ручка на розетке 2 шт, HR360.Z17.PV</t>
  </si>
  <si>
    <t>High Grade ручка на розетке 2 шт, HR591.A17.WP</t>
  </si>
  <si>
    <t>High Grade ручка на розетке 2 шт, HR431.Z7.FB</t>
  </si>
  <si>
    <t>High Grade ручка на розетке 2 шт, HR429.Z6.00.AS</t>
  </si>
  <si>
    <t>High Grade ручка на розетке 2 шт, HR540.Z6.00.AB</t>
  </si>
  <si>
    <t>High Grade ручка на розетке 2 шт, HR323.Z6.00.AS</t>
  </si>
  <si>
    <t>High Grade ручка на розетке 2 шт, HR430.Z6.00.AB</t>
  </si>
  <si>
    <t>High Grade ручка на розетке 2 шт, HR303.Z6.00.AS</t>
  </si>
  <si>
    <t>High Grade ручка на розетке 2 шт, HR540Z.600.AS</t>
  </si>
  <si>
    <t>High Grade ручка на розетке 2 шт, HR429.Z6.00.AB</t>
  </si>
  <si>
    <t>High Grade ручка на розетке 2 шт, HR430.Z6.00.AS</t>
  </si>
  <si>
    <t>High Grade ручка на розетке 2 шт, HR335.A8.00.AS</t>
  </si>
  <si>
    <t>Петля Anselmi скрытая AN 140 3D (162) универсальная</t>
  </si>
  <si>
    <t>Врезной замок магнитный High Grade L3600.50.96.BL</t>
  </si>
  <si>
    <t>High Grade ручка на розетке 2 шт, HR274.A1.MA.MA</t>
  </si>
  <si>
    <t>Доход для уплаты алиментов</t>
  </si>
  <si>
    <t>СН (Предварительно)</t>
  </si>
  <si>
    <t>СО (За полугодие)</t>
  </si>
  <si>
    <t>СН 
(К уплате)</t>
  </si>
  <si>
    <t>Дата закупа</t>
  </si>
  <si>
    <t>Цена 
закупа (шт.)</t>
  </si>
  <si>
    <t>Номер документа</t>
  </si>
  <si>
    <t>За ноябрь 2024 в декабре 2024</t>
  </si>
  <si>
    <t>За декабрь 2024 в январе 2025</t>
  </si>
  <si>
    <t>За январь 2025 в феврале 2025</t>
  </si>
  <si>
    <t>За февраль 2025 в марте 2025</t>
  </si>
  <si>
    <t>За март 2025 в апреле 2025</t>
  </si>
  <si>
    <t>За апрель 2025 в мае 2025</t>
  </si>
  <si>
    <t>За май 2025 в июне 2025</t>
  </si>
  <si>
    <t>За июнь 2025 в июле 2025</t>
  </si>
  <si>
    <t>За июль 2025 в августе 2025</t>
  </si>
  <si>
    <t>За август 2025 в сентябре 2025</t>
  </si>
  <si>
    <t>За сентябрь 2025 в октябре 2025</t>
  </si>
  <si>
    <t>За октябрь 2025 в ноябре 2025</t>
  </si>
  <si>
    <t>За ноябрь 2025 в декабре 2025</t>
  </si>
  <si>
    <t>За декабрь 2025 в январе 2026</t>
  </si>
  <si>
    <t>За январь 2026 в феврале 2026</t>
  </si>
  <si>
    <t>ЧАЗ ВС2-23 788310, финский</t>
  </si>
  <si>
    <t>Удельный вес вычетов из совокупного годового дохода (%)</t>
  </si>
  <si>
    <t>Фиксированный вычет (%)</t>
  </si>
  <si>
    <t>Сумма фиксированного вычета</t>
  </si>
  <si>
    <t>ВСЕГО ВЫЧЕТОВ С УЧЕТОМ ФИКСИРОВАННЫХ ВЫЧЕТОВ</t>
  </si>
  <si>
    <t>СОВОКУПНЫЙ ГОДОВОЙ ДОХОД</t>
  </si>
  <si>
    <t>ВСЕГО ВЫЧЕТОВ БЕЗ УЧЕТА ФИКСИРОВАННЫХ ВЫЧЕТОВ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</si>
</sst>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[$KZT]"/>
    <numFmt numFmtId="165" formatCode="#,##0.00&quot; KZT&quot;"/>
    <numFmt numFmtId="166" formatCode="h:mm;@"/>
    <numFmt numFmtId="167" formatCode="0.0%"/>
    <numFmt numFmtId="168" formatCode="#,##0\ [$KZT]"/>
    <numFmt numFmtId="169" formatCode="#,##0\ _₸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mo"/>
    </font>
    <font>
      <b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rgb="FF000000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medium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5" fillId="2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6" borderId="8" xfId="0" applyNumberFormat="1" applyFill="1" applyBorder="1" applyAlignment="1">
      <alignment horizontal="right" vertical="top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0" fillId="0" borderId="7" xfId="0" applyNumberFormat="1" applyBorder="1"/>
    <xf numFmtId="164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" xfId="0" applyBorder="1"/>
    <xf numFmtId="0" fontId="0" fillId="0" borderId="1" xfId="0" applyNumberFormat="1" applyBorder="1"/>
    <xf numFmtId="0" fontId="5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0" fillId="0" borderId="3" xfId="0" applyBorder="1"/>
    <xf numFmtId="164" fontId="5" fillId="8" borderId="3" xfId="0" applyNumberFormat="1" applyFont="1" applyFill="1" applyBorder="1"/>
    <xf numFmtId="0" fontId="0" fillId="7" borderId="3" xfId="0" applyFill="1" applyBorder="1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0" fillId="6" borderId="20" xfId="0" applyNumberFormat="1" applyFill="1" applyBorder="1" applyAlignment="1">
      <alignment horizontal="right" vertical="top" wrapText="1"/>
    </xf>
    <xf numFmtId="165" fontId="0" fillId="6" borderId="1" xfId="0" applyNumberFormat="1" applyFill="1" applyBorder="1" applyAlignment="1">
      <alignment horizontal="right" vertical="top" wrapText="1"/>
    </xf>
    <xf numFmtId="164" fontId="0" fillId="0" borderId="3" xfId="0" applyNumberFormat="1" applyBorder="1"/>
    <xf numFmtId="164" fontId="5" fillId="8" borderId="1" xfId="0" applyNumberFormat="1" applyFont="1" applyFill="1" applyBorder="1"/>
    <xf numFmtId="0" fontId="0" fillId="7" borderId="1" xfId="0" applyFill="1" applyBorder="1"/>
    <xf numFmtId="0" fontId="8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/>
    <xf numFmtId="166" fontId="0" fillId="0" borderId="1" xfId="0" applyNumberFormat="1" applyBorder="1"/>
    <xf numFmtId="0" fontId="5" fillId="5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/>
    <xf numFmtId="0" fontId="5" fillId="0" borderId="1" xfId="0" applyFont="1" applyBorder="1"/>
    <xf numFmtId="0" fontId="8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5" fillId="5" borderId="25" xfId="0" applyFont="1" applyFill="1" applyBorder="1" applyAlignment="1">
      <alignment horizontal="center" vertical="center" wrapText="1"/>
    </xf>
    <xf numFmtId="0" fontId="0" fillId="0" borderId="26" xfId="0" applyBorder="1"/>
    <xf numFmtId="164" fontId="0" fillId="0" borderId="7" xfId="0" applyNumberFormat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0" fillId="0" borderId="27" xfId="0" applyBorder="1"/>
    <xf numFmtId="0" fontId="1" fillId="0" borderId="0" xfId="0" applyFont="1"/>
    <xf numFmtId="0" fontId="0" fillId="0" borderId="1" xfId="0" applyNumberFormat="1" applyBorder="1" applyAlignment="1">
      <alignment horizontal="center" vertical="center"/>
    </xf>
    <xf numFmtId="167" fontId="0" fillId="0" borderId="1" xfId="0" applyNumberFormat="1" applyBorder="1"/>
    <xf numFmtId="168" fontId="0" fillId="0" borderId="1" xfId="0" applyNumberFormat="1" applyBorder="1"/>
    <xf numFmtId="169" fontId="0" fillId="0" borderId="1" xfId="0" applyNumberFormat="1" applyBorder="1"/>
    <xf numFmtId="169" fontId="0" fillId="0" borderId="1" xfId="0" applyNumberFormat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7" xfId="0" applyBorder="1" applyAlignment="1"/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/>
    <xf numFmtId="0" fontId="0" fillId="0" borderId="2" xfId="0" applyBorder="1" applyAlignment="1"/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11" xfId="0" applyBorder="1" applyAlignment="1"/>
    <xf numFmtId="0" fontId="0" fillId="0" borderId="9" xfId="0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0" xfId="0" applyBorder="1" applyAlignment="1"/>
    <xf numFmtId="0" fontId="0" fillId="0" borderId="16" xfId="0" applyBorder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69" fontId="0" fillId="0" borderId="0" xfId="0" applyNumberFormat="1" applyBorder="1"/>
    <xf numFmtId="167" fontId="0" fillId="0" borderId="0" xfId="0" applyNumberFormat="1" applyBorder="1"/>
    <xf numFmtId="169" fontId="0" fillId="0" borderId="0" xfId="0" applyNumberFormat="1" applyBorder="1" applyAlignment="1">
      <alignment vertical="center"/>
    </xf>
    <xf numFmtId="169" fontId="0" fillId="5" borderId="1" xfId="0" applyNumberFormat="1" applyFill="1" applyBorder="1"/>
    <xf numFmtId="167" fontId="0" fillId="5" borderId="1" xfId="0" applyNumberFormat="1" applyFill="1" applyBorder="1"/>
    <xf numFmtId="169" fontId="0" fillId="5" borderId="1" xfId="0" applyNumberForma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9" fontId="9" fillId="0" borderId="1" xfId="0" applyNumberFormat="1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zoomScale="65" zoomScaleNormal="65" workbookViewId="0">
      <selection activeCell="T11" sqref="T11"/>
    </sheetView>
  </sheetViews>
  <sheetFormatPr defaultRowHeight="15"/>
  <cols>
    <col min="1" max="1" width="36.28515625" customWidth="1"/>
    <col min="2" max="2" width="13.5703125" customWidth="1"/>
    <col min="3" max="3" width="29" customWidth="1"/>
    <col min="4" max="4" width="19" customWidth="1"/>
    <col min="5" max="5" width="17" customWidth="1"/>
    <col min="6" max="6" width="16.5703125" customWidth="1"/>
    <col min="7" max="7" width="15.140625" customWidth="1"/>
    <col min="8" max="8" width="16.42578125" customWidth="1"/>
    <col min="9" max="9" width="16.7109375" customWidth="1"/>
    <col min="10" max="10" width="15.42578125" customWidth="1"/>
    <col min="11" max="11" width="16" customWidth="1"/>
    <col min="12" max="12" width="15.7109375" customWidth="1"/>
    <col min="13" max="13" width="16.140625" customWidth="1"/>
    <col min="14" max="14" width="16.7109375" customWidth="1"/>
    <col min="15" max="15" width="16.28515625" customWidth="1"/>
    <col min="16" max="16" width="15.5703125" customWidth="1"/>
    <col min="17" max="17" width="16.42578125" customWidth="1"/>
    <col min="18" max="18" width="15" customWidth="1"/>
    <col min="19" max="20" width="19.28515625" customWidth="1"/>
    <col min="21" max="21" width="19.7109375" customWidth="1"/>
    <col min="22" max="22" width="17.140625" customWidth="1"/>
    <col min="23" max="23" width="14.7109375" customWidth="1"/>
    <col min="24" max="24" width="20.28515625" customWidth="1"/>
    <col min="25" max="25" width="16.42578125" customWidth="1"/>
    <col min="26" max="26" width="31.7109375" customWidth="1"/>
    <col min="27" max="27" width="15" customWidth="1"/>
    <col min="28" max="28" width="14" customWidth="1"/>
    <col min="29" max="30" width="17" customWidth="1"/>
    <col min="31" max="31" width="16.5703125" customWidth="1"/>
  </cols>
  <sheetData>
    <row r="1" spans="1:28" ht="15.75" thickBot="1"/>
    <row r="2" spans="1:28">
      <c r="A2" s="77" t="s">
        <v>27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  <c r="S2" s="103" t="s">
        <v>571</v>
      </c>
    </row>
    <row r="3" spans="1:28" ht="15.75" thickBot="1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S3" s="76"/>
    </row>
    <row r="4" spans="1:28" ht="15.75" thickBot="1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S4" s="62">
        <f>O11+O20+O29</f>
        <v>5950</v>
      </c>
    </row>
    <row r="7" spans="1:28" ht="15.75" thickBot="1">
      <c r="J7" s="1"/>
      <c r="K7" s="1"/>
      <c r="L7" s="25"/>
    </row>
    <row r="8" spans="1:28" ht="30" customHeight="1" thickBot="1">
      <c r="A8" s="92" t="s">
        <v>20</v>
      </c>
      <c r="B8" s="93"/>
      <c r="C8" s="93"/>
      <c r="D8" s="93"/>
      <c r="E8" s="93"/>
      <c r="F8" s="93"/>
      <c r="G8" s="93"/>
      <c r="H8" s="93"/>
      <c r="I8" s="93"/>
      <c r="J8" s="94"/>
      <c r="K8" s="89"/>
      <c r="L8" s="52"/>
    </row>
    <row r="9" spans="1:28" ht="18" customHeight="1" thickBot="1">
      <c r="A9" s="75" t="s">
        <v>2</v>
      </c>
      <c r="B9" s="75" t="s">
        <v>490</v>
      </c>
      <c r="C9" s="75" t="s">
        <v>3</v>
      </c>
      <c r="D9" s="75" t="s">
        <v>7</v>
      </c>
      <c r="E9" s="86" t="s">
        <v>8</v>
      </c>
      <c r="F9" s="75" t="s">
        <v>4</v>
      </c>
      <c r="G9" s="73" t="s">
        <v>16</v>
      </c>
      <c r="H9" s="74"/>
      <c r="I9" s="75" t="s">
        <v>496</v>
      </c>
      <c r="J9" s="96" t="s">
        <v>495</v>
      </c>
      <c r="K9" s="96" t="s">
        <v>494</v>
      </c>
      <c r="M9" s="87" t="s">
        <v>14</v>
      </c>
      <c r="N9" s="88"/>
      <c r="O9" s="88"/>
      <c r="P9" s="89"/>
      <c r="Q9" s="90"/>
      <c r="R9" s="104" t="s">
        <v>15</v>
      </c>
      <c r="S9" s="105"/>
      <c r="T9" s="89"/>
      <c r="V9" s="7" t="s">
        <v>18</v>
      </c>
      <c r="W9" s="7" t="s">
        <v>19</v>
      </c>
      <c r="X9" s="7" t="s">
        <v>1</v>
      </c>
      <c r="Z9" s="23" t="s">
        <v>569</v>
      </c>
      <c r="AA9" s="23" t="s">
        <v>28</v>
      </c>
      <c r="AB9" s="23" t="s">
        <v>29</v>
      </c>
    </row>
    <row r="10" spans="1:28" ht="30" customHeight="1" thickBot="1">
      <c r="A10" s="76"/>
      <c r="B10" s="76"/>
      <c r="C10" s="76"/>
      <c r="D10" s="76"/>
      <c r="E10" s="76"/>
      <c r="F10" s="76"/>
      <c r="G10" s="3" t="s">
        <v>5</v>
      </c>
      <c r="H10" s="3" t="s">
        <v>6</v>
      </c>
      <c r="I10" s="95"/>
      <c r="J10" s="95"/>
      <c r="K10" s="95"/>
      <c r="M10" s="2" t="s">
        <v>9</v>
      </c>
      <c r="N10" s="2" t="s">
        <v>10</v>
      </c>
      <c r="O10" s="2" t="s">
        <v>11</v>
      </c>
      <c r="P10" s="7" t="s">
        <v>1</v>
      </c>
      <c r="Q10" s="91"/>
      <c r="R10" s="4" t="s">
        <v>12</v>
      </c>
      <c r="S10" s="5" t="s">
        <v>570</v>
      </c>
      <c r="T10" s="63" t="s">
        <v>572</v>
      </c>
      <c r="U10" s="8"/>
      <c r="V10" s="6">
        <v>85000</v>
      </c>
      <c r="W10" s="6">
        <v>3692</v>
      </c>
      <c r="X10" s="6">
        <v>5950</v>
      </c>
      <c r="Z10" s="6">
        <f>SUM(F11:F13)-M13-R11-S11</f>
        <v>-4732</v>
      </c>
      <c r="AA10" s="6">
        <f>IF(Z10&gt;0,Z10/4,0)</f>
        <v>0</v>
      </c>
      <c r="AB10" s="6">
        <f>SUM(F11:F13)-SUM(C11:C13)-SUM(G11:G13)-SUM(H11:H13)-M13-R11-S11-AA10</f>
        <v>-4868.8</v>
      </c>
    </row>
    <row r="11" spans="1:28" ht="30" customHeight="1" thickBot="1">
      <c r="A11" s="19" t="s">
        <v>17</v>
      </c>
      <c r="B11" s="44"/>
      <c r="C11" s="15">
        <v>0</v>
      </c>
      <c r="D11" s="16">
        <v>0</v>
      </c>
      <c r="E11" s="17">
        <f t="shared" ref="E11:E13" si="0">C11/100*D11</f>
        <v>0</v>
      </c>
      <c r="F11" s="15">
        <v>14400</v>
      </c>
      <c r="G11" s="18">
        <v>0</v>
      </c>
      <c r="H11" s="18">
        <f t="shared" ref="H11:H13" si="1">F11/100*0.95</f>
        <v>136.80000000000001</v>
      </c>
      <c r="I11" s="50"/>
      <c r="J11" s="51"/>
      <c r="K11" s="27"/>
      <c r="M11" s="11">
        <f>V10/100*10</f>
        <v>8500</v>
      </c>
      <c r="N11" s="11">
        <f>IF(SUM(F11:F13)=0,0,V10/100*1.5)</f>
        <v>1275</v>
      </c>
      <c r="O11" s="11">
        <f>IF(SUM(F11:F13)=0,0,V10/100*3.5)</f>
        <v>2975</v>
      </c>
      <c r="P11" s="11">
        <f>(V10*1.4)/100*5</f>
        <v>5950</v>
      </c>
      <c r="Q11" s="76"/>
      <c r="R11" s="11">
        <f>SUM(F11:F13)/100*1.5</f>
        <v>216</v>
      </c>
      <c r="S11" s="11">
        <f>SUM(F11:F13)/100*1.5</f>
        <v>216</v>
      </c>
      <c r="T11" s="11">
        <f>IF(((S11+S20+S29)-S4)&lt;0,0,((S11+S20+S29)-S4))</f>
        <v>0</v>
      </c>
      <c r="U11" s="8"/>
    </row>
    <row r="12" spans="1:28" ht="30" customHeight="1" thickBot="1">
      <c r="A12" s="19"/>
      <c r="B12" s="44"/>
      <c r="C12" s="15">
        <v>0</v>
      </c>
      <c r="D12" s="16">
        <v>0</v>
      </c>
      <c r="E12" s="17">
        <f t="shared" si="0"/>
        <v>0</v>
      </c>
      <c r="F12" s="15">
        <v>0</v>
      </c>
      <c r="G12" s="18">
        <v>0</v>
      </c>
      <c r="H12" s="18">
        <f t="shared" si="1"/>
        <v>0</v>
      </c>
      <c r="I12" s="50"/>
      <c r="J12" s="51"/>
      <c r="K12" s="27"/>
      <c r="M12" s="2" t="s">
        <v>427</v>
      </c>
    </row>
    <row r="13" spans="1:28" ht="30" customHeight="1" thickBot="1">
      <c r="A13" s="19"/>
      <c r="B13" s="44"/>
      <c r="C13" s="15">
        <v>0</v>
      </c>
      <c r="D13" s="16">
        <v>0</v>
      </c>
      <c r="E13" s="17">
        <f t="shared" si="0"/>
        <v>0</v>
      </c>
      <c r="F13" s="15">
        <v>0</v>
      </c>
      <c r="G13" s="18">
        <v>0</v>
      </c>
      <c r="H13" s="18">
        <f t="shared" si="1"/>
        <v>0</v>
      </c>
      <c r="I13" s="50"/>
      <c r="J13" s="51"/>
      <c r="K13" s="27"/>
      <c r="M13" s="22">
        <f>M11+N11+O11+P11</f>
        <v>18700</v>
      </c>
      <c r="S13" s="8"/>
      <c r="T13" s="8"/>
    </row>
    <row r="14" spans="1:28" ht="30" customHeight="1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8"/>
      <c r="L14" s="47"/>
      <c r="O14" s="8"/>
    </row>
    <row r="15" spans="1:28" ht="30" customHeight="1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1"/>
      <c r="L15" s="47"/>
      <c r="S15" s="8"/>
    </row>
    <row r="16" spans="1:28" ht="30" customHeight="1" thickBot="1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4"/>
      <c r="L16" s="47"/>
    </row>
    <row r="17" spans="1:28" ht="30" customHeight="1" thickBot="1">
      <c r="A17" s="115" t="s">
        <v>21</v>
      </c>
      <c r="B17" s="116"/>
      <c r="C17" s="116"/>
      <c r="D17" s="116"/>
      <c r="E17" s="116"/>
      <c r="F17" s="116"/>
      <c r="G17" s="116"/>
      <c r="H17" s="116"/>
      <c r="I17" s="116"/>
      <c r="J17" s="94"/>
      <c r="K17" s="89"/>
      <c r="L17" s="48"/>
    </row>
    <row r="18" spans="1:28" ht="18.75" customHeight="1" thickBot="1">
      <c r="A18" s="75" t="s">
        <v>2</v>
      </c>
      <c r="B18" s="75" t="s">
        <v>490</v>
      </c>
      <c r="C18" s="75" t="s">
        <v>3</v>
      </c>
      <c r="D18" s="75" t="s">
        <v>7</v>
      </c>
      <c r="E18" s="86" t="s">
        <v>8</v>
      </c>
      <c r="F18" s="75" t="s">
        <v>4</v>
      </c>
      <c r="G18" s="73" t="s">
        <v>16</v>
      </c>
      <c r="H18" s="74"/>
      <c r="I18" s="75" t="s">
        <v>496</v>
      </c>
      <c r="J18" s="96" t="s">
        <v>495</v>
      </c>
      <c r="K18" s="96" t="s">
        <v>494</v>
      </c>
      <c r="M18" s="87" t="s">
        <v>14</v>
      </c>
      <c r="N18" s="88"/>
      <c r="O18" s="88"/>
      <c r="P18" s="89"/>
      <c r="Q18" s="90"/>
      <c r="R18" s="104" t="s">
        <v>15</v>
      </c>
      <c r="S18" s="105"/>
      <c r="T18" s="106"/>
      <c r="V18" s="7" t="s">
        <v>18</v>
      </c>
      <c r="W18" s="7" t="s">
        <v>19</v>
      </c>
      <c r="X18" s="7" t="s">
        <v>1</v>
      </c>
      <c r="Z18" s="23" t="s">
        <v>569</v>
      </c>
      <c r="AA18" s="23" t="s">
        <v>28</v>
      </c>
      <c r="AB18" s="23" t="s">
        <v>29</v>
      </c>
    </row>
    <row r="19" spans="1:28" ht="30" customHeight="1" thickBot="1">
      <c r="A19" s="76"/>
      <c r="B19" s="76"/>
      <c r="C19" s="76"/>
      <c r="D19" s="76"/>
      <c r="E19" s="76"/>
      <c r="F19" s="76"/>
      <c r="G19" s="3" t="s">
        <v>5</v>
      </c>
      <c r="H19" s="3" t="s">
        <v>26</v>
      </c>
      <c r="I19" s="95"/>
      <c r="J19" s="95"/>
      <c r="K19" s="95"/>
      <c r="M19" s="2" t="s">
        <v>9</v>
      </c>
      <c r="N19" s="2" t="s">
        <v>10</v>
      </c>
      <c r="O19" s="2" t="s">
        <v>11</v>
      </c>
      <c r="P19" s="7" t="s">
        <v>1</v>
      </c>
      <c r="Q19" s="91"/>
      <c r="R19" s="4" t="s">
        <v>12</v>
      </c>
      <c r="S19" s="5" t="s">
        <v>13</v>
      </c>
      <c r="T19" s="63" t="s">
        <v>572</v>
      </c>
      <c r="V19" s="6">
        <v>85000</v>
      </c>
      <c r="W19" s="6">
        <v>3692</v>
      </c>
      <c r="X19" s="6">
        <v>5950</v>
      </c>
      <c r="Z19" s="6">
        <f>SUM(F20:F22)-M22-R20-S20</f>
        <v>-5950</v>
      </c>
      <c r="AA19" s="6">
        <f>IF(Z19&gt;0,Z19/4,0)</f>
        <v>0</v>
      </c>
      <c r="AB19" s="6">
        <f>SUM(F20:F22)-SUM(C20:C22)-SUM(G20:G22)-SUM(H20:H22)-M22-R20-S20-AA19</f>
        <v>-5950</v>
      </c>
    </row>
    <row r="20" spans="1:28" ht="30" customHeight="1" thickBot="1">
      <c r="A20" s="10"/>
      <c r="B20" s="44"/>
      <c r="C20" s="11">
        <v>0</v>
      </c>
      <c r="D20" s="12">
        <v>100</v>
      </c>
      <c r="E20" s="11">
        <f t="shared" ref="E20:E22" si="2">C20/100*D20</f>
        <v>0</v>
      </c>
      <c r="F20" s="13">
        <f t="shared" ref="F20:F22" si="3">C20+(C20/100*D20)</f>
        <v>0</v>
      </c>
      <c r="G20" s="11">
        <f t="shared" ref="G20:G22" si="4">F20/100*12</f>
        <v>0</v>
      </c>
      <c r="H20" s="11">
        <f t="shared" ref="H20:H22" si="5">IF((C20+E20)&lt;5000,0,IF((C20+E20)&gt;15000,1231,783))</f>
        <v>0</v>
      </c>
      <c r="I20" s="50"/>
      <c r="J20" s="51"/>
      <c r="K20" s="27"/>
      <c r="M20" s="11">
        <f>IF(SUM(F20:F22)&lt;V19,SUM(F20:F22)/100*10,V19/100*10)</f>
        <v>0</v>
      </c>
      <c r="N20" s="11">
        <f>IF(SUM(F20:F22)=0,0,V19/100*1.5)</f>
        <v>0</v>
      </c>
      <c r="O20" s="11">
        <f>IF(SUM(F20:F22)=0,0,V19/100*3.5)</f>
        <v>0</v>
      </c>
      <c r="P20" s="11">
        <f>(V19*1.4)/100*5</f>
        <v>5950</v>
      </c>
      <c r="Q20" s="76"/>
      <c r="R20" s="11">
        <f>SUM(F20:F22)/100*1.5</f>
        <v>0</v>
      </c>
      <c r="S20" s="11">
        <f>SUM(F20:F22)/100*1.5</f>
        <v>0</v>
      </c>
      <c r="T20" s="11">
        <f>IF(((S11+S20+S29)-S4)&lt;0,0,((S11+S20+S29)-S4))</f>
        <v>0</v>
      </c>
    </row>
    <row r="21" spans="1:28" ht="30" customHeight="1" thickBot="1">
      <c r="A21" s="10"/>
      <c r="B21" s="44"/>
      <c r="C21" s="11">
        <v>0</v>
      </c>
      <c r="D21" s="12">
        <v>100</v>
      </c>
      <c r="E21" s="11">
        <f t="shared" si="2"/>
        <v>0</v>
      </c>
      <c r="F21" s="13">
        <f t="shared" si="3"/>
        <v>0</v>
      </c>
      <c r="G21" s="11">
        <f t="shared" si="4"/>
        <v>0</v>
      </c>
      <c r="H21" s="11">
        <f t="shared" si="5"/>
        <v>0</v>
      </c>
      <c r="I21" s="50"/>
      <c r="J21" s="51"/>
      <c r="K21" s="27"/>
      <c r="M21" s="2" t="s">
        <v>427</v>
      </c>
    </row>
    <row r="22" spans="1:28" ht="30" customHeight="1" thickBot="1">
      <c r="A22" s="10"/>
      <c r="B22" s="44"/>
      <c r="C22" s="11">
        <v>0</v>
      </c>
      <c r="D22" s="12">
        <v>100</v>
      </c>
      <c r="E22" s="11">
        <f t="shared" si="2"/>
        <v>0</v>
      </c>
      <c r="F22" s="13">
        <f t="shared" si="3"/>
        <v>0</v>
      </c>
      <c r="G22" s="11">
        <f t="shared" si="4"/>
        <v>0</v>
      </c>
      <c r="H22" s="11">
        <f t="shared" si="5"/>
        <v>0</v>
      </c>
      <c r="I22" s="50"/>
      <c r="J22" s="51"/>
      <c r="K22" s="27"/>
      <c r="M22" s="22">
        <f>M20+N20+O20+P20</f>
        <v>5950</v>
      </c>
    </row>
    <row r="23" spans="1:28" ht="30" customHeight="1">
      <c r="A23" s="117"/>
      <c r="B23" s="118"/>
      <c r="C23" s="119"/>
      <c r="D23" s="119"/>
      <c r="E23" s="119"/>
      <c r="F23" s="119"/>
      <c r="G23" s="119"/>
      <c r="H23" s="119"/>
      <c r="I23" s="119"/>
      <c r="J23" s="119"/>
      <c r="K23" s="120"/>
      <c r="L23" s="46"/>
      <c r="Z23" s="61"/>
    </row>
    <row r="24" spans="1:28" ht="30" customHeight="1">
      <c r="A24" s="121"/>
      <c r="B24" s="122"/>
      <c r="C24" s="122"/>
      <c r="D24" s="122"/>
      <c r="E24" s="122"/>
      <c r="F24" s="122"/>
      <c r="G24" s="122"/>
      <c r="H24" s="122"/>
      <c r="I24" s="122"/>
      <c r="J24" s="122"/>
      <c r="K24" s="123"/>
      <c r="L24" s="46"/>
      <c r="M24" s="14"/>
    </row>
    <row r="25" spans="1:28" ht="30" customHeight="1" thickBot="1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6"/>
      <c r="L25" s="46"/>
      <c r="AA25" s="1"/>
    </row>
    <row r="26" spans="1:28" ht="30" customHeight="1" thickBot="1">
      <c r="A26" s="115" t="s">
        <v>25</v>
      </c>
      <c r="B26" s="94"/>
      <c r="C26" s="94"/>
      <c r="D26" s="94"/>
      <c r="E26" s="94"/>
      <c r="F26" s="94"/>
      <c r="G26" s="94"/>
      <c r="H26" s="94"/>
      <c r="I26" s="94"/>
      <c r="J26" s="94"/>
      <c r="K26" s="89"/>
      <c r="L26" s="48"/>
      <c r="AA26" s="60"/>
      <c r="AB26" s="59"/>
    </row>
    <row r="27" spans="1:28" ht="18.75" customHeight="1" thickBot="1">
      <c r="A27" s="97" t="s">
        <v>2</v>
      </c>
      <c r="B27" s="97" t="s">
        <v>490</v>
      </c>
      <c r="C27" s="97" t="s">
        <v>3</v>
      </c>
      <c r="D27" s="97" t="s">
        <v>7</v>
      </c>
      <c r="E27" s="98" t="s">
        <v>8</v>
      </c>
      <c r="F27" s="97" t="s">
        <v>4</v>
      </c>
      <c r="G27" s="99" t="s">
        <v>16</v>
      </c>
      <c r="H27" s="100"/>
      <c r="I27" s="97" t="s">
        <v>496</v>
      </c>
      <c r="J27" s="127" t="s">
        <v>495</v>
      </c>
      <c r="K27" s="127" t="s">
        <v>494</v>
      </c>
      <c r="M27" s="87" t="s">
        <v>14</v>
      </c>
      <c r="N27" s="94"/>
      <c r="O27" s="94"/>
      <c r="P27" s="89"/>
      <c r="Q27" s="90"/>
      <c r="R27" s="104" t="s">
        <v>15</v>
      </c>
      <c r="S27" s="107"/>
      <c r="T27" s="106"/>
      <c r="V27" s="7" t="s">
        <v>18</v>
      </c>
      <c r="W27" s="7" t="s">
        <v>19</v>
      </c>
      <c r="X27" s="7" t="s">
        <v>1</v>
      </c>
      <c r="Z27" s="23" t="s">
        <v>569</v>
      </c>
      <c r="AA27" s="24" t="s">
        <v>28</v>
      </c>
      <c r="AB27" s="23" t="s">
        <v>29</v>
      </c>
    </row>
    <row r="28" spans="1:28" ht="30" customHeight="1" thickBot="1">
      <c r="A28" s="76"/>
      <c r="B28" s="76"/>
      <c r="C28" s="76"/>
      <c r="D28" s="76"/>
      <c r="E28" s="76"/>
      <c r="F28" s="76"/>
      <c r="G28" s="3" t="s">
        <v>5</v>
      </c>
      <c r="H28" s="3" t="s">
        <v>26</v>
      </c>
      <c r="I28" s="95"/>
      <c r="J28" s="95"/>
      <c r="K28" s="95"/>
      <c r="M28" s="20" t="s">
        <v>9</v>
      </c>
      <c r="N28" s="20" t="s">
        <v>10</v>
      </c>
      <c r="O28" s="20" t="s">
        <v>11</v>
      </c>
      <c r="P28" s="7" t="s">
        <v>1</v>
      </c>
      <c r="Q28" s="91"/>
      <c r="R28" s="4" t="s">
        <v>12</v>
      </c>
      <c r="S28" s="5" t="s">
        <v>13</v>
      </c>
      <c r="T28" s="63" t="s">
        <v>572</v>
      </c>
      <c r="V28" s="6">
        <v>85000</v>
      </c>
      <c r="W28" s="6">
        <v>3692</v>
      </c>
      <c r="X28" s="6">
        <v>5950</v>
      </c>
      <c r="Z28" s="21">
        <f>SUM(F29:F32)-M31-R29-S29</f>
        <v>24805.32</v>
      </c>
      <c r="AA28" s="6">
        <f>IF(Z28&gt;0,Z28/4,0)</f>
        <v>6201.33</v>
      </c>
      <c r="AB28" s="6">
        <f>Z28-AA28-SUM(C29:C32)-SUM(G29:G32)-SUM(H29:H32)</f>
        <v>-9922.34</v>
      </c>
    </row>
    <row r="29" spans="1:28" ht="30" customHeight="1" thickBot="1">
      <c r="A29" s="28" t="s">
        <v>229</v>
      </c>
      <c r="B29" s="44" t="s">
        <v>491</v>
      </c>
      <c r="C29" s="6">
        <v>9272</v>
      </c>
      <c r="D29" s="27">
        <v>100</v>
      </c>
      <c r="E29" s="6">
        <f>C29/100*D29</f>
        <v>9272</v>
      </c>
      <c r="F29" s="6">
        <f>C29+E29</f>
        <v>18544</v>
      </c>
      <c r="G29" s="6">
        <f>F29/100*12</f>
        <v>2225.2800000000002</v>
      </c>
      <c r="H29" s="6">
        <f>IF((C29+E29)&lt;5000,0,IF((C29+E29)&gt;15000,1231,783))</f>
        <v>1231</v>
      </c>
      <c r="I29" s="50">
        <v>45569</v>
      </c>
      <c r="J29" s="51">
        <v>0.38402777777777802</v>
      </c>
      <c r="K29" s="27">
        <v>418216803</v>
      </c>
      <c r="M29" s="11">
        <f>IF(SUM(F29:F32)&lt;V28,SUM(F29:F32)/100*10,V28/100*10)</f>
        <v>4023.6</v>
      </c>
      <c r="N29" s="11">
        <f>IF(SUM(F29:F32)=0,0,V28/100*1.5)</f>
        <v>1275</v>
      </c>
      <c r="O29" s="11">
        <f>IF(SUM(F29:F32)=0,0,V28/100*3.5)</f>
        <v>2975</v>
      </c>
      <c r="P29" s="11">
        <f>(V28*1.4)/100*5</f>
        <v>5950</v>
      </c>
      <c r="Q29" s="76"/>
      <c r="R29" s="11">
        <f>SUM(F29:F32)/100*1.5</f>
        <v>603.54</v>
      </c>
      <c r="S29" s="11">
        <f>SUM(F29:F32)/100*1.5</f>
        <v>603.54</v>
      </c>
      <c r="T29" s="11">
        <f>IF(((S11+S20+S29)-S4)&lt;0,0,((S11+S20+S29)-S4))</f>
        <v>0</v>
      </c>
      <c r="AB29" s="8"/>
    </row>
    <row r="30" spans="1:28" ht="30" customHeight="1" thickBot="1">
      <c r="A30" s="29" t="s">
        <v>234</v>
      </c>
      <c r="B30" s="45" t="s">
        <v>491</v>
      </c>
      <c r="C30" s="6">
        <v>2915</v>
      </c>
      <c r="D30" s="26">
        <v>100</v>
      </c>
      <c r="E30" s="6">
        <f t="shared" ref="E30" si="6">C30/100*D30</f>
        <v>2915</v>
      </c>
      <c r="F30" s="6">
        <f t="shared" ref="F30" si="7">C30+E30</f>
        <v>5830</v>
      </c>
      <c r="G30" s="6">
        <f>(F30/100*12)+0.01</f>
        <v>699.61</v>
      </c>
      <c r="H30" s="6">
        <f>IF((C30+E30)&lt;5000,0,IF((C30+E30)&gt;15000,1231,783))</f>
        <v>783</v>
      </c>
      <c r="I30" s="50">
        <v>45588</v>
      </c>
      <c r="J30" s="51">
        <v>0.53749999999999998</v>
      </c>
      <c r="K30" s="27">
        <v>429091262</v>
      </c>
      <c r="M30" s="2" t="s">
        <v>427</v>
      </c>
      <c r="N30" s="101" t="s">
        <v>428</v>
      </c>
      <c r="O30" s="102"/>
      <c r="S30" s="8"/>
    </row>
    <row r="31" spans="1:28" ht="30" customHeight="1" thickBot="1">
      <c r="A31" s="29" t="s">
        <v>208</v>
      </c>
      <c r="B31" s="45" t="s">
        <v>491</v>
      </c>
      <c r="C31" s="6">
        <v>5273</v>
      </c>
      <c r="D31" s="26">
        <v>100</v>
      </c>
      <c r="E31" s="6">
        <f t="shared" ref="E31:E32" si="8">C31/100*D31</f>
        <v>5273</v>
      </c>
      <c r="F31" s="6">
        <f t="shared" ref="F31:F32" si="9">C31+E31</f>
        <v>10546</v>
      </c>
      <c r="G31" s="6">
        <f t="shared" ref="G31:G32" si="10">F31/100*12</f>
        <v>1265.52</v>
      </c>
      <c r="H31" s="6">
        <f t="shared" ref="H31:H32" si="11">IF((C31+E31)&lt;5000,0,IF((C31+E31)&gt;15000,1231,783))</f>
        <v>783</v>
      </c>
      <c r="I31" s="50">
        <v>45589</v>
      </c>
      <c r="J31" s="51">
        <v>0.71180555555555503</v>
      </c>
      <c r="K31" s="27">
        <v>430443414</v>
      </c>
      <c r="M31" s="22">
        <f>M29+N29+O29+P29</f>
        <v>14223.6</v>
      </c>
      <c r="Q31" s="8"/>
      <c r="S31" s="8"/>
      <c r="Z31" s="58"/>
    </row>
    <row r="32" spans="1:28" ht="30" customHeight="1" thickBot="1">
      <c r="A32" s="28" t="s">
        <v>210</v>
      </c>
      <c r="B32" s="44" t="s">
        <v>491</v>
      </c>
      <c r="C32" s="6">
        <v>2658</v>
      </c>
      <c r="D32" s="26">
        <v>100</v>
      </c>
      <c r="E32" s="6">
        <f t="shared" si="8"/>
        <v>2658</v>
      </c>
      <c r="F32" s="6">
        <f t="shared" si="9"/>
        <v>5316</v>
      </c>
      <c r="G32" s="6">
        <f t="shared" si="10"/>
        <v>637.91999999999996</v>
      </c>
      <c r="H32" s="6">
        <f t="shared" si="11"/>
        <v>783</v>
      </c>
      <c r="I32" s="50">
        <v>45590</v>
      </c>
      <c r="J32" s="51">
        <v>0.66666666666666696</v>
      </c>
      <c r="K32" s="27">
        <v>429700327</v>
      </c>
      <c r="R32" s="8"/>
    </row>
    <row r="33" spans="1:17" ht="30" customHeight="1" thickBot="1"/>
    <row r="34" spans="1:17" ht="30" customHeight="1">
      <c r="A34" s="77" t="s">
        <v>30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9"/>
    </row>
    <row r="35" spans="1:17" ht="30" customHeight="1" thickBot="1">
      <c r="A35" s="83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5"/>
    </row>
    <row r="36" spans="1:17" ht="30" customHeight="1"/>
    <row r="37" spans="1:17" ht="30" customHeight="1"/>
    <row r="38" spans="1:17" ht="30" customHeight="1"/>
    <row r="39" spans="1:17" ht="30" customHeight="1"/>
    <row r="40" spans="1:17" ht="30" customHeight="1"/>
    <row r="41" spans="1:17" ht="30" customHeight="1"/>
    <row r="42" spans="1:17" ht="30" customHeight="1"/>
    <row r="43" spans="1:17" ht="30" customHeight="1"/>
    <row r="44" spans="1:17" ht="30" customHeight="1"/>
    <row r="45" spans="1:17" ht="30" customHeight="1"/>
    <row r="46" spans="1:17" ht="30" customHeight="1"/>
    <row r="47" spans="1:17" ht="30" customHeight="1"/>
    <row r="48" spans="1:17" ht="30" customHeight="1"/>
    <row r="49" ht="18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18" customHeight="1"/>
    <row r="59" ht="30" customHeight="1"/>
    <row r="60" ht="30" customHeight="1"/>
    <row r="61" ht="30" customHeight="1"/>
    <row r="62" ht="30" customHeight="1"/>
    <row r="66" ht="15" customHeight="1"/>
    <row r="67" ht="15" customHeight="1"/>
    <row r="68" ht="15.75" customHeight="1"/>
    <row r="72" ht="30" customHeight="1"/>
    <row r="73" ht="30" customHeight="1"/>
    <row r="74" ht="30" customHeight="1"/>
    <row r="75" ht="30" customHeight="1"/>
    <row r="76" ht="18" customHeight="1"/>
    <row r="77" ht="30" customHeight="1"/>
    <row r="78" ht="30" customHeight="1"/>
    <row r="79" ht="30" customHeight="1"/>
    <row r="80" ht="30" customHeight="1"/>
  </sheetData>
  <mergeCells count="48">
    <mergeCell ref="S2:S3"/>
    <mergeCell ref="R9:T9"/>
    <mergeCell ref="R18:T18"/>
    <mergeCell ref="R27:T27"/>
    <mergeCell ref="A14:K16"/>
    <mergeCell ref="A17:K17"/>
    <mergeCell ref="A23:K25"/>
    <mergeCell ref="A26:K26"/>
    <mergeCell ref="I27:I28"/>
    <mergeCell ref="J27:J28"/>
    <mergeCell ref="K27:K28"/>
    <mergeCell ref="M27:P27"/>
    <mergeCell ref="Q27:Q29"/>
    <mergeCell ref="D18:D19"/>
    <mergeCell ref="E18:E19"/>
    <mergeCell ref="F18:F19"/>
    <mergeCell ref="A34:Q35"/>
    <mergeCell ref="M18:P18"/>
    <mergeCell ref="Q18:Q20"/>
    <mergeCell ref="A27:A28"/>
    <mergeCell ref="C27:C28"/>
    <mergeCell ref="D27:D28"/>
    <mergeCell ref="E27:E28"/>
    <mergeCell ref="F27:F28"/>
    <mergeCell ref="G27:H27"/>
    <mergeCell ref="B27:B28"/>
    <mergeCell ref="A18:A19"/>
    <mergeCell ref="C18:C19"/>
    <mergeCell ref="N30:O30"/>
    <mergeCell ref="I18:I19"/>
    <mergeCell ref="J18:J19"/>
    <mergeCell ref="K18:K19"/>
    <mergeCell ref="G18:H18"/>
    <mergeCell ref="B18:B19"/>
    <mergeCell ref="A2:Q4"/>
    <mergeCell ref="A9:A10"/>
    <mergeCell ref="C9:C10"/>
    <mergeCell ref="D9:D10"/>
    <mergeCell ref="E9:E10"/>
    <mergeCell ref="F9:F10"/>
    <mergeCell ref="G9:H9"/>
    <mergeCell ref="M9:P9"/>
    <mergeCell ref="Q9:Q11"/>
    <mergeCell ref="A8:K8"/>
    <mergeCell ref="B9:B10"/>
    <mergeCell ref="I9:I10"/>
    <mergeCell ref="J9:J10"/>
    <mergeCell ref="K9:K10"/>
  </mergeCells>
  <pageMargins left="0.7" right="0.7" top="0.75" bottom="0.75" header="0.3" footer="0.3"/>
  <pageSetup paperSize="9" orientation="portrait" r:id="rId1"/>
  <ignoredErrors>
    <ignoredError sqref="G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6"/>
  <sheetViews>
    <sheetView tabSelected="1" zoomScale="65" zoomScaleNormal="65" workbookViewId="0">
      <selection activeCell="K20" sqref="K20"/>
    </sheetView>
  </sheetViews>
  <sheetFormatPr defaultRowHeight="15"/>
  <cols>
    <col min="1" max="8" width="25.7109375" customWidth="1"/>
    <col min="9" max="9" width="16.7109375" customWidth="1"/>
    <col min="10" max="10" width="18" customWidth="1"/>
    <col min="11" max="12" width="16.7109375" customWidth="1"/>
    <col min="13" max="13" width="15.42578125" customWidth="1"/>
    <col min="14" max="14" width="16.85546875" customWidth="1"/>
    <col min="15" max="15" width="15.7109375" customWidth="1"/>
    <col min="16" max="16" width="16.140625" customWidth="1"/>
    <col min="17" max="17" width="16.7109375" customWidth="1"/>
    <col min="18" max="18" width="16.28515625" customWidth="1"/>
    <col min="19" max="19" width="15.5703125" customWidth="1"/>
    <col min="20" max="20" width="16.42578125" customWidth="1"/>
    <col min="21" max="21" width="18.7109375" customWidth="1"/>
    <col min="22" max="22" width="17" customWidth="1"/>
    <col min="23" max="23" width="17.28515625" customWidth="1"/>
    <col min="24" max="24" width="17.140625" customWidth="1"/>
    <col min="25" max="25" width="17.42578125" customWidth="1"/>
    <col min="26" max="26" width="22.85546875" customWidth="1"/>
    <col min="27" max="27" width="16.42578125" customWidth="1"/>
    <col min="28" max="28" width="16.5703125" customWidth="1"/>
    <col min="29" max="29" width="28" customWidth="1"/>
    <col min="31" max="32" width="17" customWidth="1"/>
    <col min="33" max="40" width="25.7109375" customWidth="1"/>
    <col min="41" max="41" width="21" customWidth="1"/>
    <col min="42" max="43" width="25.7109375" customWidth="1"/>
    <col min="44" max="44" width="42.5703125" customWidth="1"/>
    <col min="45" max="45" width="36.5703125" customWidth="1"/>
    <col min="46" max="46" width="41.5703125" customWidth="1"/>
    <col min="47" max="49" width="25.7109375" customWidth="1"/>
  </cols>
  <sheetData>
    <row r="2" spans="1:8" ht="15" customHeight="1"/>
    <row r="4" spans="1:8" ht="15" customHeight="1"/>
    <row r="7" spans="1:8" ht="15.75" thickBot="1"/>
    <row r="8" spans="1:8" ht="30" customHeight="1" thickBot="1">
      <c r="A8" s="138">
        <v>1</v>
      </c>
    </row>
    <row r="9" spans="1:8" ht="29.25" customHeight="1">
      <c r="A9" s="75" t="s">
        <v>596</v>
      </c>
      <c r="B9" s="75" t="s">
        <v>597</v>
      </c>
      <c r="C9" s="75" t="s">
        <v>592</v>
      </c>
      <c r="D9" s="75" t="s">
        <v>593</v>
      </c>
      <c r="E9" s="75" t="s">
        <v>594</v>
      </c>
      <c r="F9" s="75" t="s">
        <v>595</v>
      </c>
      <c r="G9" s="75" t="s">
        <v>493</v>
      </c>
      <c r="H9" s="129" t="s">
        <v>12</v>
      </c>
    </row>
    <row r="10" spans="1:8" ht="30" customHeight="1" thickBot="1">
      <c r="A10" s="76"/>
      <c r="B10" s="76"/>
      <c r="C10" s="76"/>
      <c r="D10" s="76"/>
      <c r="E10" s="76"/>
      <c r="F10" s="76"/>
      <c r="G10" s="128"/>
      <c r="H10" s="130"/>
    </row>
    <row r="11" spans="1:8" ht="30" customHeight="1" thickBot="1">
      <c r="A11" s="71">
        <v>316076</v>
      </c>
      <c r="B11" s="71">
        <v>168721</v>
      </c>
      <c r="C11" s="69">
        <f>(B11/A11)</f>
        <v>0.53400000000000003</v>
      </c>
      <c r="D11" s="69">
        <f>70%-C11</f>
        <v>0.16600000000000001</v>
      </c>
      <c r="E11" s="71">
        <f>(A11*D11)</f>
        <v>52469</v>
      </c>
      <c r="F11" s="71">
        <f>B11+E11</f>
        <v>221190</v>
      </c>
      <c r="G11" s="71">
        <f>A11-F11</f>
        <v>94886</v>
      </c>
      <c r="H11" s="72">
        <f>G11/100*10</f>
        <v>9489</v>
      </c>
    </row>
    <row r="12" spans="1:8" ht="30" customHeight="1">
      <c r="A12" s="132"/>
      <c r="B12" s="132"/>
      <c r="C12" s="133"/>
      <c r="D12" s="133"/>
      <c r="E12" s="132"/>
      <c r="F12" s="132"/>
      <c r="G12" s="132"/>
      <c r="H12" s="134"/>
    </row>
    <row r="13" spans="1:8" ht="30" customHeight="1">
      <c r="A13" s="132"/>
      <c r="B13" s="132"/>
      <c r="C13" s="133"/>
      <c r="D13" s="133"/>
      <c r="E13" s="132"/>
      <c r="F13" s="132"/>
      <c r="G13" s="132"/>
      <c r="H13" s="134"/>
    </row>
    <row r="14" spans="1:8" ht="30" customHeight="1" thickBot="1">
      <c r="A14" s="132"/>
      <c r="B14" s="132"/>
      <c r="C14" s="133"/>
      <c r="D14" s="133"/>
      <c r="E14" s="132"/>
      <c r="F14" s="132"/>
      <c r="G14" s="132"/>
      <c r="H14" s="134"/>
    </row>
    <row r="15" spans="1:8" ht="30" customHeight="1" thickBot="1">
      <c r="A15" s="139">
        <v>2</v>
      </c>
      <c r="B15" s="132"/>
      <c r="C15" s="133"/>
      <c r="D15" s="133"/>
      <c r="E15" s="132"/>
      <c r="F15" s="132"/>
      <c r="G15" s="132"/>
      <c r="H15" s="134"/>
    </row>
    <row r="16" spans="1:8" ht="30" customHeight="1">
      <c r="A16" s="75" t="s">
        <v>596</v>
      </c>
      <c r="B16" s="75" t="s">
        <v>597</v>
      </c>
      <c r="C16" s="75" t="s">
        <v>592</v>
      </c>
      <c r="D16" s="75" t="s">
        <v>593</v>
      </c>
      <c r="E16" s="75" t="s">
        <v>594</v>
      </c>
      <c r="F16" s="75" t="s">
        <v>595</v>
      </c>
      <c r="G16" s="75" t="s">
        <v>493</v>
      </c>
      <c r="H16" s="129" t="s">
        <v>12</v>
      </c>
    </row>
    <row r="17" spans="1:8" ht="30" customHeight="1" thickBot="1">
      <c r="A17" s="76"/>
      <c r="B17" s="76"/>
      <c r="C17" s="76"/>
      <c r="D17" s="76"/>
      <c r="E17" s="76"/>
      <c r="F17" s="76"/>
      <c r="G17" s="128"/>
      <c r="H17" s="130"/>
    </row>
    <row r="18" spans="1:8" ht="30" customHeight="1" thickBot="1">
      <c r="A18" s="135">
        <v>45172</v>
      </c>
      <c r="B18" s="135">
        <v>23824</v>
      </c>
      <c r="C18" s="136">
        <f>(B18/A18)</f>
        <v>0.52700000000000002</v>
      </c>
      <c r="D18" s="136">
        <f>70%-C18</f>
        <v>0.17299999999999999</v>
      </c>
      <c r="E18" s="135">
        <f>(A18*D18)</f>
        <v>7815</v>
      </c>
      <c r="F18" s="135">
        <f>B18+E18</f>
        <v>31639</v>
      </c>
      <c r="G18" s="135">
        <f>A18-F18</f>
        <v>13533</v>
      </c>
      <c r="H18" s="137">
        <f>G18/100*10</f>
        <v>1353</v>
      </c>
    </row>
    <row r="19" spans="1:8" ht="30" customHeight="1" thickBot="1">
      <c r="A19" s="135">
        <v>270904</v>
      </c>
      <c r="B19" s="135">
        <v>144897</v>
      </c>
      <c r="C19" s="136">
        <f>(B19/A19)</f>
        <v>0.53500000000000003</v>
      </c>
      <c r="D19" s="136">
        <f>70%-C19</f>
        <v>0.16500000000000001</v>
      </c>
      <c r="E19" s="135">
        <f>(A19*D19)</f>
        <v>44699</v>
      </c>
      <c r="F19" s="135">
        <f>B19+E19</f>
        <v>189596</v>
      </c>
      <c r="G19" s="135">
        <f>A19-F19</f>
        <v>81308</v>
      </c>
      <c r="H19" s="137">
        <f>G19/100*10</f>
        <v>8131</v>
      </c>
    </row>
    <row r="20" spans="1:8" ht="30" customHeight="1" thickBot="1"/>
    <row r="21" spans="1:8" ht="30" customHeight="1" thickBot="1">
      <c r="H21" s="70">
        <f>H18+H19</f>
        <v>9484</v>
      </c>
    </row>
    <row r="22" spans="1:8" ht="30" customHeight="1"/>
    <row r="23" spans="1:8" ht="30" customHeight="1"/>
    <row r="24" spans="1:8" ht="30" customHeight="1"/>
    <row r="25" spans="1:8" ht="30" customHeight="1"/>
    <row r="26" spans="1:8" ht="30" customHeight="1"/>
    <row r="27" spans="1:8" ht="30" customHeight="1"/>
    <row r="28" spans="1:8" ht="30" customHeight="1"/>
    <row r="29" spans="1:8" ht="30" customHeight="1"/>
    <row r="30" spans="1:8" ht="30" customHeight="1"/>
    <row r="31" spans="1:8" ht="30" customHeight="1"/>
    <row r="32" spans="1:8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29.25" customHeight="1"/>
    <row r="102" ht="29.25" customHeight="1"/>
    <row r="103" ht="29.25" customHeight="1"/>
    <row r="104" ht="30" customHeight="1"/>
    <row r="105" ht="30" customHeight="1"/>
    <row r="106" ht="29.25" customHeight="1"/>
    <row r="107" ht="30" customHeight="1"/>
    <row r="108" ht="29.25" customHeight="1"/>
    <row r="109" ht="30" customHeight="1"/>
    <row r="110" ht="29.25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</sheetData>
  <mergeCells count="16">
    <mergeCell ref="D16:D17"/>
    <mergeCell ref="E16:E17"/>
    <mergeCell ref="F16:F17"/>
    <mergeCell ref="G16:G17"/>
    <mergeCell ref="H16:H17"/>
    <mergeCell ref="A16:A17"/>
    <mergeCell ref="B16:B17"/>
    <mergeCell ref="C16:C17"/>
    <mergeCell ref="A9:A10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67"/>
  <sheetViews>
    <sheetView zoomScale="65" zoomScaleNormal="65" workbookViewId="0">
      <selection activeCell="L15" sqref="L15"/>
    </sheetView>
  </sheetViews>
  <sheetFormatPr defaultRowHeight="15"/>
  <cols>
    <col min="5" max="5" width="104.28515625" customWidth="1"/>
    <col min="6" max="6" width="21.140625" customWidth="1"/>
    <col min="7" max="7" width="21.42578125" customWidth="1"/>
    <col min="8" max="8" width="23.85546875" customWidth="1"/>
    <col min="9" max="9" width="24.140625" customWidth="1"/>
    <col min="12" max="12" width="15.5703125" customWidth="1"/>
    <col min="15" max="15" width="15.28515625" bestFit="1" customWidth="1"/>
  </cols>
  <sheetData>
    <row r="1" spans="4:15" ht="30" customHeight="1" thickBot="1"/>
    <row r="2" spans="4:15">
      <c r="D2" s="86" t="s">
        <v>504</v>
      </c>
      <c r="E2" s="86" t="s">
        <v>497</v>
      </c>
      <c r="F2" s="86" t="s">
        <v>490</v>
      </c>
      <c r="G2" s="75" t="s">
        <v>574</v>
      </c>
      <c r="H2" s="86" t="s">
        <v>575</v>
      </c>
      <c r="I2" s="86" t="s">
        <v>573</v>
      </c>
    </row>
    <row r="3" spans="4:15" ht="15.75" thickBot="1">
      <c r="D3" s="130"/>
      <c r="E3" s="130"/>
      <c r="F3" s="130"/>
      <c r="G3" s="76"/>
      <c r="H3" s="130"/>
      <c r="I3" s="130"/>
    </row>
    <row r="4" spans="4:15" ht="30" customHeight="1" thickBot="1">
      <c r="D4" s="49">
        <v>1</v>
      </c>
      <c r="E4" s="54" t="s">
        <v>426</v>
      </c>
      <c r="F4" s="53">
        <v>1</v>
      </c>
      <c r="G4" s="11">
        <v>8302</v>
      </c>
      <c r="H4" s="26">
        <v>40000003601</v>
      </c>
      <c r="I4" s="50">
        <v>45561</v>
      </c>
    </row>
    <row r="5" spans="4:15" ht="30" customHeight="1" thickBot="1">
      <c r="D5" s="49">
        <v>2</v>
      </c>
      <c r="E5" s="54" t="s">
        <v>499</v>
      </c>
      <c r="F5" s="53">
        <v>1</v>
      </c>
      <c r="G5" s="11">
        <v>1769</v>
      </c>
      <c r="H5" s="26">
        <v>40000004351</v>
      </c>
      <c r="I5" s="50">
        <v>45615</v>
      </c>
    </row>
    <row r="6" spans="4:15" ht="30" customHeight="1" thickBot="1">
      <c r="D6" s="49">
        <v>3</v>
      </c>
      <c r="E6" s="54" t="s">
        <v>70</v>
      </c>
      <c r="F6" s="53">
        <v>1</v>
      </c>
      <c r="G6" s="11">
        <v>1129</v>
      </c>
      <c r="H6" s="26">
        <v>40000004351</v>
      </c>
      <c r="I6" s="50">
        <v>45615</v>
      </c>
    </row>
    <row r="7" spans="4:15" ht="30" customHeight="1" thickBot="1">
      <c r="D7" s="49">
        <v>4</v>
      </c>
      <c r="E7" s="54" t="s">
        <v>502</v>
      </c>
      <c r="F7" s="53">
        <v>1</v>
      </c>
      <c r="G7" s="11">
        <v>640</v>
      </c>
      <c r="H7" s="26">
        <v>40000004351</v>
      </c>
      <c r="I7" s="50">
        <v>45615</v>
      </c>
    </row>
    <row r="8" spans="4:15" ht="30" customHeight="1" thickBot="1">
      <c r="D8" s="49">
        <v>5</v>
      </c>
      <c r="E8" s="54" t="s">
        <v>500</v>
      </c>
      <c r="F8" s="53">
        <v>1</v>
      </c>
      <c r="G8" s="11">
        <v>2598</v>
      </c>
      <c r="H8" s="26">
        <v>40000004551</v>
      </c>
      <c r="I8" s="50">
        <v>45628</v>
      </c>
      <c r="L8" s="8"/>
    </row>
    <row r="9" spans="4:15" ht="30" customHeight="1" thickBot="1">
      <c r="D9" s="49">
        <v>6</v>
      </c>
      <c r="E9" s="54" t="s">
        <v>500</v>
      </c>
      <c r="F9" s="53">
        <v>1</v>
      </c>
      <c r="G9" s="11">
        <v>2598</v>
      </c>
      <c r="H9" s="26">
        <v>40000004551</v>
      </c>
      <c r="I9" s="50">
        <v>45628</v>
      </c>
      <c r="L9" s="8"/>
    </row>
    <row r="10" spans="4:15" ht="30" customHeight="1" thickBot="1">
      <c r="D10" s="49">
        <v>7</v>
      </c>
      <c r="E10" s="54" t="s">
        <v>501</v>
      </c>
      <c r="F10" s="53">
        <v>1</v>
      </c>
      <c r="G10" s="11">
        <v>6252</v>
      </c>
      <c r="H10" s="26">
        <v>40000004594</v>
      </c>
      <c r="I10" s="50">
        <v>45630</v>
      </c>
    </row>
    <row r="11" spans="4:15" ht="30" customHeight="1" thickBot="1">
      <c r="D11" s="49">
        <v>8</v>
      </c>
      <c r="E11" s="28" t="s">
        <v>312</v>
      </c>
      <c r="F11" s="53">
        <v>1</v>
      </c>
      <c r="G11" s="11">
        <v>843</v>
      </c>
      <c r="H11" s="26">
        <v>40000000166</v>
      </c>
      <c r="I11" s="50">
        <v>45674</v>
      </c>
      <c r="L11" s="8"/>
      <c r="O11" s="8"/>
    </row>
    <row r="12" spans="4:15" ht="30" customHeight="1" thickBot="1">
      <c r="D12" s="49">
        <v>9</v>
      </c>
      <c r="E12" s="28" t="s">
        <v>312</v>
      </c>
      <c r="F12" s="53">
        <v>1</v>
      </c>
      <c r="G12" s="11">
        <v>843</v>
      </c>
      <c r="H12" s="26">
        <v>40000000166</v>
      </c>
      <c r="I12" s="50">
        <v>45674</v>
      </c>
      <c r="L12" s="8"/>
      <c r="O12" s="8"/>
    </row>
    <row r="13" spans="4:15" ht="30" customHeight="1" thickBot="1">
      <c r="D13" s="49">
        <v>10</v>
      </c>
      <c r="E13" s="54" t="s">
        <v>62</v>
      </c>
      <c r="F13" s="53">
        <v>1</v>
      </c>
      <c r="G13" s="11">
        <v>3098</v>
      </c>
      <c r="H13" s="26">
        <v>40000000709</v>
      </c>
      <c r="I13" s="50">
        <v>45715</v>
      </c>
    </row>
    <row r="14" spans="4:15" ht="30" customHeight="1" thickBot="1">
      <c r="D14" s="49">
        <v>11</v>
      </c>
      <c r="E14" s="54" t="s">
        <v>383</v>
      </c>
      <c r="F14" s="53">
        <v>1</v>
      </c>
      <c r="G14" s="11">
        <v>11824</v>
      </c>
      <c r="H14" s="26">
        <v>40000001033</v>
      </c>
      <c r="I14" s="50">
        <v>45748</v>
      </c>
      <c r="L14" s="8"/>
    </row>
    <row r="15" spans="4:15" ht="30" customHeight="1" thickBot="1">
      <c r="D15" s="49">
        <v>12</v>
      </c>
      <c r="E15" s="54" t="s">
        <v>591</v>
      </c>
      <c r="F15" s="53">
        <v>1</v>
      </c>
      <c r="G15" s="11">
        <v>3172</v>
      </c>
      <c r="H15" s="26">
        <v>40000001099</v>
      </c>
      <c r="I15" s="50">
        <v>45754</v>
      </c>
    </row>
    <row r="16" spans="4:15" ht="30" customHeight="1" thickBot="1">
      <c r="D16" s="49">
        <v>13</v>
      </c>
      <c r="E16" s="54"/>
      <c r="F16" s="53"/>
      <c r="G16" s="11"/>
      <c r="H16" s="26"/>
      <c r="I16" s="26"/>
      <c r="L16" s="8"/>
    </row>
    <row r="17" spans="4:9" ht="30" customHeight="1" thickBot="1">
      <c r="D17" s="49">
        <v>14</v>
      </c>
      <c r="E17" s="54"/>
      <c r="F17" s="53"/>
      <c r="G17" s="11"/>
      <c r="H17" s="26"/>
      <c r="I17" s="26"/>
    </row>
    <row r="18" spans="4:9" ht="30" customHeight="1" thickBot="1">
      <c r="D18" s="49">
        <v>15</v>
      </c>
      <c r="E18" s="54"/>
      <c r="F18" s="53"/>
      <c r="G18" s="11"/>
      <c r="H18" s="26"/>
      <c r="I18" s="26"/>
    </row>
    <row r="19" spans="4:9" ht="30" customHeight="1" thickBot="1">
      <c r="D19" s="49">
        <v>16</v>
      </c>
      <c r="E19" s="54"/>
      <c r="F19" s="53"/>
      <c r="G19" s="11"/>
      <c r="H19" s="26"/>
      <c r="I19" s="26"/>
    </row>
    <row r="20" spans="4:9" ht="30" customHeight="1" thickBot="1">
      <c r="D20" s="49">
        <v>17</v>
      </c>
      <c r="E20" s="54"/>
      <c r="F20" s="53"/>
      <c r="G20" s="11"/>
      <c r="H20" s="26"/>
      <c r="I20" s="26"/>
    </row>
    <row r="21" spans="4:9" ht="30" customHeight="1" thickBot="1">
      <c r="D21" s="49">
        <v>18</v>
      </c>
      <c r="E21" s="54"/>
      <c r="F21" s="53"/>
      <c r="G21" s="11"/>
      <c r="H21" s="26"/>
      <c r="I21" s="26"/>
    </row>
    <row r="22" spans="4:9" ht="30" customHeight="1" thickBot="1">
      <c r="D22" s="49">
        <v>19</v>
      </c>
      <c r="E22" s="54"/>
      <c r="F22" s="53"/>
      <c r="G22" s="11"/>
      <c r="H22" s="26"/>
      <c r="I22" s="26"/>
    </row>
    <row r="23" spans="4:9" ht="30" customHeight="1" thickBot="1">
      <c r="D23" s="49">
        <v>20</v>
      </c>
      <c r="E23" s="54"/>
      <c r="F23" s="53"/>
      <c r="G23" s="11"/>
      <c r="H23" s="26"/>
      <c r="I23" s="26"/>
    </row>
    <row r="24" spans="4:9" ht="30" customHeight="1" thickBot="1">
      <c r="D24" s="49">
        <v>21</v>
      </c>
      <c r="E24" s="54"/>
      <c r="F24" s="53"/>
      <c r="G24" s="11"/>
      <c r="H24" s="26"/>
      <c r="I24" s="26"/>
    </row>
    <row r="25" spans="4:9" ht="30" customHeight="1" thickBot="1">
      <c r="D25" s="49">
        <v>22</v>
      </c>
      <c r="E25" s="54"/>
      <c r="F25" s="53"/>
      <c r="G25" s="11"/>
      <c r="H25" s="26"/>
      <c r="I25" s="26"/>
    </row>
    <row r="26" spans="4:9" ht="30" customHeight="1" thickBot="1">
      <c r="D26" s="49">
        <v>23</v>
      </c>
      <c r="E26" s="54"/>
      <c r="F26" s="53"/>
      <c r="G26" s="11"/>
      <c r="H26" s="26"/>
      <c r="I26" s="26"/>
    </row>
    <row r="27" spans="4:9" ht="30" customHeight="1" thickBot="1">
      <c r="D27" s="49">
        <v>24</v>
      </c>
      <c r="E27" s="54"/>
      <c r="F27" s="53"/>
      <c r="G27" s="11"/>
      <c r="H27" s="26"/>
      <c r="I27" s="26"/>
    </row>
    <row r="28" spans="4:9" ht="30" customHeight="1" thickBot="1">
      <c r="D28" s="49">
        <v>25</v>
      </c>
      <c r="E28" s="54"/>
      <c r="F28" s="53"/>
      <c r="G28" s="11"/>
      <c r="H28" s="26"/>
      <c r="I28" s="26"/>
    </row>
    <row r="29" spans="4:9" ht="30" customHeight="1" thickBot="1">
      <c r="D29" s="49">
        <v>26</v>
      </c>
      <c r="E29" s="54"/>
      <c r="F29" s="53"/>
      <c r="G29" s="11"/>
      <c r="H29" s="26"/>
      <c r="I29" s="26"/>
    </row>
    <row r="30" spans="4:9" ht="30" customHeight="1" thickBot="1">
      <c r="D30" s="49">
        <v>27</v>
      </c>
      <c r="E30" s="54"/>
      <c r="F30" s="53"/>
      <c r="G30" s="11"/>
      <c r="H30" s="26"/>
      <c r="I30" s="26"/>
    </row>
    <row r="31" spans="4:9" ht="30" customHeight="1" thickBot="1">
      <c r="D31" s="49">
        <v>28</v>
      </c>
      <c r="E31" s="54"/>
      <c r="F31" s="53"/>
      <c r="G31" s="11"/>
      <c r="H31" s="26"/>
      <c r="I31" s="26"/>
    </row>
    <row r="32" spans="4:9" ht="30" customHeight="1" thickBot="1">
      <c r="D32" s="49">
        <v>29</v>
      </c>
      <c r="E32" s="54"/>
      <c r="F32" s="53"/>
      <c r="G32" s="11"/>
      <c r="H32" s="26"/>
      <c r="I32" s="26"/>
    </row>
    <row r="33" spans="4:7" ht="30" customHeight="1" thickBot="1">
      <c r="D33" s="65"/>
      <c r="E33" s="66"/>
      <c r="F33" s="64">
        <f>SUM(F4:F32)</f>
        <v>12</v>
      </c>
      <c r="G33" s="55">
        <f>SUM(G4:G32)</f>
        <v>43068</v>
      </c>
    </row>
    <row r="34" spans="4:7" ht="30" customHeight="1"/>
    <row r="35" spans="4:7" ht="30" customHeight="1"/>
    <row r="36" spans="4:7" ht="30" customHeight="1"/>
    <row r="37" spans="4:7" ht="30" customHeight="1"/>
    <row r="38" spans="4:7" ht="30" customHeight="1"/>
    <row r="39" spans="4:7" ht="30" customHeight="1"/>
    <row r="40" spans="4:7" ht="30" customHeight="1">
      <c r="E40" s="67"/>
    </row>
    <row r="41" spans="4:7" ht="30" customHeight="1"/>
    <row r="42" spans="4:7" ht="30" customHeight="1"/>
    <row r="43" spans="4:7" ht="30" customHeight="1"/>
    <row r="44" spans="4:7" ht="30" customHeight="1"/>
    <row r="45" spans="4:7" ht="30" customHeight="1"/>
    <row r="46" spans="4:7" ht="30" customHeight="1"/>
    <row r="47" spans="4:7" ht="30" customHeight="1"/>
    <row r="48" spans="4:7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</sheetData>
  <sortState ref="D5:I22">
    <sortCondition ref="I5"/>
  </sortState>
  <mergeCells count="6">
    <mergeCell ref="I2:I3"/>
    <mergeCell ref="D2:D3"/>
    <mergeCell ref="G2:G3"/>
    <mergeCell ref="E2:E3"/>
    <mergeCell ref="F2:F3"/>
    <mergeCell ref="H2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E7" sqref="E7"/>
    </sheetView>
  </sheetViews>
  <sheetFormatPr defaultRowHeight="15"/>
  <cols>
    <col min="3" max="3" width="34.42578125" customWidth="1"/>
    <col min="4" max="4" width="18.42578125" customWidth="1"/>
    <col min="5" max="5" width="24.42578125" customWidth="1"/>
    <col min="7" max="7" width="12.5703125" bestFit="1" customWidth="1"/>
    <col min="10" max="10" width="15.7109375" customWidth="1"/>
  </cols>
  <sheetData>
    <row r="1" spans="2:7" ht="15.75" thickBot="1"/>
    <row r="2" spans="2:7" ht="15.75" thickBot="1">
      <c r="B2" s="49" t="s">
        <v>504</v>
      </c>
      <c r="C2" s="49" t="s">
        <v>503</v>
      </c>
      <c r="D2" s="49" t="s">
        <v>505</v>
      </c>
      <c r="E2" s="49" t="s">
        <v>506</v>
      </c>
    </row>
    <row r="3" spans="2:7" ht="15.75" thickBot="1">
      <c r="B3" s="56">
        <v>1</v>
      </c>
      <c r="C3" s="68" t="s">
        <v>576</v>
      </c>
      <c r="D3" s="6">
        <v>1563</v>
      </c>
      <c r="E3" s="6"/>
    </row>
    <row r="4" spans="2:7" ht="15.75" thickBot="1">
      <c r="B4" s="56">
        <v>2</v>
      </c>
      <c r="C4" s="68" t="s">
        <v>577</v>
      </c>
      <c r="D4" s="6">
        <v>16800</v>
      </c>
      <c r="E4" s="6">
        <f>((D3/100*13.8)/12)+D3</f>
        <v>1580.97</v>
      </c>
    </row>
    <row r="5" spans="2:7" ht="15.75" thickBot="1">
      <c r="B5" s="56">
        <v>3</v>
      </c>
      <c r="C5" s="68" t="s">
        <v>578</v>
      </c>
      <c r="D5" s="6">
        <v>17000</v>
      </c>
      <c r="E5" s="6">
        <f>(((E4+D4)/100*13.8)/12)+E4+D4</f>
        <v>18592.349999999999</v>
      </c>
    </row>
    <row r="6" spans="2:7" ht="15.75" thickBot="1">
      <c r="B6" s="56">
        <v>4</v>
      </c>
      <c r="C6" s="68" t="s">
        <v>579</v>
      </c>
      <c r="D6" s="6">
        <v>38000</v>
      </c>
      <c r="E6" s="6">
        <f t="shared" ref="E6:E15" si="0">(((E5+D5)/100*13.8)/12)+E5+D5</f>
        <v>36001.660000000003</v>
      </c>
      <c r="G6" s="8">
        <f>SUM(D3:D7)</f>
        <v>80363</v>
      </c>
    </row>
    <row r="7" spans="2:7" ht="15.75" thickBot="1">
      <c r="B7" s="56">
        <v>5</v>
      </c>
      <c r="C7" s="68" t="s">
        <v>580</v>
      </c>
      <c r="D7" s="6">
        <v>7000</v>
      </c>
      <c r="E7" s="6">
        <f t="shared" si="0"/>
        <v>74852.679999999993</v>
      </c>
    </row>
    <row r="8" spans="2:7" ht="15.75" thickBot="1">
      <c r="B8" s="56">
        <v>6</v>
      </c>
      <c r="C8" s="68" t="s">
        <v>581</v>
      </c>
      <c r="D8" s="6"/>
      <c r="E8" s="6">
        <f t="shared" si="0"/>
        <v>82793.990000000005</v>
      </c>
    </row>
    <row r="9" spans="2:7" ht="15.75" thickBot="1">
      <c r="B9" s="56">
        <v>7</v>
      </c>
      <c r="C9" s="68" t="s">
        <v>582</v>
      </c>
      <c r="D9" s="6"/>
      <c r="E9" s="6">
        <f t="shared" si="0"/>
        <v>83746.12</v>
      </c>
    </row>
    <row r="10" spans="2:7" ht="15.75" thickBot="1">
      <c r="B10" s="56">
        <v>8</v>
      </c>
      <c r="C10" s="68" t="s">
        <v>583</v>
      </c>
      <c r="D10" s="6"/>
      <c r="E10" s="6">
        <f t="shared" si="0"/>
        <v>84709.2</v>
      </c>
    </row>
    <row r="11" spans="2:7" ht="15.75" thickBot="1">
      <c r="B11" s="56">
        <v>9</v>
      </c>
      <c r="C11" s="68" t="s">
        <v>584</v>
      </c>
      <c r="D11" s="6"/>
      <c r="E11" s="6">
        <f t="shared" si="0"/>
        <v>85683.36</v>
      </c>
    </row>
    <row r="12" spans="2:7" ht="15.75" thickBot="1">
      <c r="B12" s="56">
        <v>10</v>
      </c>
      <c r="C12" s="68" t="s">
        <v>585</v>
      </c>
      <c r="D12" s="6"/>
      <c r="E12" s="6">
        <f t="shared" si="0"/>
        <v>86668.72</v>
      </c>
    </row>
    <row r="13" spans="2:7" ht="15.75" thickBot="1">
      <c r="B13" s="56">
        <v>11</v>
      </c>
      <c r="C13" s="68" t="s">
        <v>586</v>
      </c>
      <c r="D13" s="6"/>
      <c r="E13" s="6">
        <f t="shared" si="0"/>
        <v>87665.41</v>
      </c>
    </row>
    <row r="14" spans="2:7" ht="15.75" thickBot="1">
      <c r="B14" s="56">
        <v>12</v>
      </c>
      <c r="C14" s="68" t="s">
        <v>587</v>
      </c>
      <c r="D14" s="6"/>
      <c r="E14" s="6">
        <f t="shared" si="0"/>
        <v>88673.56</v>
      </c>
    </row>
    <row r="15" spans="2:7" ht="15.75" thickBot="1">
      <c r="B15" s="56">
        <v>13</v>
      </c>
      <c r="C15" s="68" t="s">
        <v>588</v>
      </c>
      <c r="D15" s="6"/>
      <c r="E15" s="6">
        <f t="shared" si="0"/>
        <v>89693.31</v>
      </c>
    </row>
    <row r="16" spans="2:7" ht="15.75" thickBot="1">
      <c r="B16" s="56">
        <v>14</v>
      </c>
      <c r="C16" s="68" t="s">
        <v>589</v>
      </c>
      <c r="D16" s="6"/>
      <c r="E16" s="6">
        <f t="shared" ref="E16:E17" si="1">(((E15+D15)/100*13.8)/12)+E15+D15</f>
        <v>90724.78</v>
      </c>
    </row>
    <row r="17" spans="2:5" ht="15.75" thickBot="1">
      <c r="B17" s="56">
        <v>15</v>
      </c>
      <c r="C17" s="68" t="s">
        <v>590</v>
      </c>
      <c r="D17" s="6"/>
      <c r="E17" s="6">
        <f t="shared" si="1"/>
        <v>91768.11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45"/>
  <sheetViews>
    <sheetView topLeftCell="A430" workbookViewId="0">
      <selection activeCell="C174" sqref="C174:C183"/>
    </sheetView>
  </sheetViews>
  <sheetFormatPr defaultRowHeight="15"/>
  <cols>
    <col min="1" max="1" width="11.42578125" customWidth="1"/>
    <col min="2" max="2" width="20.140625" customWidth="1"/>
    <col min="3" max="3" width="79" customWidth="1"/>
    <col min="4" max="8" width="13" customWidth="1"/>
  </cols>
  <sheetData>
    <row r="3" spans="1:8" ht="15.75" thickBot="1">
      <c r="C3" s="1"/>
    </row>
    <row r="4" spans="1:8">
      <c r="A4" s="86" t="s">
        <v>0</v>
      </c>
      <c r="B4" s="86" t="s">
        <v>408</v>
      </c>
      <c r="C4" s="75" t="s">
        <v>2</v>
      </c>
      <c r="D4" s="131" t="s">
        <v>3</v>
      </c>
      <c r="E4" s="75" t="s">
        <v>7</v>
      </c>
      <c r="F4" s="86" t="s">
        <v>8</v>
      </c>
      <c r="G4" s="75" t="s">
        <v>31</v>
      </c>
      <c r="H4" s="75" t="s">
        <v>4</v>
      </c>
    </row>
    <row r="5" spans="1:8" ht="15.75" thickBot="1">
      <c r="A5" s="128"/>
      <c r="B5" s="128"/>
      <c r="C5" s="76"/>
      <c r="D5" s="114"/>
      <c r="E5" s="76"/>
      <c r="F5" s="76"/>
      <c r="G5" s="76"/>
      <c r="H5" s="128"/>
    </row>
    <row r="6" spans="1:8" ht="15.75" customHeight="1" thickBot="1">
      <c r="A6" s="30">
        <v>102476435</v>
      </c>
      <c r="B6" s="33" t="s">
        <v>22</v>
      </c>
      <c r="C6" s="41" t="s">
        <v>32</v>
      </c>
      <c r="D6" s="9">
        <v>8186</v>
      </c>
      <c r="E6" s="30">
        <v>100</v>
      </c>
      <c r="F6" s="37">
        <f t="shared" ref="F6:F59" si="0">G6-D6</f>
        <v>8186</v>
      </c>
      <c r="G6" s="31">
        <f t="shared" ref="G6:G59" si="1">D6+(D6/100*E6)</f>
        <v>16372</v>
      </c>
      <c r="H6" s="32">
        <f t="shared" ref="H6:H59" si="2">IF(AND(G6&gt;4999,G6&lt;5782),G6-783,IF(AND(G6&gt;5782,G6&lt;6001),4999,IF(AND(G6&gt;14999,G6&lt;15447),G6-448,IF(AND(G6&gt;15447,G6&lt;15801),14999,G6))))</f>
        <v>16372</v>
      </c>
    </row>
    <row r="7" spans="1:8" ht="15.75" thickBot="1">
      <c r="A7" s="30">
        <v>110876944</v>
      </c>
      <c r="B7" s="33" t="s">
        <v>22</v>
      </c>
      <c r="C7" s="34" t="s">
        <v>33</v>
      </c>
      <c r="D7" s="35">
        <v>5954</v>
      </c>
      <c r="E7" s="30">
        <v>100</v>
      </c>
      <c r="F7" s="37">
        <f t="shared" si="0"/>
        <v>5954</v>
      </c>
      <c r="G7" s="31">
        <f t="shared" si="1"/>
        <v>11908</v>
      </c>
      <c r="H7" s="32">
        <f t="shared" si="2"/>
        <v>11908</v>
      </c>
    </row>
    <row r="8" spans="1:8" ht="15.75" thickBot="1">
      <c r="A8" s="30">
        <v>116265965</v>
      </c>
      <c r="B8" s="33" t="s">
        <v>22</v>
      </c>
      <c r="C8" s="34" t="s">
        <v>34</v>
      </c>
      <c r="D8" s="35">
        <v>9886</v>
      </c>
      <c r="E8" s="30">
        <v>100</v>
      </c>
      <c r="F8" s="37">
        <f t="shared" si="0"/>
        <v>9886</v>
      </c>
      <c r="G8" s="31">
        <f t="shared" si="1"/>
        <v>19772</v>
      </c>
      <c r="H8" s="32">
        <f t="shared" si="2"/>
        <v>19772</v>
      </c>
    </row>
    <row r="9" spans="1:8" ht="15.75" thickBot="1">
      <c r="A9" s="30">
        <v>102476344</v>
      </c>
      <c r="B9" s="33" t="s">
        <v>22</v>
      </c>
      <c r="C9" s="34" t="s">
        <v>35</v>
      </c>
      <c r="D9" s="35">
        <v>10316</v>
      </c>
      <c r="E9" s="30">
        <v>100</v>
      </c>
      <c r="F9" s="37">
        <f t="shared" si="0"/>
        <v>10316</v>
      </c>
      <c r="G9" s="31">
        <f t="shared" si="1"/>
        <v>20632</v>
      </c>
      <c r="H9" s="32">
        <f t="shared" si="2"/>
        <v>20632</v>
      </c>
    </row>
    <row r="10" spans="1:8" ht="39" thickBot="1">
      <c r="A10" s="30">
        <v>102476355</v>
      </c>
      <c r="B10" s="33" t="s">
        <v>22</v>
      </c>
      <c r="C10" s="40" t="s">
        <v>409</v>
      </c>
      <c r="D10" s="35">
        <v>10600</v>
      </c>
      <c r="E10" s="30">
        <v>100</v>
      </c>
      <c r="F10" s="37">
        <f t="shared" si="0"/>
        <v>10600</v>
      </c>
      <c r="G10" s="31">
        <f t="shared" si="1"/>
        <v>21200</v>
      </c>
      <c r="H10" s="32">
        <f t="shared" si="2"/>
        <v>21200</v>
      </c>
    </row>
    <row r="11" spans="1:8" ht="15.75" thickBot="1">
      <c r="A11" s="30">
        <v>102476362</v>
      </c>
      <c r="B11" s="33" t="s">
        <v>22</v>
      </c>
      <c r="C11" s="34" t="s">
        <v>36</v>
      </c>
      <c r="D11" s="35">
        <v>10600</v>
      </c>
      <c r="E11" s="30">
        <v>100</v>
      </c>
      <c r="F11" s="37">
        <f t="shared" si="0"/>
        <v>10600</v>
      </c>
      <c r="G11" s="31">
        <f t="shared" si="1"/>
        <v>21200</v>
      </c>
      <c r="H11" s="32">
        <f t="shared" si="2"/>
        <v>21200</v>
      </c>
    </row>
    <row r="12" spans="1:8" ht="15.75" thickBot="1">
      <c r="A12" s="30">
        <v>102476365</v>
      </c>
      <c r="B12" s="33" t="s">
        <v>22</v>
      </c>
      <c r="C12" s="34" t="s">
        <v>37</v>
      </c>
      <c r="D12" s="35">
        <v>9886</v>
      </c>
      <c r="E12" s="30">
        <v>100</v>
      </c>
      <c r="F12" s="37">
        <f t="shared" si="0"/>
        <v>9886</v>
      </c>
      <c r="G12" s="31">
        <f t="shared" si="1"/>
        <v>19772</v>
      </c>
      <c r="H12" s="32">
        <f t="shared" si="2"/>
        <v>19772</v>
      </c>
    </row>
    <row r="13" spans="1:8" ht="39" thickBot="1">
      <c r="A13" s="30">
        <v>102476358</v>
      </c>
      <c r="B13" s="33" t="s">
        <v>22</v>
      </c>
      <c r="C13" s="40" t="s">
        <v>410</v>
      </c>
      <c r="D13" s="35">
        <v>10611</v>
      </c>
      <c r="E13" s="30">
        <v>100</v>
      </c>
      <c r="F13" s="37">
        <f t="shared" si="0"/>
        <v>10611</v>
      </c>
      <c r="G13" s="31">
        <f t="shared" si="1"/>
        <v>21222</v>
      </c>
      <c r="H13" s="32">
        <f t="shared" si="2"/>
        <v>21222</v>
      </c>
    </row>
    <row r="14" spans="1:8" ht="15.75" thickBot="1">
      <c r="A14" s="30">
        <v>102350889</v>
      </c>
      <c r="B14" s="33" t="s">
        <v>22</v>
      </c>
      <c r="C14" s="34" t="s">
        <v>38</v>
      </c>
      <c r="D14" s="35">
        <v>5003</v>
      </c>
      <c r="E14" s="30">
        <v>100</v>
      </c>
      <c r="F14" s="37">
        <f t="shared" si="0"/>
        <v>5003</v>
      </c>
      <c r="G14" s="31">
        <f t="shared" si="1"/>
        <v>10006</v>
      </c>
      <c r="H14" s="32">
        <f t="shared" si="2"/>
        <v>10006</v>
      </c>
    </row>
    <row r="15" spans="1:8" ht="15.75" thickBot="1">
      <c r="A15" s="30">
        <v>102476431</v>
      </c>
      <c r="B15" s="33" t="s">
        <v>22</v>
      </c>
      <c r="C15" s="34" t="s">
        <v>39</v>
      </c>
      <c r="D15" s="35">
        <v>9886</v>
      </c>
      <c r="E15" s="30">
        <v>100</v>
      </c>
      <c r="F15" s="37">
        <f t="shared" si="0"/>
        <v>9886</v>
      </c>
      <c r="G15" s="31">
        <f t="shared" si="1"/>
        <v>19772</v>
      </c>
      <c r="H15" s="32">
        <f t="shared" si="2"/>
        <v>19772</v>
      </c>
    </row>
    <row r="16" spans="1:8" ht="15.75" thickBot="1">
      <c r="A16" s="30">
        <v>102476434</v>
      </c>
      <c r="B16" s="33" t="s">
        <v>22</v>
      </c>
      <c r="C16" s="34" t="s">
        <v>40</v>
      </c>
      <c r="D16" s="35">
        <v>8894</v>
      </c>
      <c r="E16" s="30">
        <v>100</v>
      </c>
      <c r="F16" s="37">
        <f t="shared" si="0"/>
        <v>8894</v>
      </c>
      <c r="G16" s="31">
        <f t="shared" si="1"/>
        <v>17788</v>
      </c>
      <c r="H16" s="32">
        <f t="shared" si="2"/>
        <v>17788</v>
      </c>
    </row>
    <row r="17" spans="1:8" ht="15.75" thickBot="1">
      <c r="A17" s="30">
        <v>102476437</v>
      </c>
      <c r="B17" s="33" t="s">
        <v>22</v>
      </c>
      <c r="C17" s="34" t="s">
        <v>41</v>
      </c>
      <c r="D17" s="35">
        <v>8894</v>
      </c>
      <c r="E17" s="30">
        <v>100</v>
      </c>
      <c r="F17" s="37">
        <f t="shared" si="0"/>
        <v>8894</v>
      </c>
      <c r="G17" s="31">
        <f t="shared" si="1"/>
        <v>17788</v>
      </c>
      <c r="H17" s="32">
        <f t="shared" si="2"/>
        <v>17788</v>
      </c>
    </row>
    <row r="18" spans="1:8" ht="15.75" thickBot="1">
      <c r="A18" s="30">
        <v>121626188</v>
      </c>
      <c r="B18" s="33" t="s">
        <v>22</v>
      </c>
      <c r="C18" s="34" t="s">
        <v>42</v>
      </c>
      <c r="D18" s="35">
        <v>12055</v>
      </c>
      <c r="E18" s="30">
        <v>100</v>
      </c>
      <c r="F18" s="37">
        <f t="shared" si="0"/>
        <v>12055</v>
      </c>
      <c r="G18" s="31">
        <f t="shared" si="1"/>
        <v>24110</v>
      </c>
      <c r="H18" s="32">
        <f t="shared" si="2"/>
        <v>24110</v>
      </c>
    </row>
    <row r="19" spans="1:8" ht="15.75" thickBot="1">
      <c r="A19" s="30">
        <v>121604073</v>
      </c>
      <c r="B19" s="33" t="s">
        <v>22</v>
      </c>
      <c r="C19" s="34" t="s">
        <v>43</v>
      </c>
      <c r="D19" s="35">
        <v>7835</v>
      </c>
      <c r="E19" s="30">
        <v>100</v>
      </c>
      <c r="F19" s="37">
        <f t="shared" si="0"/>
        <v>7835</v>
      </c>
      <c r="G19" s="31">
        <f t="shared" si="1"/>
        <v>15670</v>
      </c>
      <c r="H19" s="32">
        <f t="shared" si="2"/>
        <v>14999</v>
      </c>
    </row>
    <row r="20" spans="1:8" ht="15.75" thickBot="1">
      <c r="A20" s="30">
        <v>116266002</v>
      </c>
      <c r="B20" s="33" t="s">
        <v>22</v>
      </c>
      <c r="C20" s="34" t="s">
        <v>44</v>
      </c>
      <c r="D20" s="35">
        <v>10611</v>
      </c>
      <c r="E20" s="30">
        <v>100</v>
      </c>
      <c r="F20" s="37">
        <f t="shared" si="0"/>
        <v>10611</v>
      </c>
      <c r="G20" s="31">
        <f t="shared" si="1"/>
        <v>21222</v>
      </c>
      <c r="H20" s="32">
        <f t="shared" si="2"/>
        <v>21222</v>
      </c>
    </row>
    <row r="21" spans="1:8" ht="15.75" thickBot="1">
      <c r="A21" s="30">
        <v>123023081</v>
      </c>
      <c r="B21" s="33" t="s">
        <v>22</v>
      </c>
      <c r="C21" s="34" t="s">
        <v>45</v>
      </c>
      <c r="D21" s="35">
        <v>11744</v>
      </c>
      <c r="E21" s="30">
        <v>100</v>
      </c>
      <c r="F21" s="37">
        <f t="shared" si="0"/>
        <v>11744</v>
      </c>
      <c r="G21" s="31">
        <f t="shared" si="1"/>
        <v>23488</v>
      </c>
      <c r="H21" s="32">
        <f t="shared" si="2"/>
        <v>23488</v>
      </c>
    </row>
    <row r="22" spans="1:8" ht="15.75" thickBot="1">
      <c r="A22" s="30">
        <v>116265978</v>
      </c>
      <c r="B22" s="33" t="s">
        <v>22</v>
      </c>
      <c r="C22" s="34" t="s">
        <v>46</v>
      </c>
      <c r="D22" s="35">
        <v>10316</v>
      </c>
      <c r="E22" s="30">
        <v>100</v>
      </c>
      <c r="F22" s="37">
        <f t="shared" si="0"/>
        <v>10316</v>
      </c>
      <c r="G22" s="31">
        <f t="shared" si="1"/>
        <v>20632</v>
      </c>
      <c r="H22" s="32">
        <f t="shared" si="2"/>
        <v>20632</v>
      </c>
    </row>
    <row r="23" spans="1:8" ht="15.75" thickBot="1">
      <c r="A23" s="30">
        <v>115021199</v>
      </c>
      <c r="B23" s="33" t="s">
        <v>22</v>
      </c>
      <c r="C23" s="34" t="s">
        <v>47</v>
      </c>
      <c r="D23" s="35">
        <v>10611</v>
      </c>
      <c r="E23" s="30">
        <v>100</v>
      </c>
      <c r="F23" s="37">
        <f t="shared" si="0"/>
        <v>10611</v>
      </c>
      <c r="G23" s="31">
        <f t="shared" si="1"/>
        <v>21222</v>
      </c>
      <c r="H23" s="32">
        <f t="shared" si="2"/>
        <v>21222</v>
      </c>
    </row>
    <row r="24" spans="1:8" ht="15.75" thickBot="1">
      <c r="A24" s="30">
        <v>116265939</v>
      </c>
      <c r="B24" s="33" t="s">
        <v>22</v>
      </c>
      <c r="C24" s="34" t="s">
        <v>48</v>
      </c>
      <c r="D24" s="35">
        <v>10600</v>
      </c>
      <c r="E24" s="30">
        <v>100</v>
      </c>
      <c r="F24" s="37">
        <f t="shared" si="0"/>
        <v>10600</v>
      </c>
      <c r="G24" s="31">
        <f t="shared" si="1"/>
        <v>21200</v>
      </c>
      <c r="H24" s="32">
        <f t="shared" si="2"/>
        <v>21200</v>
      </c>
    </row>
    <row r="25" spans="1:8" ht="15.75" thickBot="1">
      <c r="A25" s="30">
        <v>115021162</v>
      </c>
      <c r="B25" s="33" t="s">
        <v>22</v>
      </c>
      <c r="C25" s="34" t="s">
        <v>49</v>
      </c>
      <c r="D25" s="35">
        <v>10600</v>
      </c>
      <c r="E25" s="30">
        <v>100</v>
      </c>
      <c r="F25" s="37">
        <f t="shared" si="0"/>
        <v>10600</v>
      </c>
      <c r="G25" s="31">
        <f t="shared" si="1"/>
        <v>21200</v>
      </c>
      <c r="H25" s="32">
        <f t="shared" si="2"/>
        <v>21200</v>
      </c>
    </row>
    <row r="26" spans="1:8" ht="15.75" thickBot="1">
      <c r="A26" s="30">
        <v>112709874</v>
      </c>
      <c r="B26" s="33" t="s">
        <v>22</v>
      </c>
      <c r="C26" s="34" t="s">
        <v>50</v>
      </c>
      <c r="D26" s="35">
        <v>9886</v>
      </c>
      <c r="E26" s="30">
        <v>100</v>
      </c>
      <c r="F26" s="37">
        <f t="shared" si="0"/>
        <v>9886</v>
      </c>
      <c r="G26" s="31">
        <f t="shared" si="1"/>
        <v>19772</v>
      </c>
      <c r="H26" s="32">
        <f t="shared" si="2"/>
        <v>19772</v>
      </c>
    </row>
    <row r="27" spans="1:8" ht="15.75" thickBot="1">
      <c r="A27" s="30">
        <v>112709845</v>
      </c>
      <c r="B27" s="33" t="s">
        <v>22</v>
      </c>
      <c r="C27" s="34" t="s">
        <v>50</v>
      </c>
      <c r="D27" s="35">
        <v>10316</v>
      </c>
      <c r="E27" s="30">
        <v>100</v>
      </c>
      <c r="F27" s="37">
        <f t="shared" si="0"/>
        <v>10316</v>
      </c>
      <c r="G27" s="31">
        <f t="shared" si="1"/>
        <v>20632</v>
      </c>
      <c r="H27" s="32">
        <f t="shared" si="2"/>
        <v>20632</v>
      </c>
    </row>
    <row r="28" spans="1:8" ht="39" thickBot="1">
      <c r="A28" s="30">
        <v>112709805</v>
      </c>
      <c r="B28" s="33" t="s">
        <v>22</v>
      </c>
      <c r="C28" s="40" t="s">
        <v>411</v>
      </c>
      <c r="D28" s="35">
        <v>10600</v>
      </c>
      <c r="E28" s="30">
        <v>100</v>
      </c>
      <c r="F28" s="37">
        <f t="shared" si="0"/>
        <v>10600</v>
      </c>
      <c r="G28" s="31">
        <f t="shared" si="1"/>
        <v>21200</v>
      </c>
      <c r="H28" s="32">
        <f t="shared" si="2"/>
        <v>21200</v>
      </c>
    </row>
    <row r="29" spans="1:8" ht="39" thickBot="1">
      <c r="A29" s="30">
        <v>112709744</v>
      </c>
      <c r="B29" s="33" t="s">
        <v>22</v>
      </c>
      <c r="C29" s="40" t="s">
        <v>412</v>
      </c>
      <c r="D29" s="35">
        <v>8894</v>
      </c>
      <c r="E29" s="30">
        <v>100</v>
      </c>
      <c r="F29" s="37">
        <f t="shared" si="0"/>
        <v>8894</v>
      </c>
      <c r="G29" s="31">
        <f t="shared" si="1"/>
        <v>17788</v>
      </c>
      <c r="H29" s="32">
        <f t="shared" si="2"/>
        <v>17788</v>
      </c>
    </row>
    <row r="30" spans="1:8" ht="39" thickBot="1">
      <c r="A30" s="30">
        <v>112709733</v>
      </c>
      <c r="B30" s="33" t="s">
        <v>22</v>
      </c>
      <c r="C30" s="40" t="s">
        <v>413</v>
      </c>
      <c r="D30" s="9">
        <v>8186</v>
      </c>
      <c r="E30" s="30">
        <v>100</v>
      </c>
      <c r="F30" s="37">
        <f t="shared" si="0"/>
        <v>8186</v>
      </c>
      <c r="G30" s="31">
        <f t="shared" si="1"/>
        <v>16372</v>
      </c>
      <c r="H30" s="32">
        <f t="shared" si="2"/>
        <v>16372</v>
      </c>
    </row>
    <row r="31" spans="1:8" ht="15.75" thickBot="1">
      <c r="A31" s="30">
        <v>116614962</v>
      </c>
      <c r="B31" s="33" t="s">
        <v>414</v>
      </c>
      <c r="C31" s="34" t="s">
        <v>51</v>
      </c>
      <c r="D31" s="35">
        <v>2799</v>
      </c>
      <c r="E31" s="30">
        <v>100</v>
      </c>
      <c r="F31" s="37">
        <f t="shared" si="0"/>
        <v>2799</v>
      </c>
      <c r="G31" s="31">
        <f t="shared" si="1"/>
        <v>5598</v>
      </c>
      <c r="H31" s="32">
        <f t="shared" si="2"/>
        <v>4815</v>
      </c>
    </row>
    <row r="32" spans="1:8" ht="15.75" thickBot="1">
      <c r="A32" s="30">
        <v>118496386</v>
      </c>
      <c r="B32" s="33" t="s">
        <v>415</v>
      </c>
      <c r="C32" s="34" t="s">
        <v>52</v>
      </c>
      <c r="D32" s="35">
        <v>5342</v>
      </c>
      <c r="E32" s="30">
        <v>100</v>
      </c>
      <c r="F32" s="37">
        <f t="shared" si="0"/>
        <v>5342</v>
      </c>
      <c r="G32" s="31">
        <f t="shared" si="1"/>
        <v>10684</v>
      </c>
      <c r="H32" s="32">
        <f t="shared" si="2"/>
        <v>10684</v>
      </c>
    </row>
    <row r="33" spans="1:8" ht="15.75" thickBot="1">
      <c r="A33" s="30">
        <v>118496354</v>
      </c>
      <c r="B33" s="33" t="s">
        <v>415</v>
      </c>
      <c r="C33" s="34" t="s">
        <v>53</v>
      </c>
      <c r="D33" s="35">
        <v>6600</v>
      </c>
      <c r="E33" s="30">
        <v>100</v>
      </c>
      <c r="F33" s="37">
        <f t="shared" si="0"/>
        <v>6600</v>
      </c>
      <c r="G33" s="31">
        <f t="shared" si="1"/>
        <v>13200</v>
      </c>
      <c r="H33" s="32">
        <f t="shared" si="2"/>
        <v>13200</v>
      </c>
    </row>
    <row r="34" spans="1:8" ht="15.75" thickBot="1">
      <c r="A34" s="30">
        <v>106875179</v>
      </c>
      <c r="B34" s="33" t="s">
        <v>23</v>
      </c>
      <c r="C34" s="34" t="s">
        <v>54</v>
      </c>
      <c r="D34" s="35">
        <v>1952</v>
      </c>
      <c r="E34" s="30">
        <v>100</v>
      </c>
      <c r="F34" s="37">
        <f t="shared" si="0"/>
        <v>1952</v>
      </c>
      <c r="G34" s="31">
        <f t="shared" si="1"/>
        <v>3904</v>
      </c>
      <c r="H34" s="32">
        <f t="shared" si="2"/>
        <v>3904</v>
      </c>
    </row>
    <row r="35" spans="1:8" ht="15.75" thickBot="1">
      <c r="A35" s="30">
        <v>124030043</v>
      </c>
      <c r="B35" s="33" t="s">
        <v>416</v>
      </c>
      <c r="C35" s="34" t="s">
        <v>55</v>
      </c>
      <c r="D35" s="35">
        <v>10107</v>
      </c>
      <c r="E35" s="30">
        <v>100</v>
      </c>
      <c r="F35" s="37">
        <f t="shared" si="0"/>
        <v>10107</v>
      </c>
      <c r="G35" s="31">
        <f t="shared" si="1"/>
        <v>20214</v>
      </c>
      <c r="H35" s="32">
        <f t="shared" si="2"/>
        <v>20214</v>
      </c>
    </row>
    <row r="36" spans="1:8" ht="15.75" thickBot="1">
      <c r="A36" s="30">
        <v>124010284</v>
      </c>
      <c r="B36" s="33" t="s">
        <v>416</v>
      </c>
      <c r="C36" s="34" t="s">
        <v>56</v>
      </c>
      <c r="D36" s="35">
        <v>16055</v>
      </c>
      <c r="E36" s="30">
        <v>100</v>
      </c>
      <c r="F36" s="37">
        <f t="shared" si="0"/>
        <v>16055</v>
      </c>
      <c r="G36" s="31">
        <f t="shared" si="1"/>
        <v>32110</v>
      </c>
      <c r="H36" s="32">
        <f t="shared" si="2"/>
        <v>32110</v>
      </c>
    </row>
    <row r="37" spans="1:8" ht="15.75" thickBot="1">
      <c r="A37" s="30">
        <v>124003772</v>
      </c>
      <c r="B37" s="33" t="s">
        <v>416</v>
      </c>
      <c r="C37" s="34" t="s">
        <v>57</v>
      </c>
      <c r="D37" s="35">
        <v>5867</v>
      </c>
      <c r="E37" s="30">
        <v>100</v>
      </c>
      <c r="F37" s="37">
        <f t="shared" si="0"/>
        <v>5867</v>
      </c>
      <c r="G37" s="31">
        <f t="shared" si="1"/>
        <v>11734</v>
      </c>
      <c r="H37" s="32">
        <f t="shared" si="2"/>
        <v>11734</v>
      </c>
    </row>
    <row r="38" spans="1:8" ht="15.75" thickBot="1">
      <c r="A38" s="30">
        <v>106068656</v>
      </c>
      <c r="B38" s="33" t="s">
        <v>416</v>
      </c>
      <c r="C38" s="34" t="s">
        <v>58</v>
      </c>
      <c r="D38" s="35">
        <v>8928</v>
      </c>
      <c r="E38" s="30">
        <v>100</v>
      </c>
      <c r="F38" s="37">
        <f t="shared" si="0"/>
        <v>8928</v>
      </c>
      <c r="G38" s="31">
        <f t="shared" si="1"/>
        <v>17856</v>
      </c>
      <c r="H38" s="32">
        <f t="shared" si="2"/>
        <v>17856</v>
      </c>
    </row>
    <row r="39" spans="1:8" ht="15.75" thickBot="1">
      <c r="A39" s="30">
        <v>110688628</v>
      </c>
      <c r="B39" s="33" t="s">
        <v>416</v>
      </c>
      <c r="C39" s="34" t="s">
        <v>59</v>
      </c>
      <c r="D39" s="35">
        <v>10107</v>
      </c>
      <c r="E39" s="30">
        <v>100</v>
      </c>
      <c r="F39" s="37">
        <f t="shared" si="0"/>
        <v>10107</v>
      </c>
      <c r="G39" s="31">
        <f t="shared" si="1"/>
        <v>20214</v>
      </c>
      <c r="H39" s="32">
        <f t="shared" si="2"/>
        <v>20214</v>
      </c>
    </row>
    <row r="40" spans="1:8" ht="15.75" thickBot="1">
      <c r="A40" s="30">
        <v>104799894</v>
      </c>
      <c r="B40" s="33" t="s">
        <v>416</v>
      </c>
      <c r="C40" s="34" t="s">
        <v>60</v>
      </c>
      <c r="D40" s="35">
        <v>5619</v>
      </c>
      <c r="E40" s="30">
        <v>100</v>
      </c>
      <c r="F40" s="37">
        <f t="shared" si="0"/>
        <v>5619</v>
      </c>
      <c r="G40" s="31">
        <f t="shared" si="1"/>
        <v>11238</v>
      </c>
      <c r="H40" s="32">
        <f t="shared" si="2"/>
        <v>11238</v>
      </c>
    </row>
    <row r="41" spans="1:8" ht="15.75" thickBot="1">
      <c r="A41" s="30">
        <v>104799893</v>
      </c>
      <c r="B41" s="33" t="s">
        <v>416</v>
      </c>
      <c r="C41" s="34" t="s">
        <v>61</v>
      </c>
      <c r="D41" s="35">
        <v>4213</v>
      </c>
      <c r="E41" s="30">
        <v>100</v>
      </c>
      <c r="F41" s="37">
        <f t="shared" si="0"/>
        <v>4213</v>
      </c>
      <c r="G41" s="31">
        <f t="shared" si="1"/>
        <v>8426</v>
      </c>
      <c r="H41" s="32">
        <f t="shared" si="2"/>
        <v>8426</v>
      </c>
    </row>
    <row r="42" spans="1:8" ht="15.75" thickBot="1">
      <c r="A42" s="30">
        <v>104799891</v>
      </c>
      <c r="B42" s="33" t="s">
        <v>416</v>
      </c>
      <c r="C42" s="34" t="s">
        <v>62</v>
      </c>
      <c r="D42" s="35">
        <v>3877</v>
      </c>
      <c r="E42" s="30">
        <v>100</v>
      </c>
      <c r="F42" s="37">
        <f t="shared" si="0"/>
        <v>3877</v>
      </c>
      <c r="G42" s="31">
        <f t="shared" si="1"/>
        <v>7754</v>
      </c>
      <c r="H42" s="32">
        <f t="shared" si="2"/>
        <v>7754</v>
      </c>
    </row>
    <row r="43" spans="1:8" ht="15.75" thickBot="1">
      <c r="A43" s="30">
        <v>104799890</v>
      </c>
      <c r="B43" s="33" t="s">
        <v>416</v>
      </c>
      <c r="C43" s="34" t="s">
        <v>63</v>
      </c>
      <c r="D43" s="35">
        <v>7095</v>
      </c>
      <c r="E43" s="30">
        <v>100</v>
      </c>
      <c r="F43" s="37">
        <f t="shared" si="0"/>
        <v>7095</v>
      </c>
      <c r="G43" s="31">
        <f t="shared" si="1"/>
        <v>14190</v>
      </c>
      <c r="H43" s="32">
        <f t="shared" si="2"/>
        <v>14190</v>
      </c>
    </row>
    <row r="44" spans="1:8" ht="15.75" thickBot="1">
      <c r="A44" s="30">
        <v>103250435</v>
      </c>
      <c r="B44" s="33" t="s">
        <v>416</v>
      </c>
      <c r="C44" s="34" t="s">
        <v>64</v>
      </c>
      <c r="D44" s="35">
        <v>3913</v>
      </c>
      <c r="E44" s="30">
        <v>100</v>
      </c>
      <c r="F44" s="37">
        <f t="shared" si="0"/>
        <v>3913</v>
      </c>
      <c r="G44" s="31">
        <f t="shared" si="1"/>
        <v>7826</v>
      </c>
      <c r="H44" s="32">
        <f t="shared" si="2"/>
        <v>7826</v>
      </c>
    </row>
    <row r="45" spans="1:8" ht="15.75" thickBot="1">
      <c r="A45" s="30">
        <v>122819167</v>
      </c>
      <c r="B45" s="33" t="s">
        <v>416</v>
      </c>
      <c r="C45" s="34" t="s">
        <v>65</v>
      </c>
      <c r="D45" s="35">
        <v>3629</v>
      </c>
      <c r="E45" s="30">
        <v>100</v>
      </c>
      <c r="F45" s="37">
        <f t="shared" si="0"/>
        <v>3629</v>
      </c>
      <c r="G45" s="31">
        <f t="shared" si="1"/>
        <v>7258</v>
      </c>
      <c r="H45" s="32">
        <f t="shared" si="2"/>
        <v>7258</v>
      </c>
    </row>
    <row r="46" spans="1:8" ht="15.75" thickBot="1">
      <c r="A46" s="30">
        <v>114530158</v>
      </c>
      <c r="B46" s="33" t="s">
        <v>416</v>
      </c>
      <c r="C46" s="34" t="s">
        <v>66</v>
      </c>
      <c r="D46" s="35">
        <v>4770</v>
      </c>
      <c r="E46" s="30">
        <v>100</v>
      </c>
      <c r="F46" s="37">
        <f t="shared" si="0"/>
        <v>4770</v>
      </c>
      <c r="G46" s="31">
        <f t="shared" si="1"/>
        <v>9540</v>
      </c>
      <c r="H46" s="32">
        <f t="shared" si="2"/>
        <v>9540</v>
      </c>
    </row>
    <row r="47" spans="1:8" ht="15.75" thickBot="1">
      <c r="A47" s="30">
        <v>114530108</v>
      </c>
      <c r="B47" s="33" t="s">
        <v>416</v>
      </c>
      <c r="C47" s="34" t="s">
        <v>67</v>
      </c>
      <c r="D47" s="35">
        <v>5273</v>
      </c>
      <c r="E47" s="30">
        <v>100</v>
      </c>
      <c r="F47" s="37">
        <f t="shared" si="0"/>
        <v>5273</v>
      </c>
      <c r="G47" s="31">
        <f t="shared" si="1"/>
        <v>10546</v>
      </c>
      <c r="H47" s="32">
        <f t="shared" si="2"/>
        <v>10546</v>
      </c>
    </row>
    <row r="48" spans="1:8" ht="15.75" thickBot="1">
      <c r="A48" s="30">
        <v>114529956</v>
      </c>
      <c r="B48" s="33" t="s">
        <v>416</v>
      </c>
      <c r="C48" s="34" t="s">
        <v>68</v>
      </c>
      <c r="D48" s="35">
        <v>4770</v>
      </c>
      <c r="E48" s="30">
        <v>100</v>
      </c>
      <c r="F48" s="37">
        <f t="shared" si="0"/>
        <v>4770</v>
      </c>
      <c r="G48" s="31">
        <f t="shared" si="1"/>
        <v>9540</v>
      </c>
      <c r="H48" s="32">
        <f t="shared" si="2"/>
        <v>9540</v>
      </c>
    </row>
    <row r="49" spans="1:8" ht="15.75" thickBot="1">
      <c r="A49" s="30">
        <v>114529115</v>
      </c>
      <c r="B49" s="33" t="s">
        <v>416</v>
      </c>
      <c r="C49" s="34" t="s">
        <v>69</v>
      </c>
      <c r="D49" s="35">
        <v>3288</v>
      </c>
      <c r="E49" s="30">
        <v>100</v>
      </c>
      <c r="F49" s="37">
        <f t="shared" si="0"/>
        <v>3288</v>
      </c>
      <c r="G49" s="31">
        <f t="shared" si="1"/>
        <v>6576</v>
      </c>
      <c r="H49" s="32">
        <f t="shared" si="2"/>
        <v>6576</v>
      </c>
    </row>
    <row r="50" spans="1:8" ht="15.75" thickBot="1">
      <c r="A50" s="30">
        <v>110869863</v>
      </c>
      <c r="B50" s="33" t="s">
        <v>416</v>
      </c>
      <c r="C50" s="34" t="s">
        <v>70</v>
      </c>
      <c r="D50" s="35">
        <v>1819</v>
      </c>
      <c r="E50" s="30">
        <v>100</v>
      </c>
      <c r="F50" s="37">
        <f t="shared" si="0"/>
        <v>1819</v>
      </c>
      <c r="G50" s="31">
        <f t="shared" si="1"/>
        <v>3638</v>
      </c>
      <c r="H50" s="32">
        <f t="shared" si="2"/>
        <v>3638</v>
      </c>
    </row>
    <row r="51" spans="1:8" ht="15.75" thickBot="1">
      <c r="A51" s="30">
        <v>116482407</v>
      </c>
      <c r="B51" s="33" t="s">
        <v>416</v>
      </c>
      <c r="C51" s="34" t="s">
        <v>71</v>
      </c>
      <c r="D51" s="35">
        <v>3877</v>
      </c>
      <c r="E51" s="30">
        <v>100</v>
      </c>
      <c r="F51" s="37">
        <f t="shared" si="0"/>
        <v>3877</v>
      </c>
      <c r="G51" s="31">
        <f t="shared" si="1"/>
        <v>7754</v>
      </c>
      <c r="H51" s="32">
        <f t="shared" si="2"/>
        <v>7754</v>
      </c>
    </row>
    <row r="52" spans="1:8" ht="15.75" thickBot="1">
      <c r="A52" s="30">
        <v>107330990</v>
      </c>
      <c r="B52" s="33" t="s">
        <v>416</v>
      </c>
      <c r="C52" s="34" t="s">
        <v>72</v>
      </c>
      <c r="D52" s="35">
        <v>1913</v>
      </c>
      <c r="E52" s="30">
        <v>100</v>
      </c>
      <c r="F52" s="37">
        <f t="shared" si="0"/>
        <v>1913</v>
      </c>
      <c r="G52" s="31">
        <f t="shared" si="1"/>
        <v>3826</v>
      </c>
      <c r="H52" s="32">
        <f t="shared" si="2"/>
        <v>3826</v>
      </c>
    </row>
    <row r="53" spans="1:8" ht="15.75" thickBot="1">
      <c r="A53" s="30">
        <v>107284560</v>
      </c>
      <c r="B53" s="33" t="s">
        <v>416</v>
      </c>
      <c r="C53" s="34" t="s">
        <v>73</v>
      </c>
      <c r="D53" s="35">
        <v>2585</v>
      </c>
      <c r="E53" s="30">
        <v>100</v>
      </c>
      <c r="F53" s="37">
        <f t="shared" si="0"/>
        <v>2585</v>
      </c>
      <c r="G53" s="31">
        <f t="shared" si="1"/>
        <v>5170</v>
      </c>
      <c r="H53" s="32">
        <f t="shared" si="2"/>
        <v>4387</v>
      </c>
    </row>
    <row r="54" spans="1:8" ht="15.75" thickBot="1">
      <c r="A54" s="30">
        <v>108526034</v>
      </c>
      <c r="B54" s="33" t="s">
        <v>416</v>
      </c>
      <c r="C54" s="34" t="s">
        <v>74</v>
      </c>
      <c r="D54" s="35">
        <v>5343</v>
      </c>
      <c r="E54" s="30">
        <v>100</v>
      </c>
      <c r="F54" s="37">
        <f t="shared" si="0"/>
        <v>5343</v>
      </c>
      <c r="G54" s="31">
        <f t="shared" si="1"/>
        <v>10686</v>
      </c>
      <c r="H54" s="32">
        <f t="shared" si="2"/>
        <v>10686</v>
      </c>
    </row>
    <row r="55" spans="1:8" ht="15.75" thickBot="1">
      <c r="A55" s="30">
        <v>108524784</v>
      </c>
      <c r="B55" s="33" t="s">
        <v>416</v>
      </c>
      <c r="C55" s="34" t="s">
        <v>75</v>
      </c>
      <c r="D55" s="35">
        <v>5867</v>
      </c>
      <c r="E55" s="30">
        <v>100</v>
      </c>
      <c r="F55" s="37">
        <f t="shared" si="0"/>
        <v>5867</v>
      </c>
      <c r="G55" s="31">
        <f t="shared" si="1"/>
        <v>11734</v>
      </c>
      <c r="H55" s="32">
        <f t="shared" si="2"/>
        <v>11734</v>
      </c>
    </row>
    <row r="56" spans="1:8" ht="15.75" thickBot="1">
      <c r="A56" s="30">
        <v>128296876</v>
      </c>
      <c r="B56" s="33" t="s">
        <v>416</v>
      </c>
      <c r="C56" s="34" t="s">
        <v>76</v>
      </c>
      <c r="D56" s="35">
        <v>7133</v>
      </c>
      <c r="E56" s="30">
        <v>100</v>
      </c>
      <c r="F56" s="37">
        <f t="shared" si="0"/>
        <v>7133</v>
      </c>
      <c r="G56" s="31">
        <f t="shared" si="1"/>
        <v>14266</v>
      </c>
      <c r="H56" s="32">
        <f t="shared" si="2"/>
        <v>14266</v>
      </c>
    </row>
    <row r="57" spans="1:8" ht="15.75" thickBot="1">
      <c r="A57" s="30">
        <v>114529084</v>
      </c>
      <c r="B57" s="33" t="s">
        <v>416</v>
      </c>
      <c r="C57" s="34" t="s">
        <v>77</v>
      </c>
      <c r="D57" s="35">
        <v>4559</v>
      </c>
      <c r="E57" s="30">
        <v>100</v>
      </c>
      <c r="F57" s="37">
        <f t="shared" si="0"/>
        <v>4559</v>
      </c>
      <c r="G57" s="31">
        <f t="shared" si="1"/>
        <v>9118</v>
      </c>
      <c r="H57" s="32">
        <f t="shared" si="2"/>
        <v>9118</v>
      </c>
    </row>
    <row r="58" spans="1:8" ht="15.75" thickBot="1">
      <c r="A58" s="30">
        <v>103250120</v>
      </c>
      <c r="B58" s="33" t="s">
        <v>416</v>
      </c>
      <c r="C58" s="34" t="s">
        <v>78</v>
      </c>
      <c r="D58" s="35">
        <v>16055</v>
      </c>
      <c r="E58" s="30">
        <v>100</v>
      </c>
      <c r="F58" s="37">
        <f t="shared" si="0"/>
        <v>16055</v>
      </c>
      <c r="G58" s="31">
        <f t="shared" si="1"/>
        <v>32110</v>
      </c>
      <c r="H58" s="32">
        <f t="shared" si="2"/>
        <v>32110</v>
      </c>
    </row>
    <row r="59" spans="1:8" ht="15.75" thickBot="1">
      <c r="A59" s="30">
        <v>103250431</v>
      </c>
      <c r="B59" s="33" t="s">
        <v>416</v>
      </c>
      <c r="C59" s="34" t="s">
        <v>79</v>
      </c>
      <c r="D59" s="35">
        <v>11475</v>
      </c>
      <c r="E59" s="30">
        <v>100</v>
      </c>
      <c r="F59" s="37">
        <f t="shared" si="0"/>
        <v>11475</v>
      </c>
      <c r="G59" s="31">
        <f t="shared" si="1"/>
        <v>22950</v>
      </c>
      <c r="H59" s="32">
        <f t="shared" si="2"/>
        <v>22950</v>
      </c>
    </row>
    <row r="60" spans="1:8" ht="15.75" thickBot="1">
      <c r="A60" s="30">
        <v>103250162</v>
      </c>
      <c r="B60" s="33" t="s">
        <v>416</v>
      </c>
      <c r="C60" s="34" t="s">
        <v>80</v>
      </c>
      <c r="D60" s="35">
        <v>8928</v>
      </c>
      <c r="E60" s="30">
        <v>100</v>
      </c>
      <c r="F60" s="37">
        <f t="shared" ref="F60:F112" si="3">G60-D60</f>
        <v>8928</v>
      </c>
      <c r="G60" s="31">
        <f t="shared" ref="G60:G112" si="4">D60+(D60/100*E60)</f>
        <v>17856</v>
      </c>
      <c r="H60" s="32">
        <f t="shared" ref="H60:H112" si="5">IF(AND(G60&gt;4999,G60&lt;5782),G60-783,IF(AND(G60&gt;5782,G60&lt;6001),4999,IF(AND(G60&gt;14999,G60&lt;15447),G60-448,IF(AND(G60&gt;15447,G60&lt;15801),14999,G60))))</f>
        <v>17856</v>
      </c>
    </row>
    <row r="61" spans="1:8" ht="15.75" thickBot="1">
      <c r="A61" s="30">
        <v>128668687</v>
      </c>
      <c r="B61" s="33" t="s">
        <v>417</v>
      </c>
      <c r="C61" s="34" t="s">
        <v>81</v>
      </c>
      <c r="D61" s="35">
        <v>773</v>
      </c>
      <c r="E61" s="30">
        <v>100</v>
      </c>
      <c r="F61" s="37">
        <f t="shared" si="3"/>
        <v>773</v>
      </c>
      <c r="G61" s="31">
        <f t="shared" si="4"/>
        <v>1546</v>
      </c>
      <c r="H61" s="32">
        <f t="shared" si="5"/>
        <v>1546</v>
      </c>
    </row>
    <row r="62" spans="1:8" ht="15.75" thickBot="1">
      <c r="A62" s="30">
        <v>128670000</v>
      </c>
      <c r="B62" s="33" t="s">
        <v>417</v>
      </c>
      <c r="C62" s="34" t="s">
        <v>82</v>
      </c>
      <c r="D62" s="35">
        <v>1921</v>
      </c>
      <c r="E62" s="30">
        <v>100</v>
      </c>
      <c r="F62" s="37">
        <f t="shared" si="3"/>
        <v>1921</v>
      </c>
      <c r="G62" s="31">
        <f t="shared" si="4"/>
        <v>3842</v>
      </c>
      <c r="H62" s="32">
        <f t="shared" si="5"/>
        <v>3842</v>
      </c>
    </row>
    <row r="63" spans="1:8" ht="15.75" thickBot="1">
      <c r="A63" s="30">
        <v>128670021</v>
      </c>
      <c r="B63" s="33" t="s">
        <v>417</v>
      </c>
      <c r="C63" s="34" t="s">
        <v>83</v>
      </c>
      <c r="D63" s="35">
        <v>1921</v>
      </c>
      <c r="E63" s="30">
        <v>100</v>
      </c>
      <c r="F63" s="37">
        <f t="shared" si="3"/>
        <v>1921</v>
      </c>
      <c r="G63" s="31">
        <f t="shared" si="4"/>
        <v>3842</v>
      </c>
      <c r="H63" s="32">
        <f t="shared" si="5"/>
        <v>3842</v>
      </c>
    </row>
    <row r="64" spans="1:8" ht="15.75" thickBot="1">
      <c r="A64" s="30">
        <v>128667962</v>
      </c>
      <c r="B64" s="33" t="s">
        <v>417</v>
      </c>
      <c r="C64" s="34" t="s">
        <v>84</v>
      </c>
      <c r="D64" s="35">
        <v>824</v>
      </c>
      <c r="E64" s="30">
        <v>100</v>
      </c>
      <c r="F64" s="37">
        <f t="shared" si="3"/>
        <v>824</v>
      </c>
      <c r="G64" s="31">
        <f t="shared" si="4"/>
        <v>1648</v>
      </c>
      <c r="H64" s="32">
        <f t="shared" si="5"/>
        <v>1648</v>
      </c>
    </row>
    <row r="65" spans="1:8" ht="15.75" thickBot="1">
      <c r="A65" s="30">
        <v>128669477</v>
      </c>
      <c r="B65" s="33" t="s">
        <v>417</v>
      </c>
      <c r="C65" s="34" t="s">
        <v>85</v>
      </c>
      <c r="D65" s="35">
        <v>1710</v>
      </c>
      <c r="E65" s="30">
        <v>100</v>
      </c>
      <c r="F65" s="37">
        <f t="shared" si="3"/>
        <v>1710</v>
      </c>
      <c r="G65" s="31">
        <f t="shared" si="4"/>
        <v>3420</v>
      </c>
      <c r="H65" s="32">
        <f t="shared" si="5"/>
        <v>3420</v>
      </c>
    </row>
    <row r="66" spans="1:8" ht="15.75" thickBot="1">
      <c r="A66" s="30">
        <v>128668247</v>
      </c>
      <c r="B66" s="33" t="s">
        <v>417</v>
      </c>
      <c r="C66" s="34" t="s">
        <v>86</v>
      </c>
      <c r="D66" s="35">
        <v>1082</v>
      </c>
      <c r="E66" s="30">
        <v>100</v>
      </c>
      <c r="F66" s="37">
        <f t="shared" si="3"/>
        <v>1082</v>
      </c>
      <c r="G66" s="31">
        <f t="shared" si="4"/>
        <v>2164</v>
      </c>
      <c r="H66" s="32">
        <f t="shared" si="5"/>
        <v>2164</v>
      </c>
    </row>
    <row r="67" spans="1:8" ht="15.75" thickBot="1">
      <c r="A67" s="30">
        <v>128668714</v>
      </c>
      <c r="B67" s="33" t="s">
        <v>417</v>
      </c>
      <c r="C67" s="34" t="s">
        <v>87</v>
      </c>
      <c r="D67" s="35">
        <v>773</v>
      </c>
      <c r="E67" s="30">
        <v>100</v>
      </c>
      <c r="F67" s="37">
        <f t="shared" si="3"/>
        <v>773</v>
      </c>
      <c r="G67" s="31">
        <f t="shared" si="4"/>
        <v>1546</v>
      </c>
      <c r="H67" s="32">
        <f t="shared" si="5"/>
        <v>1546</v>
      </c>
    </row>
    <row r="68" spans="1:8" ht="15.75" thickBot="1">
      <c r="A68" s="30">
        <v>128547654</v>
      </c>
      <c r="B68" s="33" t="s">
        <v>417</v>
      </c>
      <c r="C68" s="34" t="s">
        <v>90</v>
      </c>
      <c r="D68" s="35">
        <v>3708</v>
      </c>
      <c r="E68" s="30">
        <v>100</v>
      </c>
      <c r="F68" s="37">
        <f t="shared" si="3"/>
        <v>3708</v>
      </c>
      <c r="G68" s="31">
        <f t="shared" si="4"/>
        <v>7416</v>
      </c>
      <c r="H68" s="32">
        <f t="shared" si="5"/>
        <v>7416</v>
      </c>
    </row>
    <row r="69" spans="1:8" ht="15.75" thickBot="1">
      <c r="A69" s="30">
        <v>128526787</v>
      </c>
      <c r="B69" s="33" t="s">
        <v>417</v>
      </c>
      <c r="C69" s="34" t="s">
        <v>91</v>
      </c>
      <c r="D69" s="35">
        <v>6916</v>
      </c>
      <c r="E69" s="30">
        <v>100</v>
      </c>
      <c r="F69" s="37">
        <f t="shared" si="3"/>
        <v>6916</v>
      </c>
      <c r="G69" s="31">
        <f t="shared" si="4"/>
        <v>13832</v>
      </c>
      <c r="H69" s="32">
        <f t="shared" si="5"/>
        <v>13832</v>
      </c>
    </row>
    <row r="70" spans="1:8" ht="15.75" thickBot="1">
      <c r="A70" s="30">
        <v>128677873</v>
      </c>
      <c r="B70" s="33" t="s">
        <v>417</v>
      </c>
      <c r="C70" s="34" t="s">
        <v>92</v>
      </c>
      <c r="D70" s="35">
        <v>1921</v>
      </c>
      <c r="E70" s="30">
        <v>100</v>
      </c>
      <c r="F70" s="37">
        <f t="shared" si="3"/>
        <v>1921</v>
      </c>
      <c r="G70" s="31">
        <f t="shared" si="4"/>
        <v>3842</v>
      </c>
      <c r="H70" s="32">
        <f t="shared" si="5"/>
        <v>3842</v>
      </c>
    </row>
    <row r="71" spans="1:8" ht="15.75" thickBot="1">
      <c r="A71" s="30">
        <v>128554547</v>
      </c>
      <c r="B71" s="33" t="s">
        <v>417</v>
      </c>
      <c r="C71" s="34" t="s">
        <v>93</v>
      </c>
      <c r="D71" s="35">
        <v>7555</v>
      </c>
      <c r="E71" s="30">
        <v>100</v>
      </c>
      <c r="F71" s="37">
        <f t="shared" si="3"/>
        <v>7555</v>
      </c>
      <c r="G71" s="31">
        <f t="shared" si="4"/>
        <v>15110</v>
      </c>
      <c r="H71" s="32">
        <f t="shared" si="5"/>
        <v>14662</v>
      </c>
    </row>
    <row r="72" spans="1:8" ht="15.75" thickBot="1">
      <c r="A72" s="30">
        <v>128669815</v>
      </c>
      <c r="B72" s="33" t="s">
        <v>417</v>
      </c>
      <c r="C72" s="34" t="s">
        <v>94</v>
      </c>
      <c r="D72" s="35">
        <v>1921</v>
      </c>
      <c r="E72" s="30">
        <v>100</v>
      </c>
      <c r="F72" s="37">
        <f t="shared" si="3"/>
        <v>1921</v>
      </c>
      <c r="G72" s="31">
        <f t="shared" si="4"/>
        <v>3842</v>
      </c>
      <c r="H72" s="32">
        <f t="shared" si="5"/>
        <v>3842</v>
      </c>
    </row>
    <row r="73" spans="1:8" ht="15.75" thickBot="1">
      <c r="A73" s="30">
        <v>128669918</v>
      </c>
      <c r="B73" s="33" t="s">
        <v>417</v>
      </c>
      <c r="C73" s="34" t="s">
        <v>95</v>
      </c>
      <c r="D73" s="35">
        <v>2163</v>
      </c>
      <c r="E73" s="30">
        <v>100</v>
      </c>
      <c r="F73" s="37">
        <f t="shared" si="3"/>
        <v>2163</v>
      </c>
      <c r="G73" s="31">
        <f t="shared" si="4"/>
        <v>4326</v>
      </c>
      <c r="H73" s="32">
        <f t="shared" si="5"/>
        <v>4326</v>
      </c>
    </row>
    <row r="74" spans="1:8" ht="15.75" thickBot="1">
      <c r="A74" s="30">
        <v>128669601</v>
      </c>
      <c r="B74" s="33" t="s">
        <v>417</v>
      </c>
      <c r="C74" s="34" t="s">
        <v>96</v>
      </c>
      <c r="D74" s="35">
        <v>1710</v>
      </c>
      <c r="E74" s="30">
        <v>100</v>
      </c>
      <c r="F74" s="37">
        <f t="shared" si="3"/>
        <v>1710</v>
      </c>
      <c r="G74" s="31">
        <f t="shared" si="4"/>
        <v>3420</v>
      </c>
      <c r="H74" s="32">
        <f t="shared" si="5"/>
        <v>3420</v>
      </c>
    </row>
    <row r="75" spans="1:8" ht="15.75" thickBot="1">
      <c r="A75" s="30">
        <v>128669971</v>
      </c>
      <c r="B75" s="33" t="s">
        <v>417</v>
      </c>
      <c r="C75" s="34" t="s">
        <v>97</v>
      </c>
      <c r="D75" s="35">
        <v>1921</v>
      </c>
      <c r="E75" s="30">
        <v>100</v>
      </c>
      <c r="F75" s="37">
        <f t="shared" si="3"/>
        <v>1921</v>
      </c>
      <c r="G75" s="31">
        <f t="shared" si="4"/>
        <v>3842</v>
      </c>
      <c r="H75" s="32">
        <f t="shared" si="5"/>
        <v>3842</v>
      </c>
    </row>
    <row r="76" spans="1:8" ht="15.75" thickBot="1">
      <c r="A76" s="30">
        <v>128678037</v>
      </c>
      <c r="B76" s="33" t="s">
        <v>417</v>
      </c>
      <c r="C76" s="34" t="s">
        <v>98</v>
      </c>
      <c r="D76" s="35">
        <v>1921</v>
      </c>
      <c r="E76" s="30">
        <v>100</v>
      </c>
      <c r="F76" s="37">
        <f t="shared" si="3"/>
        <v>1921</v>
      </c>
      <c r="G76" s="31">
        <f t="shared" si="4"/>
        <v>3842</v>
      </c>
      <c r="H76" s="32">
        <f t="shared" si="5"/>
        <v>3842</v>
      </c>
    </row>
    <row r="77" spans="1:8" ht="15.75" thickBot="1">
      <c r="A77" s="30">
        <v>128677998</v>
      </c>
      <c r="B77" s="33" t="s">
        <v>417</v>
      </c>
      <c r="C77" s="34" t="s">
        <v>99</v>
      </c>
      <c r="D77" s="35">
        <v>1921</v>
      </c>
      <c r="E77" s="30">
        <v>100</v>
      </c>
      <c r="F77" s="37">
        <f t="shared" si="3"/>
        <v>1921</v>
      </c>
      <c r="G77" s="31">
        <f t="shared" si="4"/>
        <v>3842</v>
      </c>
      <c r="H77" s="32">
        <f t="shared" si="5"/>
        <v>3842</v>
      </c>
    </row>
    <row r="78" spans="1:8" ht="15.75" thickBot="1">
      <c r="A78" s="30">
        <v>128668612</v>
      </c>
      <c r="B78" s="33" t="s">
        <v>417</v>
      </c>
      <c r="C78" s="34" t="s">
        <v>101</v>
      </c>
      <c r="D78" s="35">
        <v>773</v>
      </c>
      <c r="E78" s="30">
        <v>100</v>
      </c>
      <c r="F78" s="37">
        <f t="shared" si="3"/>
        <v>773</v>
      </c>
      <c r="G78" s="31">
        <f t="shared" si="4"/>
        <v>1546</v>
      </c>
      <c r="H78" s="32">
        <f t="shared" si="5"/>
        <v>1546</v>
      </c>
    </row>
    <row r="79" spans="1:8" ht="15.75" thickBot="1">
      <c r="A79" s="30">
        <v>128669734</v>
      </c>
      <c r="B79" s="33" t="s">
        <v>417</v>
      </c>
      <c r="C79" s="34" t="s">
        <v>102</v>
      </c>
      <c r="D79" s="35">
        <v>1921</v>
      </c>
      <c r="E79" s="30">
        <v>100</v>
      </c>
      <c r="F79" s="37">
        <f t="shared" si="3"/>
        <v>1921</v>
      </c>
      <c r="G79" s="31">
        <f t="shared" si="4"/>
        <v>3842</v>
      </c>
      <c r="H79" s="32">
        <f t="shared" si="5"/>
        <v>3842</v>
      </c>
    </row>
    <row r="80" spans="1:8" ht="15.75" thickBot="1">
      <c r="A80" s="30">
        <v>128668503</v>
      </c>
      <c r="B80" s="33" t="s">
        <v>417</v>
      </c>
      <c r="C80" s="34" t="s">
        <v>103</v>
      </c>
      <c r="D80" s="35">
        <v>1082</v>
      </c>
      <c r="E80" s="30">
        <v>100</v>
      </c>
      <c r="F80" s="37">
        <f t="shared" si="3"/>
        <v>1082</v>
      </c>
      <c r="G80" s="31">
        <f t="shared" si="4"/>
        <v>2164</v>
      </c>
      <c r="H80" s="32">
        <f t="shared" si="5"/>
        <v>2164</v>
      </c>
    </row>
    <row r="81" spans="1:8" ht="15.75" thickBot="1">
      <c r="A81" s="30">
        <v>128669769</v>
      </c>
      <c r="B81" s="33" t="s">
        <v>417</v>
      </c>
      <c r="C81" s="34" t="s">
        <v>104</v>
      </c>
      <c r="D81" s="35">
        <v>2112</v>
      </c>
      <c r="E81" s="30">
        <v>100</v>
      </c>
      <c r="F81" s="37">
        <f t="shared" si="3"/>
        <v>2112</v>
      </c>
      <c r="G81" s="31">
        <f t="shared" si="4"/>
        <v>4224</v>
      </c>
      <c r="H81" s="32">
        <f t="shared" si="5"/>
        <v>4224</v>
      </c>
    </row>
    <row r="82" spans="1:8" ht="15.75" thickBot="1">
      <c r="A82" s="30">
        <v>128669791</v>
      </c>
      <c r="B82" s="33" t="s">
        <v>417</v>
      </c>
      <c r="C82" s="34" t="s">
        <v>106</v>
      </c>
      <c r="D82" s="35">
        <v>1921</v>
      </c>
      <c r="E82" s="30">
        <v>100</v>
      </c>
      <c r="F82" s="37">
        <f t="shared" si="3"/>
        <v>1921</v>
      </c>
      <c r="G82" s="31">
        <f t="shared" si="4"/>
        <v>3842</v>
      </c>
      <c r="H82" s="32">
        <f t="shared" si="5"/>
        <v>3842</v>
      </c>
    </row>
    <row r="83" spans="1:8" ht="15.75" thickBot="1">
      <c r="A83" s="30">
        <v>128668751</v>
      </c>
      <c r="B83" s="33" t="s">
        <v>417</v>
      </c>
      <c r="C83" s="34" t="s">
        <v>107</v>
      </c>
      <c r="D83" s="35">
        <v>2266</v>
      </c>
      <c r="E83" s="30">
        <v>100</v>
      </c>
      <c r="F83" s="37">
        <f t="shared" si="3"/>
        <v>2266</v>
      </c>
      <c r="G83" s="31">
        <f t="shared" si="4"/>
        <v>4532</v>
      </c>
      <c r="H83" s="32">
        <f t="shared" si="5"/>
        <v>4532</v>
      </c>
    </row>
    <row r="84" spans="1:8" ht="15.75" thickBot="1">
      <c r="A84" s="30">
        <v>128668978</v>
      </c>
      <c r="B84" s="33" t="s">
        <v>417</v>
      </c>
      <c r="C84" s="34" t="s">
        <v>108</v>
      </c>
      <c r="D84" s="35">
        <v>2621</v>
      </c>
      <c r="E84" s="30">
        <v>100</v>
      </c>
      <c r="F84" s="37">
        <f t="shared" si="3"/>
        <v>2621</v>
      </c>
      <c r="G84" s="31">
        <f t="shared" si="4"/>
        <v>5242</v>
      </c>
      <c r="H84" s="32">
        <f t="shared" si="5"/>
        <v>4459</v>
      </c>
    </row>
    <row r="85" spans="1:8" ht="15.75" thickBot="1">
      <c r="A85" s="30">
        <v>128668651</v>
      </c>
      <c r="B85" s="33" t="s">
        <v>417</v>
      </c>
      <c r="C85" s="34" t="s">
        <v>110</v>
      </c>
      <c r="D85" s="35">
        <v>773</v>
      </c>
      <c r="E85" s="30">
        <v>100</v>
      </c>
      <c r="F85" s="37">
        <f t="shared" si="3"/>
        <v>773</v>
      </c>
      <c r="G85" s="31">
        <f t="shared" si="4"/>
        <v>1546</v>
      </c>
      <c r="H85" s="32">
        <f t="shared" si="5"/>
        <v>1546</v>
      </c>
    </row>
    <row r="86" spans="1:8" ht="15.75" thickBot="1">
      <c r="A86" s="30">
        <v>128668439</v>
      </c>
      <c r="B86" s="33" t="s">
        <v>417</v>
      </c>
      <c r="C86" s="34" t="s">
        <v>112</v>
      </c>
      <c r="D86" s="35">
        <v>824</v>
      </c>
      <c r="E86" s="30">
        <v>100</v>
      </c>
      <c r="F86" s="37">
        <f t="shared" si="3"/>
        <v>824</v>
      </c>
      <c r="G86" s="31">
        <f t="shared" si="4"/>
        <v>1648</v>
      </c>
      <c r="H86" s="32">
        <f t="shared" si="5"/>
        <v>1648</v>
      </c>
    </row>
    <row r="87" spans="1:8" ht="15.75" thickBot="1">
      <c r="A87" s="30">
        <v>128669713</v>
      </c>
      <c r="B87" s="33" t="s">
        <v>417</v>
      </c>
      <c r="C87" s="34" t="s">
        <v>115</v>
      </c>
      <c r="D87" s="35">
        <v>2266</v>
      </c>
      <c r="E87" s="30">
        <v>100</v>
      </c>
      <c r="F87" s="37">
        <f t="shared" si="3"/>
        <v>2266</v>
      </c>
      <c r="G87" s="31">
        <f t="shared" si="4"/>
        <v>4532</v>
      </c>
      <c r="H87" s="32">
        <f t="shared" si="5"/>
        <v>4532</v>
      </c>
    </row>
    <row r="88" spans="1:8" ht="15.75" thickBot="1">
      <c r="A88" s="30">
        <v>128669575</v>
      </c>
      <c r="B88" s="33" t="s">
        <v>417</v>
      </c>
      <c r="C88" s="34" t="s">
        <v>116</v>
      </c>
      <c r="D88" s="35">
        <v>1710</v>
      </c>
      <c r="E88" s="30">
        <v>100</v>
      </c>
      <c r="F88" s="37">
        <f t="shared" si="3"/>
        <v>1710</v>
      </c>
      <c r="G88" s="31">
        <f t="shared" si="4"/>
        <v>3420</v>
      </c>
      <c r="H88" s="32">
        <f t="shared" si="5"/>
        <v>3420</v>
      </c>
    </row>
    <row r="89" spans="1:8" ht="15.75" thickBot="1">
      <c r="A89" s="30">
        <v>128669851</v>
      </c>
      <c r="B89" s="33" t="s">
        <v>417</v>
      </c>
      <c r="C89" s="34" t="s">
        <v>117</v>
      </c>
      <c r="D89" s="35">
        <v>1921</v>
      </c>
      <c r="E89" s="30">
        <v>100</v>
      </c>
      <c r="F89" s="37">
        <f t="shared" si="3"/>
        <v>1921</v>
      </c>
      <c r="G89" s="31">
        <f t="shared" si="4"/>
        <v>3842</v>
      </c>
      <c r="H89" s="32">
        <f t="shared" si="5"/>
        <v>3842</v>
      </c>
    </row>
    <row r="90" spans="1:8" ht="15.75" thickBot="1">
      <c r="A90" s="30">
        <v>128670095</v>
      </c>
      <c r="B90" s="33" t="s">
        <v>417</v>
      </c>
      <c r="C90" s="34" t="s">
        <v>119</v>
      </c>
      <c r="D90" s="35">
        <v>1921</v>
      </c>
      <c r="E90" s="30">
        <v>100</v>
      </c>
      <c r="F90" s="37">
        <f t="shared" si="3"/>
        <v>1921</v>
      </c>
      <c r="G90" s="31">
        <f t="shared" si="4"/>
        <v>3842</v>
      </c>
      <c r="H90" s="32">
        <f t="shared" si="5"/>
        <v>3842</v>
      </c>
    </row>
    <row r="91" spans="1:8" ht="15.75" thickBot="1">
      <c r="A91" s="30">
        <v>128678045</v>
      </c>
      <c r="B91" s="33" t="s">
        <v>417</v>
      </c>
      <c r="C91" s="34" t="s">
        <v>120</v>
      </c>
      <c r="D91" s="35">
        <v>1087</v>
      </c>
      <c r="E91" s="30">
        <v>100</v>
      </c>
      <c r="F91" s="37">
        <f t="shared" si="3"/>
        <v>1087</v>
      </c>
      <c r="G91" s="31">
        <f t="shared" si="4"/>
        <v>2174</v>
      </c>
      <c r="H91" s="32">
        <f t="shared" si="5"/>
        <v>2174</v>
      </c>
    </row>
    <row r="92" spans="1:8" ht="15.75" thickBot="1">
      <c r="A92" s="30">
        <v>128616402</v>
      </c>
      <c r="B92" s="33" t="s">
        <v>417</v>
      </c>
      <c r="C92" s="34" t="s">
        <v>121</v>
      </c>
      <c r="D92" s="35">
        <v>824</v>
      </c>
      <c r="E92" s="30">
        <v>100</v>
      </c>
      <c r="F92" s="37">
        <f t="shared" si="3"/>
        <v>824</v>
      </c>
      <c r="G92" s="31">
        <f t="shared" si="4"/>
        <v>1648</v>
      </c>
      <c r="H92" s="32">
        <f t="shared" si="5"/>
        <v>1648</v>
      </c>
    </row>
    <row r="93" spans="1:8" ht="15.75" thickBot="1">
      <c r="A93" s="30">
        <v>112559948</v>
      </c>
      <c r="B93" s="33" t="s">
        <v>417</v>
      </c>
      <c r="C93" s="34" t="s">
        <v>122</v>
      </c>
      <c r="D93" s="35">
        <v>10290</v>
      </c>
      <c r="E93" s="30">
        <v>100</v>
      </c>
      <c r="F93" s="37">
        <f t="shared" si="3"/>
        <v>10290</v>
      </c>
      <c r="G93" s="31">
        <f t="shared" si="4"/>
        <v>20580</v>
      </c>
      <c r="H93" s="32">
        <f t="shared" si="5"/>
        <v>20580</v>
      </c>
    </row>
    <row r="94" spans="1:8" ht="15.75" thickBot="1">
      <c r="A94" s="30">
        <v>110625153</v>
      </c>
      <c r="B94" s="33" t="s">
        <v>417</v>
      </c>
      <c r="C94" s="34" t="s">
        <v>123</v>
      </c>
      <c r="D94" s="35">
        <v>876</v>
      </c>
      <c r="E94" s="30">
        <v>100</v>
      </c>
      <c r="F94" s="37">
        <f t="shared" si="3"/>
        <v>876</v>
      </c>
      <c r="G94" s="31">
        <f t="shared" si="4"/>
        <v>1752</v>
      </c>
      <c r="H94" s="32">
        <f t="shared" si="5"/>
        <v>1752</v>
      </c>
    </row>
    <row r="95" spans="1:8" ht="15.75" thickBot="1">
      <c r="A95" s="30">
        <v>106879603</v>
      </c>
      <c r="B95" s="33" t="s">
        <v>417</v>
      </c>
      <c r="C95" s="34" t="s">
        <v>124</v>
      </c>
      <c r="D95" s="35">
        <v>1360</v>
      </c>
      <c r="E95" s="30">
        <v>100</v>
      </c>
      <c r="F95" s="37">
        <f t="shared" si="3"/>
        <v>1360</v>
      </c>
      <c r="G95" s="31">
        <f t="shared" si="4"/>
        <v>2720</v>
      </c>
      <c r="H95" s="32">
        <f t="shared" si="5"/>
        <v>2720</v>
      </c>
    </row>
    <row r="96" spans="1:8" ht="15.75" thickBot="1">
      <c r="A96" s="30">
        <v>107712048</v>
      </c>
      <c r="B96" s="33" t="s">
        <v>417</v>
      </c>
      <c r="C96" s="34" t="s">
        <v>125</v>
      </c>
      <c r="D96" s="35">
        <v>6180</v>
      </c>
      <c r="E96" s="30">
        <v>100</v>
      </c>
      <c r="F96" s="37">
        <f t="shared" si="3"/>
        <v>6180</v>
      </c>
      <c r="G96" s="31">
        <f t="shared" si="4"/>
        <v>12360</v>
      </c>
      <c r="H96" s="32">
        <f t="shared" si="5"/>
        <v>12360</v>
      </c>
    </row>
    <row r="97" spans="1:8" ht="15.75" thickBot="1">
      <c r="A97" s="30">
        <v>108141588</v>
      </c>
      <c r="B97" s="33" t="s">
        <v>417</v>
      </c>
      <c r="C97" s="34" t="s">
        <v>126</v>
      </c>
      <c r="D97" s="35">
        <v>1195</v>
      </c>
      <c r="E97" s="30">
        <v>100</v>
      </c>
      <c r="F97" s="37">
        <f t="shared" si="3"/>
        <v>1195</v>
      </c>
      <c r="G97" s="31">
        <f t="shared" si="4"/>
        <v>2390</v>
      </c>
      <c r="H97" s="32">
        <f t="shared" si="5"/>
        <v>2390</v>
      </c>
    </row>
    <row r="98" spans="1:8" ht="15.75" thickBot="1">
      <c r="A98" s="30">
        <v>108218265</v>
      </c>
      <c r="B98" s="33" t="s">
        <v>417</v>
      </c>
      <c r="C98" s="34" t="s">
        <v>127</v>
      </c>
      <c r="D98" s="35">
        <v>1107</v>
      </c>
      <c r="E98" s="30">
        <v>100</v>
      </c>
      <c r="F98" s="37">
        <f t="shared" si="3"/>
        <v>1107</v>
      </c>
      <c r="G98" s="31">
        <f t="shared" si="4"/>
        <v>2214</v>
      </c>
      <c r="H98" s="32">
        <f t="shared" si="5"/>
        <v>2214</v>
      </c>
    </row>
    <row r="99" spans="1:8" ht="15.75" thickBot="1">
      <c r="A99" s="30">
        <v>109088188</v>
      </c>
      <c r="B99" s="33" t="s">
        <v>417</v>
      </c>
      <c r="C99" s="34" t="s">
        <v>128</v>
      </c>
      <c r="D99" s="35">
        <v>3245</v>
      </c>
      <c r="E99" s="30">
        <v>100</v>
      </c>
      <c r="F99" s="37">
        <f t="shared" si="3"/>
        <v>3245</v>
      </c>
      <c r="G99" s="31">
        <f t="shared" si="4"/>
        <v>6490</v>
      </c>
      <c r="H99" s="32">
        <f t="shared" si="5"/>
        <v>6490</v>
      </c>
    </row>
    <row r="100" spans="1:8" ht="15.75" thickBot="1">
      <c r="A100" s="30">
        <v>109088202</v>
      </c>
      <c r="B100" s="33" t="s">
        <v>417</v>
      </c>
      <c r="C100" s="34" t="s">
        <v>129</v>
      </c>
      <c r="D100" s="35">
        <v>2848</v>
      </c>
      <c r="E100" s="30">
        <v>100</v>
      </c>
      <c r="F100" s="37">
        <f t="shared" si="3"/>
        <v>2848</v>
      </c>
      <c r="G100" s="31">
        <f t="shared" si="4"/>
        <v>5696</v>
      </c>
      <c r="H100" s="32">
        <f t="shared" si="5"/>
        <v>4913</v>
      </c>
    </row>
    <row r="101" spans="1:8" ht="15.75" thickBot="1">
      <c r="A101" s="30">
        <v>109088205</v>
      </c>
      <c r="B101" s="33" t="s">
        <v>417</v>
      </c>
      <c r="C101" s="34" t="s">
        <v>130</v>
      </c>
      <c r="D101" s="35">
        <v>2781</v>
      </c>
      <c r="E101" s="30">
        <v>100</v>
      </c>
      <c r="F101" s="37">
        <f t="shared" si="3"/>
        <v>2781</v>
      </c>
      <c r="G101" s="31">
        <f t="shared" si="4"/>
        <v>5562</v>
      </c>
      <c r="H101" s="32">
        <f t="shared" si="5"/>
        <v>4779</v>
      </c>
    </row>
    <row r="102" spans="1:8" ht="15.75" thickBot="1">
      <c r="A102" s="30">
        <v>109351824</v>
      </c>
      <c r="B102" s="33" t="s">
        <v>417</v>
      </c>
      <c r="C102" s="34" t="s">
        <v>131</v>
      </c>
      <c r="D102" s="35">
        <v>3502</v>
      </c>
      <c r="E102" s="30">
        <v>100</v>
      </c>
      <c r="F102" s="37">
        <f t="shared" si="3"/>
        <v>3502</v>
      </c>
      <c r="G102" s="31">
        <f t="shared" si="4"/>
        <v>7004</v>
      </c>
      <c r="H102" s="32">
        <f t="shared" si="5"/>
        <v>7004</v>
      </c>
    </row>
    <row r="103" spans="1:8" ht="15.75" thickBot="1">
      <c r="A103" s="30">
        <v>106275449</v>
      </c>
      <c r="B103" s="33" t="s">
        <v>417</v>
      </c>
      <c r="C103" s="34" t="s">
        <v>132</v>
      </c>
      <c r="D103" s="35">
        <v>4558</v>
      </c>
      <c r="E103" s="30">
        <v>100</v>
      </c>
      <c r="F103" s="37">
        <f t="shared" si="3"/>
        <v>4558</v>
      </c>
      <c r="G103" s="31">
        <f t="shared" si="4"/>
        <v>9116</v>
      </c>
      <c r="H103" s="32">
        <f t="shared" si="5"/>
        <v>9116</v>
      </c>
    </row>
    <row r="104" spans="1:8" ht="15.75" thickBot="1">
      <c r="A104" s="30">
        <v>106275433</v>
      </c>
      <c r="B104" s="33" t="s">
        <v>417</v>
      </c>
      <c r="C104" s="34" t="s">
        <v>133</v>
      </c>
      <c r="D104" s="35">
        <v>4357</v>
      </c>
      <c r="E104" s="30">
        <v>100</v>
      </c>
      <c r="F104" s="37">
        <f t="shared" si="3"/>
        <v>4357</v>
      </c>
      <c r="G104" s="31">
        <f t="shared" si="4"/>
        <v>8714</v>
      </c>
      <c r="H104" s="32">
        <f t="shared" si="5"/>
        <v>8714</v>
      </c>
    </row>
    <row r="105" spans="1:8" ht="15.75" thickBot="1">
      <c r="A105" s="30">
        <v>105336324</v>
      </c>
      <c r="B105" s="33" t="s">
        <v>417</v>
      </c>
      <c r="C105" s="34" t="s">
        <v>134</v>
      </c>
      <c r="D105" s="35">
        <v>1653</v>
      </c>
      <c r="E105" s="30">
        <v>100</v>
      </c>
      <c r="F105" s="37">
        <f t="shared" si="3"/>
        <v>1653</v>
      </c>
      <c r="G105" s="31">
        <f t="shared" si="4"/>
        <v>3306</v>
      </c>
      <c r="H105" s="32">
        <f t="shared" si="5"/>
        <v>3306</v>
      </c>
    </row>
    <row r="106" spans="1:8" ht="15.75" thickBot="1">
      <c r="A106" s="30">
        <v>104840838</v>
      </c>
      <c r="B106" s="33" t="s">
        <v>417</v>
      </c>
      <c r="C106" s="34" t="s">
        <v>135</v>
      </c>
      <c r="D106" s="35">
        <v>1360</v>
      </c>
      <c r="E106" s="30">
        <v>100</v>
      </c>
      <c r="F106" s="37">
        <f t="shared" si="3"/>
        <v>1360</v>
      </c>
      <c r="G106" s="31">
        <f t="shared" si="4"/>
        <v>2720</v>
      </c>
      <c r="H106" s="32">
        <f t="shared" si="5"/>
        <v>2720</v>
      </c>
    </row>
    <row r="107" spans="1:8" ht="15.75" thickBot="1">
      <c r="A107" s="30">
        <v>104840836</v>
      </c>
      <c r="B107" s="33" t="s">
        <v>417</v>
      </c>
      <c r="C107" s="34" t="s">
        <v>136</v>
      </c>
      <c r="D107" s="35">
        <v>876</v>
      </c>
      <c r="E107" s="30">
        <v>100</v>
      </c>
      <c r="F107" s="37">
        <f t="shared" si="3"/>
        <v>876</v>
      </c>
      <c r="G107" s="31">
        <f t="shared" si="4"/>
        <v>1752</v>
      </c>
      <c r="H107" s="32">
        <f t="shared" si="5"/>
        <v>1752</v>
      </c>
    </row>
    <row r="108" spans="1:8" ht="15.75" thickBot="1">
      <c r="A108" s="30">
        <v>104840833</v>
      </c>
      <c r="B108" s="33" t="s">
        <v>417</v>
      </c>
      <c r="C108" s="34" t="s">
        <v>137</v>
      </c>
      <c r="D108" s="35">
        <v>1921</v>
      </c>
      <c r="E108" s="30">
        <v>100</v>
      </c>
      <c r="F108" s="37">
        <f t="shared" si="3"/>
        <v>1921</v>
      </c>
      <c r="G108" s="31">
        <f t="shared" si="4"/>
        <v>3842</v>
      </c>
      <c r="H108" s="32">
        <f t="shared" si="5"/>
        <v>3842</v>
      </c>
    </row>
    <row r="109" spans="1:8" ht="15.75" thickBot="1">
      <c r="A109" s="30">
        <v>112559917</v>
      </c>
      <c r="B109" s="33" t="s">
        <v>417</v>
      </c>
      <c r="C109" s="34" t="s">
        <v>138</v>
      </c>
      <c r="D109" s="35">
        <v>7931</v>
      </c>
      <c r="E109" s="30">
        <v>100</v>
      </c>
      <c r="F109" s="37">
        <f t="shared" si="3"/>
        <v>7931</v>
      </c>
      <c r="G109" s="31">
        <f t="shared" si="4"/>
        <v>15862</v>
      </c>
      <c r="H109" s="32">
        <f t="shared" si="5"/>
        <v>15862</v>
      </c>
    </row>
    <row r="110" spans="1:8" ht="15.75" thickBot="1">
      <c r="A110" s="30">
        <v>110876807</v>
      </c>
      <c r="B110" s="33" t="s">
        <v>417</v>
      </c>
      <c r="C110" s="34" t="s">
        <v>139</v>
      </c>
      <c r="D110" s="35">
        <v>1972</v>
      </c>
      <c r="E110" s="30">
        <v>100</v>
      </c>
      <c r="F110" s="37">
        <f t="shared" si="3"/>
        <v>1972</v>
      </c>
      <c r="G110" s="31">
        <f t="shared" si="4"/>
        <v>3944</v>
      </c>
      <c r="H110" s="32">
        <f t="shared" si="5"/>
        <v>3944</v>
      </c>
    </row>
    <row r="111" spans="1:8" ht="15.75" thickBot="1">
      <c r="A111" s="30">
        <v>116457383</v>
      </c>
      <c r="B111" s="33" t="s">
        <v>417</v>
      </c>
      <c r="C111" s="34" t="s">
        <v>140</v>
      </c>
      <c r="D111" s="35">
        <v>773</v>
      </c>
      <c r="E111" s="30">
        <v>100</v>
      </c>
      <c r="F111" s="37">
        <f t="shared" si="3"/>
        <v>773</v>
      </c>
      <c r="G111" s="31">
        <f t="shared" si="4"/>
        <v>1546</v>
      </c>
      <c r="H111" s="32">
        <f t="shared" si="5"/>
        <v>1546</v>
      </c>
    </row>
    <row r="112" spans="1:8" ht="15.75" thickBot="1">
      <c r="A112" s="30">
        <v>116783153</v>
      </c>
      <c r="B112" s="33" t="s">
        <v>417</v>
      </c>
      <c r="C112" s="34" t="s">
        <v>141</v>
      </c>
      <c r="D112" s="35">
        <v>2740</v>
      </c>
      <c r="E112" s="30">
        <v>100</v>
      </c>
      <c r="F112" s="37">
        <f t="shared" si="3"/>
        <v>2740</v>
      </c>
      <c r="G112" s="31">
        <f t="shared" si="4"/>
        <v>5480</v>
      </c>
      <c r="H112" s="32">
        <f t="shared" si="5"/>
        <v>4697</v>
      </c>
    </row>
    <row r="113" spans="1:8" ht="15.75" thickBot="1">
      <c r="A113" s="30">
        <v>116783154</v>
      </c>
      <c r="B113" s="33" t="s">
        <v>417</v>
      </c>
      <c r="C113" s="34" t="s">
        <v>142</v>
      </c>
      <c r="D113" s="35">
        <v>2477</v>
      </c>
      <c r="E113" s="30">
        <v>100</v>
      </c>
      <c r="F113" s="37">
        <f t="shared" ref="F113:F175" si="6">G113-D113</f>
        <v>2477</v>
      </c>
      <c r="G113" s="31">
        <f t="shared" ref="G113:G175" si="7">D113+(D113/100*E113)</f>
        <v>4954</v>
      </c>
      <c r="H113" s="32">
        <f t="shared" ref="H113:H175" si="8">IF(AND(G113&gt;4999,G113&lt;5782),G113-783,IF(AND(G113&gt;5782,G113&lt;6001),4999,IF(AND(G113&gt;14999,G113&lt;15447),G113-448,IF(AND(G113&gt;15447,G113&lt;15801),14999,G113))))</f>
        <v>4954</v>
      </c>
    </row>
    <row r="114" spans="1:8" ht="15.75" thickBot="1">
      <c r="A114" s="30">
        <v>116783157</v>
      </c>
      <c r="B114" s="33" t="s">
        <v>417</v>
      </c>
      <c r="C114" s="34" t="s">
        <v>143</v>
      </c>
      <c r="D114" s="35">
        <v>1689</v>
      </c>
      <c r="E114" s="30">
        <v>100</v>
      </c>
      <c r="F114" s="37">
        <f t="shared" si="6"/>
        <v>1689</v>
      </c>
      <c r="G114" s="31">
        <f t="shared" si="7"/>
        <v>3378</v>
      </c>
      <c r="H114" s="32">
        <f t="shared" si="8"/>
        <v>3378</v>
      </c>
    </row>
    <row r="115" spans="1:8" ht="15.75" thickBot="1">
      <c r="A115" s="30">
        <v>116783158</v>
      </c>
      <c r="B115" s="33" t="s">
        <v>417</v>
      </c>
      <c r="C115" s="34" t="s">
        <v>144</v>
      </c>
      <c r="D115" s="35">
        <v>6937</v>
      </c>
      <c r="E115" s="30">
        <v>100</v>
      </c>
      <c r="F115" s="37">
        <f t="shared" si="6"/>
        <v>6937</v>
      </c>
      <c r="G115" s="31">
        <f t="shared" si="7"/>
        <v>13874</v>
      </c>
      <c r="H115" s="32">
        <f t="shared" si="8"/>
        <v>13874</v>
      </c>
    </row>
    <row r="116" spans="1:8" ht="15.75" thickBot="1">
      <c r="A116" s="30">
        <v>116783159</v>
      </c>
      <c r="B116" s="33" t="s">
        <v>417</v>
      </c>
      <c r="C116" s="34" t="s">
        <v>145</v>
      </c>
      <c r="D116" s="35">
        <v>7916</v>
      </c>
      <c r="E116" s="30">
        <v>100</v>
      </c>
      <c r="F116" s="37">
        <f t="shared" si="6"/>
        <v>7916</v>
      </c>
      <c r="G116" s="31">
        <f t="shared" si="7"/>
        <v>15832</v>
      </c>
      <c r="H116" s="32">
        <f t="shared" si="8"/>
        <v>15832</v>
      </c>
    </row>
    <row r="117" spans="1:8" ht="15.75" thickBot="1">
      <c r="A117" s="30">
        <v>116783160</v>
      </c>
      <c r="B117" s="33" t="s">
        <v>417</v>
      </c>
      <c r="C117" s="34" t="s">
        <v>146</v>
      </c>
      <c r="D117" s="35">
        <v>7725</v>
      </c>
      <c r="E117" s="30">
        <v>100</v>
      </c>
      <c r="F117" s="37">
        <f t="shared" si="6"/>
        <v>7725</v>
      </c>
      <c r="G117" s="31">
        <f t="shared" si="7"/>
        <v>15450</v>
      </c>
      <c r="H117" s="32">
        <f t="shared" si="8"/>
        <v>14999</v>
      </c>
    </row>
    <row r="118" spans="1:8" ht="15.75" thickBot="1">
      <c r="A118" s="30">
        <v>116783152</v>
      </c>
      <c r="B118" s="33" t="s">
        <v>417</v>
      </c>
      <c r="C118" s="34" t="s">
        <v>147</v>
      </c>
      <c r="D118" s="35">
        <v>1710</v>
      </c>
      <c r="E118" s="30">
        <v>100</v>
      </c>
      <c r="F118" s="37">
        <f t="shared" si="6"/>
        <v>1710</v>
      </c>
      <c r="G118" s="31">
        <f t="shared" si="7"/>
        <v>3420</v>
      </c>
      <c r="H118" s="32">
        <f t="shared" si="8"/>
        <v>3420</v>
      </c>
    </row>
    <row r="119" spans="1:8" ht="15.75" thickBot="1">
      <c r="A119" s="30">
        <v>116487436</v>
      </c>
      <c r="B119" s="33" t="s">
        <v>417</v>
      </c>
      <c r="C119" s="34" t="s">
        <v>148</v>
      </c>
      <c r="D119" s="35">
        <v>1360</v>
      </c>
      <c r="E119" s="30">
        <v>100</v>
      </c>
      <c r="F119" s="37">
        <f t="shared" si="6"/>
        <v>1360</v>
      </c>
      <c r="G119" s="31">
        <f t="shared" si="7"/>
        <v>2720</v>
      </c>
      <c r="H119" s="32">
        <f t="shared" si="8"/>
        <v>2720</v>
      </c>
    </row>
    <row r="120" spans="1:8" ht="15.75" thickBot="1">
      <c r="A120" s="30">
        <v>116783155</v>
      </c>
      <c r="B120" s="33" t="s">
        <v>417</v>
      </c>
      <c r="C120" s="34" t="s">
        <v>149</v>
      </c>
      <c r="D120" s="35">
        <v>1586</v>
      </c>
      <c r="E120" s="30">
        <v>100</v>
      </c>
      <c r="F120" s="37">
        <f t="shared" si="6"/>
        <v>1586</v>
      </c>
      <c r="G120" s="31">
        <f t="shared" si="7"/>
        <v>3172</v>
      </c>
      <c r="H120" s="32">
        <f t="shared" si="8"/>
        <v>3172</v>
      </c>
    </row>
    <row r="121" spans="1:8" ht="15.75" thickBot="1">
      <c r="A121" s="30">
        <v>115293809</v>
      </c>
      <c r="B121" s="33" t="s">
        <v>417</v>
      </c>
      <c r="C121" s="34" t="s">
        <v>150</v>
      </c>
      <c r="D121" s="35">
        <v>2848</v>
      </c>
      <c r="E121" s="30">
        <v>100</v>
      </c>
      <c r="F121" s="37">
        <f t="shared" si="6"/>
        <v>2848</v>
      </c>
      <c r="G121" s="31">
        <f t="shared" si="7"/>
        <v>5696</v>
      </c>
      <c r="H121" s="32">
        <f t="shared" si="8"/>
        <v>4913</v>
      </c>
    </row>
    <row r="122" spans="1:8" ht="15.75" thickBot="1">
      <c r="A122" s="30">
        <v>115293817</v>
      </c>
      <c r="B122" s="33" t="s">
        <v>417</v>
      </c>
      <c r="C122" s="34" t="s">
        <v>151</v>
      </c>
      <c r="D122" s="35">
        <v>10125</v>
      </c>
      <c r="E122" s="30">
        <v>100</v>
      </c>
      <c r="F122" s="37">
        <f t="shared" si="6"/>
        <v>10125</v>
      </c>
      <c r="G122" s="31">
        <f t="shared" si="7"/>
        <v>20250</v>
      </c>
      <c r="H122" s="32">
        <f t="shared" si="8"/>
        <v>20250</v>
      </c>
    </row>
    <row r="123" spans="1:8" ht="15.75" thickBot="1">
      <c r="A123" s="30">
        <v>115293822</v>
      </c>
      <c r="B123" s="33" t="s">
        <v>417</v>
      </c>
      <c r="C123" s="34" t="s">
        <v>152</v>
      </c>
      <c r="D123" s="35">
        <v>9079</v>
      </c>
      <c r="E123" s="30">
        <v>100</v>
      </c>
      <c r="F123" s="37">
        <f t="shared" si="6"/>
        <v>9079</v>
      </c>
      <c r="G123" s="31">
        <f t="shared" si="7"/>
        <v>18158</v>
      </c>
      <c r="H123" s="32">
        <f t="shared" si="8"/>
        <v>18158</v>
      </c>
    </row>
    <row r="124" spans="1:8" ht="15.75" thickBot="1">
      <c r="A124" s="30">
        <v>115293832</v>
      </c>
      <c r="B124" s="33" t="s">
        <v>417</v>
      </c>
      <c r="C124" s="34" t="s">
        <v>153</v>
      </c>
      <c r="D124" s="35">
        <v>8328</v>
      </c>
      <c r="E124" s="30">
        <v>100</v>
      </c>
      <c r="F124" s="37">
        <f t="shared" si="6"/>
        <v>8328</v>
      </c>
      <c r="G124" s="31">
        <f t="shared" si="7"/>
        <v>16656</v>
      </c>
      <c r="H124" s="32">
        <f t="shared" si="8"/>
        <v>16656</v>
      </c>
    </row>
    <row r="125" spans="1:8" ht="15.75" thickBot="1">
      <c r="A125" s="30">
        <v>115293866</v>
      </c>
      <c r="B125" s="33" t="s">
        <v>417</v>
      </c>
      <c r="C125" s="34" t="s">
        <v>154</v>
      </c>
      <c r="D125" s="35">
        <v>7534</v>
      </c>
      <c r="E125" s="30">
        <v>100</v>
      </c>
      <c r="F125" s="37">
        <f t="shared" si="6"/>
        <v>7534</v>
      </c>
      <c r="G125" s="31">
        <f t="shared" si="7"/>
        <v>15068</v>
      </c>
      <c r="H125" s="32">
        <f t="shared" si="8"/>
        <v>14620</v>
      </c>
    </row>
    <row r="126" spans="1:8" ht="15.75" thickBot="1">
      <c r="A126" s="30">
        <v>115981268</v>
      </c>
      <c r="B126" s="33" t="s">
        <v>417</v>
      </c>
      <c r="C126" s="34" t="s">
        <v>155</v>
      </c>
      <c r="D126" s="35">
        <v>11227</v>
      </c>
      <c r="E126" s="30">
        <v>100</v>
      </c>
      <c r="F126" s="37">
        <f t="shared" si="6"/>
        <v>11227</v>
      </c>
      <c r="G126" s="31">
        <f t="shared" si="7"/>
        <v>22454</v>
      </c>
      <c r="H126" s="32">
        <f t="shared" si="8"/>
        <v>22454</v>
      </c>
    </row>
    <row r="127" spans="1:8" ht="15.75" thickBot="1">
      <c r="A127" s="30">
        <v>112560259</v>
      </c>
      <c r="B127" s="33" t="s">
        <v>417</v>
      </c>
      <c r="C127" s="34" t="s">
        <v>122</v>
      </c>
      <c r="D127" s="35">
        <v>10290</v>
      </c>
      <c r="E127" s="30">
        <v>100</v>
      </c>
      <c r="F127" s="37">
        <f t="shared" si="6"/>
        <v>10290</v>
      </c>
      <c r="G127" s="31">
        <f t="shared" si="7"/>
        <v>20580</v>
      </c>
      <c r="H127" s="32">
        <f t="shared" si="8"/>
        <v>20580</v>
      </c>
    </row>
    <row r="128" spans="1:8" ht="15.75" thickBot="1">
      <c r="A128" s="30">
        <v>113423151</v>
      </c>
      <c r="B128" s="33" t="s">
        <v>417</v>
      </c>
      <c r="C128" s="34" t="s">
        <v>156</v>
      </c>
      <c r="D128" s="35">
        <v>3636</v>
      </c>
      <c r="E128" s="30">
        <v>100</v>
      </c>
      <c r="F128" s="37">
        <f t="shared" si="6"/>
        <v>3636</v>
      </c>
      <c r="G128" s="31">
        <f t="shared" si="7"/>
        <v>7272</v>
      </c>
      <c r="H128" s="32">
        <f t="shared" si="8"/>
        <v>7272</v>
      </c>
    </row>
    <row r="129" spans="1:8" ht="15.75" thickBot="1">
      <c r="A129" s="30">
        <v>113423162</v>
      </c>
      <c r="B129" s="33" t="s">
        <v>417</v>
      </c>
      <c r="C129" s="34" t="s">
        <v>157</v>
      </c>
      <c r="D129" s="35">
        <v>3420</v>
      </c>
      <c r="E129" s="30">
        <v>100</v>
      </c>
      <c r="F129" s="37">
        <f t="shared" si="6"/>
        <v>3420</v>
      </c>
      <c r="G129" s="31">
        <f t="shared" si="7"/>
        <v>6840</v>
      </c>
      <c r="H129" s="32">
        <f t="shared" si="8"/>
        <v>6840</v>
      </c>
    </row>
    <row r="130" spans="1:8" ht="15.75" thickBot="1">
      <c r="A130" s="30">
        <v>113423184</v>
      </c>
      <c r="B130" s="33" t="s">
        <v>417</v>
      </c>
      <c r="C130" s="34" t="s">
        <v>158</v>
      </c>
      <c r="D130" s="35">
        <v>3131</v>
      </c>
      <c r="E130" s="30">
        <v>100</v>
      </c>
      <c r="F130" s="37">
        <f t="shared" si="6"/>
        <v>3131</v>
      </c>
      <c r="G130" s="31">
        <f t="shared" si="7"/>
        <v>6262</v>
      </c>
      <c r="H130" s="32">
        <f t="shared" si="8"/>
        <v>6262</v>
      </c>
    </row>
    <row r="131" spans="1:8" ht="15.75" thickBot="1">
      <c r="A131" s="30">
        <v>113423189</v>
      </c>
      <c r="B131" s="33" t="s">
        <v>417</v>
      </c>
      <c r="C131" s="34" t="s">
        <v>159</v>
      </c>
      <c r="D131" s="35">
        <v>2915</v>
      </c>
      <c r="E131" s="30">
        <v>100</v>
      </c>
      <c r="F131" s="37">
        <f t="shared" si="6"/>
        <v>2915</v>
      </c>
      <c r="G131" s="31">
        <f t="shared" si="7"/>
        <v>5830</v>
      </c>
      <c r="H131" s="32">
        <f t="shared" si="8"/>
        <v>4999</v>
      </c>
    </row>
    <row r="132" spans="1:8" ht="15.75" thickBot="1">
      <c r="A132" s="30">
        <v>114235505</v>
      </c>
      <c r="B132" s="33" t="s">
        <v>417</v>
      </c>
      <c r="C132" s="34" t="s">
        <v>160</v>
      </c>
      <c r="D132" s="35">
        <v>8755</v>
      </c>
      <c r="E132" s="30">
        <v>100</v>
      </c>
      <c r="F132" s="37">
        <f t="shared" si="6"/>
        <v>8755</v>
      </c>
      <c r="G132" s="31">
        <f t="shared" si="7"/>
        <v>17510</v>
      </c>
      <c r="H132" s="32">
        <f t="shared" si="8"/>
        <v>17510</v>
      </c>
    </row>
    <row r="133" spans="1:8" ht="15.75" thickBot="1">
      <c r="A133" s="30">
        <v>114264821</v>
      </c>
      <c r="B133" s="33" t="s">
        <v>417</v>
      </c>
      <c r="C133" s="34" t="s">
        <v>161</v>
      </c>
      <c r="D133" s="35">
        <v>1895</v>
      </c>
      <c r="E133" s="30">
        <v>100</v>
      </c>
      <c r="F133" s="37">
        <f t="shared" si="6"/>
        <v>1895</v>
      </c>
      <c r="G133" s="31">
        <f t="shared" si="7"/>
        <v>3790</v>
      </c>
      <c r="H133" s="32">
        <f t="shared" si="8"/>
        <v>3790</v>
      </c>
    </row>
    <row r="134" spans="1:8" ht="15.75" thickBot="1">
      <c r="A134" s="30">
        <v>118465090</v>
      </c>
      <c r="B134" s="33" t="s">
        <v>417</v>
      </c>
      <c r="C134" s="34" t="s">
        <v>162</v>
      </c>
      <c r="D134" s="35">
        <v>4455</v>
      </c>
      <c r="E134" s="30">
        <v>100</v>
      </c>
      <c r="F134" s="37">
        <f t="shared" si="6"/>
        <v>4455</v>
      </c>
      <c r="G134" s="31">
        <f t="shared" si="7"/>
        <v>8910</v>
      </c>
      <c r="H134" s="32">
        <f t="shared" si="8"/>
        <v>8910</v>
      </c>
    </row>
    <row r="135" spans="1:8" ht="15.75" thickBot="1">
      <c r="A135" s="30">
        <v>118465076</v>
      </c>
      <c r="B135" s="33" t="s">
        <v>417</v>
      </c>
      <c r="C135" s="34" t="s">
        <v>163</v>
      </c>
      <c r="D135" s="35">
        <v>8513</v>
      </c>
      <c r="E135" s="30">
        <v>100</v>
      </c>
      <c r="F135" s="37">
        <f t="shared" si="6"/>
        <v>8513</v>
      </c>
      <c r="G135" s="31">
        <f t="shared" si="7"/>
        <v>17026</v>
      </c>
      <c r="H135" s="32">
        <f t="shared" si="8"/>
        <v>17026</v>
      </c>
    </row>
    <row r="136" spans="1:8" ht="15.75" thickBot="1">
      <c r="A136" s="30">
        <v>117772009</v>
      </c>
      <c r="B136" s="33" t="s">
        <v>417</v>
      </c>
      <c r="C136" s="34" t="s">
        <v>164</v>
      </c>
      <c r="D136" s="35">
        <v>4357</v>
      </c>
      <c r="E136" s="30">
        <v>100</v>
      </c>
      <c r="F136" s="37">
        <f t="shared" si="6"/>
        <v>4357</v>
      </c>
      <c r="G136" s="31">
        <f t="shared" si="7"/>
        <v>8714</v>
      </c>
      <c r="H136" s="32">
        <f t="shared" si="8"/>
        <v>8714</v>
      </c>
    </row>
    <row r="137" spans="1:8" ht="15.75" thickBot="1">
      <c r="A137" s="30">
        <v>117753563</v>
      </c>
      <c r="B137" s="33" t="s">
        <v>417</v>
      </c>
      <c r="C137" s="34" t="s">
        <v>165</v>
      </c>
      <c r="D137" s="35">
        <v>8364</v>
      </c>
      <c r="E137" s="30">
        <v>100</v>
      </c>
      <c r="F137" s="37">
        <f t="shared" si="6"/>
        <v>8364</v>
      </c>
      <c r="G137" s="31">
        <f t="shared" si="7"/>
        <v>16728</v>
      </c>
      <c r="H137" s="32">
        <f t="shared" si="8"/>
        <v>16728</v>
      </c>
    </row>
    <row r="138" spans="1:8" ht="15.75" thickBot="1">
      <c r="A138" s="30">
        <v>117753562</v>
      </c>
      <c r="B138" s="33" t="s">
        <v>417</v>
      </c>
      <c r="C138" s="34" t="s">
        <v>166</v>
      </c>
      <c r="D138" s="35">
        <v>8364</v>
      </c>
      <c r="E138" s="30">
        <v>100</v>
      </c>
      <c r="F138" s="37">
        <f t="shared" si="6"/>
        <v>8364</v>
      </c>
      <c r="G138" s="31">
        <f t="shared" si="7"/>
        <v>16728</v>
      </c>
      <c r="H138" s="32">
        <f t="shared" si="8"/>
        <v>16728</v>
      </c>
    </row>
    <row r="139" spans="1:8" ht="15.75" thickBot="1">
      <c r="A139" s="30">
        <v>117753560</v>
      </c>
      <c r="B139" s="33" t="s">
        <v>417</v>
      </c>
      <c r="C139" s="34" t="s">
        <v>167</v>
      </c>
      <c r="D139" s="35">
        <v>8364</v>
      </c>
      <c r="E139" s="30">
        <v>100</v>
      </c>
      <c r="F139" s="37">
        <f t="shared" si="6"/>
        <v>8364</v>
      </c>
      <c r="G139" s="31">
        <f t="shared" si="7"/>
        <v>16728</v>
      </c>
      <c r="H139" s="32">
        <f t="shared" si="8"/>
        <v>16728</v>
      </c>
    </row>
    <row r="140" spans="1:8" ht="15.75" thickBot="1">
      <c r="A140" s="30">
        <v>117753558</v>
      </c>
      <c r="B140" s="33" t="s">
        <v>417</v>
      </c>
      <c r="C140" s="34" t="s">
        <v>168</v>
      </c>
      <c r="D140" s="35">
        <v>7818</v>
      </c>
      <c r="E140" s="30">
        <v>100</v>
      </c>
      <c r="F140" s="37">
        <f t="shared" si="6"/>
        <v>7818</v>
      </c>
      <c r="G140" s="31">
        <f t="shared" si="7"/>
        <v>15636</v>
      </c>
      <c r="H140" s="32">
        <f t="shared" si="8"/>
        <v>14999</v>
      </c>
    </row>
    <row r="141" spans="1:8" ht="15.75" thickBot="1">
      <c r="A141" s="30">
        <v>117753557</v>
      </c>
      <c r="B141" s="33" t="s">
        <v>417</v>
      </c>
      <c r="C141" s="34" t="s">
        <v>169</v>
      </c>
      <c r="D141" s="35">
        <v>7720</v>
      </c>
      <c r="E141" s="30">
        <v>100</v>
      </c>
      <c r="F141" s="37">
        <f t="shared" si="6"/>
        <v>7720</v>
      </c>
      <c r="G141" s="31">
        <f t="shared" si="7"/>
        <v>15440</v>
      </c>
      <c r="H141" s="32">
        <f t="shared" si="8"/>
        <v>14992</v>
      </c>
    </row>
    <row r="142" spans="1:8" ht="15.75" thickBot="1">
      <c r="A142" s="30">
        <v>117753556</v>
      </c>
      <c r="B142" s="33" t="s">
        <v>417</v>
      </c>
      <c r="C142" s="34" t="s">
        <v>170</v>
      </c>
      <c r="D142" s="35">
        <v>7972</v>
      </c>
      <c r="E142" s="30">
        <v>100</v>
      </c>
      <c r="F142" s="37">
        <f t="shared" si="6"/>
        <v>7972</v>
      </c>
      <c r="G142" s="31">
        <f t="shared" si="7"/>
        <v>15944</v>
      </c>
      <c r="H142" s="32">
        <f t="shared" si="8"/>
        <v>15944</v>
      </c>
    </row>
    <row r="143" spans="1:8" ht="15.75" thickBot="1">
      <c r="A143" s="30">
        <v>117753555</v>
      </c>
      <c r="B143" s="33" t="s">
        <v>417</v>
      </c>
      <c r="C143" s="34" t="s">
        <v>171</v>
      </c>
      <c r="D143" s="35">
        <v>8317</v>
      </c>
      <c r="E143" s="30">
        <v>100</v>
      </c>
      <c r="F143" s="37">
        <f t="shared" si="6"/>
        <v>8317</v>
      </c>
      <c r="G143" s="31">
        <f t="shared" si="7"/>
        <v>16634</v>
      </c>
      <c r="H143" s="32">
        <f t="shared" si="8"/>
        <v>16634</v>
      </c>
    </row>
    <row r="144" spans="1:8" ht="15.75" thickBot="1">
      <c r="A144" s="30">
        <v>123610252</v>
      </c>
      <c r="B144" s="33" t="s">
        <v>417</v>
      </c>
      <c r="C144" s="34" t="s">
        <v>172</v>
      </c>
      <c r="D144" s="35">
        <v>8168</v>
      </c>
      <c r="E144" s="30">
        <v>100</v>
      </c>
      <c r="F144" s="37">
        <f t="shared" si="6"/>
        <v>8168</v>
      </c>
      <c r="G144" s="31">
        <f t="shared" si="7"/>
        <v>16336</v>
      </c>
      <c r="H144" s="32">
        <f t="shared" si="8"/>
        <v>16336</v>
      </c>
    </row>
    <row r="145" spans="1:8" ht="15.75" thickBot="1">
      <c r="A145" s="30">
        <v>123616793</v>
      </c>
      <c r="B145" s="33" t="s">
        <v>417</v>
      </c>
      <c r="C145" s="34" t="s">
        <v>173</v>
      </c>
      <c r="D145" s="35">
        <v>8951</v>
      </c>
      <c r="E145" s="30">
        <v>100</v>
      </c>
      <c r="F145" s="37">
        <f t="shared" si="6"/>
        <v>8951</v>
      </c>
      <c r="G145" s="31">
        <f t="shared" si="7"/>
        <v>17902</v>
      </c>
      <c r="H145" s="32">
        <f t="shared" si="8"/>
        <v>17902</v>
      </c>
    </row>
    <row r="146" spans="1:8" ht="15.75" thickBot="1">
      <c r="A146" s="30">
        <v>123621731</v>
      </c>
      <c r="B146" s="33" t="s">
        <v>417</v>
      </c>
      <c r="C146" s="34" t="s">
        <v>174</v>
      </c>
      <c r="D146" s="35">
        <v>8328</v>
      </c>
      <c r="E146" s="30">
        <v>100</v>
      </c>
      <c r="F146" s="37">
        <f t="shared" si="6"/>
        <v>8328</v>
      </c>
      <c r="G146" s="31">
        <f t="shared" si="7"/>
        <v>16656</v>
      </c>
      <c r="H146" s="32">
        <f t="shared" si="8"/>
        <v>16656</v>
      </c>
    </row>
    <row r="147" spans="1:8" ht="15.75" thickBot="1">
      <c r="A147" s="30">
        <v>119589623</v>
      </c>
      <c r="B147" s="33" t="s">
        <v>417</v>
      </c>
      <c r="C147" s="34" t="s">
        <v>175</v>
      </c>
      <c r="D147" s="35">
        <v>32316</v>
      </c>
      <c r="E147" s="30">
        <v>100</v>
      </c>
      <c r="F147" s="37">
        <f t="shared" si="6"/>
        <v>32316</v>
      </c>
      <c r="G147" s="31">
        <f t="shared" si="7"/>
        <v>64632</v>
      </c>
      <c r="H147" s="32">
        <f t="shared" si="8"/>
        <v>64632</v>
      </c>
    </row>
    <row r="148" spans="1:8" ht="15.75" thickBot="1">
      <c r="A148" s="30">
        <v>120260583</v>
      </c>
      <c r="B148" s="33" t="s">
        <v>417</v>
      </c>
      <c r="C148" s="34" t="s">
        <v>176</v>
      </c>
      <c r="D148" s="35">
        <v>10830</v>
      </c>
      <c r="E148" s="30">
        <v>100</v>
      </c>
      <c r="F148" s="37">
        <f t="shared" si="6"/>
        <v>10830</v>
      </c>
      <c r="G148" s="31">
        <f t="shared" si="7"/>
        <v>21660</v>
      </c>
      <c r="H148" s="32">
        <f t="shared" si="8"/>
        <v>21660</v>
      </c>
    </row>
    <row r="149" spans="1:8" ht="15.75" thickBot="1">
      <c r="A149" s="30">
        <v>118743765</v>
      </c>
      <c r="B149" s="33" t="s">
        <v>417</v>
      </c>
      <c r="C149" s="34" t="s">
        <v>177</v>
      </c>
      <c r="D149" s="35">
        <v>3811</v>
      </c>
      <c r="E149" s="30">
        <v>100</v>
      </c>
      <c r="F149" s="37">
        <f t="shared" si="6"/>
        <v>3811</v>
      </c>
      <c r="G149" s="31">
        <f t="shared" si="7"/>
        <v>7622</v>
      </c>
      <c r="H149" s="32">
        <f t="shared" si="8"/>
        <v>7622</v>
      </c>
    </row>
    <row r="150" spans="1:8" ht="15.75" thickBot="1">
      <c r="A150" s="30">
        <v>118743801</v>
      </c>
      <c r="B150" s="33" t="s">
        <v>417</v>
      </c>
      <c r="C150" s="34" t="s">
        <v>178</v>
      </c>
      <c r="D150" s="35">
        <v>2364</v>
      </c>
      <c r="E150" s="30">
        <v>100</v>
      </c>
      <c r="F150" s="37">
        <f t="shared" si="6"/>
        <v>2364</v>
      </c>
      <c r="G150" s="31">
        <f t="shared" si="7"/>
        <v>4728</v>
      </c>
      <c r="H150" s="32">
        <f t="shared" si="8"/>
        <v>4728</v>
      </c>
    </row>
    <row r="151" spans="1:8" ht="15.75" thickBot="1">
      <c r="A151" s="30">
        <v>119403856</v>
      </c>
      <c r="B151" s="33" t="s">
        <v>417</v>
      </c>
      <c r="C151" s="34" t="s">
        <v>179</v>
      </c>
      <c r="D151" s="35">
        <v>23762</v>
      </c>
      <c r="E151" s="30">
        <v>100</v>
      </c>
      <c r="F151" s="37">
        <f t="shared" si="6"/>
        <v>23762</v>
      </c>
      <c r="G151" s="31">
        <f t="shared" si="7"/>
        <v>47524</v>
      </c>
      <c r="H151" s="32">
        <f t="shared" si="8"/>
        <v>47524</v>
      </c>
    </row>
    <row r="152" spans="1:8" ht="15.75" thickBot="1">
      <c r="A152" s="30">
        <v>118796044</v>
      </c>
      <c r="B152" s="33" t="s">
        <v>417</v>
      </c>
      <c r="C152" s="34" t="s">
        <v>180</v>
      </c>
      <c r="D152" s="35">
        <v>4491</v>
      </c>
      <c r="E152" s="30">
        <v>100</v>
      </c>
      <c r="F152" s="37">
        <f t="shared" si="6"/>
        <v>4491</v>
      </c>
      <c r="G152" s="31">
        <f t="shared" si="7"/>
        <v>8982</v>
      </c>
      <c r="H152" s="32">
        <f t="shared" si="8"/>
        <v>8982</v>
      </c>
    </row>
    <row r="153" spans="1:8" ht="15.75" thickBot="1">
      <c r="A153" s="30">
        <v>124551724</v>
      </c>
      <c r="B153" s="33" t="s">
        <v>417</v>
      </c>
      <c r="C153" s="34" t="s">
        <v>181</v>
      </c>
      <c r="D153" s="35">
        <v>2776</v>
      </c>
      <c r="E153" s="30">
        <v>100</v>
      </c>
      <c r="F153" s="37">
        <f t="shared" si="6"/>
        <v>2776</v>
      </c>
      <c r="G153" s="31">
        <f t="shared" si="7"/>
        <v>5552</v>
      </c>
      <c r="H153" s="32">
        <f t="shared" si="8"/>
        <v>4769</v>
      </c>
    </row>
    <row r="154" spans="1:8" ht="15.75" thickBot="1">
      <c r="A154" s="30">
        <v>124497201</v>
      </c>
      <c r="B154" s="33" t="s">
        <v>417</v>
      </c>
      <c r="C154" s="34" t="s">
        <v>182</v>
      </c>
      <c r="D154" s="35">
        <v>2776</v>
      </c>
      <c r="E154" s="30">
        <v>100</v>
      </c>
      <c r="F154" s="37">
        <f t="shared" si="6"/>
        <v>2776</v>
      </c>
      <c r="G154" s="31">
        <f t="shared" si="7"/>
        <v>5552</v>
      </c>
      <c r="H154" s="32">
        <f t="shared" si="8"/>
        <v>4769</v>
      </c>
    </row>
    <row r="155" spans="1:8" ht="15.75" thickBot="1">
      <c r="A155" s="30">
        <v>124497182</v>
      </c>
      <c r="B155" s="33" t="s">
        <v>417</v>
      </c>
      <c r="C155" s="34" t="s">
        <v>183</v>
      </c>
      <c r="D155" s="35">
        <v>3502</v>
      </c>
      <c r="E155" s="30">
        <v>100</v>
      </c>
      <c r="F155" s="37">
        <f t="shared" si="6"/>
        <v>3502</v>
      </c>
      <c r="G155" s="31">
        <f t="shared" si="7"/>
        <v>7004</v>
      </c>
      <c r="H155" s="32">
        <f t="shared" si="8"/>
        <v>7004</v>
      </c>
    </row>
    <row r="156" spans="1:8" ht="15.75" thickBot="1">
      <c r="A156" s="30">
        <v>124497154</v>
      </c>
      <c r="B156" s="33" t="s">
        <v>417</v>
      </c>
      <c r="C156" s="34" t="s">
        <v>184</v>
      </c>
      <c r="D156" s="35">
        <v>2992</v>
      </c>
      <c r="E156" s="30">
        <v>100</v>
      </c>
      <c r="F156" s="37">
        <f t="shared" si="6"/>
        <v>2992</v>
      </c>
      <c r="G156" s="31">
        <f t="shared" si="7"/>
        <v>5984</v>
      </c>
      <c r="H156" s="32">
        <f t="shared" si="8"/>
        <v>4999</v>
      </c>
    </row>
    <row r="157" spans="1:8" ht="15.75" thickBot="1">
      <c r="A157" s="30">
        <v>124497083</v>
      </c>
      <c r="B157" s="33" t="s">
        <v>417</v>
      </c>
      <c r="C157" s="34" t="s">
        <v>185</v>
      </c>
      <c r="D157" s="35">
        <v>2992</v>
      </c>
      <c r="E157" s="30">
        <v>100</v>
      </c>
      <c r="F157" s="37">
        <f t="shared" si="6"/>
        <v>2992</v>
      </c>
      <c r="G157" s="31">
        <f t="shared" si="7"/>
        <v>5984</v>
      </c>
      <c r="H157" s="32">
        <f t="shared" si="8"/>
        <v>4999</v>
      </c>
    </row>
    <row r="158" spans="1:8" ht="15.75" thickBot="1">
      <c r="A158" s="30">
        <v>124496620</v>
      </c>
      <c r="B158" s="33" t="s">
        <v>417</v>
      </c>
      <c r="C158" s="34" t="s">
        <v>186</v>
      </c>
      <c r="D158" s="35">
        <v>3245</v>
      </c>
      <c r="E158" s="30">
        <v>100</v>
      </c>
      <c r="F158" s="37">
        <f t="shared" si="6"/>
        <v>3245</v>
      </c>
      <c r="G158" s="31">
        <f t="shared" si="7"/>
        <v>6490</v>
      </c>
      <c r="H158" s="32">
        <f t="shared" si="8"/>
        <v>6490</v>
      </c>
    </row>
    <row r="159" spans="1:8" ht="15.75" thickBot="1">
      <c r="A159" s="30">
        <v>124495800</v>
      </c>
      <c r="B159" s="33" t="s">
        <v>417</v>
      </c>
      <c r="C159" s="34" t="s">
        <v>187</v>
      </c>
      <c r="D159" s="35">
        <v>2560</v>
      </c>
      <c r="E159" s="30">
        <v>100</v>
      </c>
      <c r="F159" s="37">
        <f t="shared" si="6"/>
        <v>2560</v>
      </c>
      <c r="G159" s="31">
        <f t="shared" si="7"/>
        <v>5120</v>
      </c>
      <c r="H159" s="32">
        <f t="shared" si="8"/>
        <v>4337</v>
      </c>
    </row>
    <row r="160" spans="1:8" ht="15.75" thickBot="1">
      <c r="A160" s="30">
        <v>124470507</v>
      </c>
      <c r="B160" s="33" t="s">
        <v>417</v>
      </c>
      <c r="C160" s="34" t="s">
        <v>188</v>
      </c>
      <c r="D160" s="35">
        <v>1020</v>
      </c>
      <c r="E160" s="30">
        <v>100</v>
      </c>
      <c r="F160" s="37">
        <f t="shared" si="6"/>
        <v>1020</v>
      </c>
      <c r="G160" s="31">
        <f t="shared" si="7"/>
        <v>2040</v>
      </c>
      <c r="H160" s="32">
        <f t="shared" si="8"/>
        <v>2040</v>
      </c>
    </row>
    <row r="161" spans="1:8" ht="15.75" thickBot="1">
      <c r="A161" s="30">
        <v>124470416</v>
      </c>
      <c r="B161" s="33" t="s">
        <v>417</v>
      </c>
      <c r="C161" s="34" t="s">
        <v>189</v>
      </c>
      <c r="D161" s="35">
        <v>1195</v>
      </c>
      <c r="E161" s="30">
        <v>100</v>
      </c>
      <c r="F161" s="37">
        <f t="shared" si="6"/>
        <v>1195</v>
      </c>
      <c r="G161" s="31">
        <f t="shared" si="7"/>
        <v>2390</v>
      </c>
      <c r="H161" s="32">
        <f t="shared" si="8"/>
        <v>2390</v>
      </c>
    </row>
    <row r="162" spans="1:8" ht="15.75" thickBot="1">
      <c r="A162" s="30">
        <v>124470089</v>
      </c>
      <c r="B162" s="33" t="s">
        <v>417</v>
      </c>
      <c r="C162" s="34" t="s">
        <v>190</v>
      </c>
      <c r="D162" s="35">
        <v>1354</v>
      </c>
      <c r="E162" s="30">
        <v>100</v>
      </c>
      <c r="F162" s="37">
        <f t="shared" si="6"/>
        <v>1354</v>
      </c>
      <c r="G162" s="31">
        <f t="shared" si="7"/>
        <v>2708</v>
      </c>
      <c r="H162" s="32">
        <f t="shared" si="8"/>
        <v>2708</v>
      </c>
    </row>
    <row r="163" spans="1:8" ht="15.75" thickBot="1">
      <c r="A163" s="30">
        <v>124470069</v>
      </c>
      <c r="B163" s="33" t="s">
        <v>417</v>
      </c>
      <c r="C163" s="34" t="s">
        <v>191</v>
      </c>
      <c r="D163" s="35">
        <v>1272</v>
      </c>
      <c r="E163" s="30">
        <v>100</v>
      </c>
      <c r="F163" s="37">
        <f t="shared" si="6"/>
        <v>1272</v>
      </c>
      <c r="G163" s="31">
        <f t="shared" si="7"/>
        <v>2544</v>
      </c>
      <c r="H163" s="32">
        <f t="shared" si="8"/>
        <v>2544</v>
      </c>
    </row>
    <row r="164" spans="1:8" ht="15.75" thickBot="1">
      <c r="A164" s="30">
        <v>124469887</v>
      </c>
      <c r="B164" s="33" t="s">
        <v>417</v>
      </c>
      <c r="C164" s="34" t="s">
        <v>192</v>
      </c>
      <c r="D164" s="35">
        <v>901</v>
      </c>
      <c r="E164" s="30">
        <v>100</v>
      </c>
      <c r="F164" s="37">
        <f t="shared" si="6"/>
        <v>901</v>
      </c>
      <c r="G164" s="31">
        <f t="shared" si="7"/>
        <v>1802</v>
      </c>
      <c r="H164" s="32">
        <f t="shared" si="8"/>
        <v>1802</v>
      </c>
    </row>
    <row r="165" spans="1:8" ht="15.75" thickBot="1">
      <c r="A165" s="30">
        <v>124442017</v>
      </c>
      <c r="B165" s="33" t="s">
        <v>417</v>
      </c>
      <c r="C165" s="34" t="s">
        <v>193</v>
      </c>
      <c r="D165" s="35">
        <v>1988</v>
      </c>
      <c r="E165" s="30">
        <v>100</v>
      </c>
      <c r="F165" s="37">
        <f t="shared" si="6"/>
        <v>1988</v>
      </c>
      <c r="G165" s="31">
        <f t="shared" si="7"/>
        <v>3976</v>
      </c>
      <c r="H165" s="32">
        <f t="shared" si="8"/>
        <v>3976</v>
      </c>
    </row>
    <row r="166" spans="1:8" ht="15.75" thickBot="1">
      <c r="A166" s="30">
        <v>124441699</v>
      </c>
      <c r="B166" s="33" t="s">
        <v>417</v>
      </c>
      <c r="C166" s="34" t="s">
        <v>194</v>
      </c>
      <c r="D166" s="35">
        <v>1195</v>
      </c>
      <c r="E166" s="30">
        <v>100</v>
      </c>
      <c r="F166" s="37">
        <f t="shared" si="6"/>
        <v>1195</v>
      </c>
      <c r="G166" s="31">
        <f t="shared" si="7"/>
        <v>2390</v>
      </c>
      <c r="H166" s="32">
        <f t="shared" si="8"/>
        <v>2390</v>
      </c>
    </row>
    <row r="167" spans="1:8" ht="15.75" thickBot="1">
      <c r="A167" s="30">
        <v>124440838</v>
      </c>
      <c r="B167" s="33" t="s">
        <v>417</v>
      </c>
      <c r="C167" s="34" t="s">
        <v>195</v>
      </c>
      <c r="D167" s="35">
        <v>1154</v>
      </c>
      <c r="E167" s="30">
        <v>100</v>
      </c>
      <c r="F167" s="37">
        <f t="shared" si="6"/>
        <v>1154</v>
      </c>
      <c r="G167" s="31">
        <f t="shared" si="7"/>
        <v>2308</v>
      </c>
      <c r="H167" s="32">
        <f t="shared" si="8"/>
        <v>2308</v>
      </c>
    </row>
    <row r="168" spans="1:8" ht="15.75" thickBot="1">
      <c r="A168" s="30">
        <v>124438377</v>
      </c>
      <c r="B168" s="33" t="s">
        <v>417</v>
      </c>
      <c r="C168" s="34" t="s">
        <v>196</v>
      </c>
      <c r="D168" s="35">
        <v>901</v>
      </c>
      <c r="E168" s="30">
        <v>100</v>
      </c>
      <c r="F168" s="37">
        <f t="shared" si="6"/>
        <v>901</v>
      </c>
      <c r="G168" s="31">
        <f t="shared" si="7"/>
        <v>1802</v>
      </c>
      <c r="H168" s="32">
        <f t="shared" si="8"/>
        <v>1802</v>
      </c>
    </row>
    <row r="169" spans="1:8" ht="15.75" thickBot="1">
      <c r="A169" s="30">
        <v>124437955</v>
      </c>
      <c r="B169" s="33" t="s">
        <v>417</v>
      </c>
      <c r="C169" s="34" t="s">
        <v>197</v>
      </c>
      <c r="D169" s="35">
        <v>973</v>
      </c>
      <c r="E169" s="30">
        <v>100</v>
      </c>
      <c r="F169" s="37">
        <f t="shared" si="6"/>
        <v>973</v>
      </c>
      <c r="G169" s="31">
        <f t="shared" si="7"/>
        <v>1946</v>
      </c>
      <c r="H169" s="32">
        <f t="shared" si="8"/>
        <v>1946</v>
      </c>
    </row>
    <row r="170" spans="1:8" ht="15.75" thickBot="1">
      <c r="A170" s="30">
        <v>124437557</v>
      </c>
      <c r="B170" s="33" t="s">
        <v>417</v>
      </c>
      <c r="C170" s="34" t="s">
        <v>198</v>
      </c>
      <c r="D170" s="35">
        <v>865</v>
      </c>
      <c r="E170" s="30">
        <v>100</v>
      </c>
      <c r="F170" s="37">
        <f t="shared" si="6"/>
        <v>865</v>
      </c>
      <c r="G170" s="31">
        <f t="shared" si="7"/>
        <v>1730</v>
      </c>
      <c r="H170" s="32">
        <f t="shared" si="8"/>
        <v>1730</v>
      </c>
    </row>
    <row r="171" spans="1:8" ht="15.75" thickBot="1">
      <c r="A171" s="30">
        <v>124435460</v>
      </c>
      <c r="B171" s="33" t="s">
        <v>417</v>
      </c>
      <c r="C171" s="34" t="s">
        <v>199</v>
      </c>
      <c r="D171" s="35">
        <v>937</v>
      </c>
      <c r="E171" s="30">
        <v>100</v>
      </c>
      <c r="F171" s="37">
        <f t="shared" si="6"/>
        <v>937</v>
      </c>
      <c r="G171" s="31">
        <f t="shared" si="7"/>
        <v>1874</v>
      </c>
      <c r="H171" s="32">
        <f t="shared" si="8"/>
        <v>1874</v>
      </c>
    </row>
    <row r="172" spans="1:8" ht="15.75" thickBot="1">
      <c r="A172" s="30">
        <v>124437417</v>
      </c>
      <c r="B172" s="33" t="s">
        <v>417</v>
      </c>
      <c r="C172" s="34" t="s">
        <v>200</v>
      </c>
      <c r="D172" s="35">
        <v>1004</v>
      </c>
      <c r="E172" s="30">
        <v>100</v>
      </c>
      <c r="F172" s="37">
        <f t="shared" si="6"/>
        <v>1004</v>
      </c>
      <c r="G172" s="31">
        <f t="shared" si="7"/>
        <v>2008</v>
      </c>
      <c r="H172" s="32">
        <f t="shared" si="8"/>
        <v>2008</v>
      </c>
    </row>
    <row r="173" spans="1:8" ht="15.75" thickBot="1">
      <c r="A173" s="30">
        <v>105890255</v>
      </c>
      <c r="B173" s="33" t="s">
        <v>417</v>
      </c>
      <c r="C173" s="34" t="s">
        <v>201</v>
      </c>
      <c r="D173" s="35">
        <v>361</v>
      </c>
      <c r="E173" s="30">
        <v>100</v>
      </c>
      <c r="F173" s="37">
        <f t="shared" si="6"/>
        <v>361</v>
      </c>
      <c r="G173" s="31">
        <f t="shared" si="7"/>
        <v>722</v>
      </c>
      <c r="H173" s="32">
        <f t="shared" si="8"/>
        <v>722</v>
      </c>
    </row>
    <row r="174" spans="1:8" ht="15.75" thickBot="1">
      <c r="A174" s="30">
        <v>124013708</v>
      </c>
      <c r="B174" s="33" t="s">
        <v>418</v>
      </c>
      <c r="C174" s="34" t="s">
        <v>202</v>
      </c>
      <c r="D174" s="35">
        <v>7021</v>
      </c>
      <c r="E174" s="30">
        <v>100</v>
      </c>
      <c r="F174" s="37">
        <f t="shared" si="6"/>
        <v>7021</v>
      </c>
      <c r="G174" s="31">
        <f t="shared" si="7"/>
        <v>14042</v>
      </c>
      <c r="H174" s="32">
        <f t="shared" si="8"/>
        <v>14042</v>
      </c>
    </row>
    <row r="175" spans="1:8" ht="15.75" thickBot="1">
      <c r="A175" s="30">
        <v>124014389</v>
      </c>
      <c r="B175" s="33" t="s">
        <v>418</v>
      </c>
      <c r="C175" s="34" t="s">
        <v>203</v>
      </c>
      <c r="D175" s="35">
        <v>4300</v>
      </c>
      <c r="E175" s="30">
        <v>100</v>
      </c>
      <c r="F175" s="37">
        <f t="shared" si="6"/>
        <v>4300</v>
      </c>
      <c r="G175" s="31">
        <f t="shared" si="7"/>
        <v>8600</v>
      </c>
      <c r="H175" s="32">
        <f t="shared" si="8"/>
        <v>8600</v>
      </c>
    </row>
    <row r="176" spans="1:8" ht="15.75" thickBot="1">
      <c r="A176" s="30">
        <v>123772294</v>
      </c>
      <c r="B176" s="33" t="s">
        <v>418</v>
      </c>
      <c r="C176" s="34" t="s">
        <v>426</v>
      </c>
      <c r="D176" s="35">
        <v>10547</v>
      </c>
      <c r="E176" s="30">
        <v>100</v>
      </c>
      <c r="F176" s="37">
        <f t="shared" ref="F176:F239" si="9">G176-D176</f>
        <v>10547</v>
      </c>
      <c r="G176" s="31">
        <f t="shared" ref="G176:G239" si="10">D176+(D176/100*E176)</f>
        <v>21094</v>
      </c>
      <c r="H176" s="32">
        <f t="shared" ref="H176:H239" si="11">IF(AND(G176&gt;4999,G176&lt;5782),G176-783,IF(AND(G176&gt;5782,G176&lt;6001),4999,IF(AND(G176&gt;14999,G176&lt;15447),G176-448,IF(AND(G176&gt;15447,G176&lt;15801),14999,G176))))</f>
        <v>21094</v>
      </c>
    </row>
    <row r="177" spans="1:8" ht="15.75" thickBot="1">
      <c r="A177" s="30">
        <v>119333830</v>
      </c>
      <c r="B177" s="33" t="s">
        <v>419</v>
      </c>
      <c r="C177" s="34" t="s">
        <v>204</v>
      </c>
      <c r="D177" s="35">
        <v>4481</v>
      </c>
      <c r="E177" s="30">
        <v>100</v>
      </c>
      <c r="F177" s="37">
        <f t="shared" si="9"/>
        <v>4481</v>
      </c>
      <c r="G177" s="31">
        <f t="shared" si="10"/>
        <v>8962</v>
      </c>
      <c r="H177" s="32">
        <f t="shared" si="11"/>
        <v>8962</v>
      </c>
    </row>
    <row r="178" spans="1:8" ht="15.75" thickBot="1">
      <c r="A178" s="30">
        <v>114709346</v>
      </c>
      <c r="B178" s="33" t="s">
        <v>419</v>
      </c>
      <c r="C178" s="34" t="s">
        <v>205</v>
      </c>
      <c r="D178" s="35">
        <v>2359</v>
      </c>
      <c r="E178" s="30">
        <v>100</v>
      </c>
      <c r="F178" s="37">
        <f t="shared" si="9"/>
        <v>2359</v>
      </c>
      <c r="G178" s="31">
        <f t="shared" si="10"/>
        <v>4718</v>
      </c>
      <c r="H178" s="32">
        <f t="shared" si="11"/>
        <v>4718</v>
      </c>
    </row>
    <row r="179" spans="1:8" ht="15.75" thickBot="1">
      <c r="A179" s="30">
        <v>124518902</v>
      </c>
      <c r="B179" s="33" t="s">
        <v>420</v>
      </c>
      <c r="C179" s="34" t="s">
        <v>206</v>
      </c>
      <c r="D179" s="35">
        <v>4060</v>
      </c>
      <c r="E179" s="30">
        <v>100</v>
      </c>
      <c r="F179" s="37">
        <f t="shared" si="9"/>
        <v>4060</v>
      </c>
      <c r="G179" s="31">
        <f t="shared" si="10"/>
        <v>8120</v>
      </c>
      <c r="H179" s="32">
        <f t="shared" si="11"/>
        <v>8120</v>
      </c>
    </row>
    <row r="180" spans="1:8" ht="15.75" thickBot="1">
      <c r="A180" s="30">
        <v>124028122</v>
      </c>
      <c r="B180" s="33" t="s">
        <v>420</v>
      </c>
      <c r="C180" s="34" t="s">
        <v>207</v>
      </c>
      <c r="D180" s="35">
        <v>8143</v>
      </c>
      <c r="E180" s="30">
        <v>100</v>
      </c>
      <c r="F180" s="37">
        <f t="shared" si="9"/>
        <v>8143</v>
      </c>
      <c r="G180" s="31">
        <f t="shared" si="10"/>
        <v>16286</v>
      </c>
      <c r="H180" s="32">
        <f t="shared" si="11"/>
        <v>16286</v>
      </c>
    </row>
    <row r="181" spans="1:8" ht="15.75" thickBot="1">
      <c r="A181" s="30">
        <v>123754179</v>
      </c>
      <c r="B181" s="33" t="s">
        <v>420</v>
      </c>
      <c r="C181" s="34" t="s">
        <v>208</v>
      </c>
      <c r="D181" s="35">
        <v>5273</v>
      </c>
      <c r="E181" s="30">
        <v>100</v>
      </c>
      <c r="F181" s="37">
        <f t="shared" si="9"/>
        <v>5273</v>
      </c>
      <c r="G181" s="31">
        <f t="shared" si="10"/>
        <v>10546</v>
      </c>
      <c r="H181" s="32">
        <f t="shared" si="11"/>
        <v>10546</v>
      </c>
    </row>
    <row r="182" spans="1:8" ht="15.75" thickBot="1">
      <c r="A182" s="30">
        <v>123772347</v>
      </c>
      <c r="B182" s="33" t="s">
        <v>420</v>
      </c>
      <c r="C182" s="34" t="s">
        <v>209</v>
      </c>
      <c r="D182" s="35">
        <v>41270</v>
      </c>
      <c r="E182" s="30">
        <v>100</v>
      </c>
      <c r="F182" s="37">
        <f t="shared" si="9"/>
        <v>41270</v>
      </c>
      <c r="G182" s="31">
        <f t="shared" si="10"/>
        <v>82540</v>
      </c>
      <c r="H182" s="32">
        <f t="shared" si="11"/>
        <v>82540</v>
      </c>
    </row>
    <row r="183" spans="1:8" ht="15.75" thickBot="1">
      <c r="A183" s="30">
        <v>123752080</v>
      </c>
      <c r="B183" s="33" t="s">
        <v>420</v>
      </c>
      <c r="C183" s="34" t="s">
        <v>210</v>
      </c>
      <c r="D183" s="35">
        <v>2658</v>
      </c>
      <c r="E183" s="30">
        <v>100</v>
      </c>
      <c r="F183" s="37">
        <f t="shared" si="9"/>
        <v>2658</v>
      </c>
      <c r="G183" s="31">
        <f t="shared" si="10"/>
        <v>5316</v>
      </c>
      <c r="H183" s="32">
        <f t="shared" si="11"/>
        <v>4533</v>
      </c>
    </row>
    <row r="184" spans="1:8" ht="15.75" thickBot="1">
      <c r="A184" s="30">
        <v>124109482</v>
      </c>
      <c r="B184" s="33" t="s">
        <v>420</v>
      </c>
      <c r="C184" s="34" t="s">
        <v>211</v>
      </c>
      <c r="D184" s="35">
        <v>4945</v>
      </c>
      <c r="E184" s="30">
        <v>100</v>
      </c>
      <c r="F184" s="37">
        <f t="shared" si="9"/>
        <v>4945</v>
      </c>
      <c r="G184" s="31">
        <f t="shared" si="10"/>
        <v>9890</v>
      </c>
      <c r="H184" s="32">
        <f t="shared" si="11"/>
        <v>9890</v>
      </c>
    </row>
    <row r="185" spans="1:8" ht="15.75" thickBot="1">
      <c r="A185" s="30">
        <v>124521073</v>
      </c>
      <c r="B185" s="33" t="s">
        <v>420</v>
      </c>
      <c r="C185" s="34" t="s">
        <v>212</v>
      </c>
      <c r="D185" s="35">
        <v>33316</v>
      </c>
      <c r="E185" s="30">
        <v>100</v>
      </c>
      <c r="F185" s="37">
        <f t="shared" si="9"/>
        <v>33316</v>
      </c>
      <c r="G185" s="31">
        <f t="shared" si="10"/>
        <v>66632</v>
      </c>
      <c r="H185" s="32">
        <f t="shared" si="11"/>
        <v>66632</v>
      </c>
    </row>
    <row r="186" spans="1:8" ht="15.75" thickBot="1">
      <c r="A186" s="30">
        <v>124024933</v>
      </c>
      <c r="B186" s="33" t="s">
        <v>420</v>
      </c>
      <c r="C186" s="34" t="s">
        <v>213</v>
      </c>
      <c r="D186" s="35">
        <v>7365</v>
      </c>
      <c r="E186" s="30">
        <v>100</v>
      </c>
      <c r="F186" s="37">
        <f t="shared" si="9"/>
        <v>7365</v>
      </c>
      <c r="G186" s="31">
        <f t="shared" si="10"/>
        <v>14730</v>
      </c>
      <c r="H186" s="32">
        <f t="shared" si="11"/>
        <v>14730</v>
      </c>
    </row>
    <row r="187" spans="1:8" ht="15.75" thickBot="1">
      <c r="A187" s="30">
        <v>124026606</v>
      </c>
      <c r="B187" s="33" t="s">
        <v>420</v>
      </c>
      <c r="C187" s="34" t="s">
        <v>214</v>
      </c>
      <c r="D187" s="35">
        <v>8899</v>
      </c>
      <c r="E187" s="30">
        <v>100</v>
      </c>
      <c r="F187" s="37">
        <f t="shared" si="9"/>
        <v>8899</v>
      </c>
      <c r="G187" s="31">
        <f t="shared" si="10"/>
        <v>17798</v>
      </c>
      <c r="H187" s="32">
        <f t="shared" si="11"/>
        <v>17798</v>
      </c>
    </row>
    <row r="188" spans="1:8" ht="15.75" thickBot="1">
      <c r="A188" s="30">
        <v>124026373</v>
      </c>
      <c r="B188" s="33" t="s">
        <v>420</v>
      </c>
      <c r="C188" s="34" t="s">
        <v>215</v>
      </c>
      <c r="D188" s="35">
        <v>13054</v>
      </c>
      <c r="E188" s="30">
        <v>100</v>
      </c>
      <c r="F188" s="37">
        <f t="shared" si="9"/>
        <v>13054</v>
      </c>
      <c r="G188" s="31">
        <f t="shared" si="10"/>
        <v>26108</v>
      </c>
      <c r="H188" s="32">
        <f t="shared" si="11"/>
        <v>26108</v>
      </c>
    </row>
    <row r="189" spans="1:8" ht="15.75" thickBot="1">
      <c r="A189" s="30">
        <v>124024548</v>
      </c>
      <c r="B189" s="33" t="s">
        <v>420</v>
      </c>
      <c r="C189" s="34" t="s">
        <v>216</v>
      </c>
      <c r="D189" s="35">
        <v>9745</v>
      </c>
      <c r="E189" s="30">
        <v>100</v>
      </c>
      <c r="F189" s="37">
        <f t="shared" si="9"/>
        <v>9745</v>
      </c>
      <c r="G189" s="31">
        <f t="shared" si="10"/>
        <v>19490</v>
      </c>
      <c r="H189" s="32">
        <f t="shared" si="11"/>
        <v>19490</v>
      </c>
    </row>
    <row r="190" spans="1:8" ht="15.75" thickBot="1">
      <c r="A190" s="30">
        <v>123751638</v>
      </c>
      <c r="B190" s="33" t="s">
        <v>420</v>
      </c>
      <c r="C190" s="34" t="s">
        <v>217</v>
      </c>
      <c r="D190" s="35">
        <v>7092</v>
      </c>
      <c r="E190" s="30">
        <v>100</v>
      </c>
      <c r="F190" s="37">
        <f t="shared" si="9"/>
        <v>7092</v>
      </c>
      <c r="G190" s="31">
        <f t="shared" si="10"/>
        <v>14184</v>
      </c>
      <c r="H190" s="32">
        <f t="shared" si="11"/>
        <v>14184</v>
      </c>
    </row>
    <row r="191" spans="1:8" ht="15.75" thickBot="1">
      <c r="A191" s="30">
        <v>124521101</v>
      </c>
      <c r="B191" s="33" t="s">
        <v>420</v>
      </c>
      <c r="C191" s="34" t="s">
        <v>218</v>
      </c>
      <c r="D191" s="35">
        <v>33316</v>
      </c>
      <c r="E191" s="30">
        <v>100</v>
      </c>
      <c r="F191" s="37">
        <f t="shared" si="9"/>
        <v>33316</v>
      </c>
      <c r="G191" s="31">
        <f t="shared" si="10"/>
        <v>66632</v>
      </c>
      <c r="H191" s="32">
        <f t="shared" si="11"/>
        <v>66632</v>
      </c>
    </row>
    <row r="192" spans="1:8" ht="15.75" thickBot="1">
      <c r="A192" s="30">
        <v>128003585</v>
      </c>
      <c r="B192" s="33" t="s">
        <v>420</v>
      </c>
      <c r="C192" s="34" t="s">
        <v>219</v>
      </c>
      <c r="D192" s="35">
        <v>20324</v>
      </c>
      <c r="E192" s="30">
        <v>100</v>
      </c>
      <c r="F192" s="37">
        <f t="shared" si="9"/>
        <v>20324</v>
      </c>
      <c r="G192" s="31">
        <f t="shared" si="10"/>
        <v>40648</v>
      </c>
      <c r="H192" s="32">
        <f t="shared" si="11"/>
        <v>40648</v>
      </c>
    </row>
    <row r="193" spans="1:8" ht="15.75" thickBot="1">
      <c r="A193" s="30">
        <v>124521011</v>
      </c>
      <c r="B193" s="33" t="s">
        <v>420</v>
      </c>
      <c r="C193" s="34" t="s">
        <v>220</v>
      </c>
      <c r="D193" s="35">
        <v>25485</v>
      </c>
      <c r="E193" s="30">
        <v>100</v>
      </c>
      <c r="F193" s="37">
        <f t="shared" si="9"/>
        <v>25485</v>
      </c>
      <c r="G193" s="31">
        <f t="shared" si="10"/>
        <v>50970</v>
      </c>
      <c r="H193" s="32">
        <f t="shared" si="11"/>
        <v>50970</v>
      </c>
    </row>
    <row r="194" spans="1:8" ht="15.75" thickBot="1">
      <c r="A194" s="30">
        <v>123751756</v>
      </c>
      <c r="B194" s="33" t="s">
        <v>420</v>
      </c>
      <c r="C194" s="34" t="s">
        <v>221</v>
      </c>
      <c r="D194" s="35">
        <v>6819</v>
      </c>
      <c r="E194" s="30">
        <v>100</v>
      </c>
      <c r="F194" s="37">
        <f t="shared" si="9"/>
        <v>6819</v>
      </c>
      <c r="G194" s="31">
        <f t="shared" si="10"/>
        <v>13638</v>
      </c>
      <c r="H194" s="32">
        <f t="shared" si="11"/>
        <v>13638</v>
      </c>
    </row>
    <row r="195" spans="1:8" ht="15.75" thickBot="1">
      <c r="A195" s="30">
        <v>124111301</v>
      </c>
      <c r="B195" s="33" t="s">
        <v>420</v>
      </c>
      <c r="C195" s="34" t="s">
        <v>222</v>
      </c>
      <c r="D195" s="35">
        <v>15435</v>
      </c>
      <c r="E195" s="30">
        <v>100</v>
      </c>
      <c r="F195" s="37">
        <f t="shared" si="9"/>
        <v>15435</v>
      </c>
      <c r="G195" s="31">
        <f t="shared" si="10"/>
        <v>30870</v>
      </c>
      <c r="H195" s="32">
        <f t="shared" si="11"/>
        <v>30870</v>
      </c>
    </row>
    <row r="196" spans="1:8" ht="15.75" thickBot="1">
      <c r="A196" s="30">
        <v>124093306</v>
      </c>
      <c r="B196" s="33" t="s">
        <v>420</v>
      </c>
      <c r="C196" s="34" t="s">
        <v>223</v>
      </c>
      <c r="D196" s="35">
        <v>24740</v>
      </c>
      <c r="E196" s="30">
        <v>100</v>
      </c>
      <c r="F196" s="37">
        <f t="shared" si="9"/>
        <v>24740</v>
      </c>
      <c r="G196" s="31">
        <f t="shared" si="10"/>
        <v>49480</v>
      </c>
      <c r="H196" s="32">
        <f t="shared" si="11"/>
        <v>49480</v>
      </c>
    </row>
    <row r="197" spans="1:8" ht="15.75" thickBot="1">
      <c r="A197" s="30">
        <v>124521070</v>
      </c>
      <c r="B197" s="33" t="s">
        <v>420</v>
      </c>
      <c r="C197" s="34" t="s">
        <v>224</v>
      </c>
      <c r="D197" s="35">
        <v>25485</v>
      </c>
      <c r="E197" s="30">
        <v>100</v>
      </c>
      <c r="F197" s="37">
        <f t="shared" si="9"/>
        <v>25485</v>
      </c>
      <c r="G197" s="31">
        <f t="shared" si="10"/>
        <v>50970</v>
      </c>
      <c r="H197" s="32">
        <f t="shared" si="11"/>
        <v>50970</v>
      </c>
    </row>
    <row r="198" spans="1:8" ht="15.75" thickBot="1">
      <c r="A198" s="30">
        <v>124025065</v>
      </c>
      <c r="B198" s="33" t="s">
        <v>420</v>
      </c>
      <c r="C198" s="34" t="s">
        <v>225</v>
      </c>
      <c r="D198" s="35">
        <v>4611</v>
      </c>
      <c r="E198" s="30">
        <v>100</v>
      </c>
      <c r="F198" s="37">
        <f t="shared" si="9"/>
        <v>4611</v>
      </c>
      <c r="G198" s="31">
        <f t="shared" si="10"/>
        <v>9222</v>
      </c>
      <c r="H198" s="32">
        <f t="shared" si="11"/>
        <v>9222</v>
      </c>
    </row>
    <row r="199" spans="1:8" ht="15.75" thickBot="1">
      <c r="A199" s="30">
        <v>124562913</v>
      </c>
      <c r="B199" s="33" t="s">
        <v>420</v>
      </c>
      <c r="C199" s="34" t="s">
        <v>226</v>
      </c>
      <c r="D199" s="35">
        <v>14901</v>
      </c>
      <c r="E199" s="30">
        <v>100</v>
      </c>
      <c r="F199" s="37">
        <f t="shared" si="9"/>
        <v>14901</v>
      </c>
      <c r="G199" s="31">
        <f t="shared" si="10"/>
        <v>29802</v>
      </c>
      <c r="H199" s="32">
        <f t="shared" si="11"/>
        <v>29802</v>
      </c>
    </row>
    <row r="200" spans="1:8" ht="15.75" thickBot="1">
      <c r="A200" s="30">
        <v>123772385</v>
      </c>
      <c r="B200" s="33" t="s">
        <v>420</v>
      </c>
      <c r="C200" s="34" t="s">
        <v>227</v>
      </c>
      <c r="D200" s="35">
        <v>4204</v>
      </c>
      <c r="E200" s="30">
        <v>100</v>
      </c>
      <c r="F200" s="37">
        <f t="shared" si="9"/>
        <v>4204</v>
      </c>
      <c r="G200" s="31">
        <f t="shared" si="10"/>
        <v>8408</v>
      </c>
      <c r="H200" s="32">
        <f t="shared" si="11"/>
        <v>8408</v>
      </c>
    </row>
    <row r="201" spans="1:8" ht="15.75" thickBot="1">
      <c r="A201" s="30">
        <v>124026518</v>
      </c>
      <c r="B201" s="33" t="s">
        <v>420</v>
      </c>
      <c r="C201" s="34" t="s">
        <v>228</v>
      </c>
      <c r="D201" s="35">
        <v>5956</v>
      </c>
      <c r="E201" s="30">
        <v>100</v>
      </c>
      <c r="F201" s="37">
        <f t="shared" si="9"/>
        <v>5956</v>
      </c>
      <c r="G201" s="31">
        <f t="shared" si="10"/>
        <v>11912</v>
      </c>
      <c r="H201" s="32">
        <f t="shared" si="11"/>
        <v>11912</v>
      </c>
    </row>
    <row r="202" spans="1:8" ht="15.75" thickBot="1">
      <c r="A202" s="30">
        <v>123752588</v>
      </c>
      <c r="B202" s="33" t="s">
        <v>420</v>
      </c>
      <c r="C202" s="34" t="s">
        <v>229</v>
      </c>
      <c r="D202" s="35">
        <v>9272</v>
      </c>
      <c r="E202" s="30">
        <v>100</v>
      </c>
      <c r="F202" s="37">
        <f t="shared" si="9"/>
        <v>9272</v>
      </c>
      <c r="G202" s="31">
        <f t="shared" si="10"/>
        <v>18544</v>
      </c>
      <c r="H202" s="32">
        <f t="shared" si="11"/>
        <v>18544</v>
      </c>
    </row>
    <row r="203" spans="1:8" ht="15.75" thickBot="1">
      <c r="A203" s="30">
        <v>123827841</v>
      </c>
      <c r="B203" s="33" t="s">
        <v>420</v>
      </c>
      <c r="C203" s="34" t="s">
        <v>230</v>
      </c>
      <c r="D203" s="35">
        <v>32371</v>
      </c>
      <c r="E203" s="30">
        <v>100</v>
      </c>
      <c r="F203" s="37">
        <f t="shared" si="9"/>
        <v>32371</v>
      </c>
      <c r="G203" s="31">
        <f t="shared" si="10"/>
        <v>64742</v>
      </c>
      <c r="H203" s="32">
        <f t="shared" si="11"/>
        <v>64742</v>
      </c>
    </row>
    <row r="204" spans="1:8" ht="15.75" thickBot="1">
      <c r="A204" s="30">
        <v>123749917</v>
      </c>
      <c r="B204" s="33" t="s">
        <v>420</v>
      </c>
      <c r="C204" s="34" t="s">
        <v>231</v>
      </c>
      <c r="D204" s="35">
        <v>5456</v>
      </c>
      <c r="E204" s="30">
        <v>100</v>
      </c>
      <c r="F204" s="37">
        <f t="shared" si="9"/>
        <v>5456</v>
      </c>
      <c r="G204" s="31">
        <f t="shared" si="10"/>
        <v>10912</v>
      </c>
      <c r="H204" s="32">
        <f t="shared" si="11"/>
        <v>10912</v>
      </c>
    </row>
    <row r="205" spans="1:8" ht="15.75" thickBot="1">
      <c r="A205" s="30">
        <v>124021735</v>
      </c>
      <c r="B205" s="33" t="s">
        <v>420</v>
      </c>
      <c r="C205" s="34" t="s">
        <v>232</v>
      </c>
      <c r="D205" s="35">
        <v>9061</v>
      </c>
      <c r="E205" s="30">
        <v>100</v>
      </c>
      <c r="F205" s="37">
        <f t="shared" si="9"/>
        <v>9061</v>
      </c>
      <c r="G205" s="31">
        <f t="shared" si="10"/>
        <v>18122</v>
      </c>
      <c r="H205" s="32">
        <f t="shared" si="11"/>
        <v>18122</v>
      </c>
    </row>
    <row r="206" spans="1:8" ht="15.75" thickBot="1">
      <c r="A206" s="30">
        <v>124070887</v>
      </c>
      <c r="B206" s="33" t="s">
        <v>420</v>
      </c>
      <c r="C206" s="34" t="s">
        <v>233</v>
      </c>
      <c r="D206" s="35">
        <v>6524</v>
      </c>
      <c r="E206" s="30">
        <v>100</v>
      </c>
      <c r="F206" s="37">
        <f t="shared" si="9"/>
        <v>6524</v>
      </c>
      <c r="G206" s="31">
        <f t="shared" si="10"/>
        <v>13048</v>
      </c>
      <c r="H206" s="32">
        <f t="shared" si="11"/>
        <v>13048</v>
      </c>
    </row>
    <row r="207" spans="1:8" ht="15.75" thickBot="1">
      <c r="A207" s="30">
        <v>124028830</v>
      </c>
      <c r="B207" s="33" t="s">
        <v>420</v>
      </c>
      <c r="C207" s="34" t="s">
        <v>234</v>
      </c>
      <c r="D207" s="35">
        <v>2915</v>
      </c>
      <c r="E207" s="30">
        <v>100</v>
      </c>
      <c r="F207" s="37">
        <f t="shared" si="9"/>
        <v>2915</v>
      </c>
      <c r="G207" s="31">
        <f t="shared" si="10"/>
        <v>5830</v>
      </c>
      <c r="H207" s="32">
        <f t="shared" si="11"/>
        <v>4999</v>
      </c>
    </row>
    <row r="208" spans="1:8" ht="15.75" thickBot="1">
      <c r="A208" s="30">
        <v>123752925</v>
      </c>
      <c r="B208" s="33" t="s">
        <v>420</v>
      </c>
      <c r="C208" s="34" t="s">
        <v>235</v>
      </c>
      <c r="D208" s="35">
        <v>3944</v>
      </c>
      <c r="E208" s="30">
        <v>100</v>
      </c>
      <c r="F208" s="37">
        <f t="shared" si="9"/>
        <v>3944</v>
      </c>
      <c r="G208" s="31">
        <f t="shared" si="10"/>
        <v>7888</v>
      </c>
      <c r="H208" s="32">
        <f t="shared" si="11"/>
        <v>7888</v>
      </c>
    </row>
    <row r="209" spans="1:8" ht="15.75" thickBot="1">
      <c r="A209" s="30">
        <v>123795033</v>
      </c>
      <c r="B209" s="33" t="s">
        <v>420</v>
      </c>
      <c r="C209" s="34" t="s">
        <v>236</v>
      </c>
      <c r="D209" s="35">
        <v>4204</v>
      </c>
      <c r="E209" s="30">
        <v>100</v>
      </c>
      <c r="F209" s="37">
        <f t="shared" si="9"/>
        <v>4204</v>
      </c>
      <c r="G209" s="31">
        <f t="shared" si="10"/>
        <v>8408</v>
      </c>
      <c r="H209" s="32">
        <f t="shared" si="11"/>
        <v>8408</v>
      </c>
    </row>
    <row r="210" spans="1:8" ht="15.75" thickBot="1">
      <c r="A210" s="30">
        <v>128003594</v>
      </c>
      <c r="B210" s="33" t="s">
        <v>420</v>
      </c>
      <c r="C210" s="34" t="s">
        <v>237</v>
      </c>
      <c r="D210" s="35">
        <v>18216</v>
      </c>
      <c r="E210" s="30">
        <v>100</v>
      </c>
      <c r="F210" s="37">
        <f t="shared" si="9"/>
        <v>18216</v>
      </c>
      <c r="G210" s="31">
        <f t="shared" si="10"/>
        <v>36432</v>
      </c>
      <c r="H210" s="32">
        <f t="shared" si="11"/>
        <v>36432</v>
      </c>
    </row>
    <row r="211" spans="1:8" ht="15.75" thickBot="1">
      <c r="A211" s="30">
        <v>123750209</v>
      </c>
      <c r="B211" s="33" t="s">
        <v>420</v>
      </c>
      <c r="C211" s="34" t="s">
        <v>238</v>
      </c>
      <c r="D211" s="35">
        <v>5189</v>
      </c>
      <c r="E211" s="30">
        <v>100</v>
      </c>
      <c r="F211" s="37">
        <f t="shared" si="9"/>
        <v>5189</v>
      </c>
      <c r="G211" s="31">
        <f t="shared" si="10"/>
        <v>10378</v>
      </c>
      <c r="H211" s="32">
        <f t="shared" si="11"/>
        <v>10378</v>
      </c>
    </row>
    <row r="212" spans="1:8" ht="15.75" thickBot="1">
      <c r="A212" s="30">
        <v>124026273</v>
      </c>
      <c r="B212" s="33" t="s">
        <v>420</v>
      </c>
      <c r="C212" s="34" t="s">
        <v>239</v>
      </c>
      <c r="D212" s="35">
        <v>10473</v>
      </c>
      <c r="E212" s="30">
        <v>100</v>
      </c>
      <c r="F212" s="37">
        <f t="shared" si="9"/>
        <v>10473</v>
      </c>
      <c r="G212" s="31">
        <f t="shared" si="10"/>
        <v>20946</v>
      </c>
      <c r="H212" s="32">
        <f t="shared" si="11"/>
        <v>20946</v>
      </c>
    </row>
    <row r="213" spans="1:8" ht="15.75" thickBot="1">
      <c r="A213" s="30">
        <v>124025942</v>
      </c>
      <c r="B213" s="33" t="s">
        <v>420</v>
      </c>
      <c r="C213" s="34" t="s">
        <v>240</v>
      </c>
      <c r="D213" s="35">
        <v>11319</v>
      </c>
      <c r="E213" s="30">
        <v>100</v>
      </c>
      <c r="F213" s="37">
        <f t="shared" si="9"/>
        <v>11319</v>
      </c>
      <c r="G213" s="31">
        <f t="shared" si="10"/>
        <v>22638</v>
      </c>
      <c r="H213" s="32">
        <f t="shared" si="11"/>
        <v>22638</v>
      </c>
    </row>
    <row r="214" spans="1:8" ht="15.75" thickBot="1">
      <c r="A214" s="30">
        <v>124022381</v>
      </c>
      <c r="B214" s="33" t="s">
        <v>420</v>
      </c>
      <c r="C214" s="34" t="s">
        <v>241</v>
      </c>
      <c r="D214" s="35">
        <v>9333</v>
      </c>
      <c r="E214" s="30">
        <v>100</v>
      </c>
      <c r="F214" s="37">
        <f t="shared" si="9"/>
        <v>9333</v>
      </c>
      <c r="G214" s="31">
        <f t="shared" si="10"/>
        <v>18666</v>
      </c>
      <c r="H214" s="32">
        <f t="shared" si="11"/>
        <v>18666</v>
      </c>
    </row>
    <row r="215" spans="1:8" ht="15.75" thickBot="1">
      <c r="A215" s="30">
        <v>128003589</v>
      </c>
      <c r="B215" s="33" t="s">
        <v>420</v>
      </c>
      <c r="C215" s="34" t="s">
        <v>242</v>
      </c>
      <c r="D215" s="35">
        <v>18616</v>
      </c>
      <c r="E215" s="30">
        <v>100</v>
      </c>
      <c r="F215" s="37">
        <f t="shared" si="9"/>
        <v>18616</v>
      </c>
      <c r="G215" s="31">
        <f t="shared" si="10"/>
        <v>37232</v>
      </c>
      <c r="H215" s="32">
        <f t="shared" si="11"/>
        <v>37232</v>
      </c>
    </row>
    <row r="216" spans="1:8" ht="15.75" thickBot="1">
      <c r="A216" s="30">
        <v>124036847</v>
      </c>
      <c r="B216" s="33" t="s">
        <v>420</v>
      </c>
      <c r="C216" s="34" t="s">
        <v>243</v>
      </c>
      <c r="D216" s="35">
        <v>9789</v>
      </c>
      <c r="E216" s="30">
        <v>100</v>
      </c>
      <c r="F216" s="37">
        <f t="shared" si="9"/>
        <v>9789</v>
      </c>
      <c r="G216" s="31">
        <f t="shared" si="10"/>
        <v>19578</v>
      </c>
      <c r="H216" s="32">
        <f t="shared" si="11"/>
        <v>19578</v>
      </c>
    </row>
    <row r="217" spans="1:8" ht="15.75" thickBot="1">
      <c r="A217" s="30">
        <v>123772445</v>
      </c>
      <c r="B217" s="33" t="s">
        <v>420</v>
      </c>
      <c r="C217" s="34" t="s">
        <v>244</v>
      </c>
      <c r="D217" s="35">
        <v>9149</v>
      </c>
      <c r="E217" s="30">
        <v>100</v>
      </c>
      <c r="F217" s="37">
        <f t="shared" si="9"/>
        <v>9149</v>
      </c>
      <c r="G217" s="31">
        <f t="shared" si="10"/>
        <v>18298</v>
      </c>
      <c r="H217" s="32">
        <f t="shared" si="11"/>
        <v>18298</v>
      </c>
    </row>
    <row r="218" spans="1:8" ht="15.75" thickBot="1">
      <c r="A218" s="30">
        <v>124521106</v>
      </c>
      <c r="B218" s="33" t="s">
        <v>420</v>
      </c>
      <c r="C218" s="34" t="s">
        <v>245</v>
      </c>
      <c r="D218" s="35">
        <v>21687</v>
      </c>
      <c r="E218" s="30">
        <v>100</v>
      </c>
      <c r="F218" s="37">
        <f t="shared" si="9"/>
        <v>21687</v>
      </c>
      <c r="G218" s="31">
        <f t="shared" si="10"/>
        <v>43374</v>
      </c>
      <c r="H218" s="32">
        <f t="shared" si="11"/>
        <v>43374</v>
      </c>
    </row>
    <row r="219" spans="1:8" ht="15.75" thickBot="1">
      <c r="A219" s="30">
        <v>124028503</v>
      </c>
      <c r="B219" s="33" t="s">
        <v>420</v>
      </c>
      <c r="C219" s="34" t="s">
        <v>246</v>
      </c>
      <c r="D219" s="35">
        <v>3926</v>
      </c>
      <c r="E219" s="30">
        <v>100</v>
      </c>
      <c r="F219" s="37">
        <f t="shared" si="9"/>
        <v>3926</v>
      </c>
      <c r="G219" s="31">
        <f t="shared" si="10"/>
        <v>7852</v>
      </c>
      <c r="H219" s="32">
        <f t="shared" si="11"/>
        <v>7852</v>
      </c>
    </row>
    <row r="220" spans="1:8" ht="15.75" thickBot="1">
      <c r="A220" s="30">
        <v>123827797</v>
      </c>
      <c r="B220" s="33" t="s">
        <v>420</v>
      </c>
      <c r="C220" s="34" t="s">
        <v>247</v>
      </c>
      <c r="D220" s="35">
        <v>32371</v>
      </c>
      <c r="E220" s="30">
        <v>100</v>
      </c>
      <c r="F220" s="37">
        <f t="shared" si="9"/>
        <v>32371</v>
      </c>
      <c r="G220" s="31">
        <f t="shared" si="10"/>
        <v>64742</v>
      </c>
      <c r="H220" s="32">
        <f t="shared" si="11"/>
        <v>64742</v>
      </c>
    </row>
    <row r="221" spans="1:8" ht="15.75" thickBot="1">
      <c r="A221" s="30">
        <v>124111308</v>
      </c>
      <c r="B221" s="33" t="s">
        <v>420</v>
      </c>
      <c r="C221" s="34" t="s">
        <v>248</v>
      </c>
      <c r="D221" s="35">
        <v>37265</v>
      </c>
      <c r="E221" s="30">
        <v>100</v>
      </c>
      <c r="F221" s="37">
        <f t="shared" si="9"/>
        <v>37265</v>
      </c>
      <c r="G221" s="31">
        <f t="shared" si="10"/>
        <v>74530</v>
      </c>
      <c r="H221" s="32">
        <f t="shared" si="11"/>
        <v>74530</v>
      </c>
    </row>
    <row r="222" spans="1:8" ht="15.75" thickBot="1">
      <c r="A222" s="30">
        <v>124070880</v>
      </c>
      <c r="B222" s="33" t="s">
        <v>420</v>
      </c>
      <c r="C222" s="34" t="s">
        <v>233</v>
      </c>
      <c r="D222" s="35">
        <v>6252</v>
      </c>
      <c r="E222" s="30">
        <v>100</v>
      </c>
      <c r="F222" s="37">
        <f t="shared" si="9"/>
        <v>6252</v>
      </c>
      <c r="G222" s="31">
        <f t="shared" si="10"/>
        <v>12504</v>
      </c>
      <c r="H222" s="32">
        <f t="shared" si="11"/>
        <v>12504</v>
      </c>
    </row>
    <row r="223" spans="1:8" ht="15.75" thickBot="1">
      <c r="A223" s="30">
        <v>124093430</v>
      </c>
      <c r="B223" s="33" t="s">
        <v>420</v>
      </c>
      <c r="C223" s="34" t="s">
        <v>249</v>
      </c>
      <c r="D223" s="35">
        <v>15746</v>
      </c>
      <c r="E223" s="30">
        <v>100</v>
      </c>
      <c r="F223" s="37">
        <f t="shared" si="9"/>
        <v>15746</v>
      </c>
      <c r="G223" s="31">
        <f t="shared" si="10"/>
        <v>31492</v>
      </c>
      <c r="H223" s="32">
        <f t="shared" si="11"/>
        <v>31492</v>
      </c>
    </row>
    <row r="224" spans="1:8" ht="15.75" thickBot="1">
      <c r="A224" s="30">
        <v>123752381</v>
      </c>
      <c r="B224" s="33" t="s">
        <v>420</v>
      </c>
      <c r="C224" s="34" t="s">
        <v>250</v>
      </c>
      <c r="D224" s="35">
        <v>4383</v>
      </c>
      <c r="E224" s="30">
        <v>100</v>
      </c>
      <c r="F224" s="37">
        <f t="shared" si="9"/>
        <v>4383</v>
      </c>
      <c r="G224" s="31">
        <f t="shared" si="10"/>
        <v>8766</v>
      </c>
      <c r="H224" s="32">
        <f t="shared" si="11"/>
        <v>8766</v>
      </c>
    </row>
    <row r="225" spans="1:8" ht="15.75" thickBot="1">
      <c r="A225" s="30">
        <v>124111312</v>
      </c>
      <c r="B225" s="33" t="s">
        <v>420</v>
      </c>
      <c r="C225" s="34" t="s">
        <v>251</v>
      </c>
      <c r="D225" s="35">
        <v>4283</v>
      </c>
      <c r="E225" s="30">
        <v>100</v>
      </c>
      <c r="F225" s="37">
        <f t="shared" si="9"/>
        <v>4283</v>
      </c>
      <c r="G225" s="31">
        <f t="shared" si="10"/>
        <v>8566</v>
      </c>
      <c r="H225" s="32">
        <f t="shared" si="11"/>
        <v>8566</v>
      </c>
    </row>
    <row r="226" spans="1:8" ht="15.75" thickBot="1">
      <c r="A226" s="30">
        <v>124070876</v>
      </c>
      <c r="B226" s="33" t="s">
        <v>420</v>
      </c>
      <c r="C226" s="34" t="s">
        <v>252</v>
      </c>
      <c r="D226" s="35">
        <v>7092</v>
      </c>
      <c r="E226" s="30">
        <v>100</v>
      </c>
      <c r="F226" s="37">
        <f t="shared" si="9"/>
        <v>7092</v>
      </c>
      <c r="G226" s="31">
        <f t="shared" si="10"/>
        <v>14184</v>
      </c>
      <c r="H226" s="32">
        <f t="shared" si="11"/>
        <v>14184</v>
      </c>
    </row>
    <row r="227" spans="1:8" ht="15.75" thickBot="1">
      <c r="A227" s="30">
        <v>124070860</v>
      </c>
      <c r="B227" s="33" t="s">
        <v>420</v>
      </c>
      <c r="C227" s="34" t="s">
        <v>252</v>
      </c>
      <c r="D227" s="35">
        <v>6229</v>
      </c>
      <c r="E227" s="30">
        <v>100</v>
      </c>
      <c r="F227" s="37">
        <f t="shared" si="9"/>
        <v>6229</v>
      </c>
      <c r="G227" s="31">
        <f t="shared" si="10"/>
        <v>12458</v>
      </c>
      <c r="H227" s="32">
        <f t="shared" si="11"/>
        <v>12458</v>
      </c>
    </row>
    <row r="228" spans="1:8" ht="15.75" thickBot="1">
      <c r="A228" s="30">
        <v>123752653</v>
      </c>
      <c r="B228" s="33" t="s">
        <v>420</v>
      </c>
      <c r="C228" s="34" t="s">
        <v>253</v>
      </c>
      <c r="D228" s="35">
        <v>9005</v>
      </c>
      <c r="E228" s="30">
        <v>100</v>
      </c>
      <c r="F228" s="37">
        <f t="shared" si="9"/>
        <v>9005</v>
      </c>
      <c r="G228" s="31">
        <f t="shared" si="10"/>
        <v>18010</v>
      </c>
      <c r="H228" s="32">
        <f t="shared" si="11"/>
        <v>18010</v>
      </c>
    </row>
    <row r="229" spans="1:8" ht="15.75" thickBot="1">
      <c r="A229" s="30">
        <v>124109425</v>
      </c>
      <c r="B229" s="33" t="s">
        <v>420</v>
      </c>
      <c r="C229" s="34" t="s">
        <v>254</v>
      </c>
      <c r="D229" s="35">
        <v>4945</v>
      </c>
      <c r="E229" s="30">
        <v>100</v>
      </c>
      <c r="F229" s="37">
        <f t="shared" si="9"/>
        <v>4945</v>
      </c>
      <c r="G229" s="31">
        <f t="shared" si="10"/>
        <v>9890</v>
      </c>
      <c r="H229" s="32">
        <f t="shared" si="11"/>
        <v>9890</v>
      </c>
    </row>
    <row r="230" spans="1:8" ht="15.75" thickBot="1">
      <c r="A230" s="30">
        <v>124093434</v>
      </c>
      <c r="B230" s="33" t="s">
        <v>420</v>
      </c>
      <c r="C230" s="34" t="s">
        <v>255</v>
      </c>
      <c r="D230" s="35">
        <v>15746</v>
      </c>
      <c r="E230" s="30">
        <v>100</v>
      </c>
      <c r="F230" s="37">
        <f t="shared" si="9"/>
        <v>15746</v>
      </c>
      <c r="G230" s="31">
        <f t="shared" si="10"/>
        <v>31492</v>
      </c>
      <c r="H230" s="32">
        <f t="shared" si="11"/>
        <v>31492</v>
      </c>
    </row>
    <row r="231" spans="1:8" ht="15.75" thickBot="1">
      <c r="A231" s="30">
        <v>124518962</v>
      </c>
      <c r="B231" s="33" t="s">
        <v>420</v>
      </c>
      <c r="C231" s="34" t="s">
        <v>256</v>
      </c>
      <c r="D231" s="35">
        <v>4906</v>
      </c>
      <c r="E231" s="30">
        <v>100</v>
      </c>
      <c r="F231" s="37">
        <f t="shared" si="9"/>
        <v>4906</v>
      </c>
      <c r="G231" s="31">
        <f t="shared" si="10"/>
        <v>9812</v>
      </c>
      <c r="H231" s="32">
        <f t="shared" si="11"/>
        <v>9812</v>
      </c>
    </row>
    <row r="232" spans="1:8" ht="15.75" thickBot="1">
      <c r="A232" s="30">
        <v>124036817</v>
      </c>
      <c r="B232" s="33" t="s">
        <v>420</v>
      </c>
      <c r="C232" s="34" t="s">
        <v>257</v>
      </c>
      <c r="D232" s="35">
        <v>8799</v>
      </c>
      <c r="E232" s="30">
        <v>100</v>
      </c>
      <c r="F232" s="37">
        <f t="shared" si="9"/>
        <v>8799</v>
      </c>
      <c r="G232" s="31">
        <f t="shared" si="10"/>
        <v>17598</v>
      </c>
      <c r="H232" s="32">
        <f t="shared" si="11"/>
        <v>17598</v>
      </c>
    </row>
    <row r="233" spans="1:8" ht="15.75" thickBot="1">
      <c r="A233" s="30">
        <v>124026847</v>
      </c>
      <c r="B233" s="33" t="s">
        <v>420</v>
      </c>
      <c r="C233" s="34" t="s">
        <v>258</v>
      </c>
      <c r="D233" s="35">
        <v>12209</v>
      </c>
      <c r="E233" s="30">
        <v>100</v>
      </c>
      <c r="F233" s="37">
        <f t="shared" si="9"/>
        <v>12209</v>
      </c>
      <c r="G233" s="31">
        <f t="shared" si="10"/>
        <v>24418</v>
      </c>
      <c r="H233" s="32">
        <f t="shared" si="11"/>
        <v>24418</v>
      </c>
    </row>
    <row r="234" spans="1:8" ht="15.75" thickBot="1">
      <c r="A234" s="30">
        <v>123772700</v>
      </c>
      <c r="B234" s="33" t="s">
        <v>420</v>
      </c>
      <c r="C234" s="34" t="s">
        <v>259</v>
      </c>
      <c r="D234" s="35">
        <v>9416</v>
      </c>
      <c r="E234" s="30">
        <v>100</v>
      </c>
      <c r="F234" s="37">
        <f t="shared" si="9"/>
        <v>9416</v>
      </c>
      <c r="G234" s="31">
        <f t="shared" si="10"/>
        <v>18832</v>
      </c>
      <c r="H234" s="32">
        <f t="shared" si="11"/>
        <v>18832</v>
      </c>
    </row>
    <row r="235" spans="1:8" ht="15.75" thickBot="1">
      <c r="A235" s="30">
        <v>105600402</v>
      </c>
      <c r="B235" s="33" t="s">
        <v>420</v>
      </c>
      <c r="C235" s="34" t="s">
        <v>260</v>
      </c>
      <c r="D235" s="35">
        <v>9416</v>
      </c>
      <c r="E235" s="30">
        <v>100</v>
      </c>
      <c r="F235" s="37">
        <f t="shared" si="9"/>
        <v>9416</v>
      </c>
      <c r="G235" s="31">
        <f t="shared" si="10"/>
        <v>18832</v>
      </c>
      <c r="H235" s="32">
        <f t="shared" si="11"/>
        <v>18832</v>
      </c>
    </row>
    <row r="236" spans="1:8" ht="15.75" thickBot="1">
      <c r="A236" s="30">
        <v>105881696</v>
      </c>
      <c r="B236" s="33" t="s">
        <v>420</v>
      </c>
      <c r="C236" s="34" t="s">
        <v>261</v>
      </c>
      <c r="D236" s="35">
        <v>9061</v>
      </c>
      <c r="E236" s="30">
        <v>100</v>
      </c>
      <c r="F236" s="37">
        <f t="shared" si="9"/>
        <v>9061</v>
      </c>
      <c r="G236" s="31">
        <f t="shared" si="10"/>
        <v>18122</v>
      </c>
      <c r="H236" s="32">
        <f t="shared" si="11"/>
        <v>18122</v>
      </c>
    </row>
    <row r="237" spans="1:8" ht="15.75" thickBot="1">
      <c r="A237" s="30">
        <v>106126016</v>
      </c>
      <c r="B237" s="33" t="s">
        <v>420</v>
      </c>
      <c r="C237" s="34" t="s">
        <v>262</v>
      </c>
      <c r="D237" s="35">
        <v>4060</v>
      </c>
      <c r="E237" s="30">
        <v>100</v>
      </c>
      <c r="F237" s="37">
        <f t="shared" si="9"/>
        <v>4060</v>
      </c>
      <c r="G237" s="31">
        <f t="shared" si="10"/>
        <v>8120</v>
      </c>
      <c r="H237" s="32">
        <f t="shared" si="11"/>
        <v>8120</v>
      </c>
    </row>
    <row r="238" spans="1:8" ht="15.75" thickBot="1">
      <c r="A238" s="30">
        <v>106126020</v>
      </c>
      <c r="B238" s="33" t="s">
        <v>420</v>
      </c>
      <c r="C238" s="34" t="s">
        <v>263</v>
      </c>
      <c r="D238" s="35">
        <v>4204</v>
      </c>
      <c r="E238" s="30">
        <v>100</v>
      </c>
      <c r="F238" s="37">
        <f t="shared" si="9"/>
        <v>4204</v>
      </c>
      <c r="G238" s="31">
        <f t="shared" si="10"/>
        <v>8408</v>
      </c>
      <c r="H238" s="32">
        <f t="shared" si="11"/>
        <v>8408</v>
      </c>
    </row>
    <row r="239" spans="1:8" ht="15.75" thickBot="1">
      <c r="A239" s="30">
        <v>107281187</v>
      </c>
      <c r="B239" s="33" t="s">
        <v>420</v>
      </c>
      <c r="C239" s="34" t="s">
        <v>264</v>
      </c>
      <c r="D239" s="35">
        <v>2998</v>
      </c>
      <c r="E239" s="30">
        <v>100</v>
      </c>
      <c r="F239" s="37">
        <f t="shared" si="9"/>
        <v>2998</v>
      </c>
      <c r="G239" s="31">
        <f t="shared" si="10"/>
        <v>5996</v>
      </c>
      <c r="H239" s="32">
        <f t="shared" si="11"/>
        <v>4999</v>
      </c>
    </row>
    <row r="240" spans="1:8" ht="15.75" thickBot="1">
      <c r="A240" s="30">
        <v>107331032</v>
      </c>
      <c r="B240" s="33" t="s">
        <v>420</v>
      </c>
      <c r="C240" s="34" t="s">
        <v>265</v>
      </c>
      <c r="D240" s="35">
        <v>9149</v>
      </c>
      <c r="E240" s="30">
        <v>100</v>
      </c>
      <c r="F240" s="37">
        <f t="shared" ref="F240:F303" si="12">G240-D240</f>
        <v>9149</v>
      </c>
      <c r="G240" s="31">
        <f t="shared" ref="G240:G303" si="13">D240+(D240/100*E240)</f>
        <v>18298</v>
      </c>
      <c r="H240" s="32">
        <f t="shared" ref="H240:H303" si="14">IF(AND(G240&gt;4999,G240&lt;5782),G240-783,IF(AND(G240&gt;5782,G240&lt;6001),4999,IF(AND(G240&gt;14999,G240&lt;15447),G240-448,IF(AND(G240&gt;15447,G240&lt;15801),14999,G240))))</f>
        <v>18298</v>
      </c>
    </row>
    <row r="241" spans="1:8" ht="15.75" thickBot="1">
      <c r="A241" s="30">
        <v>107331075</v>
      </c>
      <c r="B241" s="33" t="s">
        <v>420</v>
      </c>
      <c r="C241" s="34" t="s">
        <v>266</v>
      </c>
      <c r="D241" s="35">
        <v>9789</v>
      </c>
      <c r="E241" s="30">
        <v>100</v>
      </c>
      <c r="F241" s="37">
        <f t="shared" si="12"/>
        <v>9789</v>
      </c>
      <c r="G241" s="31">
        <f t="shared" si="13"/>
        <v>19578</v>
      </c>
      <c r="H241" s="32">
        <f t="shared" si="14"/>
        <v>19578</v>
      </c>
    </row>
    <row r="242" spans="1:8" ht="15.75" thickBot="1">
      <c r="A242" s="30">
        <v>108455349</v>
      </c>
      <c r="B242" s="33" t="s">
        <v>420</v>
      </c>
      <c r="C242" s="34" t="s">
        <v>267</v>
      </c>
      <c r="D242" s="35">
        <v>6819</v>
      </c>
      <c r="E242" s="30">
        <v>100</v>
      </c>
      <c r="F242" s="37">
        <f t="shared" si="12"/>
        <v>6819</v>
      </c>
      <c r="G242" s="31">
        <f t="shared" si="13"/>
        <v>13638</v>
      </c>
      <c r="H242" s="32">
        <f t="shared" si="14"/>
        <v>13638</v>
      </c>
    </row>
    <row r="243" spans="1:8" ht="15.75" thickBot="1">
      <c r="A243" s="30">
        <v>110348651</v>
      </c>
      <c r="B243" s="33" t="s">
        <v>420</v>
      </c>
      <c r="C243" s="34" t="s">
        <v>268</v>
      </c>
      <c r="D243" s="35">
        <v>5189</v>
      </c>
      <c r="E243" s="30">
        <v>100</v>
      </c>
      <c r="F243" s="37">
        <f t="shared" si="12"/>
        <v>5189</v>
      </c>
      <c r="G243" s="31">
        <f t="shared" si="13"/>
        <v>10378</v>
      </c>
      <c r="H243" s="32">
        <f t="shared" si="14"/>
        <v>10378</v>
      </c>
    </row>
    <row r="244" spans="1:8" ht="15.75" thickBot="1">
      <c r="A244" s="30">
        <v>110710043</v>
      </c>
      <c r="B244" s="33" t="s">
        <v>420</v>
      </c>
      <c r="C244" s="34" t="s">
        <v>269</v>
      </c>
      <c r="D244" s="35">
        <v>3504</v>
      </c>
      <c r="E244" s="30">
        <v>100</v>
      </c>
      <c r="F244" s="37">
        <f t="shared" si="12"/>
        <v>3504</v>
      </c>
      <c r="G244" s="31">
        <f t="shared" si="13"/>
        <v>7008</v>
      </c>
      <c r="H244" s="32">
        <f t="shared" si="14"/>
        <v>7008</v>
      </c>
    </row>
    <row r="245" spans="1:8" ht="15.75" thickBot="1">
      <c r="A245" s="30">
        <v>110710151</v>
      </c>
      <c r="B245" s="33" t="s">
        <v>420</v>
      </c>
      <c r="C245" s="34" t="s">
        <v>270</v>
      </c>
      <c r="D245" s="35">
        <v>2241</v>
      </c>
      <c r="E245" s="30">
        <v>100</v>
      </c>
      <c r="F245" s="37">
        <f t="shared" si="12"/>
        <v>2241</v>
      </c>
      <c r="G245" s="31">
        <f t="shared" si="13"/>
        <v>4482</v>
      </c>
      <c r="H245" s="32">
        <f t="shared" si="14"/>
        <v>4482</v>
      </c>
    </row>
    <row r="246" spans="1:8" ht="15.75" thickBot="1">
      <c r="A246" s="30">
        <v>114530269</v>
      </c>
      <c r="B246" s="33" t="s">
        <v>420</v>
      </c>
      <c r="C246" s="34" t="s">
        <v>271</v>
      </c>
      <c r="D246" s="35">
        <v>2241</v>
      </c>
      <c r="E246" s="30">
        <v>100</v>
      </c>
      <c r="F246" s="37">
        <f t="shared" si="12"/>
        <v>2241</v>
      </c>
      <c r="G246" s="31">
        <f t="shared" si="13"/>
        <v>4482</v>
      </c>
      <c r="H246" s="32">
        <f t="shared" si="14"/>
        <v>4482</v>
      </c>
    </row>
    <row r="247" spans="1:8" ht="15.75" thickBot="1">
      <c r="A247" s="30">
        <v>115008217</v>
      </c>
      <c r="B247" s="33" t="s">
        <v>420</v>
      </c>
      <c r="C247" s="34" t="s">
        <v>272</v>
      </c>
      <c r="D247" s="35">
        <v>14901</v>
      </c>
      <c r="E247" s="30">
        <v>100</v>
      </c>
      <c r="F247" s="37">
        <f t="shared" si="12"/>
        <v>14901</v>
      </c>
      <c r="G247" s="31">
        <f t="shared" si="13"/>
        <v>29802</v>
      </c>
      <c r="H247" s="32">
        <f t="shared" si="14"/>
        <v>29802</v>
      </c>
    </row>
    <row r="248" spans="1:8" ht="15.75" thickBot="1">
      <c r="A248" s="30">
        <v>115008219</v>
      </c>
      <c r="B248" s="33" t="s">
        <v>420</v>
      </c>
      <c r="C248" s="34" t="s">
        <v>273</v>
      </c>
      <c r="D248" s="35">
        <v>15746</v>
      </c>
      <c r="E248" s="30">
        <v>100</v>
      </c>
      <c r="F248" s="37">
        <f t="shared" si="12"/>
        <v>15746</v>
      </c>
      <c r="G248" s="31">
        <f t="shared" si="13"/>
        <v>31492</v>
      </c>
      <c r="H248" s="32">
        <f t="shared" si="14"/>
        <v>31492</v>
      </c>
    </row>
    <row r="249" spans="1:8" ht="15.75" thickBot="1">
      <c r="A249" s="30">
        <v>117159272</v>
      </c>
      <c r="B249" s="33" t="s">
        <v>420</v>
      </c>
      <c r="C249" s="34" t="s">
        <v>274</v>
      </c>
      <c r="D249" s="35">
        <v>9149</v>
      </c>
      <c r="E249" s="30">
        <v>100</v>
      </c>
      <c r="F249" s="37">
        <f t="shared" si="12"/>
        <v>9149</v>
      </c>
      <c r="G249" s="31">
        <f t="shared" si="13"/>
        <v>18298</v>
      </c>
      <c r="H249" s="32">
        <f t="shared" si="14"/>
        <v>18298</v>
      </c>
    </row>
    <row r="250" spans="1:8" ht="15.75" thickBot="1">
      <c r="A250" s="30">
        <v>117435206</v>
      </c>
      <c r="B250" s="33" t="s">
        <v>420</v>
      </c>
      <c r="C250" s="34" t="s">
        <v>275</v>
      </c>
      <c r="D250" s="35">
        <v>5189</v>
      </c>
      <c r="E250" s="30">
        <v>100</v>
      </c>
      <c r="F250" s="37">
        <f t="shared" si="12"/>
        <v>5189</v>
      </c>
      <c r="G250" s="31">
        <f t="shared" si="13"/>
        <v>10378</v>
      </c>
      <c r="H250" s="32">
        <f t="shared" si="14"/>
        <v>10378</v>
      </c>
    </row>
    <row r="251" spans="1:8" ht="15.75" thickBot="1">
      <c r="A251" s="30">
        <v>118792389</v>
      </c>
      <c r="B251" s="33" t="s">
        <v>420</v>
      </c>
      <c r="C251" s="34" t="s">
        <v>276</v>
      </c>
      <c r="D251" s="35">
        <v>4204</v>
      </c>
      <c r="E251" s="30">
        <v>100</v>
      </c>
      <c r="F251" s="37">
        <f t="shared" si="12"/>
        <v>4204</v>
      </c>
      <c r="G251" s="31">
        <f t="shared" si="13"/>
        <v>8408</v>
      </c>
      <c r="H251" s="32">
        <f t="shared" si="14"/>
        <v>8408</v>
      </c>
    </row>
    <row r="252" spans="1:8" ht="15.75" thickBot="1">
      <c r="A252" s="30">
        <v>118792390</v>
      </c>
      <c r="B252" s="33" t="s">
        <v>420</v>
      </c>
      <c r="C252" s="34" t="s">
        <v>235</v>
      </c>
      <c r="D252" s="35">
        <v>3944</v>
      </c>
      <c r="E252" s="30">
        <v>100</v>
      </c>
      <c r="F252" s="37">
        <f t="shared" si="12"/>
        <v>3944</v>
      </c>
      <c r="G252" s="31">
        <f t="shared" si="13"/>
        <v>7888</v>
      </c>
      <c r="H252" s="32">
        <f t="shared" si="14"/>
        <v>7888</v>
      </c>
    </row>
    <row r="253" spans="1:8" ht="15.75" thickBot="1">
      <c r="A253" s="30">
        <v>105600396</v>
      </c>
      <c r="B253" s="33" t="s">
        <v>420</v>
      </c>
      <c r="C253" s="34" t="s">
        <v>277</v>
      </c>
      <c r="D253" s="35">
        <v>6819</v>
      </c>
      <c r="E253" s="30">
        <v>100</v>
      </c>
      <c r="F253" s="37">
        <f t="shared" si="12"/>
        <v>6819</v>
      </c>
      <c r="G253" s="31">
        <f t="shared" si="13"/>
        <v>13638</v>
      </c>
      <c r="H253" s="32">
        <f t="shared" si="14"/>
        <v>13638</v>
      </c>
    </row>
    <row r="254" spans="1:8" ht="15.75" thickBot="1">
      <c r="A254" s="30">
        <v>105544836</v>
      </c>
      <c r="B254" s="33" t="s">
        <v>420</v>
      </c>
      <c r="C254" s="34" t="s">
        <v>278</v>
      </c>
      <c r="D254" s="35">
        <v>6524</v>
      </c>
      <c r="E254" s="30">
        <v>100</v>
      </c>
      <c r="F254" s="37">
        <f t="shared" si="12"/>
        <v>6524</v>
      </c>
      <c r="G254" s="31">
        <f t="shared" si="13"/>
        <v>13048</v>
      </c>
      <c r="H254" s="32">
        <f t="shared" si="14"/>
        <v>13048</v>
      </c>
    </row>
    <row r="255" spans="1:8" ht="15.75" thickBot="1">
      <c r="A255" s="30">
        <v>105092648</v>
      </c>
      <c r="B255" s="33" t="s">
        <v>420</v>
      </c>
      <c r="C255" s="34" t="s">
        <v>279</v>
      </c>
      <c r="D255" s="35">
        <v>18616</v>
      </c>
      <c r="E255" s="30">
        <v>100</v>
      </c>
      <c r="F255" s="37">
        <f t="shared" si="12"/>
        <v>18616</v>
      </c>
      <c r="G255" s="31">
        <f t="shared" si="13"/>
        <v>37232</v>
      </c>
      <c r="H255" s="32">
        <f t="shared" si="14"/>
        <v>37232</v>
      </c>
    </row>
    <row r="256" spans="1:8" ht="15.75" thickBot="1">
      <c r="A256" s="30">
        <v>105092602</v>
      </c>
      <c r="B256" s="33" t="s">
        <v>420</v>
      </c>
      <c r="C256" s="34" t="s">
        <v>279</v>
      </c>
      <c r="D256" s="35">
        <v>18616</v>
      </c>
      <c r="E256" s="30">
        <v>100</v>
      </c>
      <c r="F256" s="37">
        <f t="shared" si="12"/>
        <v>18616</v>
      </c>
      <c r="G256" s="31">
        <f t="shared" si="13"/>
        <v>37232</v>
      </c>
      <c r="H256" s="32">
        <f t="shared" si="14"/>
        <v>37232</v>
      </c>
    </row>
    <row r="257" spans="1:8" ht="15.75" thickBot="1">
      <c r="A257" s="30">
        <v>105092574</v>
      </c>
      <c r="B257" s="33" t="s">
        <v>420</v>
      </c>
      <c r="C257" s="34" t="s">
        <v>280</v>
      </c>
      <c r="D257" s="35">
        <v>8899</v>
      </c>
      <c r="E257" s="30">
        <v>100</v>
      </c>
      <c r="F257" s="37">
        <f t="shared" si="12"/>
        <v>8899</v>
      </c>
      <c r="G257" s="31">
        <f t="shared" si="13"/>
        <v>17798</v>
      </c>
      <c r="H257" s="32">
        <f t="shared" si="14"/>
        <v>17798</v>
      </c>
    </row>
    <row r="258" spans="1:8" ht="15.75" thickBot="1">
      <c r="A258" s="30">
        <v>105087887</v>
      </c>
      <c r="B258" s="33" t="s">
        <v>420</v>
      </c>
      <c r="C258" s="34" t="s">
        <v>281</v>
      </c>
      <c r="D258" s="35">
        <v>10473</v>
      </c>
      <c r="E258" s="30">
        <v>100</v>
      </c>
      <c r="F258" s="37">
        <f t="shared" si="12"/>
        <v>10473</v>
      </c>
      <c r="G258" s="31">
        <f t="shared" si="13"/>
        <v>20946</v>
      </c>
      <c r="H258" s="32">
        <f t="shared" si="14"/>
        <v>20946</v>
      </c>
    </row>
    <row r="259" spans="1:8" ht="15.75" thickBot="1">
      <c r="A259" s="30">
        <v>105087868</v>
      </c>
      <c r="B259" s="33" t="s">
        <v>420</v>
      </c>
      <c r="C259" s="34" t="s">
        <v>228</v>
      </c>
      <c r="D259" s="35">
        <v>5956</v>
      </c>
      <c r="E259" s="30">
        <v>100</v>
      </c>
      <c r="F259" s="37">
        <f t="shared" si="12"/>
        <v>5956</v>
      </c>
      <c r="G259" s="31">
        <f t="shared" si="13"/>
        <v>11912</v>
      </c>
      <c r="H259" s="32">
        <f t="shared" si="14"/>
        <v>11912</v>
      </c>
    </row>
    <row r="260" spans="1:8" ht="15.75" thickBot="1">
      <c r="A260" s="30">
        <v>105087845</v>
      </c>
      <c r="B260" s="33" t="s">
        <v>420</v>
      </c>
      <c r="C260" s="34" t="s">
        <v>228</v>
      </c>
      <c r="D260" s="35">
        <v>5956</v>
      </c>
      <c r="E260" s="30">
        <v>100</v>
      </c>
      <c r="F260" s="37">
        <f t="shared" si="12"/>
        <v>5956</v>
      </c>
      <c r="G260" s="31">
        <f t="shared" si="13"/>
        <v>11912</v>
      </c>
      <c r="H260" s="32">
        <f t="shared" si="14"/>
        <v>11912</v>
      </c>
    </row>
    <row r="261" spans="1:8" ht="15.75" thickBot="1">
      <c r="A261" s="30">
        <v>105087842</v>
      </c>
      <c r="B261" s="33" t="s">
        <v>420</v>
      </c>
      <c r="C261" s="34" t="s">
        <v>225</v>
      </c>
      <c r="D261" s="35">
        <v>4611</v>
      </c>
      <c r="E261" s="30">
        <v>100</v>
      </c>
      <c r="F261" s="37">
        <f t="shared" si="12"/>
        <v>4611</v>
      </c>
      <c r="G261" s="31">
        <f t="shared" si="13"/>
        <v>9222</v>
      </c>
      <c r="H261" s="32">
        <f t="shared" si="14"/>
        <v>9222</v>
      </c>
    </row>
    <row r="262" spans="1:8" ht="15.75" thickBot="1">
      <c r="A262" s="30">
        <v>105087816</v>
      </c>
      <c r="B262" s="33" t="s">
        <v>420</v>
      </c>
      <c r="C262" s="34" t="s">
        <v>282</v>
      </c>
      <c r="D262" s="35">
        <v>21687</v>
      </c>
      <c r="E262" s="30">
        <v>100</v>
      </c>
      <c r="F262" s="37">
        <f t="shared" si="12"/>
        <v>21687</v>
      </c>
      <c r="G262" s="31">
        <f t="shared" si="13"/>
        <v>43374</v>
      </c>
      <c r="H262" s="32">
        <f t="shared" si="14"/>
        <v>43374</v>
      </c>
    </row>
    <row r="263" spans="1:8" ht="15.75" thickBot="1">
      <c r="A263" s="30">
        <v>103704365</v>
      </c>
      <c r="B263" s="33" t="s">
        <v>420</v>
      </c>
      <c r="C263" s="34" t="s">
        <v>283</v>
      </c>
      <c r="D263" s="35">
        <v>9149</v>
      </c>
      <c r="E263" s="30">
        <v>100</v>
      </c>
      <c r="F263" s="37">
        <f t="shared" si="12"/>
        <v>9149</v>
      </c>
      <c r="G263" s="31">
        <f t="shared" si="13"/>
        <v>18298</v>
      </c>
      <c r="H263" s="32">
        <f t="shared" si="14"/>
        <v>18298</v>
      </c>
    </row>
    <row r="264" spans="1:8" ht="15.75" thickBot="1">
      <c r="A264" s="30">
        <v>103703919</v>
      </c>
      <c r="B264" s="33" t="s">
        <v>420</v>
      </c>
      <c r="C264" s="34" t="s">
        <v>210</v>
      </c>
      <c r="D264" s="35">
        <v>2658</v>
      </c>
      <c r="E264" s="30">
        <v>100</v>
      </c>
      <c r="F264" s="37">
        <f t="shared" si="12"/>
        <v>2658</v>
      </c>
      <c r="G264" s="31">
        <f t="shared" si="13"/>
        <v>5316</v>
      </c>
      <c r="H264" s="32">
        <f t="shared" si="14"/>
        <v>4533</v>
      </c>
    </row>
    <row r="265" spans="1:8" ht="15.75" thickBot="1">
      <c r="A265" s="30">
        <v>103246985</v>
      </c>
      <c r="B265" s="33" t="s">
        <v>420</v>
      </c>
      <c r="C265" s="34" t="s">
        <v>284</v>
      </c>
      <c r="D265" s="35">
        <v>7365</v>
      </c>
      <c r="E265" s="30">
        <v>100</v>
      </c>
      <c r="F265" s="37">
        <f t="shared" si="12"/>
        <v>7365</v>
      </c>
      <c r="G265" s="31">
        <f t="shared" si="13"/>
        <v>14730</v>
      </c>
      <c r="H265" s="32">
        <f t="shared" si="14"/>
        <v>14730</v>
      </c>
    </row>
    <row r="266" spans="1:8" ht="15.75" thickBot="1">
      <c r="A266" s="30">
        <v>103246969</v>
      </c>
      <c r="B266" s="33" t="s">
        <v>420</v>
      </c>
      <c r="C266" s="34" t="s">
        <v>285</v>
      </c>
      <c r="D266" s="35">
        <v>4383</v>
      </c>
      <c r="E266" s="30">
        <v>100</v>
      </c>
      <c r="F266" s="37">
        <f t="shared" si="12"/>
        <v>4383</v>
      </c>
      <c r="G266" s="31">
        <f t="shared" si="13"/>
        <v>8766</v>
      </c>
      <c r="H266" s="32">
        <f t="shared" si="14"/>
        <v>8766</v>
      </c>
    </row>
    <row r="267" spans="1:8" ht="15.75" thickBot="1">
      <c r="A267" s="30">
        <v>103246965</v>
      </c>
      <c r="B267" s="33" t="s">
        <v>420</v>
      </c>
      <c r="C267" s="34" t="s">
        <v>286</v>
      </c>
      <c r="D267" s="35">
        <v>5273</v>
      </c>
      <c r="E267" s="30">
        <v>100</v>
      </c>
      <c r="F267" s="37">
        <f t="shared" si="12"/>
        <v>5273</v>
      </c>
      <c r="G267" s="31">
        <f t="shared" si="13"/>
        <v>10546</v>
      </c>
      <c r="H267" s="32">
        <f t="shared" si="14"/>
        <v>10546</v>
      </c>
    </row>
    <row r="268" spans="1:8" ht="15.75" thickBot="1">
      <c r="A268" s="30">
        <v>103246599</v>
      </c>
      <c r="B268" s="33" t="s">
        <v>420</v>
      </c>
      <c r="C268" s="34" t="s">
        <v>287</v>
      </c>
      <c r="D268" s="35">
        <v>15435</v>
      </c>
      <c r="E268" s="30">
        <v>100</v>
      </c>
      <c r="F268" s="37">
        <f t="shared" si="12"/>
        <v>15435</v>
      </c>
      <c r="G268" s="31">
        <f t="shared" si="13"/>
        <v>30870</v>
      </c>
      <c r="H268" s="32">
        <f t="shared" si="14"/>
        <v>30870</v>
      </c>
    </row>
    <row r="269" spans="1:8" ht="15.75" thickBot="1">
      <c r="A269" s="30">
        <v>103246596</v>
      </c>
      <c r="B269" s="33" t="s">
        <v>420</v>
      </c>
      <c r="C269" s="34" t="s">
        <v>288</v>
      </c>
      <c r="D269" s="35">
        <v>18616</v>
      </c>
      <c r="E269" s="30">
        <v>100</v>
      </c>
      <c r="F269" s="37">
        <f t="shared" si="12"/>
        <v>18616</v>
      </c>
      <c r="G269" s="31">
        <f t="shared" si="13"/>
        <v>37232</v>
      </c>
      <c r="H269" s="32">
        <f t="shared" si="14"/>
        <v>37232</v>
      </c>
    </row>
    <row r="270" spans="1:8" ht="15.75" thickBot="1">
      <c r="A270" s="30">
        <v>103054537</v>
      </c>
      <c r="B270" s="33" t="s">
        <v>420</v>
      </c>
      <c r="C270" s="34" t="s">
        <v>289</v>
      </c>
      <c r="D270" s="35">
        <v>11319</v>
      </c>
      <c r="E270" s="30">
        <v>100</v>
      </c>
      <c r="F270" s="37">
        <f t="shared" si="12"/>
        <v>11319</v>
      </c>
      <c r="G270" s="31">
        <f t="shared" si="13"/>
        <v>22638</v>
      </c>
      <c r="H270" s="32">
        <f t="shared" si="14"/>
        <v>22638</v>
      </c>
    </row>
    <row r="271" spans="1:8" ht="15.75" thickBot="1">
      <c r="A271" s="30">
        <v>102653435</v>
      </c>
      <c r="B271" s="33" t="s">
        <v>420</v>
      </c>
      <c r="C271" s="34" t="s">
        <v>252</v>
      </c>
      <c r="D271" s="35">
        <v>7092</v>
      </c>
      <c r="E271" s="30">
        <v>100</v>
      </c>
      <c r="F271" s="37">
        <f t="shared" si="12"/>
        <v>7092</v>
      </c>
      <c r="G271" s="31">
        <f t="shared" si="13"/>
        <v>14184</v>
      </c>
      <c r="H271" s="32">
        <f t="shared" si="14"/>
        <v>14184</v>
      </c>
    </row>
    <row r="272" spans="1:8" ht="15.75" thickBot="1">
      <c r="A272" s="30">
        <v>102568531</v>
      </c>
      <c r="B272" s="33" t="s">
        <v>420</v>
      </c>
      <c r="C272" s="34" t="s">
        <v>290</v>
      </c>
      <c r="D272" s="35">
        <v>8143</v>
      </c>
      <c r="E272" s="30">
        <v>100</v>
      </c>
      <c r="F272" s="37">
        <f t="shared" si="12"/>
        <v>8143</v>
      </c>
      <c r="G272" s="31">
        <f t="shared" si="13"/>
        <v>16286</v>
      </c>
      <c r="H272" s="32">
        <f t="shared" si="14"/>
        <v>16286</v>
      </c>
    </row>
    <row r="273" spans="1:8" ht="15.75" thickBot="1">
      <c r="A273" s="30">
        <v>108525459</v>
      </c>
      <c r="B273" s="33" t="s">
        <v>420</v>
      </c>
      <c r="C273" s="34" t="s">
        <v>291</v>
      </c>
      <c r="D273" s="35">
        <v>4611</v>
      </c>
      <c r="E273" s="30">
        <v>100</v>
      </c>
      <c r="F273" s="37">
        <f t="shared" si="12"/>
        <v>4611</v>
      </c>
      <c r="G273" s="31">
        <f t="shared" si="13"/>
        <v>9222</v>
      </c>
      <c r="H273" s="32">
        <f t="shared" si="14"/>
        <v>9222</v>
      </c>
    </row>
    <row r="274" spans="1:8" ht="15.75" thickBot="1">
      <c r="A274" s="30">
        <v>105092541</v>
      </c>
      <c r="B274" s="33" t="s">
        <v>420</v>
      </c>
      <c r="C274" s="34" t="s">
        <v>292</v>
      </c>
      <c r="D274" s="35">
        <v>5456</v>
      </c>
      <c r="E274" s="30">
        <v>100</v>
      </c>
      <c r="F274" s="37">
        <f t="shared" si="12"/>
        <v>5456</v>
      </c>
      <c r="G274" s="31">
        <f t="shared" si="13"/>
        <v>10912</v>
      </c>
      <c r="H274" s="32">
        <f t="shared" si="14"/>
        <v>10912</v>
      </c>
    </row>
    <row r="275" spans="1:8" ht="15.75" thickBot="1">
      <c r="A275" s="30">
        <v>105087840</v>
      </c>
      <c r="B275" s="33" t="s">
        <v>420</v>
      </c>
      <c r="C275" s="34" t="s">
        <v>233</v>
      </c>
      <c r="D275" s="35">
        <v>6524</v>
      </c>
      <c r="E275" s="30">
        <v>100</v>
      </c>
      <c r="F275" s="37">
        <f t="shared" si="12"/>
        <v>6524</v>
      </c>
      <c r="G275" s="31">
        <f t="shared" si="13"/>
        <v>13048</v>
      </c>
      <c r="H275" s="32">
        <f t="shared" si="14"/>
        <v>13048</v>
      </c>
    </row>
    <row r="276" spans="1:8" ht="15.75" thickBot="1">
      <c r="A276" s="30">
        <v>106068666</v>
      </c>
      <c r="B276" s="33" t="s">
        <v>420</v>
      </c>
      <c r="C276" s="34" t="s">
        <v>267</v>
      </c>
      <c r="D276" s="35">
        <v>7092</v>
      </c>
      <c r="E276" s="30">
        <v>100</v>
      </c>
      <c r="F276" s="37">
        <f t="shared" si="12"/>
        <v>7092</v>
      </c>
      <c r="G276" s="31">
        <f t="shared" si="13"/>
        <v>14184</v>
      </c>
      <c r="H276" s="32">
        <f t="shared" si="14"/>
        <v>14184</v>
      </c>
    </row>
    <row r="277" spans="1:8" ht="15.75" thickBot="1">
      <c r="A277" s="30">
        <v>102171300</v>
      </c>
      <c r="B277" s="33" t="s">
        <v>421</v>
      </c>
      <c r="C277" s="34" t="s">
        <v>293</v>
      </c>
      <c r="D277" s="35">
        <v>2288</v>
      </c>
      <c r="E277" s="30">
        <v>100</v>
      </c>
      <c r="F277" s="37">
        <f t="shared" si="12"/>
        <v>2288</v>
      </c>
      <c r="G277" s="31">
        <f t="shared" si="13"/>
        <v>4576</v>
      </c>
      <c r="H277" s="32">
        <f t="shared" si="14"/>
        <v>4576</v>
      </c>
    </row>
    <row r="278" spans="1:8" ht="15.75" thickBot="1">
      <c r="A278" s="30">
        <v>107284788</v>
      </c>
      <c r="B278" s="33" t="s">
        <v>421</v>
      </c>
      <c r="C278" s="34" t="s">
        <v>294</v>
      </c>
      <c r="D278" s="35">
        <v>3602</v>
      </c>
      <c r="E278" s="30">
        <v>100</v>
      </c>
      <c r="F278" s="37">
        <f t="shared" si="12"/>
        <v>3602</v>
      </c>
      <c r="G278" s="31">
        <f t="shared" si="13"/>
        <v>7204</v>
      </c>
      <c r="H278" s="32">
        <f t="shared" si="14"/>
        <v>7204</v>
      </c>
    </row>
    <row r="279" spans="1:8" ht="15.75" thickBot="1">
      <c r="A279" s="30">
        <v>107293925</v>
      </c>
      <c r="B279" s="33" t="s">
        <v>421</v>
      </c>
      <c r="C279" s="34" t="s">
        <v>295</v>
      </c>
      <c r="D279" s="35">
        <v>3749</v>
      </c>
      <c r="E279" s="30">
        <v>100</v>
      </c>
      <c r="F279" s="37">
        <f t="shared" si="12"/>
        <v>3749</v>
      </c>
      <c r="G279" s="31">
        <f t="shared" si="13"/>
        <v>7498</v>
      </c>
      <c r="H279" s="32">
        <f t="shared" si="14"/>
        <v>7498</v>
      </c>
    </row>
    <row r="280" spans="1:8" ht="15.75" thickBot="1">
      <c r="A280" s="30">
        <v>114538260</v>
      </c>
      <c r="B280" s="33" t="s">
        <v>421</v>
      </c>
      <c r="C280" s="34" t="s">
        <v>296</v>
      </c>
      <c r="D280" s="35">
        <v>4593</v>
      </c>
      <c r="E280" s="30">
        <v>100</v>
      </c>
      <c r="F280" s="37">
        <f t="shared" si="12"/>
        <v>4593</v>
      </c>
      <c r="G280" s="31">
        <f t="shared" si="13"/>
        <v>9186</v>
      </c>
      <c r="H280" s="32">
        <f t="shared" si="14"/>
        <v>9186</v>
      </c>
    </row>
    <row r="281" spans="1:8" ht="15.75" thickBot="1">
      <c r="A281" s="30">
        <v>114538264</v>
      </c>
      <c r="B281" s="33" t="s">
        <v>421</v>
      </c>
      <c r="C281" s="34" t="s">
        <v>297</v>
      </c>
      <c r="D281" s="35">
        <v>4510</v>
      </c>
      <c r="E281" s="30">
        <v>100</v>
      </c>
      <c r="F281" s="37">
        <f t="shared" si="12"/>
        <v>4510</v>
      </c>
      <c r="G281" s="31">
        <f t="shared" si="13"/>
        <v>9020</v>
      </c>
      <c r="H281" s="32">
        <f t="shared" si="14"/>
        <v>9020</v>
      </c>
    </row>
    <row r="282" spans="1:8" ht="15.75" thickBot="1">
      <c r="A282" s="30">
        <v>107592217</v>
      </c>
      <c r="B282" s="33" t="s">
        <v>421</v>
      </c>
      <c r="C282" s="34" t="s">
        <v>298</v>
      </c>
      <c r="D282" s="35">
        <v>4387</v>
      </c>
      <c r="E282" s="30">
        <v>100</v>
      </c>
      <c r="F282" s="37">
        <f t="shared" si="12"/>
        <v>4387</v>
      </c>
      <c r="G282" s="31">
        <f t="shared" si="13"/>
        <v>8774</v>
      </c>
      <c r="H282" s="32">
        <f t="shared" si="14"/>
        <v>8774</v>
      </c>
    </row>
    <row r="283" spans="1:8" ht="15.75" thickBot="1">
      <c r="A283" s="30">
        <v>108526498</v>
      </c>
      <c r="B283" s="33" t="s">
        <v>421</v>
      </c>
      <c r="C283" s="34" t="s">
        <v>299</v>
      </c>
      <c r="D283" s="35">
        <v>4009</v>
      </c>
      <c r="E283" s="30">
        <v>100</v>
      </c>
      <c r="F283" s="37">
        <f t="shared" si="12"/>
        <v>4009</v>
      </c>
      <c r="G283" s="31">
        <f t="shared" si="13"/>
        <v>8018</v>
      </c>
      <c r="H283" s="32">
        <f t="shared" si="14"/>
        <v>8018</v>
      </c>
    </row>
    <row r="284" spans="1:8" ht="15.75" thickBot="1">
      <c r="A284" s="30">
        <v>102339343</v>
      </c>
      <c r="B284" s="33" t="s">
        <v>421</v>
      </c>
      <c r="C284" s="34" t="s">
        <v>300</v>
      </c>
      <c r="D284" s="35">
        <v>4593</v>
      </c>
      <c r="E284" s="30">
        <v>100</v>
      </c>
      <c r="F284" s="37">
        <f t="shared" si="12"/>
        <v>4593</v>
      </c>
      <c r="G284" s="31">
        <f t="shared" si="13"/>
        <v>9186</v>
      </c>
      <c r="H284" s="32">
        <f t="shared" si="14"/>
        <v>9186</v>
      </c>
    </row>
    <row r="285" spans="1:8" ht="15.75" thickBot="1">
      <c r="A285" s="30">
        <v>108525468</v>
      </c>
      <c r="B285" s="33" t="s">
        <v>421</v>
      </c>
      <c r="C285" s="34" t="s">
        <v>301</v>
      </c>
      <c r="D285" s="35">
        <v>5707</v>
      </c>
      <c r="E285" s="30">
        <v>100</v>
      </c>
      <c r="F285" s="37">
        <f t="shared" si="12"/>
        <v>5707</v>
      </c>
      <c r="G285" s="31">
        <f t="shared" si="13"/>
        <v>11414</v>
      </c>
      <c r="H285" s="32">
        <f t="shared" si="14"/>
        <v>11414</v>
      </c>
    </row>
    <row r="286" spans="1:8" ht="15.75" thickBot="1">
      <c r="A286" s="30">
        <v>108526006</v>
      </c>
      <c r="B286" s="33" t="s">
        <v>421</v>
      </c>
      <c r="C286" s="34" t="s">
        <v>302</v>
      </c>
      <c r="D286" s="35">
        <v>6326</v>
      </c>
      <c r="E286" s="30">
        <v>100</v>
      </c>
      <c r="F286" s="37">
        <f t="shared" si="12"/>
        <v>6326</v>
      </c>
      <c r="G286" s="31">
        <f t="shared" si="13"/>
        <v>12652</v>
      </c>
      <c r="H286" s="32">
        <f t="shared" si="14"/>
        <v>12652</v>
      </c>
    </row>
    <row r="287" spans="1:8" ht="15.75" thickBot="1">
      <c r="A287" s="30">
        <v>108526500</v>
      </c>
      <c r="B287" s="33" t="s">
        <v>421</v>
      </c>
      <c r="C287" s="34" t="s">
        <v>303</v>
      </c>
      <c r="D287" s="35">
        <v>4510</v>
      </c>
      <c r="E287" s="30">
        <v>100</v>
      </c>
      <c r="F287" s="37">
        <f t="shared" si="12"/>
        <v>4510</v>
      </c>
      <c r="G287" s="31">
        <f t="shared" si="13"/>
        <v>9020</v>
      </c>
      <c r="H287" s="32">
        <f t="shared" si="14"/>
        <v>9020</v>
      </c>
    </row>
    <row r="288" spans="1:8" ht="15.75" thickBot="1">
      <c r="A288" s="30">
        <v>108525982</v>
      </c>
      <c r="B288" s="33" t="s">
        <v>421</v>
      </c>
      <c r="C288" s="34" t="s">
        <v>304</v>
      </c>
      <c r="D288" s="35">
        <v>5972</v>
      </c>
      <c r="E288" s="30">
        <v>100</v>
      </c>
      <c r="F288" s="37">
        <f t="shared" si="12"/>
        <v>5972</v>
      </c>
      <c r="G288" s="31">
        <f t="shared" si="13"/>
        <v>11944</v>
      </c>
      <c r="H288" s="32">
        <f t="shared" si="14"/>
        <v>11944</v>
      </c>
    </row>
    <row r="289" spans="1:8" ht="15.75" thickBot="1">
      <c r="A289" s="30">
        <v>107534941</v>
      </c>
      <c r="B289" s="33" t="s">
        <v>421</v>
      </c>
      <c r="C289" s="34" t="s">
        <v>305</v>
      </c>
      <c r="D289" s="35">
        <v>5370</v>
      </c>
      <c r="E289" s="30">
        <v>100</v>
      </c>
      <c r="F289" s="37">
        <f t="shared" si="12"/>
        <v>5370</v>
      </c>
      <c r="G289" s="31">
        <f t="shared" si="13"/>
        <v>10740</v>
      </c>
      <c r="H289" s="32">
        <f t="shared" si="14"/>
        <v>10740</v>
      </c>
    </row>
    <row r="290" spans="1:8" ht="15.75" thickBot="1">
      <c r="A290" s="30">
        <v>119327257</v>
      </c>
      <c r="B290" s="33" t="s">
        <v>421</v>
      </c>
      <c r="C290" s="34" t="s">
        <v>306</v>
      </c>
      <c r="D290" s="35">
        <v>2936</v>
      </c>
      <c r="E290" s="30">
        <v>100</v>
      </c>
      <c r="F290" s="37">
        <f t="shared" si="12"/>
        <v>2936</v>
      </c>
      <c r="G290" s="31">
        <f t="shared" si="13"/>
        <v>5872</v>
      </c>
      <c r="H290" s="32">
        <f t="shared" si="14"/>
        <v>4999</v>
      </c>
    </row>
    <row r="291" spans="1:8" ht="15.75" thickBot="1">
      <c r="A291" s="30">
        <v>122241223</v>
      </c>
      <c r="B291" s="33" t="s">
        <v>421</v>
      </c>
      <c r="C291" s="34" t="s">
        <v>307</v>
      </c>
      <c r="D291" s="35">
        <v>5370</v>
      </c>
      <c r="E291" s="30">
        <v>100</v>
      </c>
      <c r="F291" s="37">
        <f t="shared" si="12"/>
        <v>5370</v>
      </c>
      <c r="G291" s="31">
        <f t="shared" si="13"/>
        <v>10740</v>
      </c>
      <c r="H291" s="32">
        <f t="shared" si="14"/>
        <v>10740</v>
      </c>
    </row>
    <row r="292" spans="1:8" ht="15.75" thickBot="1">
      <c r="A292" s="30">
        <v>119288117</v>
      </c>
      <c r="B292" s="33" t="s">
        <v>421</v>
      </c>
      <c r="C292" s="34" t="s">
        <v>300</v>
      </c>
      <c r="D292" s="35">
        <v>4593</v>
      </c>
      <c r="E292" s="30">
        <v>100</v>
      </c>
      <c r="F292" s="37">
        <f t="shared" si="12"/>
        <v>4593</v>
      </c>
      <c r="G292" s="31">
        <f t="shared" si="13"/>
        <v>9186</v>
      </c>
      <c r="H292" s="32">
        <f t="shared" si="14"/>
        <v>9186</v>
      </c>
    </row>
    <row r="293" spans="1:8" ht="15.75" thickBot="1">
      <c r="A293" s="30">
        <v>117159252</v>
      </c>
      <c r="B293" s="33" t="s">
        <v>421</v>
      </c>
      <c r="C293" s="34" t="s">
        <v>308</v>
      </c>
      <c r="D293" s="35">
        <v>4593</v>
      </c>
      <c r="E293" s="30">
        <v>100</v>
      </c>
      <c r="F293" s="37">
        <f t="shared" si="12"/>
        <v>4593</v>
      </c>
      <c r="G293" s="31">
        <f t="shared" si="13"/>
        <v>9186</v>
      </c>
      <c r="H293" s="32">
        <f t="shared" si="14"/>
        <v>9186</v>
      </c>
    </row>
    <row r="294" spans="1:8" ht="15.75" thickBot="1">
      <c r="A294" s="30">
        <v>115005439</v>
      </c>
      <c r="B294" s="33" t="s">
        <v>421</v>
      </c>
      <c r="C294" s="34" t="s">
        <v>309</v>
      </c>
      <c r="D294" s="35">
        <v>4368</v>
      </c>
      <c r="E294" s="30">
        <v>100</v>
      </c>
      <c r="F294" s="37">
        <f t="shared" si="12"/>
        <v>4368</v>
      </c>
      <c r="G294" s="31">
        <f t="shared" si="13"/>
        <v>8736</v>
      </c>
      <c r="H294" s="32">
        <f t="shared" si="14"/>
        <v>8736</v>
      </c>
    </row>
    <row r="295" spans="1:8" ht="15.75" thickBot="1">
      <c r="A295" s="30">
        <v>115000083</v>
      </c>
      <c r="B295" s="33" t="s">
        <v>421</v>
      </c>
      <c r="C295" s="34" t="s">
        <v>310</v>
      </c>
      <c r="D295" s="35">
        <v>4569</v>
      </c>
      <c r="E295" s="30">
        <v>100</v>
      </c>
      <c r="F295" s="37">
        <f t="shared" si="12"/>
        <v>4569</v>
      </c>
      <c r="G295" s="31">
        <f t="shared" si="13"/>
        <v>9138</v>
      </c>
      <c r="H295" s="32">
        <f t="shared" si="14"/>
        <v>9138</v>
      </c>
    </row>
    <row r="296" spans="1:8" ht="15.75" thickBot="1">
      <c r="A296" s="30">
        <v>114693602</v>
      </c>
      <c r="B296" s="33" t="s">
        <v>421</v>
      </c>
      <c r="C296" s="34" t="s">
        <v>311</v>
      </c>
      <c r="D296" s="35">
        <v>6444</v>
      </c>
      <c r="E296" s="30">
        <v>100</v>
      </c>
      <c r="F296" s="37">
        <f t="shared" si="12"/>
        <v>6444</v>
      </c>
      <c r="G296" s="31">
        <f t="shared" si="13"/>
        <v>12888</v>
      </c>
      <c r="H296" s="32">
        <f t="shared" si="14"/>
        <v>12888</v>
      </c>
    </row>
    <row r="297" spans="1:8" ht="15.75" thickBot="1">
      <c r="A297" s="30">
        <v>113307195</v>
      </c>
      <c r="B297" s="33" t="s">
        <v>421</v>
      </c>
      <c r="C297" s="34" t="s">
        <v>312</v>
      </c>
      <c r="D297" s="35">
        <v>843</v>
      </c>
      <c r="E297" s="30">
        <v>100</v>
      </c>
      <c r="F297" s="37">
        <f t="shared" si="12"/>
        <v>843</v>
      </c>
      <c r="G297" s="31">
        <f t="shared" si="13"/>
        <v>1686</v>
      </c>
      <c r="H297" s="32">
        <f t="shared" si="14"/>
        <v>1686</v>
      </c>
    </row>
    <row r="298" spans="1:8" ht="15.75" thickBot="1">
      <c r="A298" s="30">
        <v>124064776</v>
      </c>
      <c r="B298" s="33" t="s">
        <v>422</v>
      </c>
      <c r="C298" s="34" t="s">
        <v>313</v>
      </c>
      <c r="D298" s="35">
        <v>8048</v>
      </c>
      <c r="E298" s="30">
        <v>100</v>
      </c>
      <c r="F298" s="37">
        <f t="shared" si="12"/>
        <v>8048</v>
      </c>
      <c r="G298" s="31">
        <f t="shared" si="13"/>
        <v>16096</v>
      </c>
      <c r="H298" s="32">
        <f t="shared" si="14"/>
        <v>16096</v>
      </c>
    </row>
    <row r="299" spans="1:8" ht="15.75" thickBot="1">
      <c r="A299" s="30">
        <v>122241222</v>
      </c>
      <c r="B299" s="33" t="s">
        <v>422</v>
      </c>
      <c r="C299" s="34" t="s">
        <v>313</v>
      </c>
      <c r="D299" s="35">
        <v>8048</v>
      </c>
      <c r="E299" s="30">
        <v>100</v>
      </c>
      <c r="F299" s="37">
        <f t="shared" si="12"/>
        <v>8048</v>
      </c>
      <c r="G299" s="31">
        <f t="shared" si="13"/>
        <v>16096</v>
      </c>
      <c r="H299" s="32">
        <f t="shared" si="14"/>
        <v>16096</v>
      </c>
    </row>
    <row r="300" spans="1:8" ht="15.75" thickBot="1">
      <c r="A300" s="30">
        <v>107284470</v>
      </c>
      <c r="B300" s="33" t="s">
        <v>422</v>
      </c>
      <c r="C300" s="34" t="s">
        <v>314</v>
      </c>
      <c r="D300" s="35">
        <v>4172</v>
      </c>
      <c r="E300" s="30">
        <v>100</v>
      </c>
      <c r="F300" s="37">
        <f t="shared" si="12"/>
        <v>4172</v>
      </c>
      <c r="G300" s="31">
        <f t="shared" si="13"/>
        <v>8344</v>
      </c>
      <c r="H300" s="32">
        <f t="shared" si="14"/>
        <v>8344</v>
      </c>
    </row>
    <row r="301" spans="1:8" ht="15.75" thickBot="1">
      <c r="A301" s="30">
        <v>113189075</v>
      </c>
      <c r="B301" s="33" t="s">
        <v>422</v>
      </c>
      <c r="C301" s="34" t="s">
        <v>315</v>
      </c>
      <c r="D301" s="35">
        <v>4566</v>
      </c>
      <c r="E301" s="30">
        <v>100</v>
      </c>
      <c r="F301" s="37">
        <f t="shared" si="12"/>
        <v>4566</v>
      </c>
      <c r="G301" s="31">
        <f t="shared" si="13"/>
        <v>9132</v>
      </c>
      <c r="H301" s="32">
        <f t="shared" si="14"/>
        <v>9132</v>
      </c>
    </row>
    <row r="302" spans="1:8" ht="15.75" thickBot="1">
      <c r="A302" s="30">
        <v>109330229</v>
      </c>
      <c r="B302" s="33" t="s">
        <v>422</v>
      </c>
      <c r="C302" s="34" t="s">
        <v>316</v>
      </c>
      <c r="D302" s="35">
        <v>7353</v>
      </c>
      <c r="E302" s="30">
        <v>100</v>
      </c>
      <c r="F302" s="37">
        <f t="shared" si="12"/>
        <v>7353</v>
      </c>
      <c r="G302" s="31">
        <f t="shared" si="13"/>
        <v>14706</v>
      </c>
      <c r="H302" s="32">
        <f t="shared" si="14"/>
        <v>14706</v>
      </c>
    </row>
    <row r="303" spans="1:8" ht="15.75" thickBot="1">
      <c r="A303" s="30">
        <v>110093747</v>
      </c>
      <c r="B303" s="33" t="s">
        <v>422</v>
      </c>
      <c r="C303" s="34" t="s">
        <v>317</v>
      </c>
      <c r="D303" s="35">
        <v>8048</v>
      </c>
      <c r="E303" s="30">
        <v>100</v>
      </c>
      <c r="F303" s="37">
        <f t="shared" si="12"/>
        <v>8048</v>
      </c>
      <c r="G303" s="31">
        <f t="shared" si="13"/>
        <v>16096</v>
      </c>
      <c r="H303" s="32">
        <f t="shared" si="14"/>
        <v>16096</v>
      </c>
    </row>
    <row r="304" spans="1:8" ht="15.75" thickBot="1">
      <c r="A304" s="30">
        <v>116482400</v>
      </c>
      <c r="B304" s="33" t="s">
        <v>422</v>
      </c>
      <c r="C304" s="34" t="s">
        <v>318</v>
      </c>
      <c r="D304" s="35">
        <v>4566</v>
      </c>
      <c r="E304" s="30">
        <v>100</v>
      </c>
      <c r="F304" s="37">
        <f t="shared" ref="F304:F366" si="15">G304-D304</f>
        <v>4566</v>
      </c>
      <c r="G304" s="31">
        <f t="shared" ref="G304:G366" si="16">D304+(D304/100*E304)</f>
        <v>9132</v>
      </c>
      <c r="H304" s="32">
        <f t="shared" ref="H304:H366" si="17">IF(AND(G304&gt;4999,G304&lt;5782),G304-783,IF(AND(G304&gt;5782,G304&lt;6001),4999,IF(AND(G304&gt;14999,G304&lt;15447),G304-448,IF(AND(G304&gt;15447,G304&lt;15801),14999,G304))))</f>
        <v>9132</v>
      </c>
    </row>
    <row r="305" spans="1:8" ht="15.75" thickBot="1">
      <c r="A305" s="30">
        <v>108525486</v>
      </c>
      <c r="B305" s="33" t="s">
        <v>422</v>
      </c>
      <c r="C305" s="34" t="s">
        <v>319</v>
      </c>
      <c r="D305" s="35">
        <v>6096</v>
      </c>
      <c r="E305" s="30">
        <v>100</v>
      </c>
      <c r="F305" s="37">
        <f t="shared" si="15"/>
        <v>6096</v>
      </c>
      <c r="G305" s="31">
        <f t="shared" si="16"/>
        <v>12192</v>
      </c>
      <c r="H305" s="32">
        <f t="shared" si="17"/>
        <v>12192</v>
      </c>
    </row>
    <row r="306" spans="1:8" ht="15.75" thickBot="1">
      <c r="A306" s="30">
        <v>105699107</v>
      </c>
      <c r="B306" s="33" t="s">
        <v>423</v>
      </c>
      <c r="C306" s="34" t="s">
        <v>320</v>
      </c>
      <c r="D306" s="35">
        <v>4593</v>
      </c>
      <c r="E306" s="30">
        <v>100</v>
      </c>
      <c r="F306" s="37">
        <f t="shared" si="15"/>
        <v>4593</v>
      </c>
      <c r="G306" s="31">
        <f t="shared" si="16"/>
        <v>9186</v>
      </c>
      <c r="H306" s="32">
        <f t="shared" si="17"/>
        <v>9186</v>
      </c>
    </row>
    <row r="307" spans="1:8" ht="15.75" thickBot="1">
      <c r="A307" s="30">
        <v>114141820</v>
      </c>
      <c r="B307" s="33" t="s">
        <v>423</v>
      </c>
      <c r="C307" s="34" t="s">
        <v>321</v>
      </c>
      <c r="D307" s="35">
        <v>6436</v>
      </c>
      <c r="E307" s="30">
        <v>100</v>
      </c>
      <c r="F307" s="37">
        <f t="shared" si="15"/>
        <v>6436</v>
      </c>
      <c r="G307" s="31">
        <f t="shared" si="16"/>
        <v>12872</v>
      </c>
      <c r="H307" s="32">
        <f t="shared" si="17"/>
        <v>12872</v>
      </c>
    </row>
    <row r="308" spans="1:8" ht="15.75" thickBot="1">
      <c r="A308" s="30">
        <v>122603948</v>
      </c>
      <c r="B308" s="33" t="s">
        <v>423</v>
      </c>
      <c r="C308" s="34" t="s">
        <v>322</v>
      </c>
      <c r="D308" s="35">
        <v>4593</v>
      </c>
      <c r="E308" s="30">
        <v>100</v>
      </c>
      <c r="F308" s="37">
        <f t="shared" si="15"/>
        <v>4593</v>
      </c>
      <c r="G308" s="31">
        <f t="shared" si="16"/>
        <v>9186</v>
      </c>
      <c r="H308" s="32">
        <f t="shared" si="17"/>
        <v>9186</v>
      </c>
    </row>
    <row r="309" spans="1:8" ht="15.75" thickBot="1">
      <c r="A309" s="30">
        <v>122603158</v>
      </c>
      <c r="B309" s="33" t="s">
        <v>423</v>
      </c>
      <c r="C309" s="34" t="s">
        <v>323</v>
      </c>
      <c r="D309" s="35">
        <v>4593</v>
      </c>
      <c r="E309" s="30">
        <v>100</v>
      </c>
      <c r="F309" s="37">
        <f t="shared" si="15"/>
        <v>4593</v>
      </c>
      <c r="G309" s="31">
        <f t="shared" si="16"/>
        <v>9186</v>
      </c>
      <c r="H309" s="32">
        <f t="shared" si="17"/>
        <v>9186</v>
      </c>
    </row>
    <row r="310" spans="1:8" ht="15.75" thickBot="1">
      <c r="A310" s="30">
        <v>114538272</v>
      </c>
      <c r="B310" s="33" t="s">
        <v>423</v>
      </c>
      <c r="C310" s="34" t="s">
        <v>324</v>
      </c>
      <c r="D310" s="35">
        <v>5017</v>
      </c>
      <c r="E310" s="30">
        <v>100</v>
      </c>
      <c r="F310" s="37">
        <f t="shared" si="15"/>
        <v>5017</v>
      </c>
      <c r="G310" s="31">
        <f t="shared" si="16"/>
        <v>10034</v>
      </c>
      <c r="H310" s="32">
        <f t="shared" si="17"/>
        <v>10034</v>
      </c>
    </row>
    <row r="311" spans="1:8" ht="15.75" thickBot="1">
      <c r="A311" s="30">
        <v>114538270</v>
      </c>
      <c r="B311" s="33" t="s">
        <v>423</v>
      </c>
      <c r="C311" s="34" t="s">
        <v>325</v>
      </c>
      <c r="D311" s="35">
        <v>3790</v>
      </c>
      <c r="E311" s="30">
        <v>100</v>
      </c>
      <c r="F311" s="37">
        <f t="shared" si="15"/>
        <v>3790</v>
      </c>
      <c r="G311" s="31">
        <f t="shared" si="16"/>
        <v>7580</v>
      </c>
      <c r="H311" s="32">
        <f t="shared" si="17"/>
        <v>7580</v>
      </c>
    </row>
    <row r="312" spans="1:8" ht="15.75" thickBot="1">
      <c r="A312" s="30">
        <v>104957342</v>
      </c>
      <c r="B312" s="33" t="s">
        <v>24</v>
      </c>
      <c r="C312" s="34" t="s">
        <v>326</v>
      </c>
      <c r="D312" s="35">
        <v>1719</v>
      </c>
      <c r="E312" s="30">
        <v>100</v>
      </c>
      <c r="F312" s="37">
        <f t="shared" si="15"/>
        <v>1719</v>
      </c>
      <c r="G312" s="31">
        <f t="shared" si="16"/>
        <v>3438</v>
      </c>
      <c r="H312" s="32">
        <f t="shared" si="17"/>
        <v>3438</v>
      </c>
    </row>
    <row r="313" spans="1:8" ht="15.75" thickBot="1">
      <c r="A313" s="30">
        <v>102171325</v>
      </c>
      <c r="B313" s="33" t="s">
        <v>24</v>
      </c>
      <c r="C313" s="34" t="s">
        <v>327</v>
      </c>
      <c r="D313" s="35">
        <v>8582</v>
      </c>
      <c r="E313" s="30">
        <v>100</v>
      </c>
      <c r="F313" s="37">
        <f t="shared" si="15"/>
        <v>8582</v>
      </c>
      <c r="G313" s="31">
        <f t="shared" si="16"/>
        <v>17164</v>
      </c>
      <c r="H313" s="32">
        <f t="shared" si="17"/>
        <v>17164</v>
      </c>
    </row>
    <row r="314" spans="1:8" ht="15.75" thickBot="1">
      <c r="A314" s="30">
        <v>102171278</v>
      </c>
      <c r="B314" s="33" t="s">
        <v>24</v>
      </c>
      <c r="C314" s="34" t="s">
        <v>328</v>
      </c>
      <c r="D314" s="35">
        <v>1796</v>
      </c>
      <c r="E314" s="30">
        <v>100</v>
      </c>
      <c r="F314" s="37">
        <f t="shared" si="15"/>
        <v>1796</v>
      </c>
      <c r="G314" s="31">
        <f t="shared" si="16"/>
        <v>3592</v>
      </c>
      <c r="H314" s="32">
        <f t="shared" si="17"/>
        <v>3592</v>
      </c>
    </row>
    <row r="315" spans="1:8" ht="15.75" thickBot="1">
      <c r="A315" s="30">
        <v>102170909</v>
      </c>
      <c r="B315" s="33" t="s">
        <v>24</v>
      </c>
      <c r="C315" s="34" t="s">
        <v>329</v>
      </c>
      <c r="D315" s="35">
        <v>1908</v>
      </c>
      <c r="E315" s="30">
        <v>100</v>
      </c>
      <c r="F315" s="37">
        <f t="shared" si="15"/>
        <v>1908</v>
      </c>
      <c r="G315" s="31">
        <f t="shared" si="16"/>
        <v>3816</v>
      </c>
      <c r="H315" s="32">
        <f t="shared" si="17"/>
        <v>3816</v>
      </c>
    </row>
    <row r="316" spans="1:8" ht="15.75" thickBot="1">
      <c r="A316" s="30">
        <v>102170854</v>
      </c>
      <c r="B316" s="33" t="s">
        <v>24</v>
      </c>
      <c r="C316" s="34" t="s">
        <v>330</v>
      </c>
      <c r="D316" s="35">
        <v>4422</v>
      </c>
      <c r="E316" s="30">
        <v>100</v>
      </c>
      <c r="F316" s="37">
        <f t="shared" si="15"/>
        <v>4422</v>
      </c>
      <c r="G316" s="31">
        <f t="shared" si="16"/>
        <v>8844</v>
      </c>
      <c r="H316" s="32">
        <f t="shared" si="17"/>
        <v>8844</v>
      </c>
    </row>
    <row r="317" spans="1:8" ht="15.75" thickBot="1">
      <c r="A317" s="30">
        <v>102170842</v>
      </c>
      <c r="B317" s="33" t="s">
        <v>24</v>
      </c>
      <c r="C317" s="34" t="s">
        <v>331</v>
      </c>
      <c r="D317" s="35">
        <v>3354</v>
      </c>
      <c r="E317" s="30">
        <v>100</v>
      </c>
      <c r="F317" s="37">
        <f t="shared" si="15"/>
        <v>3354</v>
      </c>
      <c r="G317" s="31">
        <f t="shared" si="16"/>
        <v>6708</v>
      </c>
      <c r="H317" s="32">
        <f t="shared" si="17"/>
        <v>6708</v>
      </c>
    </row>
    <row r="318" spans="1:8" ht="15.75" thickBot="1">
      <c r="A318" s="30">
        <v>102170836</v>
      </c>
      <c r="B318" s="33" t="s">
        <v>24</v>
      </c>
      <c r="C318" s="34" t="s">
        <v>332</v>
      </c>
      <c r="D318" s="35">
        <v>1796</v>
      </c>
      <c r="E318" s="30">
        <v>100</v>
      </c>
      <c r="F318" s="37">
        <f t="shared" si="15"/>
        <v>1796</v>
      </c>
      <c r="G318" s="31">
        <f t="shared" si="16"/>
        <v>3592</v>
      </c>
      <c r="H318" s="32">
        <f t="shared" si="17"/>
        <v>3592</v>
      </c>
    </row>
    <row r="319" spans="1:8" ht="15.75" thickBot="1">
      <c r="A319" s="30">
        <v>102170820</v>
      </c>
      <c r="B319" s="33" t="s">
        <v>24</v>
      </c>
      <c r="C319" s="34" t="s">
        <v>333</v>
      </c>
      <c r="D319" s="35">
        <v>8582</v>
      </c>
      <c r="E319" s="30">
        <v>100</v>
      </c>
      <c r="F319" s="37">
        <f t="shared" si="15"/>
        <v>8582</v>
      </c>
      <c r="G319" s="31">
        <f t="shared" si="16"/>
        <v>17164</v>
      </c>
      <c r="H319" s="32">
        <f t="shared" si="17"/>
        <v>17164</v>
      </c>
    </row>
    <row r="320" spans="1:8" ht="15.75" thickBot="1">
      <c r="A320" s="30">
        <v>102170796</v>
      </c>
      <c r="B320" s="33" t="s">
        <v>24</v>
      </c>
      <c r="C320" s="34" t="s">
        <v>334</v>
      </c>
      <c r="D320" s="35">
        <v>2053</v>
      </c>
      <c r="E320" s="30">
        <v>100</v>
      </c>
      <c r="F320" s="37">
        <f t="shared" si="15"/>
        <v>2053</v>
      </c>
      <c r="G320" s="31">
        <f t="shared" si="16"/>
        <v>4106</v>
      </c>
      <c r="H320" s="32">
        <f t="shared" si="17"/>
        <v>4106</v>
      </c>
    </row>
    <row r="321" spans="1:8" ht="15.75" thickBot="1">
      <c r="A321" s="30">
        <v>102170790</v>
      </c>
      <c r="B321" s="33" t="s">
        <v>24</v>
      </c>
      <c r="C321" s="34" t="s">
        <v>335</v>
      </c>
      <c r="D321" s="35">
        <v>2547</v>
      </c>
      <c r="E321" s="30">
        <v>100</v>
      </c>
      <c r="F321" s="37">
        <f t="shared" si="15"/>
        <v>2547</v>
      </c>
      <c r="G321" s="31">
        <f t="shared" si="16"/>
        <v>5094</v>
      </c>
      <c r="H321" s="32">
        <f t="shared" si="17"/>
        <v>4311</v>
      </c>
    </row>
    <row r="322" spans="1:8" ht="15.75" thickBot="1">
      <c r="A322" s="30">
        <v>102138771</v>
      </c>
      <c r="B322" s="33" t="s">
        <v>24</v>
      </c>
      <c r="C322" s="34" t="s">
        <v>336</v>
      </c>
      <c r="D322" s="35">
        <v>1585</v>
      </c>
      <c r="E322" s="30">
        <v>100</v>
      </c>
      <c r="F322" s="37">
        <f t="shared" si="15"/>
        <v>1585</v>
      </c>
      <c r="G322" s="31">
        <f t="shared" si="16"/>
        <v>3170</v>
      </c>
      <c r="H322" s="32">
        <f t="shared" si="17"/>
        <v>3170</v>
      </c>
    </row>
    <row r="323" spans="1:8" ht="15.75" thickBot="1">
      <c r="A323" s="30">
        <v>102137367</v>
      </c>
      <c r="B323" s="33" t="s">
        <v>24</v>
      </c>
      <c r="C323" s="34" t="s">
        <v>337</v>
      </c>
      <c r="D323" s="35">
        <v>4160</v>
      </c>
      <c r="E323" s="30">
        <v>100</v>
      </c>
      <c r="F323" s="37">
        <f t="shared" si="15"/>
        <v>4160</v>
      </c>
      <c r="G323" s="31">
        <f t="shared" si="16"/>
        <v>8320</v>
      </c>
      <c r="H323" s="32">
        <f t="shared" si="17"/>
        <v>8320</v>
      </c>
    </row>
    <row r="324" spans="1:8" ht="15.75" thickBot="1">
      <c r="A324" s="30">
        <v>102137363</v>
      </c>
      <c r="B324" s="33" t="s">
        <v>24</v>
      </c>
      <c r="C324" s="34" t="s">
        <v>338</v>
      </c>
      <c r="D324" s="35">
        <v>1908</v>
      </c>
      <c r="E324" s="30">
        <v>100</v>
      </c>
      <c r="F324" s="37">
        <f t="shared" si="15"/>
        <v>1908</v>
      </c>
      <c r="G324" s="31">
        <f t="shared" si="16"/>
        <v>3816</v>
      </c>
      <c r="H324" s="32">
        <f t="shared" si="17"/>
        <v>3816</v>
      </c>
    </row>
    <row r="325" spans="1:8" ht="15.75" thickBot="1">
      <c r="A325" s="30">
        <v>102137359</v>
      </c>
      <c r="B325" s="33" t="s">
        <v>24</v>
      </c>
      <c r="C325" s="34" t="s">
        <v>339</v>
      </c>
      <c r="D325" s="35">
        <v>1663</v>
      </c>
      <c r="E325" s="30">
        <v>100</v>
      </c>
      <c r="F325" s="37">
        <f t="shared" si="15"/>
        <v>1663</v>
      </c>
      <c r="G325" s="31">
        <f t="shared" si="16"/>
        <v>3326</v>
      </c>
      <c r="H325" s="32">
        <f t="shared" si="17"/>
        <v>3326</v>
      </c>
    </row>
    <row r="326" spans="1:8" ht="15.75" thickBot="1">
      <c r="A326" s="30">
        <v>102137355</v>
      </c>
      <c r="B326" s="33" t="s">
        <v>24</v>
      </c>
      <c r="C326" s="34" t="s">
        <v>340</v>
      </c>
      <c r="D326" s="35">
        <v>1796</v>
      </c>
      <c r="E326" s="30">
        <v>100</v>
      </c>
      <c r="F326" s="37">
        <f t="shared" si="15"/>
        <v>1796</v>
      </c>
      <c r="G326" s="31">
        <f t="shared" si="16"/>
        <v>3592</v>
      </c>
      <c r="H326" s="32">
        <f t="shared" si="17"/>
        <v>3592</v>
      </c>
    </row>
    <row r="327" spans="1:8" ht="15.75" thickBot="1">
      <c r="A327" s="30">
        <v>102137349</v>
      </c>
      <c r="B327" s="33" t="s">
        <v>24</v>
      </c>
      <c r="C327" s="34" t="s">
        <v>341</v>
      </c>
      <c r="D327" s="35">
        <v>2598</v>
      </c>
      <c r="E327" s="30">
        <v>100</v>
      </c>
      <c r="F327" s="37">
        <f t="shared" si="15"/>
        <v>2598</v>
      </c>
      <c r="G327" s="31">
        <f t="shared" si="16"/>
        <v>5196</v>
      </c>
      <c r="H327" s="32">
        <f t="shared" si="17"/>
        <v>4413</v>
      </c>
    </row>
    <row r="328" spans="1:8" ht="15.75" thickBot="1">
      <c r="A328" s="30">
        <v>102137346</v>
      </c>
      <c r="B328" s="33" t="s">
        <v>24</v>
      </c>
      <c r="C328" s="34" t="s">
        <v>342</v>
      </c>
      <c r="D328" s="35">
        <v>2125</v>
      </c>
      <c r="E328" s="30">
        <v>100</v>
      </c>
      <c r="F328" s="37">
        <f t="shared" si="15"/>
        <v>2125</v>
      </c>
      <c r="G328" s="31">
        <f t="shared" si="16"/>
        <v>4250</v>
      </c>
      <c r="H328" s="32">
        <f t="shared" si="17"/>
        <v>4250</v>
      </c>
    </row>
    <row r="329" spans="1:8" ht="15.75" thickBot="1">
      <c r="A329" s="30">
        <v>102171295</v>
      </c>
      <c r="B329" s="33" t="s">
        <v>24</v>
      </c>
      <c r="C329" s="34" t="s">
        <v>343</v>
      </c>
      <c r="D329" s="35">
        <v>3270</v>
      </c>
      <c r="E329" s="30">
        <v>100</v>
      </c>
      <c r="F329" s="37">
        <f t="shared" si="15"/>
        <v>3270</v>
      </c>
      <c r="G329" s="31">
        <f t="shared" si="16"/>
        <v>6540</v>
      </c>
      <c r="H329" s="32">
        <f t="shared" si="17"/>
        <v>6540</v>
      </c>
    </row>
    <row r="330" spans="1:8" ht="15.75" thickBot="1">
      <c r="A330" s="30">
        <v>102171267</v>
      </c>
      <c r="B330" s="33" t="s">
        <v>24</v>
      </c>
      <c r="C330" s="34" t="s">
        <v>344</v>
      </c>
      <c r="D330" s="35">
        <v>1769</v>
      </c>
      <c r="E330" s="30">
        <v>100</v>
      </c>
      <c r="F330" s="37">
        <f t="shared" si="15"/>
        <v>1769</v>
      </c>
      <c r="G330" s="31">
        <f t="shared" si="16"/>
        <v>3538</v>
      </c>
      <c r="H330" s="32">
        <f t="shared" si="17"/>
        <v>3538</v>
      </c>
    </row>
    <row r="331" spans="1:8" ht="15.75" thickBot="1">
      <c r="A331" s="30">
        <v>102170900</v>
      </c>
      <c r="B331" s="33" t="s">
        <v>24</v>
      </c>
      <c r="C331" s="34" t="s">
        <v>345</v>
      </c>
      <c r="D331" s="35">
        <v>2725</v>
      </c>
      <c r="E331" s="30">
        <v>100</v>
      </c>
      <c r="F331" s="37">
        <f t="shared" si="15"/>
        <v>2725</v>
      </c>
      <c r="G331" s="31">
        <f t="shared" si="16"/>
        <v>5450</v>
      </c>
      <c r="H331" s="32">
        <f t="shared" si="17"/>
        <v>4667</v>
      </c>
    </row>
    <row r="332" spans="1:8" ht="15.75" thickBot="1">
      <c r="A332" s="30">
        <v>102170863</v>
      </c>
      <c r="B332" s="33" t="s">
        <v>24</v>
      </c>
      <c r="C332" s="34" t="s">
        <v>346</v>
      </c>
      <c r="D332" s="35">
        <v>6714</v>
      </c>
      <c r="E332" s="30">
        <v>100</v>
      </c>
      <c r="F332" s="37">
        <f t="shared" si="15"/>
        <v>6714</v>
      </c>
      <c r="G332" s="31">
        <f t="shared" si="16"/>
        <v>13428</v>
      </c>
      <c r="H332" s="32">
        <f t="shared" si="17"/>
        <v>13428</v>
      </c>
    </row>
    <row r="333" spans="1:8" ht="15.75" thickBot="1">
      <c r="A333" s="30">
        <v>102137332</v>
      </c>
      <c r="B333" s="33" t="s">
        <v>24</v>
      </c>
      <c r="C333" s="34" t="s">
        <v>347</v>
      </c>
      <c r="D333" s="35">
        <v>2125</v>
      </c>
      <c r="E333" s="30">
        <v>100</v>
      </c>
      <c r="F333" s="37">
        <f t="shared" si="15"/>
        <v>2125</v>
      </c>
      <c r="G333" s="31">
        <f t="shared" si="16"/>
        <v>4250</v>
      </c>
      <c r="H333" s="32">
        <f t="shared" si="17"/>
        <v>4250</v>
      </c>
    </row>
    <row r="334" spans="1:8" ht="15.75" thickBot="1">
      <c r="A334" s="30">
        <v>121944957</v>
      </c>
      <c r="B334" s="33" t="s">
        <v>24</v>
      </c>
      <c r="C334" s="34" t="s">
        <v>348</v>
      </c>
      <c r="D334" s="35">
        <v>1908</v>
      </c>
      <c r="E334" s="30">
        <v>100</v>
      </c>
      <c r="F334" s="37">
        <f t="shared" si="15"/>
        <v>1908</v>
      </c>
      <c r="G334" s="31">
        <f t="shared" si="16"/>
        <v>3816</v>
      </c>
      <c r="H334" s="32">
        <f t="shared" si="17"/>
        <v>3816</v>
      </c>
    </row>
    <row r="335" spans="1:8" ht="15.75" thickBot="1">
      <c r="A335" s="30">
        <v>119833582</v>
      </c>
      <c r="B335" s="33" t="s">
        <v>24</v>
      </c>
      <c r="C335" s="34" t="s">
        <v>349</v>
      </c>
      <c r="D335" s="35">
        <v>1663</v>
      </c>
      <c r="E335" s="30">
        <v>100</v>
      </c>
      <c r="F335" s="37">
        <f t="shared" si="15"/>
        <v>1663</v>
      </c>
      <c r="G335" s="31">
        <f t="shared" si="16"/>
        <v>3326</v>
      </c>
      <c r="H335" s="32">
        <f t="shared" si="17"/>
        <v>3326</v>
      </c>
    </row>
    <row r="336" spans="1:8" ht="15.75" thickBot="1">
      <c r="A336" s="30">
        <v>119898954</v>
      </c>
      <c r="B336" s="33" t="s">
        <v>24</v>
      </c>
      <c r="C336" s="34" t="s">
        <v>350</v>
      </c>
      <c r="D336" s="35">
        <v>3666</v>
      </c>
      <c r="E336" s="30">
        <v>100</v>
      </c>
      <c r="F336" s="37">
        <f t="shared" si="15"/>
        <v>3666</v>
      </c>
      <c r="G336" s="31">
        <f t="shared" si="16"/>
        <v>7332</v>
      </c>
      <c r="H336" s="32">
        <f t="shared" si="17"/>
        <v>7332</v>
      </c>
    </row>
    <row r="337" spans="1:8" ht="15.75" thickBot="1">
      <c r="A337" s="30">
        <v>119823124</v>
      </c>
      <c r="B337" s="33" t="s">
        <v>24</v>
      </c>
      <c r="C337" s="34" t="s">
        <v>351</v>
      </c>
      <c r="D337" s="35">
        <v>1908</v>
      </c>
      <c r="E337" s="30">
        <v>100</v>
      </c>
      <c r="F337" s="37">
        <f t="shared" si="15"/>
        <v>1908</v>
      </c>
      <c r="G337" s="31">
        <f t="shared" si="16"/>
        <v>3816</v>
      </c>
      <c r="H337" s="32">
        <f t="shared" si="17"/>
        <v>3816</v>
      </c>
    </row>
    <row r="338" spans="1:8" ht="15.75" thickBot="1">
      <c r="A338" s="30">
        <v>109817739</v>
      </c>
      <c r="B338" s="33" t="s">
        <v>24</v>
      </c>
      <c r="C338" s="34" t="s">
        <v>352</v>
      </c>
      <c r="D338" s="35">
        <v>1546</v>
      </c>
      <c r="E338" s="30">
        <v>100</v>
      </c>
      <c r="F338" s="37">
        <f t="shared" si="15"/>
        <v>1546</v>
      </c>
      <c r="G338" s="31">
        <f t="shared" si="16"/>
        <v>3092</v>
      </c>
      <c r="H338" s="32">
        <f t="shared" si="17"/>
        <v>3092</v>
      </c>
    </row>
    <row r="339" spans="1:8" ht="15.75" thickBot="1">
      <c r="A339" s="30">
        <v>109334891</v>
      </c>
      <c r="B339" s="33" t="s">
        <v>24</v>
      </c>
      <c r="C339" s="34" t="s">
        <v>353</v>
      </c>
      <c r="D339" s="35">
        <v>1886</v>
      </c>
      <c r="E339" s="30">
        <v>100</v>
      </c>
      <c r="F339" s="37">
        <f t="shared" si="15"/>
        <v>1886</v>
      </c>
      <c r="G339" s="31">
        <f t="shared" si="16"/>
        <v>3772</v>
      </c>
      <c r="H339" s="32">
        <f t="shared" si="17"/>
        <v>3772</v>
      </c>
    </row>
    <row r="340" spans="1:8" ht="15.75" thickBot="1">
      <c r="A340" s="30">
        <v>109334656</v>
      </c>
      <c r="B340" s="33" t="s">
        <v>24</v>
      </c>
      <c r="C340" s="34" t="s">
        <v>354</v>
      </c>
      <c r="D340" s="35">
        <v>1469</v>
      </c>
      <c r="E340" s="30">
        <v>100</v>
      </c>
      <c r="F340" s="37">
        <f t="shared" si="15"/>
        <v>1469</v>
      </c>
      <c r="G340" s="31">
        <f t="shared" si="16"/>
        <v>2938</v>
      </c>
      <c r="H340" s="32">
        <f t="shared" si="17"/>
        <v>2938</v>
      </c>
    </row>
    <row r="341" spans="1:8" ht="15.75" thickBot="1">
      <c r="A341" s="30">
        <v>108902456</v>
      </c>
      <c r="B341" s="33" t="s">
        <v>24</v>
      </c>
      <c r="C341" s="34" t="s">
        <v>355</v>
      </c>
      <c r="D341" s="35">
        <v>1324</v>
      </c>
      <c r="E341" s="30">
        <v>100</v>
      </c>
      <c r="F341" s="37">
        <f t="shared" si="15"/>
        <v>1324</v>
      </c>
      <c r="G341" s="31">
        <f t="shared" si="16"/>
        <v>2648</v>
      </c>
      <c r="H341" s="32">
        <f t="shared" si="17"/>
        <v>2648</v>
      </c>
    </row>
    <row r="342" spans="1:8" ht="15.75" thickBot="1">
      <c r="A342" s="30">
        <v>108407474</v>
      </c>
      <c r="B342" s="33" t="s">
        <v>24</v>
      </c>
      <c r="C342" s="34" t="s">
        <v>356</v>
      </c>
      <c r="D342" s="35">
        <v>1769</v>
      </c>
      <c r="E342" s="30">
        <v>100</v>
      </c>
      <c r="F342" s="37">
        <f t="shared" si="15"/>
        <v>1769</v>
      </c>
      <c r="G342" s="31">
        <f t="shared" si="16"/>
        <v>3538</v>
      </c>
      <c r="H342" s="32">
        <f t="shared" si="17"/>
        <v>3538</v>
      </c>
    </row>
    <row r="343" spans="1:8" ht="15.75" thickBot="1">
      <c r="A343" s="30">
        <v>108407384</v>
      </c>
      <c r="B343" s="33" t="s">
        <v>24</v>
      </c>
      <c r="C343" s="34" t="s">
        <v>357</v>
      </c>
      <c r="D343" s="35">
        <v>3270</v>
      </c>
      <c r="E343" s="30">
        <v>100</v>
      </c>
      <c r="F343" s="37">
        <f t="shared" si="15"/>
        <v>3270</v>
      </c>
      <c r="G343" s="31">
        <f t="shared" si="16"/>
        <v>6540</v>
      </c>
      <c r="H343" s="32">
        <f t="shared" si="17"/>
        <v>6540</v>
      </c>
    </row>
    <row r="344" spans="1:8" ht="15.75" thickBot="1">
      <c r="A344" s="30">
        <v>108287087</v>
      </c>
      <c r="B344" s="33" t="s">
        <v>24</v>
      </c>
      <c r="C344" s="34" t="s">
        <v>358</v>
      </c>
      <c r="D344" s="35">
        <v>1546</v>
      </c>
      <c r="E344" s="30">
        <v>100</v>
      </c>
      <c r="F344" s="37">
        <f t="shared" si="15"/>
        <v>1546</v>
      </c>
      <c r="G344" s="31">
        <f t="shared" si="16"/>
        <v>3092</v>
      </c>
      <c r="H344" s="32">
        <f t="shared" si="17"/>
        <v>3092</v>
      </c>
    </row>
    <row r="345" spans="1:8" ht="15.75" thickBot="1">
      <c r="A345" s="30">
        <v>108287006</v>
      </c>
      <c r="B345" s="33" t="s">
        <v>24</v>
      </c>
      <c r="C345" s="34" t="s">
        <v>359</v>
      </c>
      <c r="D345" s="35">
        <v>2053</v>
      </c>
      <c r="E345" s="30">
        <v>100</v>
      </c>
      <c r="F345" s="37">
        <f t="shared" si="15"/>
        <v>2053</v>
      </c>
      <c r="G345" s="31">
        <f t="shared" si="16"/>
        <v>4106</v>
      </c>
      <c r="H345" s="32">
        <f t="shared" si="17"/>
        <v>4106</v>
      </c>
    </row>
    <row r="346" spans="1:8" ht="15.75" thickBot="1">
      <c r="A346" s="30">
        <v>106834260</v>
      </c>
      <c r="B346" s="33" t="s">
        <v>24</v>
      </c>
      <c r="C346" s="34" t="s">
        <v>360</v>
      </c>
      <c r="D346" s="35">
        <v>1546</v>
      </c>
      <c r="E346" s="30">
        <v>100</v>
      </c>
      <c r="F346" s="37">
        <f t="shared" si="15"/>
        <v>1546</v>
      </c>
      <c r="G346" s="31">
        <f t="shared" si="16"/>
        <v>3092</v>
      </c>
      <c r="H346" s="32">
        <f t="shared" si="17"/>
        <v>3092</v>
      </c>
    </row>
    <row r="347" spans="1:8" ht="15.75" thickBot="1">
      <c r="A347" s="30">
        <v>106053754</v>
      </c>
      <c r="B347" s="33" t="s">
        <v>24</v>
      </c>
      <c r="C347" s="34" t="s">
        <v>361</v>
      </c>
      <c r="D347" s="35">
        <v>1546</v>
      </c>
      <c r="E347" s="30">
        <v>100</v>
      </c>
      <c r="F347" s="37">
        <f t="shared" si="15"/>
        <v>1546</v>
      </c>
      <c r="G347" s="31">
        <f t="shared" si="16"/>
        <v>3092</v>
      </c>
      <c r="H347" s="32">
        <f t="shared" si="17"/>
        <v>3092</v>
      </c>
    </row>
    <row r="348" spans="1:8" ht="15.75" thickBot="1">
      <c r="A348" s="30">
        <v>106053752</v>
      </c>
      <c r="B348" s="33" t="s">
        <v>24</v>
      </c>
      <c r="C348" s="34" t="s">
        <v>362</v>
      </c>
      <c r="D348" s="35">
        <v>4032</v>
      </c>
      <c r="E348" s="30">
        <v>100</v>
      </c>
      <c r="F348" s="37">
        <f t="shared" si="15"/>
        <v>4032</v>
      </c>
      <c r="G348" s="31">
        <f t="shared" si="16"/>
        <v>8064</v>
      </c>
      <c r="H348" s="32">
        <f t="shared" si="17"/>
        <v>8064</v>
      </c>
    </row>
    <row r="349" spans="1:8" ht="15.75" thickBot="1">
      <c r="A349" s="30">
        <v>105339630</v>
      </c>
      <c r="B349" s="33" t="s">
        <v>24</v>
      </c>
      <c r="C349" s="34" t="s">
        <v>363</v>
      </c>
      <c r="D349" s="35">
        <v>1886</v>
      </c>
      <c r="E349" s="30">
        <v>100</v>
      </c>
      <c r="F349" s="37">
        <f t="shared" si="15"/>
        <v>1886</v>
      </c>
      <c r="G349" s="31">
        <f t="shared" si="16"/>
        <v>3772</v>
      </c>
      <c r="H349" s="32">
        <f t="shared" si="17"/>
        <v>3772</v>
      </c>
    </row>
    <row r="350" spans="1:8" ht="15.75" thickBot="1">
      <c r="A350" s="30">
        <v>105339578</v>
      </c>
      <c r="B350" s="33" t="s">
        <v>24</v>
      </c>
      <c r="C350" s="34" t="s">
        <v>364</v>
      </c>
      <c r="D350" s="35">
        <v>1908</v>
      </c>
      <c r="E350" s="30">
        <v>100</v>
      </c>
      <c r="F350" s="37">
        <f t="shared" si="15"/>
        <v>1908</v>
      </c>
      <c r="G350" s="31">
        <f t="shared" si="16"/>
        <v>3816</v>
      </c>
      <c r="H350" s="32">
        <f t="shared" si="17"/>
        <v>3816</v>
      </c>
    </row>
    <row r="351" spans="1:8" ht="15.75" thickBot="1">
      <c r="A351" s="30">
        <v>105339560</v>
      </c>
      <c r="B351" s="33" t="s">
        <v>24</v>
      </c>
      <c r="C351" s="34" t="s">
        <v>365</v>
      </c>
      <c r="D351" s="35">
        <v>1796</v>
      </c>
      <c r="E351" s="30">
        <v>100</v>
      </c>
      <c r="F351" s="37">
        <f t="shared" si="15"/>
        <v>1796</v>
      </c>
      <c r="G351" s="31">
        <f t="shared" si="16"/>
        <v>3592</v>
      </c>
      <c r="H351" s="32">
        <f t="shared" si="17"/>
        <v>3592</v>
      </c>
    </row>
    <row r="352" spans="1:8" ht="15.75" thickBot="1">
      <c r="A352" s="30">
        <v>105339627</v>
      </c>
      <c r="B352" s="33" t="s">
        <v>24</v>
      </c>
      <c r="C352" s="34" t="s">
        <v>366</v>
      </c>
      <c r="D352" s="35">
        <v>1490</v>
      </c>
      <c r="E352" s="30">
        <v>100</v>
      </c>
      <c r="F352" s="37">
        <f t="shared" si="15"/>
        <v>1490</v>
      </c>
      <c r="G352" s="31">
        <f t="shared" si="16"/>
        <v>2980</v>
      </c>
      <c r="H352" s="32">
        <f t="shared" si="17"/>
        <v>2980</v>
      </c>
    </row>
    <row r="353" spans="1:8" ht="15.75" thickBot="1">
      <c r="A353" s="30">
        <v>105331815</v>
      </c>
      <c r="B353" s="33" t="s">
        <v>24</v>
      </c>
      <c r="C353" s="34" t="s">
        <v>367</v>
      </c>
      <c r="D353" s="35">
        <v>1469</v>
      </c>
      <c r="E353" s="30">
        <v>100</v>
      </c>
      <c r="F353" s="37">
        <f t="shared" si="15"/>
        <v>1469</v>
      </c>
      <c r="G353" s="31">
        <f t="shared" si="16"/>
        <v>2938</v>
      </c>
      <c r="H353" s="32">
        <f t="shared" si="17"/>
        <v>2938</v>
      </c>
    </row>
    <row r="354" spans="1:8" ht="15.75" thickBot="1">
      <c r="A354" s="30">
        <v>106561199</v>
      </c>
      <c r="B354" s="33" t="s">
        <v>24</v>
      </c>
      <c r="C354" s="34" t="s">
        <v>368</v>
      </c>
      <c r="D354" s="35">
        <v>2547</v>
      </c>
      <c r="E354" s="30">
        <v>100</v>
      </c>
      <c r="F354" s="37">
        <f t="shared" si="15"/>
        <v>2547</v>
      </c>
      <c r="G354" s="31">
        <f t="shared" si="16"/>
        <v>5094</v>
      </c>
      <c r="H354" s="32">
        <f t="shared" si="17"/>
        <v>4311</v>
      </c>
    </row>
    <row r="355" spans="1:8" ht="15.75" thickBot="1">
      <c r="A355" s="30">
        <v>106175569</v>
      </c>
      <c r="B355" s="33" t="s">
        <v>24</v>
      </c>
      <c r="C355" s="34" t="s">
        <v>369</v>
      </c>
      <c r="D355" s="35">
        <v>1585</v>
      </c>
      <c r="E355" s="30">
        <v>100</v>
      </c>
      <c r="F355" s="37">
        <f t="shared" si="15"/>
        <v>1585</v>
      </c>
      <c r="G355" s="31">
        <f t="shared" si="16"/>
        <v>3170</v>
      </c>
      <c r="H355" s="32">
        <f t="shared" si="17"/>
        <v>3170</v>
      </c>
    </row>
    <row r="356" spans="1:8" ht="15.75" thickBot="1">
      <c r="A356" s="30">
        <v>108286986</v>
      </c>
      <c r="B356" s="33" t="s">
        <v>24</v>
      </c>
      <c r="C356" s="34" t="s">
        <v>370</v>
      </c>
      <c r="D356" s="35">
        <v>1908</v>
      </c>
      <c r="E356" s="30">
        <v>100</v>
      </c>
      <c r="F356" s="37">
        <f t="shared" si="15"/>
        <v>1908</v>
      </c>
      <c r="G356" s="31">
        <f t="shared" si="16"/>
        <v>3816</v>
      </c>
      <c r="H356" s="32">
        <f t="shared" si="17"/>
        <v>3816</v>
      </c>
    </row>
    <row r="357" spans="1:8" ht="15.75" thickBot="1">
      <c r="A357" s="30">
        <v>105323701</v>
      </c>
      <c r="B357" s="33" t="s">
        <v>24</v>
      </c>
      <c r="C357" s="34" t="s">
        <v>371</v>
      </c>
      <c r="D357" s="35">
        <v>3666</v>
      </c>
      <c r="E357" s="30">
        <v>100</v>
      </c>
      <c r="F357" s="37">
        <f t="shared" si="15"/>
        <v>3666</v>
      </c>
      <c r="G357" s="31">
        <f t="shared" si="16"/>
        <v>7332</v>
      </c>
      <c r="H357" s="32">
        <f t="shared" si="17"/>
        <v>7332</v>
      </c>
    </row>
    <row r="358" spans="1:8" ht="15.75" thickBot="1">
      <c r="A358" s="30">
        <v>124001404</v>
      </c>
      <c r="B358" s="33" t="s">
        <v>424</v>
      </c>
      <c r="C358" s="34" t="s">
        <v>372</v>
      </c>
      <c r="D358" s="35">
        <v>12212</v>
      </c>
      <c r="E358" s="30">
        <v>100</v>
      </c>
      <c r="F358" s="37">
        <f t="shared" si="15"/>
        <v>12212</v>
      </c>
      <c r="G358" s="31">
        <f t="shared" si="16"/>
        <v>24424</v>
      </c>
      <c r="H358" s="32">
        <f t="shared" si="17"/>
        <v>24424</v>
      </c>
    </row>
    <row r="359" spans="1:8" ht="15.75" thickBot="1">
      <c r="A359" s="30">
        <v>124002251</v>
      </c>
      <c r="B359" s="33" t="s">
        <v>424</v>
      </c>
      <c r="C359" s="34" t="s">
        <v>373</v>
      </c>
      <c r="D359" s="35">
        <v>10980</v>
      </c>
      <c r="E359" s="30">
        <v>100</v>
      </c>
      <c r="F359" s="37">
        <f t="shared" si="15"/>
        <v>10980</v>
      </c>
      <c r="G359" s="31">
        <f t="shared" si="16"/>
        <v>21960</v>
      </c>
      <c r="H359" s="32">
        <f t="shared" si="17"/>
        <v>21960</v>
      </c>
    </row>
    <row r="360" spans="1:8" ht="15.75" thickBot="1">
      <c r="A360" s="30">
        <v>128158870</v>
      </c>
      <c r="B360" s="33" t="s">
        <v>424</v>
      </c>
      <c r="C360" s="34" t="s">
        <v>374</v>
      </c>
      <c r="D360" s="35">
        <v>9260</v>
      </c>
      <c r="E360" s="30">
        <v>100</v>
      </c>
      <c r="F360" s="37">
        <f t="shared" si="15"/>
        <v>9260</v>
      </c>
      <c r="G360" s="31">
        <f t="shared" si="16"/>
        <v>18520</v>
      </c>
      <c r="H360" s="32">
        <f t="shared" si="17"/>
        <v>18520</v>
      </c>
    </row>
    <row r="361" spans="1:8" ht="15.75" thickBot="1">
      <c r="A361" s="30">
        <v>103070290</v>
      </c>
      <c r="B361" s="33" t="s">
        <v>424</v>
      </c>
      <c r="C361" s="34" t="s">
        <v>375</v>
      </c>
      <c r="D361" s="35">
        <v>6680</v>
      </c>
      <c r="E361" s="30">
        <v>100</v>
      </c>
      <c r="F361" s="37">
        <f t="shared" si="15"/>
        <v>6680</v>
      </c>
      <c r="G361" s="31">
        <f t="shared" si="16"/>
        <v>13360</v>
      </c>
      <c r="H361" s="32">
        <f t="shared" si="17"/>
        <v>13360</v>
      </c>
    </row>
    <row r="362" spans="1:8" ht="15.75" thickBot="1">
      <c r="A362" s="30">
        <v>107772932</v>
      </c>
      <c r="B362" s="33" t="s">
        <v>424</v>
      </c>
      <c r="C362" s="34" t="s">
        <v>376</v>
      </c>
      <c r="D362" s="35">
        <v>10980</v>
      </c>
      <c r="E362" s="30">
        <v>100</v>
      </c>
      <c r="F362" s="37">
        <f t="shared" si="15"/>
        <v>10980</v>
      </c>
      <c r="G362" s="31">
        <f t="shared" si="16"/>
        <v>21960</v>
      </c>
      <c r="H362" s="32">
        <f t="shared" si="17"/>
        <v>21960</v>
      </c>
    </row>
    <row r="363" spans="1:8" ht="15.75" thickBot="1">
      <c r="A363" s="30">
        <v>102182471</v>
      </c>
      <c r="B363" s="33" t="s">
        <v>424</v>
      </c>
      <c r="C363" s="34" t="s">
        <v>377</v>
      </c>
      <c r="D363" s="35">
        <v>6680</v>
      </c>
      <c r="E363" s="30">
        <v>100</v>
      </c>
      <c r="F363" s="37">
        <f t="shared" si="15"/>
        <v>6680</v>
      </c>
      <c r="G363" s="31">
        <f t="shared" si="16"/>
        <v>13360</v>
      </c>
      <c r="H363" s="32">
        <f t="shared" si="17"/>
        <v>13360</v>
      </c>
    </row>
    <row r="364" spans="1:8" ht="15.75" thickBot="1">
      <c r="A364" s="30">
        <v>114713294</v>
      </c>
      <c r="B364" s="33" t="s">
        <v>424</v>
      </c>
      <c r="C364" s="34" t="s">
        <v>378</v>
      </c>
      <c r="D364" s="35">
        <v>3477</v>
      </c>
      <c r="E364" s="30">
        <v>100</v>
      </c>
      <c r="F364" s="37">
        <f t="shared" si="15"/>
        <v>3477</v>
      </c>
      <c r="G364" s="31">
        <f t="shared" si="16"/>
        <v>6954</v>
      </c>
      <c r="H364" s="32">
        <f t="shared" si="17"/>
        <v>6954</v>
      </c>
    </row>
    <row r="365" spans="1:8" ht="15.75" thickBot="1">
      <c r="A365" s="30">
        <v>105881703</v>
      </c>
      <c r="B365" s="33" t="s">
        <v>424</v>
      </c>
      <c r="C365" s="34" t="s">
        <v>379</v>
      </c>
      <c r="D365" s="35">
        <v>5702</v>
      </c>
      <c r="E365" s="30">
        <v>100</v>
      </c>
      <c r="F365" s="37">
        <f t="shared" si="15"/>
        <v>5702</v>
      </c>
      <c r="G365" s="31">
        <f t="shared" si="16"/>
        <v>11404</v>
      </c>
      <c r="H365" s="32">
        <f t="shared" si="17"/>
        <v>11404</v>
      </c>
    </row>
    <row r="366" spans="1:8" ht="15.75" thickBot="1">
      <c r="A366" s="30">
        <v>107534943</v>
      </c>
      <c r="B366" s="33" t="s">
        <v>424</v>
      </c>
      <c r="C366" s="34" t="s">
        <v>380</v>
      </c>
      <c r="D366" s="35">
        <v>6230</v>
      </c>
      <c r="E366" s="30">
        <v>100</v>
      </c>
      <c r="F366" s="37">
        <f t="shared" si="15"/>
        <v>6230</v>
      </c>
      <c r="G366" s="31">
        <f t="shared" si="16"/>
        <v>12460</v>
      </c>
      <c r="H366" s="32">
        <f t="shared" si="17"/>
        <v>12460</v>
      </c>
    </row>
    <row r="367" spans="1:8" ht="15.75" thickBot="1">
      <c r="A367" s="30">
        <v>102182469</v>
      </c>
      <c r="B367" s="33" t="s">
        <v>424</v>
      </c>
      <c r="C367" s="34" t="s">
        <v>381</v>
      </c>
      <c r="D367" s="35">
        <v>10980</v>
      </c>
      <c r="E367" s="30">
        <v>100</v>
      </c>
      <c r="F367" s="37">
        <f t="shared" ref="F367:F545" si="18">G367-D367</f>
        <v>10980</v>
      </c>
      <c r="G367" s="31">
        <f t="shared" ref="G367:G545" si="19">D367+(D367/100*E367)</f>
        <v>21960</v>
      </c>
      <c r="H367" s="32">
        <f t="shared" ref="H367:H545" si="20">IF(AND(G367&gt;4999,G367&lt;5782),G367-783,IF(AND(G367&gt;5782,G367&lt;6001),4999,IF(AND(G367&gt;14999,G367&lt;15447),G367-448,IF(AND(G367&gt;15447,G367&lt;15801),14999,G367))))</f>
        <v>21960</v>
      </c>
    </row>
    <row r="368" spans="1:8" ht="15.75" thickBot="1">
      <c r="A368" s="30">
        <v>102182478</v>
      </c>
      <c r="B368" s="33" t="s">
        <v>424</v>
      </c>
      <c r="C368" s="34" t="s">
        <v>382</v>
      </c>
      <c r="D368" s="35">
        <v>8956</v>
      </c>
      <c r="E368" s="30">
        <v>100</v>
      </c>
      <c r="F368" s="37">
        <f t="shared" si="18"/>
        <v>8956</v>
      </c>
      <c r="G368" s="31">
        <f t="shared" si="19"/>
        <v>17912</v>
      </c>
      <c r="H368" s="32">
        <f t="shared" si="20"/>
        <v>17912</v>
      </c>
    </row>
    <row r="369" spans="1:8" ht="15.75" thickBot="1">
      <c r="A369" s="30">
        <v>103247160</v>
      </c>
      <c r="B369" s="33" t="s">
        <v>424</v>
      </c>
      <c r="C369" s="34" t="s">
        <v>383</v>
      </c>
      <c r="D369" s="35">
        <v>10403</v>
      </c>
      <c r="E369" s="30">
        <v>100</v>
      </c>
      <c r="F369" s="37">
        <f t="shared" si="18"/>
        <v>10403</v>
      </c>
      <c r="G369" s="31">
        <f t="shared" si="19"/>
        <v>20806</v>
      </c>
      <c r="H369" s="32">
        <f t="shared" si="20"/>
        <v>20806</v>
      </c>
    </row>
    <row r="370" spans="1:8" ht="15.75" thickBot="1">
      <c r="A370" s="30">
        <v>103247162</v>
      </c>
      <c r="B370" s="33" t="s">
        <v>424</v>
      </c>
      <c r="C370" s="34" t="s">
        <v>384</v>
      </c>
      <c r="D370" s="35">
        <v>18320</v>
      </c>
      <c r="E370" s="30">
        <v>100</v>
      </c>
      <c r="F370" s="37">
        <f t="shared" si="18"/>
        <v>18320</v>
      </c>
      <c r="G370" s="31">
        <f t="shared" si="19"/>
        <v>36640</v>
      </c>
      <c r="H370" s="32">
        <f t="shared" si="20"/>
        <v>36640</v>
      </c>
    </row>
    <row r="371" spans="1:8" ht="15.75" thickBot="1">
      <c r="A371" s="30">
        <v>103247163</v>
      </c>
      <c r="B371" s="33" t="s">
        <v>424</v>
      </c>
      <c r="C371" s="34" t="s">
        <v>385</v>
      </c>
      <c r="D371" s="35">
        <v>9044</v>
      </c>
      <c r="E371" s="30">
        <v>100</v>
      </c>
      <c r="F371" s="37">
        <f t="shared" si="18"/>
        <v>9044</v>
      </c>
      <c r="G371" s="31">
        <f t="shared" si="19"/>
        <v>18088</v>
      </c>
      <c r="H371" s="32">
        <f t="shared" si="20"/>
        <v>18088</v>
      </c>
    </row>
    <row r="372" spans="1:8" ht="15.75" thickBot="1">
      <c r="A372" s="30">
        <v>107772930</v>
      </c>
      <c r="B372" s="33" t="s">
        <v>424</v>
      </c>
      <c r="C372" s="34" t="s">
        <v>386</v>
      </c>
      <c r="D372" s="35">
        <v>8956</v>
      </c>
      <c r="E372" s="30">
        <v>100</v>
      </c>
      <c r="F372" s="37">
        <f t="shared" si="18"/>
        <v>8956</v>
      </c>
      <c r="G372" s="31">
        <f t="shared" si="19"/>
        <v>17912</v>
      </c>
      <c r="H372" s="32">
        <f t="shared" si="20"/>
        <v>17912</v>
      </c>
    </row>
    <row r="373" spans="1:8" ht="15.75" thickBot="1">
      <c r="A373" s="30">
        <v>103766757</v>
      </c>
      <c r="B373" s="33" t="s">
        <v>424</v>
      </c>
      <c r="C373" s="34" t="s">
        <v>387</v>
      </c>
      <c r="D373" s="35">
        <v>7894</v>
      </c>
      <c r="E373" s="30">
        <v>100</v>
      </c>
      <c r="F373" s="37">
        <f t="shared" si="18"/>
        <v>7894</v>
      </c>
      <c r="G373" s="31">
        <f t="shared" si="19"/>
        <v>15788</v>
      </c>
      <c r="H373" s="32">
        <f t="shared" si="20"/>
        <v>14999</v>
      </c>
    </row>
    <row r="374" spans="1:8" ht="15.75" thickBot="1">
      <c r="A374" s="30">
        <v>128156197</v>
      </c>
      <c r="B374" s="33" t="s">
        <v>424</v>
      </c>
      <c r="C374" s="34" t="s">
        <v>388</v>
      </c>
      <c r="D374" s="35">
        <v>8576</v>
      </c>
      <c r="E374" s="30">
        <v>100</v>
      </c>
      <c r="F374" s="37">
        <f t="shared" si="18"/>
        <v>8576</v>
      </c>
      <c r="G374" s="31">
        <f t="shared" si="19"/>
        <v>17152</v>
      </c>
      <c r="H374" s="32">
        <f t="shared" si="20"/>
        <v>17152</v>
      </c>
    </row>
    <row r="375" spans="1:8" ht="15.75" thickBot="1">
      <c r="A375" s="30">
        <v>128153002</v>
      </c>
      <c r="B375" s="33" t="s">
        <v>424</v>
      </c>
      <c r="C375" s="34" t="s">
        <v>389</v>
      </c>
      <c r="D375" s="35">
        <v>2812</v>
      </c>
      <c r="E375" s="30">
        <v>100</v>
      </c>
      <c r="F375" s="37">
        <f t="shared" si="18"/>
        <v>2812</v>
      </c>
      <c r="G375" s="31">
        <f t="shared" si="19"/>
        <v>5624</v>
      </c>
      <c r="H375" s="32">
        <f t="shared" si="20"/>
        <v>4841</v>
      </c>
    </row>
    <row r="376" spans="1:8" ht="15.75" thickBot="1">
      <c r="A376" s="30">
        <v>123237498</v>
      </c>
      <c r="B376" s="33" t="s">
        <v>424</v>
      </c>
      <c r="C376" s="34" t="s">
        <v>390</v>
      </c>
      <c r="D376" s="35">
        <v>8282</v>
      </c>
      <c r="E376" s="30">
        <v>100</v>
      </c>
      <c r="F376" s="37">
        <f t="shared" si="18"/>
        <v>8282</v>
      </c>
      <c r="G376" s="31">
        <f t="shared" si="19"/>
        <v>16564</v>
      </c>
      <c r="H376" s="32">
        <f t="shared" si="20"/>
        <v>16564</v>
      </c>
    </row>
    <row r="377" spans="1:8" ht="15.75" thickBot="1">
      <c r="A377" s="30">
        <v>120121106</v>
      </c>
      <c r="B377" s="33" t="s">
        <v>424</v>
      </c>
      <c r="C377" s="34" t="s">
        <v>391</v>
      </c>
      <c r="D377" s="35">
        <v>9737</v>
      </c>
      <c r="E377" s="30">
        <v>100</v>
      </c>
      <c r="F377" s="37">
        <f t="shared" si="18"/>
        <v>9737</v>
      </c>
      <c r="G377" s="31">
        <f t="shared" si="19"/>
        <v>19474</v>
      </c>
      <c r="H377" s="32">
        <f t="shared" si="20"/>
        <v>19474</v>
      </c>
    </row>
    <row r="378" spans="1:8" ht="15.75" thickBot="1">
      <c r="A378" s="30">
        <v>119988988</v>
      </c>
      <c r="B378" s="33" t="s">
        <v>424</v>
      </c>
      <c r="C378" s="34" t="s">
        <v>392</v>
      </c>
      <c r="D378" s="35">
        <v>9822</v>
      </c>
      <c r="E378" s="30">
        <v>100</v>
      </c>
      <c r="F378" s="37">
        <f t="shared" si="18"/>
        <v>9822</v>
      </c>
      <c r="G378" s="31">
        <f t="shared" si="19"/>
        <v>19644</v>
      </c>
      <c r="H378" s="32">
        <f t="shared" si="20"/>
        <v>19644</v>
      </c>
    </row>
    <row r="379" spans="1:8" ht="15.75" thickBot="1">
      <c r="A379" s="30">
        <v>119953504</v>
      </c>
      <c r="B379" s="33" t="s">
        <v>424</v>
      </c>
      <c r="C379" s="34" t="s">
        <v>393</v>
      </c>
      <c r="D379" s="35">
        <v>2812</v>
      </c>
      <c r="E379" s="30">
        <v>100</v>
      </c>
      <c r="F379" s="37">
        <f t="shared" si="18"/>
        <v>2812</v>
      </c>
      <c r="G379" s="31">
        <f t="shared" si="19"/>
        <v>5624</v>
      </c>
      <c r="H379" s="32">
        <f t="shared" si="20"/>
        <v>4841</v>
      </c>
    </row>
    <row r="380" spans="1:8" ht="15.75" thickBot="1">
      <c r="A380" s="30">
        <v>119953502</v>
      </c>
      <c r="B380" s="33" t="s">
        <v>424</v>
      </c>
      <c r="C380" s="34" t="s">
        <v>394</v>
      </c>
      <c r="D380" s="35">
        <v>9924</v>
      </c>
      <c r="E380" s="30">
        <v>100</v>
      </c>
      <c r="F380" s="37">
        <f t="shared" si="18"/>
        <v>9924</v>
      </c>
      <c r="G380" s="31">
        <f t="shared" si="19"/>
        <v>19848</v>
      </c>
      <c r="H380" s="32">
        <f t="shared" si="20"/>
        <v>19848</v>
      </c>
    </row>
    <row r="381" spans="1:8" ht="15.75" thickBot="1">
      <c r="A381" s="30">
        <v>118901295</v>
      </c>
      <c r="B381" s="33" t="s">
        <v>424</v>
      </c>
      <c r="C381" s="34" t="s">
        <v>395</v>
      </c>
      <c r="D381" s="35">
        <v>8911</v>
      </c>
      <c r="E381" s="30">
        <v>100</v>
      </c>
      <c r="F381" s="37">
        <f t="shared" si="18"/>
        <v>8911</v>
      </c>
      <c r="G381" s="31">
        <f t="shared" si="19"/>
        <v>17822</v>
      </c>
      <c r="H381" s="32">
        <f t="shared" si="20"/>
        <v>17822</v>
      </c>
    </row>
    <row r="382" spans="1:8" ht="15.75" thickBot="1">
      <c r="A382" s="30">
        <v>119953503</v>
      </c>
      <c r="B382" s="33" t="s">
        <v>424</v>
      </c>
      <c r="C382" s="34" t="s">
        <v>396</v>
      </c>
      <c r="D382" s="35">
        <v>19220</v>
      </c>
      <c r="E382" s="30">
        <v>100</v>
      </c>
      <c r="F382" s="37">
        <f t="shared" si="18"/>
        <v>19220</v>
      </c>
      <c r="G382" s="31">
        <f t="shared" si="19"/>
        <v>38440</v>
      </c>
      <c r="H382" s="32">
        <f t="shared" si="20"/>
        <v>38440</v>
      </c>
    </row>
    <row r="383" spans="1:8" ht="15.75" thickBot="1">
      <c r="A383" s="30">
        <v>116487433</v>
      </c>
      <c r="B383" s="33" t="s">
        <v>424</v>
      </c>
      <c r="C383" s="34" t="s">
        <v>397</v>
      </c>
      <c r="D383" s="35">
        <v>12212</v>
      </c>
      <c r="E383" s="30">
        <v>100</v>
      </c>
      <c r="F383" s="37">
        <f t="shared" si="18"/>
        <v>12212</v>
      </c>
      <c r="G383" s="31">
        <f t="shared" si="19"/>
        <v>24424</v>
      </c>
      <c r="H383" s="32">
        <f t="shared" si="20"/>
        <v>24424</v>
      </c>
    </row>
    <row r="384" spans="1:8" ht="15.75" thickBot="1">
      <c r="A384" s="30">
        <v>115757147</v>
      </c>
      <c r="B384" s="33" t="s">
        <v>424</v>
      </c>
      <c r="C384" s="34" t="s">
        <v>398</v>
      </c>
      <c r="D384" s="35">
        <v>3326</v>
      </c>
      <c r="E384" s="30">
        <v>100</v>
      </c>
      <c r="F384" s="37">
        <f t="shared" si="18"/>
        <v>3326</v>
      </c>
      <c r="G384" s="31">
        <f t="shared" si="19"/>
        <v>6652</v>
      </c>
      <c r="H384" s="32">
        <f t="shared" si="20"/>
        <v>6652</v>
      </c>
    </row>
    <row r="385" spans="1:8" ht="15.75" thickBot="1">
      <c r="A385" s="30">
        <v>115005421</v>
      </c>
      <c r="B385" s="33" t="s">
        <v>424</v>
      </c>
      <c r="C385" s="34" t="s">
        <v>399</v>
      </c>
      <c r="D385" s="35">
        <v>8793</v>
      </c>
      <c r="E385" s="30">
        <v>100</v>
      </c>
      <c r="F385" s="37">
        <f t="shared" si="18"/>
        <v>8793</v>
      </c>
      <c r="G385" s="31">
        <f t="shared" si="19"/>
        <v>17586</v>
      </c>
      <c r="H385" s="32">
        <f t="shared" si="20"/>
        <v>17586</v>
      </c>
    </row>
    <row r="386" spans="1:8" ht="15.75" thickBot="1">
      <c r="A386" s="30">
        <v>114716247</v>
      </c>
      <c r="B386" s="33" t="s">
        <v>424</v>
      </c>
      <c r="C386" s="34" t="s">
        <v>400</v>
      </c>
      <c r="D386" s="35">
        <v>3718</v>
      </c>
      <c r="E386" s="30">
        <v>100</v>
      </c>
      <c r="F386" s="37">
        <f t="shared" si="18"/>
        <v>3718</v>
      </c>
      <c r="G386" s="31">
        <f t="shared" si="19"/>
        <v>7436</v>
      </c>
      <c r="H386" s="32">
        <f t="shared" si="20"/>
        <v>7436</v>
      </c>
    </row>
    <row r="387" spans="1:8" ht="15.75" thickBot="1">
      <c r="A387" s="30">
        <v>114534327</v>
      </c>
      <c r="B387" s="33" t="s">
        <v>424</v>
      </c>
      <c r="C387" s="34" t="s">
        <v>401</v>
      </c>
      <c r="D387" s="35">
        <v>6076</v>
      </c>
      <c r="E387" s="30">
        <v>100</v>
      </c>
      <c r="F387" s="37">
        <f t="shared" si="18"/>
        <v>6076</v>
      </c>
      <c r="G387" s="31">
        <f t="shared" si="19"/>
        <v>12152</v>
      </c>
      <c r="H387" s="32">
        <f t="shared" si="20"/>
        <v>12152</v>
      </c>
    </row>
    <row r="388" spans="1:8" ht="15.75" thickBot="1">
      <c r="A388" s="30">
        <v>110688622</v>
      </c>
      <c r="B388" s="33" t="s">
        <v>424</v>
      </c>
      <c r="C388" s="34" t="s">
        <v>402</v>
      </c>
      <c r="D388" s="35">
        <v>4116</v>
      </c>
      <c r="E388" s="30">
        <v>100</v>
      </c>
      <c r="F388" s="37">
        <f t="shared" si="18"/>
        <v>4116</v>
      </c>
      <c r="G388" s="31">
        <f t="shared" si="19"/>
        <v>8232</v>
      </c>
      <c r="H388" s="32">
        <f t="shared" si="20"/>
        <v>8232</v>
      </c>
    </row>
    <row r="389" spans="1:8" ht="15.75" thickBot="1">
      <c r="A389" s="30">
        <v>110637432</v>
      </c>
      <c r="B389" s="33" t="s">
        <v>424</v>
      </c>
      <c r="C389" s="34" t="s">
        <v>403</v>
      </c>
      <c r="D389" s="35">
        <v>8751</v>
      </c>
      <c r="E389" s="30">
        <v>100</v>
      </c>
      <c r="F389" s="37">
        <f t="shared" si="18"/>
        <v>8751</v>
      </c>
      <c r="G389" s="31">
        <f t="shared" si="19"/>
        <v>17502</v>
      </c>
      <c r="H389" s="32">
        <f t="shared" si="20"/>
        <v>17502</v>
      </c>
    </row>
    <row r="390" spans="1:8" ht="15.75" thickBot="1">
      <c r="A390" s="30">
        <v>110637431</v>
      </c>
      <c r="B390" s="33" t="s">
        <v>424</v>
      </c>
      <c r="C390" s="34" t="s">
        <v>404</v>
      </c>
      <c r="D390" s="35">
        <v>12500</v>
      </c>
      <c r="E390" s="30">
        <v>100</v>
      </c>
      <c r="F390" s="37">
        <f t="shared" si="18"/>
        <v>12500</v>
      </c>
      <c r="G390" s="31">
        <f t="shared" si="19"/>
        <v>25000</v>
      </c>
      <c r="H390" s="32">
        <f t="shared" si="20"/>
        <v>25000</v>
      </c>
    </row>
    <row r="391" spans="1:8" ht="15.75" thickBot="1">
      <c r="A391" s="30">
        <v>110637420</v>
      </c>
      <c r="B391" s="33" t="s">
        <v>424</v>
      </c>
      <c r="C391" s="42" t="s">
        <v>405</v>
      </c>
      <c r="D391" s="35">
        <v>19541</v>
      </c>
      <c r="E391" s="30">
        <v>100</v>
      </c>
      <c r="F391" s="37">
        <f t="shared" si="18"/>
        <v>19541</v>
      </c>
      <c r="G391" s="31">
        <f t="shared" si="19"/>
        <v>39082</v>
      </c>
      <c r="H391" s="32">
        <f t="shared" si="20"/>
        <v>39082</v>
      </c>
    </row>
    <row r="392" spans="1:8" ht="15.75" thickBot="1">
      <c r="A392" s="30">
        <v>110527742</v>
      </c>
      <c r="B392" s="34" t="s">
        <v>424</v>
      </c>
      <c r="C392" s="43" t="s">
        <v>406</v>
      </c>
      <c r="D392" s="36">
        <v>4835</v>
      </c>
      <c r="E392" s="30">
        <v>100</v>
      </c>
      <c r="F392" s="37">
        <f t="shared" si="18"/>
        <v>4835</v>
      </c>
      <c r="G392" s="31">
        <f t="shared" si="19"/>
        <v>9670</v>
      </c>
      <c r="H392" s="32">
        <f t="shared" si="20"/>
        <v>9670</v>
      </c>
    </row>
    <row r="393" spans="1:8" ht="15.75" thickBot="1">
      <c r="A393" s="30">
        <v>108141584</v>
      </c>
      <c r="B393" s="34" t="s">
        <v>424</v>
      </c>
      <c r="C393" s="43" t="s">
        <v>407</v>
      </c>
      <c r="D393" s="36">
        <v>9397</v>
      </c>
      <c r="E393" s="30">
        <v>100</v>
      </c>
      <c r="F393" s="37">
        <f t="shared" si="18"/>
        <v>9397</v>
      </c>
      <c r="G393" s="31">
        <f t="shared" si="19"/>
        <v>18794</v>
      </c>
      <c r="H393" s="32">
        <f t="shared" si="20"/>
        <v>18794</v>
      </c>
    </row>
    <row r="394" spans="1:8" ht="15.75" thickBot="1">
      <c r="A394" s="30">
        <v>130473724</v>
      </c>
      <c r="B394" s="34" t="s">
        <v>418</v>
      </c>
      <c r="C394" s="43" t="s">
        <v>429</v>
      </c>
      <c r="D394" s="36">
        <v>12942</v>
      </c>
      <c r="E394" s="30">
        <v>100</v>
      </c>
      <c r="F394" s="37">
        <f t="shared" si="18"/>
        <v>12942</v>
      </c>
      <c r="G394" s="31">
        <f t="shared" si="19"/>
        <v>25884</v>
      </c>
      <c r="H394" s="32">
        <f t="shared" si="20"/>
        <v>25884</v>
      </c>
    </row>
    <row r="395" spans="1:8" ht="15.75" thickBot="1">
      <c r="A395" s="30">
        <v>130474115</v>
      </c>
      <c r="B395" s="34" t="s">
        <v>418</v>
      </c>
      <c r="C395" s="43" t="s">
        <v>430</v>
      </c>
      <c r="D395" s="36">
        <v>12942</v>
      </c>
      <c r="E395" s="30">
        <v>100</v>
      </c>
      <c r="F395" s="37">
        <f t="shared" si="18"/>
        <v>12942</v>
      </c>
      <c r="G395" s="31">
        <f t="shared" si="19"/>
        <v>25884</v>
      </c>
      <c r="H395" s="32">
        <f t="shared" si="20"/>
        <v>25884</v>
      </c>
    </row>
    <row r="396" spans="1:8" ht="15.75" thickBot="1">
      <c r="A396" s="30">
        <v>130474195</v>
      </c>
      <c r="B396" s="34" t="s">
        <v>418</v>
      </c>
      <c r="C396" s="43" t="s">
        <v>431</v>
      </c>
      <c r="D396" s="36">
        <v>14481</v>
      </c>
      <c r="E396" s="30">
        <v>100</v>
      </c>
      <c r="F396" s="37">
        <f t="shared" si="18"/>
        <v>14481</v>
      </c>
      <c r="G396" s="31">
        <f t="shared" si="19"/>
        <v>28962</v>
      </c>
      <c r="H396" s="32">
        <f t="shared" si="20"/>
        <v>28962</v>
      </c>
    </row>
    <row r="397" spans="1:8" ht="15.75" thickBot="1">
      <c r="A397" s="30">
        <v>130474270</v>
      </c>
      <c r="B397" s="34" t="s">
        <v>418</v>
      </c>
      <c r="C397" s="43" t="s">
        <v>432</v>
      </c>
      <c r="D397" s="36">
        <v>14481</v>
      </c>
      <c r="E397" s="30">
        <v>100</v>
      </c>
      <c r="F397" s="37">
        <f t="shared" si="18"/>
        <v>14481</v>
      </c>
      <c r="G397" s="31">
        <f t="shared" si="19"/>
        <v>28962</v>
      </c>
      <c r="H397" s="32">
        <f t="shared" si="20"/>
        <v>28962</v>
      </c>
    </row>
    <row r="398" spans="1:8" ht="15.75" thickBot="1">
      <c r="A398" s="30">
        <v>130474332</v>
      </c>
      <c r="B398" s="34" t="s">
        <v>418</v>
      </c>
      <c r="C398" s="43" t="s">
        <v>433</v>
      </c>
      <c r="D398" s="36">
        <v>14481</v>
      </c>
      <c r="E398" s="30">
        <v>100</v>
      </c>
      <c r="F398" s="37">
        <f t="shared" si="18"/>
        <v>14481</v>
      </c>
      <c r="G398" s="31">
        <f t="shared" si="19"/>
        <v>28962</v>
      </c>
      <c r="H398" s="32">
        <f t="shared" si="20"/>
        <v>28962</v>
      </c>
    </row>
    <row r="399" spans="1:8" ht="15.75" thickBot="1">
      <c r="A399" s="30">
        <v>130474536</v>
      </c>
      <c r="B399" s="34" t="s">
        <v>418</v>
      </c>
      <c r="C399" s="43" t="s">
        <v>434</v>
      </c>
      <c r="D399" s="36">
        <v>14481</v>
      </c>
      <c r="E399" s="30">
        <v>100</v>
      </c>
      <c r="F399" s="37">
        <f t="shared" si="18"/>
        <v>14481</v>
      </c>
      <c r="G399" s="31">
        <f t="shared" si="19"/>
        <v>28962</v>
      </c>
      <c r="H399" s="32">
        <f t="shared" si="20"/>
        <v>28962</v>
      </c>
    </row>
    <row r="400" spans="1:8" ht="15.75" thickBot="1">
      <c r="A400" s="30">
        <v>130474647</v>
      </c>
      <c r="B400" s="34" t="s">
        <v>418</v>
      </c>
      <c r="C400" s="43" t="s">
        <v>435</v>
      </c>
      <c r="D400" s="36">
        <v>14852</v>
      </c>
      <c r="E400" s="30">
        <v>100</v>
      </c>
      <c r="F400" s="37">
        <f t="shared" si="18"/>
        <v>14852</v>
      </c>
      <c r="G400" s="31">
        <f t="shared" si="19"/>
        <v>29704</v>
      </c>
      <c r="H400" s="32">
        <f t="shared" si="20"/>
        <v>29704</v>
      </c>
    </row>
    <row r="401" spans="1:9" ht="15.75" thickBot="1">
      <c r="A401" s="30">
        <v>130474785</v>
      </c>
      <c r="B401" s="34" t="s">
        <v>418</v>
      </c>
      <c r="C401" s="43" t="s">
        <v>436</v>
      </c>
      <c r="D401" s="36">
        <v>14852</v>
      </c>
      <c r="E401" s="30">
        <v>100</v>
      </c>
      <c r="F401" s="37">
        <f t="shared" si="18"/>
        <v>14852</v>
      </c>
      <c r="G401" s="31">
        <f t="shared" si="19"/>
        <v>29704</v>
      </c>
      <c r="H401" s="32">
        <f t="shared" si="20"/>
        <v>29704</v>
      </c>
    </row>
    <row r="402" spans="1:9" ht="15.75" thickBot="1">
      <c r="A402" s="30">
        <v>130474846</v>
      </c>
      <c r="B402" s="34" t="s">
        <v>418</v>
      </c>
      <c r="C402" s="43" t="s">
        <v>437</v>
      </c>
      <c r="D402" s="36">
        <v>14852</v>
      </c>
      <c r="E402" s="30">
        <v>100</v>
      </c>
      <c r="F402" s="37">
        <f t="shared" si="18"/>
        <v>14852</v>
      </c>
      <c r="G402" s="31">
        <f t="shared" si="19"/>
        <v>29704</v>
      </c>
      <c r="H402" s="32">
        <f t="shared" si="20"/>
        <v>29704</v>
      </c>
    </row>
    <row r="403" spans="1:9" ht="15.75" thickBot="1">
      <c r="A403" s="30">
        <v>130529082</v>
      </c>
      <c r="B403" s="34" t="s">
        <v>417</v>
      </c>
      <c r="C403" s="43" t="s">
        <v>439</v>
      </c>
      <c r="D403" s="36">
        <v>1288</v>
      </c>
      <c r="E403" s="30">
        <v>100</v>
      </c>
      <c r="F403" s="37">
        <f t="shared" si="18"/>
        <v>1288</v>
      </c>
      <c r="G403" s="31">
        <f t="shared" si="19"/>
        <v>2576</v>
      </c>
      <c r="H403" s="32">
        <f t="shared" si="20"/>
        <v>2576</v>
      </c>
    </row>
    <row r="404" spans="1:9" ht="15.75" thickBot="1">
      <c r="A404" s="30">
        <v>130529080</v>
      </c>
      <c r="B404" s="34" t="s">
        <v>417</v>
      </c>
      <c r="C404" s="43" t="s">
        <v>441</v>
      </c>
      <c r="D404" s="36">
        <v>1288</v>
      </c>
      <c r="E404" s="30">
        <v>100</v>
      </c>
      <c r="F404" s="37">
        <f t="shared" si="18"/>
        <v>1288</v>
      </c>
      <c r="G404" s="31">
        <f t="shared" si="19"/>
        <v>2576</v>
      </c>
      <c r="H404" s="32">
        <f t="shared" si="20"/>
        <v>2576</v>
      </c>
    </row>
    <row r="405" spans="1:9" ht="15.75" thickBot="1">
      <c r="A405" s="30">
        <v>130529047</v>
      </c>
      <c r="B405" s="34" t="s">
        <v>417</v>
      </c>
      <c r="C405" s="43" t="s">
        <v>447</v>
      </c>
      <c r="D405" s="36">
        <v>2740</v>
      </c>
      <c r="E405" s="30">
        <v>100</v>
      </c>
      <c r="F405" s="37">
        <f t="shared" si="18"/>
        <v>2740</v>
      </c>
      <c r="G405" s="31">
        <f t="shared" si="19"/>
        <v>5480</v>
      </c>
      <c r="H405" s="32">
        <f t="shared" si="20"/>
        <v>4697</v>
      </c>
    </row>
    <row r="406" spans="1:9" ht="15.75" thickBot="1">
      <c r="A406" s="30">
        <v>130485248</v>
      </c>
      <c r="B406" s="34" t="s">
        <v>417</v>
      </c>
      <c r="C406" s="43" t="s">
        <v>448</v>
      </c>
      <c r="D406" s="36">
        <v>2740</v>
      </c>
      <c r="E406" s="30">
        <v>100</v>
      </c>
      <c r="F406" s="37">
        <f t="shared" si="18"/>
        <v>2740</v>
      </c>
      <c r="G406" s="31">
        <f t="shared" si="19"/>
        <v>5480</v>
      </c>
      <c r="H406" s="32">
        <f t="shared" si="20"/>
        <v>4697</v>
      </c>
    </row>
    <row r="407" spans="1:9" ht="15.75" thickBot="1">
      <c r="A407" s="30">
        <v>130528888</v>
      </c>
      <c r="B407" s="34" t="s">
        <v>417</v>
      </c>
      <c r="C407" s="43" t="s">
        <v>453</v>
      </c>
      <c r="D407" s="36">
        <v>1288</v>
      </c>
      <c r="E407" s="30">
        <v>100</v>
      </c>
      <c r="F407" s="37">
        <f t="shared" si="18"/>
        <v>1288</v>
      </c>
      <c r="G407" s="31">
        <f t="shared" si="19"/>
        <v>2576</v>
      </c>
      <c r="H407" s="32">
        <f t="shared" si="20"/>
        <v>2576</v>
      </c>
    </row>
    <row r="408" spans="1:9" ht="15.75" thickBot="1">
      <c r="A408" s="30">
        <v>130528884</v>
      </c>
      <c r="B408" s="34" t="s">
        <v>417</v>
      </c>
      <c r="C408" s="43" t="s">
        <v>462</v>
      </c>
      <c r="D408" s="36">
        <v>3296</v>
      </c>
      <c r="E408" s="30">
        <v>100</v>
      </c>
      <c r="F408" s="37">
        <f t="shared" si="18"/>
        <v>3296</v>
      </c>
      <c r="G408" s="31">
        <f t="shared" si="19"/>
        <v>6592</v>
      </c>
      <c r="H408" s="32">
        <f t="shared" si="20"/>
        <v>6592</v>
      </c>
    </row>
    <row r="409" spans="1:9" ht="15.75" thickBot="1">
      <c r="A409" s="30">
        <v>130528892</v>
      </c>
      <c r="B409" s="34" t="s">
        <v>417</v>
      </c>
      <c r="C409" s="43" t="s">
        <v>463</v>
      </c>
      <c r="D409" s="36">
        <v>1288</v>
      </c>
      <c r="E409" s="30">
        <v>100</v>
      </c>
      <c r="F409" s="37">
        <f t="shared" si="18"/>
        <v>1288</v>
      </c>
      <c r="G409" s="31">
        <f t="shared" si="19"/>
        <v>2576</v>
      </c>
      <c r="H409" s="32">
        <f t="shared" si="20"/>
        <v>2576</v>
      </c>
    </row>
    <row r="410" spans="1:9" ht="15.75" thickBot="1">
      <c r="A410" s="30">
        <v>130529042</v>
      </c>
      <c r="B410" s="34" t="s">
        <v>417</v>
      </c>
      <c r="C410" s="43" t="s">
        <v>467</v>
      </c>
      <c r="D410" s="36">
        <v>1360</v>
      </c>
      <c r="E410" s="30">
        <v>100</v>
      </c>
      <c r="F410" s="37">
        <f t="shared" si="18"/>
        <v>1360</v>
      </c>
      <c r="G410" s="31">
        <f t="shared" si="19"/>
        <v>2720</v>
      </c>
      <c r="H410" s="32">
        <f t="shared" si="20"/>
        <v>2720</v>
      </c>
    </row>
    <row r="411" spans="1:9" ht="15.75" thickBot="1">
      <c r="A411" s="30">
        <v>130528882</v>
      </c>
      <c r="B411" s="34" t="s">
        <v>417</v>
      </c>
      <c r="C411" s="43" t="s">
        <v>449</v>
      </c>
      <c r="D411" s="36">
        <v>1684</v>
      </c>
      <c r="E411" s="30">
        <v>100</v>
      </c>
      <c r="F411" s="37">
        <f t="shared" si="18"/>
        <v>1684</v>
      </c>
      <c r="G411" s="31">
        <f t="shared" si="19"/>
        <v>3368</v>
      </c>
      <c r="H411" s="32">
        <f t="shared" si="20"/>
        <v>3368</v>
      </c>
    </row>
    <row r="412" spans="1:9" ht="15.75" thickBot="1">
      <c r="A412" s="30">
        <v>130529039</v>
      </c>
      <c r="B412" s="34" t="s">
        <v>417</v>
      </c>
      <c r="C412" s="43" t="s">
        <v>443</v>
      </c>
      <c r="D412" s="36">
        <v>1349</v>
      </c>
      <c r="E412" s="30">
        <v>100</v>
      </c>
      <c r="F412" s="37">
        <f t="shared" si="18"/>
        <v>1349</v>
      </c>
      <c r="G412" s="31">
        <f t="shared" si="19"/>
        <v>2698</v>
      </c>
      <c r="H412" s="32">
        <f t="shared" si="20"/>
        <v>2698</v>
      </c>
    </row>
    <row r="413" spans="1:9" ht="15.75" thickBot="1">
      <c r="A413" s="30">
        <v>130529077</v>
      </c>
      <c r="B413" s="34" t="s">
        <v>417</v>
      </c>
      <c r="C413" s="43" t="s">
        <v>438</v>
      </c>
      <c r="D413" s="36">
        <v>3337</v>
      </c>
      <c r="E413" s="30">
        <v>100</v>
      </c>
      <c r="F413" s="37">
        <f t="shared" si="18"/>
        <v>3337</v>
      </c>
      <c r="G413" s="31">
        <f t="shared" si="19"/>
        <v>6674</v>
      </c>
      <c r="H413" s="32">
        <f t="shared" si="20"/>
        <v>6674</v>
      </c>
    </row>
    <row r="414" spans="1:9" ht="15.75" thickBot="1">
      <c r="A414" s="30">
        <v>130529074</v>
      </c>
      <c r="B414" s="34" t="s">
        <v>417</v>
      </c>
      <c r="C414" s="43" t="s">
        <v>440</v>
      </c>
      <c r="D414" s="36">
        <v>3502</v>
      </c>
      <c r="E414" s="30">
        <v>100</v>
      </c>
      <c r="F414" s="37">
        <f t="shared" si="18"/>
        <v>3502</v>
      </c>
      <c r="G414" s="31">
        <f t="shared" si="19"/>
        <v>7004</v>
      </c>
      <c r="H414" s="32">
        <f t="shared" si="20"/>
        <v>7004</v>
      </c>
      <c r="I414">
        <v>4999</v>
      </c>
    </row>
    <row r="415" spans="1:9" ht="15.75" thickBot="1">
      <c r="A415" s="30">
        <v>130528871</v>
      </c>
      <c r="B415" s="34" t="s">
        <v>417</v>
      </c>
      <c r="C415" s="43" t="s">
        <v>450</v>
      </c>
      <c r="D415" s="36">
        <v>3605</v>
      </c>
      <c r="E415" s="30">
        <v>100</v>
      </c>
      <c r="F415" s="37">
        <f t="shared" si="18"/>
        <v>3605</v>
      </c>
      <c r="G415" s="31">
        <f t="shared" si="19"/>
        <v>7210</v>
      </c>
      <c r="H415" s="32">
        <f t="shared" si="20"/>
        <v>7210</v>
      </c>
      <c r="I415">
        <v>1</v>
      </c>
    </row>
    <row r="416" spans="1:9" ht="15.75" thickBot="1">
      <c r="A416" s="30">
        <v>130529035</v>
      </c>
      <c r="B416" s="34" t="s">
        <v>417</v>
      </c>
      <c r="C416" s="43" t="s">
        <v>454</v>
      </c>
      <c r="D416" s="36">
        <v>2966</v>
      </c>
      <c r="E416" s="30">
        <v>100</v>
      </c>
      <c r="F416" s="37">
        <f t="shared" si="18"/>
        <v>2966</v>
      </c>
      <c r="G416" s="31">
        <f t="shared" si="19"/>
        <v>5932</v>
      </c>
      <c r="H416" s="32">
        <f t="shared" si="20"/>
        <v>4999</v>
      </c>
    </row>
    <row r="417" spans="1:8" ht="15.75" thickBot="1">
      <c r="A417" s="30">
        <v>130529032</v>
      </c>
      <c r="B417" s="34" t="s">
        <v>417</v>
      </c>
      <c r="C417" s="43" t="s">
        <v>459</v>
      </c>
      <c r="D417" s="36">
        <v>2966</v>
      </c>
      <c r="E417" s="30">
        <v>100</v>
      </c>
      <c r="F417" s="37">
        <f t="shared" si="18"/>
        <v>2966</v>
      </c>
      <c r="G417" s="31">
        <f t="shared" si="19"/>
        <v>5932</v>
      </c>
      <c r="H417" s="32">
        <f t="shared" si="20"/>
        <v>4999</v>
      </c>
    </row>
    <row r="418" spans="1:8" ht="15.75" thickBot="1">
      <c r="A418" s="30">
        <v>130528875</v>
      </c>
      <c r="B418" s="34" t="s">
        <v>417</v>
      </c>
      <c r="C418" s="43" t="s">
        <v>461</v>
      </c>
      <c r="D418" s="36">
        <v>2966</v>
      </c>
      <c r="E418" s="30">
        <v>100</v>
      </c>
      <c r="F418" s="37">
        <f t="shared" si="18"/>
        <v>2966</v>
      </c>
      <c r="G418" s="31">
        <f t="shared" si="19"/>
        <v>5932</v>
      </c>
      <c r="H418" s="32">
        <f t="shared" si="20"/>
        <v>4999</v>
      </c>
    </row>
    <row r="419" spans="1:8" ht="15.75" thickBot="1">
      <c r="A419" s="30">
        <v>130528879</v>
      </c>
      <c r="B419" s="34" t="s">
        <v>417</v>
      </c>
      <c r="C419" s="43" t="s">
        <v>478</v>
      </c>
      <c r="D419" s="36">
        <v>2966</v>
      </c>
      <c r="E419" s="30">
        <v>100</v>
      </c>
      <c r="F419" s="37">
        <f t="shared" si="18"/>
        <v>2966</v>
      </c>
      <c r="G419" s="31">
        <f t="shared" si="19"/>
        <v>5932</v>
      </c>
      <c r="H419" s="32">
        <f t="shared" si="20"/>
        <v>4999</v>
      </c>
    </row>
    <row r="420" spans="1:8" ht="15.75" thickBot="1">
      <c r="A420" s="30">
        <v>130529029</v>
      </c>
      <c r="B420" s="34" t="s">
        <v>417</v>
      </c>
      <c r="C420" s="43" t="s">
        <v>465</v>
      </c>
      <c r="D420" s="36">
        <v>1349</v>
      </c>
      <c r="E420" s="30">
        <v>100</v>
      </c>
      <c r="F420" s="37">
        <f t="shared" si="18"/>
        <v>1349</v>
      </c>
      <c r="G420" s="31">
        <f t="shared" si="19"/>
        <v>2698</v>
      </c>
      <c r="H420" s="32">
        <f t="shared" si="20"/>
        <v>2698</v>
      </c>
    </row>
    <row r="421" spans="1:8" ht="15.75" thickBot="1">
      <c r="A421" s="30">
        <v>130528869</v>
      </c>
      <c r="B421" s="34" t="s">
        <v>417</v>
      </c>
      <c r="C421" s="43" t="s">
        <v>442</v>
      </c>
      <c r="D421" s="36">
        <v>1684</v>
      </c>
      <c r="E421" s="30">
        <v>100</v>
      </c>
      <c r="F421" s="37">
        <f t="shared" si="18"/>
        <v>1684</v>
      </c>
      <c r="G421" s="31">
        <f t="shared" si="19"/>
        <v>3368</v>
      </c>
      <c r="H421" s="32">
        <f t="shared" si="20"/>
        <v>3368</v>
      </c>
    </row>
    <row r="422" spans="1:8" ht="15.75" thickBot="1">
      <c r="A422" s="30">
        <v>130529069</v>
      </c>
      <c r="B422" s="34" t="s">
        <v>417</v>
      </c>
      <c r="C422" s="43" t="s">
        <v>458</v>
      </c>
      <c r="D422" s="36">
        <v>1612</v>
      </c>
      <c r="E422" s="30">
        <v>100</v>
      </c>
      <c r="F422" s="37">
        <f t="shared" si="18"/>
        <v>1612</v>
      </c>
      <c r="G422" s="31">
        <f t="shared" si="19"/>
        <v>3224</v>
      </c>
      <c r="H422" s="32">
        <f t="shared" si="20"/>
        <v>3224</v>
      </c>
    </row>
    <row r="423" spans="1:8" ht="15.75" thickBot="1">
      <c r="A423" s="30">
        <v>130529061</v>
      </c>
      <c r="B423" s="34" t="s">
        <v>417</v>
      </c>
      <c r="C423" s="43" t="s">
        <v>466</v>
      </c>
      <c r="D423" s="36">
        <v>2966</v>
      </c>
      <c r="E423" s="30">
        <v>100</v>
      </c>
      <c r="F423" s="37">
        <f t="shared" si="18"/>
        <v>2966</v>
      </c>
      <c r="G423" s="31">
        <f t="shared" si="19"/>
        <v>5932</v>
      </c>
      <c r="H423" s="32">
        <f t="shared" si="20"/>
        <v>4999</v>
      </c>
    </row>
    <row r="424" spans="1:8" ht="15.75" thickBot="1">
      <c r="A424" s="30">
        <v>130529059</v>
      </c>
      <c r="B424" s="34" t="s">
        <v>417</v>
      </c>
      <c r="C424" s="43" t="s">
        <v>445</v>
      </c>
      <c r="D424" s="36">
        <v>2966</v>
      </c>
      <c r="E424" s="30">
        <v>100</v>
      </c>
      <c r="F424" s="37">
        <f t="shared" si="18"/>
        <v>2966</v>
      </c>
      <c r="G424" s="31">
        <f t="shared" si="19"/>
        <v>5932</v>
      </c>
      <c r="H424" s="32">
        <f t="shared" si="20"/>
        <v>4999</v>
      </c>
    </row>
    <row r="425" spans="1:8" ht="15.75" thickBot="1">
      <c r="A425" s="30">
        <v>130529057</v>
      </c>
      <c r="B425" s="34" t="s">
        <v>417</v>
      </c>
      <c r="C425" s="43" t="s">
        <v>452</v>
      </c>
      <c r="D425" s="36">
        <v>2966</v>
      </c>
      <c r="E425" s="30">
        <v>100</v>
      </c>
      <c r="F425" s="37">
        <f t="shared" si="18"/>
        <v>2966</v>
      </c>
      <c r="G425" s="31">
        <f t="shared" si="19"/>
        <v>5932</v>
      </c>
      <c r="H425" s="32">
        <f t="shared" si="20"/>
        <v>4999</v>
      </c>
    </row>
    <row r="426" spans="1:8" ht="15.75" thickBot="1">
      <c r="A426" s="30">
        <v>130528895</v>
      </c>
      <c r="B426" s="34" t="s">
        <v>417</v>
      </c>
      <c r="C426" s="43" t="s">
        <v>455</v>
      </c>
      <c r="D426" s="36">
        <v>3090</v>
      </c>
      <c r="E426" s="30">
        <v>100</v>
      </c>
      <c r="F426" s="37">
        <f t="shared" si="18"/>
        <v>3090</v>
      </c>
      <c r="G426" s="31">
        <f t="shared" si="19"/>
        <v>6180</v>
      </c>
      <c r="H426" s="32">
        <f t="shared" si="20"/>
        <v>6180</v>
      </c>
    </row>
    <row r="427" spans="1:8" ht="15.75" thickBot="1">
      <c r="A427" s="30">
        <v>130528901</v>
      </c>
      <c r="B427" s="34" t="s">
        <v>417</v>
      </c>
      <c r="C427" s="43" t="s">
        <v>457</v>
      </c>
      <c r="D427" s="36">
        <v>2966</v>
      </c>
      <c r="E427" s="30">
        <v>100</v>
      </c>
      <c r="F427" s="37">
        <f t="shared" si="18"/>
        <v>2966</v>
      </c>
      <c r="G427" s="31">
        <f t="shared" si="19"/>
        <v>5932</v>
      </c>
      <c r="H427" s="32">
        <f t="shared" si="20"/>
        <v>4999</v>
      </c>
    </row>
    <row r="428" spans="1:8" ht="15.75" thickBot="1">
      <c r="A428" s="30">
        <v>130529089</v>
      </c>
      <c r="B428" s="34" t="s">
        <v>417</v>
      </c>
      <c r="C428" s="43" t="s">
        <v>464</v>
      </c>
      <c r="D428" s="36">
        <v>2966</v>
      </c>
      <c r="E428" s="30">
        <v>100</v>
      </c>
      <c r="F428" s="37">
        <f t="shared" si="18"/>
        <v>2966</v>
      </c>
      <c r="G428" s="31">
        <f t="shared" si="19"/>
        <v>5932</v>
      </c>
      <c r="H428" s="32">
        <f t="shared" si="20"/>
        <v>4999</v>
      </c>
    </row>
    <row r="429" spans="1:8" ht="15.75" thickBot="1">
      <c r="A429" s="30">
        <v>130529052</v>
      </c>
      <c r="B429" s="34" t="s">
        <v>417</v>
      </c>
      <c r="C429" s="43" t="s">
        <v>468</v>
      </c>
      <c r="D429" s="36">
        <v>3090</v>
      </c>
      <c r="E429" s="30">
        <v>100</v>
      </c>
      <c r="F429" s="37">
        <f t="shared" si="18"/>
        <v>3090</v>
      </c>
      <c r="G429" s="31">
        <f t="shared" si="19"/>
        <v>6180</v>
      </c>
      <c r="H429" s="32">
        <f t="shared" si="20"/>
        <v>6180</v>
      </c>
    </row>
    <row r="430" spans="1:8" ht="15.75" thickBot="1">
      <c r="A430" s="30">
        <v>130529084</v>
      </c>
      <c r="B430" s="34" t="s">
        <v>417</v>
      </c>
      <c r="C430" s="43" t="s">
        <v>469</v>
      </c>
      <c r="D430" s="36">
        <v>3296</v>
      </c>
      <c r="E430" s="30">
        <v>100</v>
      </c>
      <c r="F430" s="37">
        <f t="shared" si="18"/>
        <v>3296</v>
      </c>
      <c r="G430" s="31">
        <f t="shared" si="19"/>
        <v>6592</v>
      </c>
      <c r="H430" s="32">
        <f t="shared" si="20"/>
        <v>6592</v>
      </c>
    </row>
    <row r="431" spans="1:8" ht="15.75" thickBot="1">
      <c r="A431" s="30">
        <v>130529025</v>
      </c>
      <c r="B431" s="34" t="s">
        <v>417</v>
      </c>
      <c r="C431" s="43" t="s">
        <v>444</v>
      </c>
      <c r="D431" s="36">
        <v>1406</v>
      </c>
      <c r="E431" s="30">
        <v>100</v>
      </c>
      <c r="F431" s="37">
        <f t="shared" si="18"/>
        <v>1406</v>
      </c>
      <c r="G431" s="31">
        <f t="shared" si="19"/>
        <v>2812</v>
      </c>
      <c r="H431" s="32">
        <f t="shared" si="20"/>
        <v>2812</v>
      </c>
    </row>
    <row r="432" spans="1:8" ht="15.75" thickBot="1">
      <c r="A432" s="30">
        <v>130529027</v>
      </c>
      <c r="B432" s="34" t="s">
        <v>417</v>
      </c>
      <c r="C432" s="43" t="s">
        <v>446</v>
      </c>
      <c r="D432" s="36">
        <v>1406</v>
      </c>
      <c r="E432" s="30">
        <v>100</v>
      </c>
      <c r="F432" s="37">
        <f t="shared" si="18"/>
        <v>1406</v>
      </c>
      <c r="G432" s="31">
        <f t="shared" si="19"/>
        <v>2812</v>
      </c>
      <c r="H432" s="32">
        <f t="shared" si="20"/>
        <v>2812</v>
      </c>
    </row>
    <row r="433" spans="1:11" ht="15.75" thickBot="1">
      <c r="A433" s="30">
        <v>130529065</v>
      </c>
      <c r="B433" s="34" t="s">
        <v>417</v>
      </c>
      <c r="C433" s="43" t="s">
        <v>451</v>
      </c>
      <c r="D433" s="36">
        <v>1406</v>
      </c>
      <c r="E433" s="30">
        <v>100</v>
      </c>
      <c r="F433" s="37">
        <f t="shared" si="18"/>
        <v>1406</v>
      </c>
      <c r="G433" s="31">
        <f t="shared" si="19"/>
        <v>2812</v>
      </c>
      <c r="H433" s="32">
        <f t="shared" si="20"/>
        <v>2812</v>
      </c>
    </row>
    <row r="434" spans="1:11" ht="15.75" thickBot="1">
      <c r="A434" s="30">
        <v>130528865</v>
      </c>
      <c r="B434" s="34" t="s">
        <v>417</v>
      </c>
      <c r="C434" s="43" t="s">
        <v>460</v>
      </c>
      <c r="D434" s="36">
        <v>1406</v>
      </c>
      <c r="E434" s="30">
        <v>100</v>
      </c>
      <c r="F434" s="37">
        <f t="shared" si="18"/>
        <v>1406</v>
      </c>
      <c r="G434" s="31">
        <f t="shared" si="19"/>
        <v>2812</v>
      </c>
      <c r="H434" s="32">
        <f t="shared" si="20"/>
        <v>2812</v>
      </c>
    </row>
    <row r="435" spans="1:11" ht="15.75" thickBot="1">
      <c r="A435" s="30">
        <v>130502685</v>
      </c>
      <c r="B435" s="34" t="s">
        <v>417</v>
      </c>
      <c r="C435" s="43" t="s">
        <v>470</v>
      </c>
      <c r="D435" s="36">
        <v>1406</v>
      </c>
      <c r="E435" s="30">
        <v>100</v>
      </c>
      <c r="F435" s="37">
        <f t="shared" si="18"/>
        <v>1406</v>
      </c>
      <c r="G435" s="31">
        <f t="shared" si="19"/>
        <v>2812</v>
      </c>
      <c r="H435" s="32">
        <f t="shared" si="20"/>
        <v>2812</v>
      </c>
    </row>
    <row r="436" spans="1:11" ht="15.75" thickBot="1">
      <c r="A436" s="30">
        <v>130503112</v>
      </c>
      <c r="B436" s="34" t="s">
        <v>417</v>
      </c>
      <c r="C436" s="43" t="s">
        <v>471</v>
      </c>
      <c r="D436" s="36">
        <v>1406</v>
      </c>
      <c r="E436" s="30">
        <v>100</v>
      </c>
      <c r="F436" s="37">
        <f t="shared" si="18"/>
        <v>1406</v>
      </c>
      <c r="G436" s="31">
        <f t="shared" si="19"/>
        <v>2812</v>
      </c>
      <c r="H436" s="32">
        <f t="shared" si="20"/>
        <v>2812</v>
      </c>
    </row>
    <row r="437" spans="1:11" ht="15.75" thickBot="1">
      <c r="A437" s="30">
        <v>130503645</v>
      </c>
      <c r="B437" s="34" t="s">
        <v>417</v>
      </c>
      <c r="C437" s="43" t="s">
        <v>472</v>
      </c>
      <c r="D437" s="36">
        <v>1406</v>
      </c>
      <c r="E437" s="30">
        <v>100</v>
      </c>
      <c r="F437" s="37">
        <f t="shared" si="18"/>
        <v>1406</v>
      </c>
      <c r="G437" s="31">
        <f t="shared" si="19"/>
        <v>2812</v>
      </c>
      <c r="H437" s="32">
        <f t="shared" si="20"/>
        <v>2812</v>
      </c>
    </row>
    <row r="438" spans="1:11" ht="15.75" thickBot="1">
      <c r="A438" s="30">
        <v>130504021</v>
      </c>
      <c r="B438" s="34" t="s">
        <v>417</v>
      </c>
      <c r="C438" s="43" t="s">
        <v>473</v>
      </c>
      <c r="D438" s="36">
        <v>1406</v>
      </c>
      <c r="E438" s="30">
        <v>100</v>
      </c>
      <c r="F438" s="37">
        <f t="shared" si="18"/>
        <v>1406</v>
      </c>
      <c r="G438" s="31">
        <f t="shared" si="19"/>
        <v>2812</v>
      </c>
      <c r="H438" s="32">
        <f t="shared" si="20"/>
        <v>2812</v>
      </c>
    </row>
    <row r="439" spans="1:11" ht="15.75" thickBot="1">
      <c r="A439" s="30">
        <v>130505478</v>
      </c>
      <c r="B439" s="34" t="s">
        <v>417</v>
      </c>
      <c r="C439" s="43" t="s">
        <v>474</v>
      </c>
      <c r="D439" s="36">
        <v>1406</v>
      </c>
      <c r="E439" s="30">
        <v>100</v>
      </c>
      <c r="F439" s="37">
        <f t="shared" si="18"/>
        <v>1406</v>
      </c>
      <c r="G439" s="31">
        <f t="shared" si="19"/>
        <v>2812</v>
      </c>
      <c r="H439" s="32">
        <f t="shared" si="20"/>
        <v>2812</v>
      </c>
    </row>
    <row r="440" spans="1:11" ht="15.75" thickBot="1">
      <c r="A440" s="30">
        <v>130505719</v>
      </c>
      <c r="B440" s="34" t="s">
        <v>417</v>
      </c>
      <c r="C440" s="43" t="s">
        <v>475</v>
      </c>
      <c r="D440" s="36">
        <v>1406</v>
      </c>
      <c r="E440" s="30">
        <v>100</v>
      </c>
      <c r="F440" s="37">
        <f t="shared" si="18"/>
        <v>1406</v>
      </c>
      <c r="G440" s="31">
        <f t="shared" si="19"/>
        <v>2812</v>
      </c>
      <c r="H440" s="32">
        <f t="shared" si="20"/>
        <v>2812</v>
      </c>
      <c r="I440">
        <v>2812</v>
      </c>
      <c r="J440">
        <v>2812</v>
      </c>
      <c r="K440">
        <v>2812</v>
      </c>
    </row>
    <row r="441" spans="1:11" ht="15.75" thickBot="1">
      <c r="A441" s="30">
        <v>130505973</v>
      </c>
      <c r="B441" s="34" t="s">
        <v>417</v>
      </c>
      <c r="C441" s="43" t="s">
        <v>476</v>
      </c>
      <c r="D441" s="36">
        <v>1406</v>
      </c>
      <c r="E441" s="30">
        <v>100</v>
      </c>
      <c r="F441" s="37">
        <f t="shared" si="18"/>
        <v>1406</v>
      </c>
      <c r="G441" s="31">
        <f t="shared" si="19"/>
        <v>2812</v>
      </c>
      <c r="H441" s="32">
        <f t="shared" si="20"/>
        <v>2812</v>
      </c>
      <c r="I441">
        <v>3</v>
      </c>
    </row>
    <row r="442" spans="1:11" ht="15.75" thickBot="1">
      <c r="A442" s="30">
        <v>130506447</v>
      </c>
      <c r="B442" s="34" t="s">
        <v>417</v>
      </c>
      <c r="C442" s="43" t="s">
        <v>477</v>
      </c>
      <c r="D442" s="36">
        <v>1406</v>
      </c>
      <c r="E442" s="30">
        <v>100</v>
      </c>
      <c r="F442" s="37">
        <f t="shared" si="18"/>
        <v>1406</v>
      </c>
      <c r="G442" s="31">
        <f t="shared" si="19"/>
        <v>2812</v>
      </c>
      <c r="H442" s="32">
        <f t="shared" si="20"/>
        <v>2812</v>
      </c>
    </row>
    <row r="443" spans="1:11" ht="15.75" thickBot="1">
      <c r="A443" s="30">
        <v>130528903</v>
      </c>
      <c r="B443" s="34" t="s">
        <v>417</v>
      </c>
      <c r="C443" s="43" t="s">
        <v>456</v>
      </c>
      <c r="D443" s="36">
        <v>14111</v>
      </c>
      <c r="E443" s="30">
        <v>100</v>
      </c>
      <c r="F443" s="37">
        <f t="shared" si="18"/>
        <v>14111</v>
      </c>
      <c r="G443" s="31">
        <f t="shared" si="19"/>
        <v>28222</v>
      </c>
      <c r="H443" s="32">
        <f t="shared" si="20"/>
        <v>28222</v>
      </c>
    </row>
    <row r="444" spans="1:11" ht="15.75" thickBot="1">
      <c r="A444" s="30">
        <v>130831890</v>
      </c>
      <c r="B444" s="34" t="s">
        <v>417</v>
      </c>
      <c r="C444" s="43" t="s">
        <v>492</v>
      </c>
      <c r="D444" s="36">
        <v>7385</v>
      </c>
      <c r="E444" s="30">
        <v>100</v>
      </c>
      <c r="F444" s="37">
        <f t="shared" si="18"/>
        <v>7385</v>
      </c>
      <c r="G444" s="31">
        <f t="shared" si="19"/>
        <v>14770</v>
      </c>
      <c r="H444" s="32">
        <f t="shared" si="20"/>
        <v>14770</v>
      </c>
    </row>
    <row r="445" spans="1:11" ht="15.75" thickBot="1">
      <c r="A445" s="30">
        <v>130908684</v>
      </c>
      <c r="B445" s="34" t="s">
        <v>417</v>
      </c>
      <c r="C445" s="43" t="s">
        <v>488</v>
      </c>
      <c r="D445" s="36">
        <v>39428</v>
      </c>
      <c r="E445" s="30">
        <v>100</v>
      </c>
      <c r="F445" s="37">
        <f t="shared" si="18"/>
        <v>39428</v>
      </c>
      <c r="G445" s="31">
        <f t="shared" si="19"/>
        <v>78856</v>
      </c>
      <c r="H445" s="32">
        <f t="shared" si="20"/>
        <v>78856</v>
      </c>
    </row>
    <row r="446" spans="1:11" ht="15.75" thickBot="1">
      <c r="A446" s="30">
        <v>130905031</v>
      </c>
      <c r="B446" s="34" t="s">
        <v>417</v>
      </c>
      <c r="C446" s="43" t="s">
        <v>489</v>
      </c>
      <c r="D446" s="36">
        <v>45454</v>
      </c>
      <c r="E446" s="30">
        <v>100</v>
      </c>
      <c r="F446" s="37">
        <f t="shared" si="18"/>
        <v>45454</v>
      </c>
      <c r="G446" s="31">
        <f t="shared" si="19"/>
        <v>90908</v>
      </c>
      <c r="H446" s="32">
        <f t="shared" si="20"/>
        <v>90908</v>
      </c>
    </row>
    <row r="447" spans="1:11" ht="15.75" thickBot="1">
      <c r="A447" s="30">
        <v>130908693</v>
      </c>
      <c r="B447" s="34" t="s">
        <v>417</v>
      </c>
      <c r="C447" s="43" t="s">
        <v>487</v>
      </c>
      <c r="D447" s="36">
        <v>18334</v>
      </c>
      <c r="E447" s="30">
        <v>100</v>
      </c>
      <c r="F447" s="37">
        <f t="shared" si="18"/>
        <v>18334</v>
      </c>
      <c r="G447" s="31">
        <f t="shared" si="19"/>
        <v>36668</v>
      </c>
      <c r="H447" s="32">
        <f t="shared" si="20"/>
        <v>36668</v>
      </c>
    </row>
    <row r="448" spans="1:11" ht="15.75" thickBot="1">
      <c r="A448" s="30">
        <v>128554546</v>
      </c>
      <c r="B448" s="34" t="s">
        <v>417</v>
      </c>
      <c r="C448" s="43" t="s">
        <v>105</v>
      </c>
      <c r="D448" s="36">
        <v>4645</v>
      </c>
      <c r="E448" s="30">
        <v>100</v>
      </c>
      <c r="F448" s="37">
        <f t="shared" si="18"/>
        <v>4645</v>
      </c>
      <c r="G448" s="31">
        <f t="shared" si="19"/>
        <v>9290</v>
      </c>
      <c r="H448" s="32">
        <f t="shared" si="20"/>
        <v>9290</v>
      </c>
    </row>
    <row r="449" spans="1:8" ht="15.75" thickBot="1">
      <c r="A449" s="30">
        <v>130817502</v>
      </c>
      <c r="B449" s="34" t="s">
        <v>417</v>
      </c>
      <c r="C449" s="43" t="s">
        <v>507</v>
      </c>
      <c r="D449" s="36">
        <v>8498</v>
      </c>
      <c r="E449" s="30">
        <v>100</v>
      </c>
      <c r="F449" s="37">
        <f t="shared" si="18"/>
        <v>8498</v>
      </c>
      <c r="G449" s="31">
        <f t="shared" si="19"/>
        <v>16996</v>
      </c>
      <c r="H449" s="32">
        <f t="shared" si="20"/>
        <v>16996</v>
      </c>
    </row>
    <row r="450" spans="1:8" ht="15.75" thickBot="1">
      <c r="A450" s="30">
        <v>130820142</v>
      </c>
      <c r="B450" s="34" t="s">
        <v>417</v>
      </c>
      <c r="C450" s="43" t="s">
        <v>508</v>
      </c>
      <c r="D450" s="36">
        <v>9200</v>
      </c>
      <c r="E450" s="30">
        <v>100</v>
      </c>
      <c r="F450" s="37">
        <f t="shared" si="18"/>
        <v>9200</v>
      </c>
      <c r="G450" s="31">
        <f t="shared" si="19"/>
        <v>18400</v>
      </c>
      <c r="H450" s="32">
        <f t="shared" si="20"/>
        <v>18400</v>
      </c>
    </row>
    <row r="451" spans="1:8" ht="15.75" thickBot="1">
      <c r="A451" s="30">
        <v>130816482</v>
      </c>
      <c r="B451" s="34" t="s">
        <v>417</v>
      </c>
      <c r="C451" s="43" t="s">
        <v>509</v>
      </c>
      <c r="D451" s="36">
        <v>2810</v>
      </c>
      <c r="E451" s="30">
        <v>100</v>
      </c>
      <c r="F451" s="37">
        <f t="shared" si="18"/>
        <v>2810</v>
      </c>
      <c r="G451" s="31">
        <f t="shared" si="19"/>
        <v>5620</v>
      </c>
      <c r="H451" s="32">
        <f t="shared" si="20"/>
        <v>4837</v>
      </c>
    </row>
    <row r="452" spans="1:8" ht="15.75" thickBot="1">
      <c r="A452" s="30">
        <v>128547991</v>
      </c>
      <c r="B452" s="34" t="s">
        <v>417</v>
      </c>
      <c r="C452" s="43" t="s">
        <v>111</v>
      </c>
      <c r="D452" s="36">
        <v>4079</v>
      </c>
      <c r="E452" s="30">
        <v>100</v>
      </c>
      <c r="F452" s="37">
        <f t="shared" si="18"/>
        <v>4079</v>
      </c>
      <c r="G452" s="31">
        <f t="shared" si="19"/>
        <v>8158</v>
      </c>
      <c r="H452" s="32">
        <f t="shared" si="20"/>
        <v>8158</v>
      </c>
    </row>
    <row r="453" spans="1:8" ht="15.75" thickBot="1">
      <c r="A453" s="30">
        <v>130825156</v>
      </c>
      <c r="B453" s="34" t="s">
        <v>417</v>
      </c>
      <c r="C453" s="43" t="s">
        <v>510</v>
      </c>
      <c r="D453" s="36">
        <v>5982</v>
      </c>
      <c r="E453" s="30">
        <v>100</v>
      </c>
      <c r="F453" s="37">
        <f t="shared" si="18"/>
        <v>5982</v>
      </c>
      <c r="G453" s="31">
        <f t="shared" si="19"/>
        <v>11964</v>
      </c>
      <c r="H453" s="32">
        <f t="shared" si="20"/>
        <v>11964</v>
      </c>
    </row>
    <row r="454" spans="1:8" ht="15.75" thickBot="1">
      <c r="A454" s="30">
        <v>130815994</v>
      </c>
      <c r="B454" s="34" t="s">
        <v>417</v>
      </c>
      <c r="C454" s="43" t="s">
        <v>511</v>
      </c>
      <c r="D454" s="36">
        <v>2753</v>
      </c>
      <c r="E454" s="30">
        <v>100</v>
      </c>
      <c r="F454" s="37">
        <f t="shared" si="18"/>
        <v>2753</v>
      </c>
      <c r="G454" s="31">
        <f t="shared" si="19"/>
        <v>5506</v>
      </c>
      <c r="H454" s="32">
        <f t="shared" si="20"/>
        <v>4723</v>
      </c>
    </row>
    <row r="455" spans="1:8" ht="15.75" thickBot="1">
      <c r="A455" s="30">
        <v>130861262</v>
      </c>
      <c r="B455" s="34" t="s">
        <v>417</v>
      </c>
      <c r="C455" s="43" t="s">
        <v>512</v>
      </c>
      <c r="D455" s="36">
        <v>9200</v>
      </c>
      <c r="E455" s="30">
        <v>100</v>
      </c>
      <c r="F455" s="37">
        <f t="shared" si="18"/>
        <v>9200</v>
      </c>
      <c r="G455" s="31">
        <f t="shared" si="19"/>
        <v>18400</v>
      </c>
      <c r="H455" s="32">
        <f t="shared" si="20"/>
        <v>18400</v>
      </c>
    </row>
    <row r="456" spans="1:8" ht="15.75" thickBot="1">
      <c r="A456" s="30">
        <v>130827060</v>
      </c>
      <c r="B456" s="34" t="s">
        <v>417</v>
      </c>
      <c r="C456" s="43" t="s">
        <v>513</v>
      </c>
      <c r="D456" s="36">
        <v>9846</v>
      </c>
      <c r="E456" s="30">
        <v>100</v>
      </c>
      <c r="F456" s="37">
        <f t="shared" si="18"/>
        <v>9846</v>
      </c>
      <c r="G456" s="31">
        <f t="shared" si="19"/>
        <v>19692</v>
      </c>
      <c r="H456" s="32">
        <f t="shared" si="20"/>
        <v>19692</v>
      </c>
    </row>
    <row r="457" spans="1:8" ht="15.75" thickBot="1">
      <c r="A457" s="30">
        <v>130829125</v>
      </c>
      <c r="B457" s="34" t="s">
        <v>417</v>
      </c>
      <c r="C457" s="43" t="s">
        <v>514</v>
      </c>
      <c r="D457" s="36">
        <v>9761</v>
      </c>
      <c r="E457" s="30">
        <v>100</v>
      </c>
      <c r="F457" s="37">
        <f t="shared" si="18"/>
        <v>9761</v>
      </c>
      <c r="G457" s="31">
        <f t="shared" si="19"/>
        <v>19522</v>
      </c>
      <c r="H457" s="32">
        <f t="shared" si="20"/>
        <v>19522</v>
      </c>
    </row>
    <row r="458" spans="1:8" ht="15.75" thickBot="1">
      <c r="A458" s="30">
        <v>130861255</v>
      </c>
      <c r="B458" s="34" t="s">
        <v>417</v>
      </c>
      <c r="C458" s="43" t="s">
        <v>515</v>
      </c>
      <c r="D458" s="36">
        <v>10095</v>
      </c>
      <c r="E458" s="30">
        <v>100</v>
      </c>
      <c r="F458" s="37">
        <f t="shared" si="18"/>
        <v>10095</v>
      </c>
      <c r="G458" s="31">
        <f t="shared" si="19"/>
        <v>20190</v>
      </c>
      <c r="H458" s="32">
        <f t="shared" si="20"/>
        <v>20190</v>
      </c>
    </row>
    <row r="459" spans="1:8" ht="15.75" thickBot="1">
      <c r="A459" s="30">
        <v>130815984</v>
      </c>
      <c r="B459" s="34" t="s">
        <v>417</v>
      </c>
      <c r="C459" s="43" t="s">
        <v>516</v>
      </c>
      <c r="D459" s="36">
        <v>4079</v>
      </c>
      <c r="E459" s="30">
        <v>100</v>
      </c>
      <c r="F459" s="37">
        <f t="shared" si="18"/>
        <v>4079</v>
      </c>
      <c r="G459" s="31">
        <f t="shared" si="19"/>
        <v>8158</v>
      </c>
      <c r="H459" s="32">
        <f t="shared" si="20"/>
        <v>8158</v>
      </c>
    </row>
    <row r="460" spans="1:8" ht="15.75" thickBot="1">
      <c r="A460" s="30">
        <v>130627310</v>
      </c>
      <c r="B460" s="34" t="s">
        <v>417</v>
      </c>
      <c r="C460" s="43" t="s">
        <v>485</v>
      </c>
      <c r="D460" s="36">
        <v>2697</v>
      </c>
      <c r="E460" s="30">
        <v>100</v>
      </c>
      <c r="F460" s="37">
        <f t="shared" si="18"/>
        <v>2697</v>
      </c>
      <c r="G460" s="31">
        <f t="shared" si="19"/>
        <v>5394</v>
      </c>
      <c r="H460" s="32">
        <f t="shared" si="20"/>
        <v>4611</v>
      </c>
    </row>
    <row r="461" spans="1:8" ht="15.75" thickBot="1">
      <c r="A461" s="30">
        <v>130816150</v>
      </c>
      <c r="B461" s="34" t="s">
        <v>417</v>
      </c>
      <c r="C461" s="43" t="s">
        <v>517</v>
      </c>
      <c r="D461" s="36">
        <v>2674</v>
      </c>
      <c r="E461" s="30">
        <v>100</v>
      </c>
      <c r="F461" s="37">
        <f t="shared" si="18"/>
        <v>2674</v>
      </c>
      <c r="G461" s="31">
        <f t="shared" si="19"/>
        <v>5348</v>
      </c>
      <c r="H461" s="32">
        <f t="shared" si="20"/>
        <v>4565</v>
      </c>
    </row>
    <row r="462" spans="1:8" ht="15.75" thickBot="1">
      <c r="A462" s="30">
        <v>130815858</v>
      </c>
      <c r="B462" s="34" t="s">
        <v>417</v>
      </c>
      <c r="C462" s="43" t="s">
        <v>518</v>
      </c>
      <c r="D462" s="36">
        <v>2810</v>
      </c>
      <c r="E462" s="30">
        <v>100</v>
      </c>
      <c r="F462" s="37">
        <f t="shared" si="18"/>
        <v>2810</v>
      </c>
      <c r="G462" s="31">
        <f t="shared" si="19"/>
        <v>5620</v>
      </c>
      <c r="H462" s="32">
        <f t="shared" si="20"/>
        <v>4837</v>
      </c>
    </row>
    <row r="463" spans="1:8" ht="15.75" thickBot="1">
      <c r="A463" s="30">
        <v>130834815</v>
      </c>
      <c r="B463" s="34" t="s">
        <v>417</v>
      </c>
      <c r="C463" s="43" t="s">
        <v>519</v>
      </c>
      <c r="D463" s="36">
        <v>2787</v>
      </c>
      <c r="E463" s="30">
        <v>100</v>
      </c>
      <c r="F463" s="37">
        <f t="shared" si="18"/>
        <v>2787</v>
      </c>
      <c r="G463" s="31">
        <f t="shared" si="19"/>
        <v>5574</v>
      </c>
      <c r="H463" s="32">
        <f t="shared" si="20"/>
        <v>4791</v>
      </c>
    </row>
    <row r="464" spans="1:8" ht="15.75" thickBot="1">
      <c r="A464" s="30">
        <v>128542203</v>
      </c>
      <c r="B464" s="34" t="s">
        <v>417</v>
      </c>
      <c r="C464" s="43" t="s">
        <v>89</v>
      </c>
      <c r="D464" s="36">
        <v>7489</v>
      </c>
      <c r="E464" s="30">
        <v>100</v>
      </c>
      <c r="F464" s="37">
        <f t="shared" si="18"/>
        <v>7489</v>
      </c>
      <c r="G464" s="31">
        <f t="shared" si="19"/>
        <v>14978</v>
      </c>
      <c r="H464" s="32">
        <f t="shared" si="20"/>
        <v>14978</v>
      </c>
    </row>
    <row r="465" spans="1:8" ht="15.75" thickBot="1">
      <c r="A465" s="30">
        <v>130827255</v>
      </c>
      <c r="B465" s="34" t="s">
        <v>417</v>
      </c>
      <c r="C465" s="43" t="s">
        <v>520</v>
      </c>
      <c r="D465" s="36">
        <v>9846</v>
      </c>
      <c r="E465" s="30">
        <v>100</v>
      </c>
      <c r="F465" s="37">
        <f t="shared" si="18"/>
        <v>9846</v>
      </c>
      <c r="G465" s="31">
        <f t="shared" si="19"/>
        <v>19692</v>
      </c>
      <c r="H465" s="32">
        <f t="shared" si="20"/>
        <v>19692</v>
      </c>
    </row>
    <row r="466" spans="1:8" ht="15.75" thickBot="1">
      <c r="A466" s="30">
        <v>130835683</v>
      </c>
      <c r="B466" s="34" t="s">
        <v>417</v>
      </c>
      <c r="C466" s="43" t="s">
        <v>521</v>
      </c>
      <c r="D466" s="36">
        <v>2770</v>
      </c>
      <c r="E466" s="30">
        <v>100</v>
      </c>
      <c r="F466" s="37">
        <f t="shared" si="18"/>
        <v>2770</v>
      </c>
      <c r="G466" s="31">
        <f t="shared" si="19"/>
        <v>5540</v>
      </c>
      <c r="H466" s="32">
        <f t="shared" si="20"/>
        <v>4757</v>
      </c>
    </row>
    <row r="467" spans="1:8" ht="15.75" thickBot="1">
      <c r="A467" s="30">
        <v>128548588</v>
      </c>
      <c r="B467" s="34" t="s">
        <v>417</v>
      </c>
      <c r="C467" s="43" t="s">
        <v>100</v>
      </c>
      <c r="D467" s="36">
        <v>7478</v>
      </c>
      <c r="E467" s="30">
        <v>100</v>
      </c>
      <c r="F467" s="37">
        <f t="shared" si="18"/>
        <v>7478</v>
      </c>
      <c r="G467" s="31">
        <f t="shared" si="19"/>
        <v>14956</v>
      </c>
      <c r="H467" s="32">
        <f t="shared" si="20"/>
        <v>14956</v>
      </c>
    </row>
    <row r="468" spans="1:8" ht="15.75" thickBot="1">
      <c r="A468" s="30">
        <v>128547900</v>
      </c>
      <c r="B468" s="34" t="s">
        <v>417</v>
      </c>
      <c r="C468" s="43" t="s">
        <v>113</v>
      </c>
      <c r="D468" s="36">
        <v>3943</v>
      </c>
      <c r="E468" s="30">
        <v>100</v>
      </c>
      <c r="F468" s="37">
        <f t="shared" si="18"/>
        <v>3943</v>
      </c>
      <c r="G468" s="31">
        <f t="shared" si="19"/>
        <v>7886</v>
      </c>
      <c r="H468" s="32">
        <f t="shared" si="20"/>
        <v>7886</v>
      </c>
    </row>
    <row r="469" spans="1:8" ht="15.75" thickBot="1">
      <c r="A469" s="30">
        <v>130820513</v>
      </c>
      <c r="B469" s="34" t="s">
        <v>417</v>
      </c>
      <c r="C469" s="43" t="s">
        <v>522</v>
      </c>
      <c r="D469" s="36">
        <v>5982</v>
      </c>
      <c r="E469" s="30">
        <v>100</v>
      </c>
      <c r="F469" s="37">
        <f t="shared" si="18"/>
        <v>5982</v>
      </c>
      <c r="G469" s="31">
        <f t="shared" si="19"/>
        <v>11964</v>
      </c>
      <c r="H469" s="32">
        <f t="shared" si="20"/>
        <v>11964</v>
      </c>
    </row>
    <row r="470" spans="1:8" ht="15.75" thickBot="1">
      <c r="A470" s="30">
        <v>130820032</v>
      </c>
      <c r="B470" s="34" t="s">
        <v>417</v>
      </c>
      <c r="C470" s="43" t="s">
        <v>523</v>
      </c>
      <c r="D470" s="36">
        <v>7971</v>
      </c>
      <c r="E470" s="30">
        <v>100</v>
      </c>
      <c r="F470" s="37">
        <f t="shared" si="18"/>
        <v>7971</v>
      </c>
      <c r="G470" s="31">
        <f t="shared" si="19"/>
        <v>15942</v>
      </c>
      <c r="H470" s="32">
        <f t="shared" si="20"/>
        <v>15942</v>
      </c>
    </row>
    <row r="471" spans="1:8" ht="15.75" thickBot="1">
      <c r="A471" s="30">
        <v>130634153</v>
      </c>
      <c r="B471" s="34" t="s">
        <v>417</v>
      </c>
      <c r="C471" s="43" t="s">
        <v>481</v>
      </c>
      <c r="D471" s="36">
        <v>9580</v>
      </c>
      <c r="E471" s="30">
        <v>100</v>
      </c>
      <c r="F471" s="37">
        <f t="shared" si="18"/>
        <v>9580</v>
      </c>
      <c r="G471" s="31">
        <f t="shared" si="19"/>
        <v>19160</v>
      </c>
      <c r="H471" s="32">
        <f t="shared" si="20"/>
        <v>19160</v>
      </c>
    </row>
    <row r="472" spans="1:8" ht="15.75" thickBot="1">
      <c r="A472" s="30">
        <v>130825839</v>
      </c>
      <c r="B472" s="34" t="s">
        <v>417</v>
      </c>
      <c r="C472" s="43" t="s">
        <v>524</v>
      </c>
      <c r="D472" s="36">
        <v>8650</v>
      </c>
      <c r="E472" s="30">
        <v>100</v>
      </c>
      <c r="F472" s="37">
        <f t="shared" si="18"/>
        <v>8650</v>
      </c>
      <c r="G472" s="31">
        <f t="shared" si="19"/>
        <v>17300</v>
      </c>
      <c r="H472" s="32">
        <f t="shared" si="20"/>
        <v>17300</v>
      </c>
    </row>
    <row r="473" spans="1:8" ht="15.75" thickBot="1">
      <c r="A473" s="30">
        <v>130816524</v>
      </c>
      <c r="B473" s="34" t="s">
        <v>417</v>
      </c>
      <c r="C473" s="43" t="s">
        <v>525</v>
      </c>
      <c r="D473" s="36">
        <v>4079</v>
      </c>
      <c r="E473" s="30">
        <v>100</v>
      </c>
      <c r="F473" s="37">
        <f t="shared" si="18"/>
        <v>4079</v>
      </c>
      <c r="G473" s="31">
        <f t="shared" si="19"/>
        <v>8158</v>
      </c>
      <c r="H473" s="32">
        <f t="shared" si="20"/>
        <v>8158</v>
      </c>
    </row>
    <row r="474" spans="1:8" ht="15.75" thickBot="1">
      <c r="A474" s="30">
        <v>130816106</v>
      </c>
      <c r="B474" s="34" t="s">
        <v>417</v>
      </c>
      <c r="C474" s="43" t="s">
        <v>526</v>
      </c>
      <c r="D474" s="36">
        <v>2753</v>
      </c>
      <c r="E474" s="30">
        <v>100</v>
      </c>
      <c r="F474" s="37">
        <f t="shared" si="18"/>
        <v>2753</v>
      </c>
      <c r="G474" s="31">
        <f t="shared" si="19"/>
        <v>5506</v>
      </c>
      <c r="H474" s="32">
        <f t="shared" si="20"/>
        <v>4723</v>
      </c>
    </row>
    <row r="475" spans="1:8" ht="15.75" thickBot="1">
      <c r="A475" s="30">
        <v>130861280</v>
      </c>
      <c r="B475" s="34" t="s">
        <v>417</v>
      </c>
      <c r="C475" s="43" t="s">
        <v>527</v>
      </c>
      <c r="D475" s="36">
        <v>4702</v>
      </c>
      <c r="E475" s="30">
        <v>100</v>
      </c>
      <c r="F475" s="37">
        <f t="shared" si="18"/>
        <v>4702</v>
      </c>
      <c r="G475" s="31">
        <f t="shared" si="19"/>
        <v>9404</v>
      </c>
      <c r="H475" s="32">
        <f t="shared" si="20"/>
        <v>9404</v>
      </c>
    </row>
    <row r="476" spans="1:8" ht="15.75" thickBot="1">
      <c r="A476" s="30">
        <v>130817593</v>
      </c>
      <c r="B476" s="34" t="s">
        <v>417</v>
      </c>
      <c r="C476" s="43" t="s">
        <v>528</v>
      </c>
      <c r="D476" s="36">
        <v>7631</v>
      </c>
      <c r="E476" s="30">
        <v>100</v>
      </c>
      <c r="F476" s="37">
        <f t="shared" si="18"/>
        <v>7631</v>
      </c>
      <c r="G476" s="31">
        <f t="shared" si="19"/>
        <v>15262</v>
      </c>
      <c r="H476" s="32">
        <f t="shared" si="20"/>
        <v>14814</v>
      </c>
    </row>
    <row r="477" spans="1:8" ht="15.75" thickBot="1">
      <c r="A477" s="30">
        <v>130818771</v>
      </c>
      <c r="B477" s="34" t="s">
        <v>417</v>
      </c>
      <c r="C477" s="43" t="s">
        <v>529</v>
      </c>
      <c r="D477" s="36">
        <v>3943</v>
      </c>
      <c r="E477" s="30">
        <v>100</v>
      </c>
      <c r="F477" s="37">
        <f t="shared" si="18"/>
        <v>3943</v>
      </c>
      <c r="G477" s="31">
        <f t="shared" si="19"/>
        <v>7886</v>
      </c>
      <c r="H477" s="32">
        <f t="shared" si="20"/>
        <v>7886</v>
      </c>
    </row>
    <row r="478" spans="1:8" ht="15.75" thickBot="1">
      <c r="A478" s="30">
        <v>130816165</v>
      </c>
      <c r="B478" s="34" t="s">
        <v>417</v>
      </c>
      <c r="C478" s="43" t="s">
        <v>530</v>
      </c>
      <c r="D478" s="36">
        <v>2810</v>
      </c>
      <c r="E478" s="30">
        <v>100</v>
      </c>
      <c r="F478" s="37">
        <f t="shared" si="18"/>
        <v>2810</v>
      </c>
      <c r="G478" s="31">
        <f t="shared" si="19"/>
        <v>5620</v>
      </c>
      <c r="H478" s="32">
        <f t="shared" si="20"/>
        <v>4837</v>
      </c>
    </row>
    <row r="479" spans="1:8" ht="15.75" thickBot="1">
      <c r="A479" s="30">
        <v>128541180</v>
      </c>
      <c r="B479" s="34" t="s">
        <v>417</v>
      </c>
      <c r="C479" s="43" t="s">
        <v>114</v>
      </c>
      <c r="D479" s="36">
        <v>3133</v>
      </c>
      <c r="E479" s="30">
        <v>100</v>
      </c>
      <c r="F479" s="37">
        <f t="shared" si="18"/>
        <v>3133</v>
      </c>
      <c r="G479" s="31">
        <f t="shared" si="19"/>
        <v>6266</v>
      </c>
      <c r="H479" s="32">
        <f t="shared" si="20"/>
        <v>6266</v>
      </c>
    </row>
    <row r="480" spans="1:8" ht="15.75" thickBot="1">
      <c r="A480" s="30">
        <v>130818228</v>
      </c>
      <c r="B480" s="34" t="s">
        <v>417</v>
      </c>
      <c r="C480" s="43" t="s">
        <v>531</v>
      </c>
      <c r="D480" s="36">
        <v>10418</v>
      </c>
      <c r="E480" s="30">
        <v>100</v>
      </c>
      <c r="F480" s="37">
        <f t="shared" si="18"/>
        <v>10418</v>
      </c>
      <c r="G480" s="31">
        <f t="shared" si="19"/>
        <v>20836</v>
      </c>
      <c r="H480" s="32">
        <f t="shared" si="20"/>
        <v>20836</v>
      </c>
    </row>
    <row r="481" spans="1:8" ht="15.75" thickBot="1">
      <c r="A481" s="30">
        <v>128547951</v>
      </c>
      <c r="B481" s="34" t="s">
        <v>417</v>
      </c>
      <c r="C481" s="43" t="s">
        <v>109</v>
      </c>
      <c r="D481" s="36">
        <v>4079</v>
      </c>
      <c r="E481" s="30">
        <v>100</v>
      </c>
      <c r="F481" s="37">
        <f t="shared" si="18"/>
        <v>4079</v>
      </c>
      <c r="G481" s="31">
        <f t="shared" si="19"/>
        <v>8158</v>
      </c>
      <c r="H481" s="32">
        <f t="shared" si="20"/>
        <v>8158</v>
      </c>
    </row>
    <row r="482" spans="1:8" ht="15.75" thickBot="1">
      <c r="A482" s="30">
        <v>131045959</v>
      </c>
      <c r="B482" s="34" t="s">
        <v>417</v>
      </c>
      <c r="C482" s="43" t="s">
        <v>532</v>
      </c>
      <c r="D482" s="36">
        <v>3529</v>
      </c>
      <c r="E482" s="30">
        <v>100</v>
      </c>
      <c r="F482" s="37">
        <f t="shared" si="18"/>
        <v>3529</v>
      </c>
      <c r="G482" s="31">
        <f t="shared" si="19"/>
        <v>7058</v>
      </c>
      <c r="H482" s="32">
        <f t="shared" si="20"/>
        <v>7058</v>
      </c>
    </row>
    <row r="483" spans="1:8" ht="15.75" thickBot="1">
      <c r="A483" s="30">
        <v>130824963</v>
      </c>
      <c r="B483" s="34" t="s">
        <v>417</v>
      </c>
      <c r="C483" s="43" t="s">
        <v>533</v>
      </c>
      <c r="D483" s="36">
        <v>7840</v>
      </c>
      <c r="E483" s="30">
        <v>100</v>
      </c>
      <c r="F483" s="37">
        <f t="shared" si="18"/>
        <v>7840</v>
      </c>
      <c r="G483" s="31">
        <f t="shared" si="19"/>
        <v>15680</v>
      </c>
      <c r="H483" s="32">
        <f t="shared" si="20"/>
        <v>14999</v>
      </c>
    </row>
    <row r="484" spans="1:8" ht="15.75" thickBot="1">
      <c r="A484" s="30">
        <v>130640176</v>
      </c>
      <c r="B484" s="34" t="s">
        <v>417</v>
      </c>
      <c r="C484" s="43" t="s">
        <v>479</v>
      </c>
      <c r="D484" s="36">
        <v>10225</v>
      </c>
      <c r="E484" s="30">
        <v>100</v>
      </c>
      <c r="F484" s="37">
        <f t="shared" si="18"/>
        <v>10225</v>
      </c>
      <c r="G484" s="31">
        <f t="shared" si="19"/>
        <v>20450</v>
      </c>
      <c r="H484" s="32">
        <f t="shared" si="20"/>
        <v>20450</v>
      </c>
    </row>
    <row r="485" spans="1:8" ht="15.75" thickBot="1">
      <c r="A485" s="30">
        <v>128547838</v>
      </c>
      <c r="B485" s="34" t="s">
        <v>417</v>
      </c>
      <c r="C485" s="43" t="s">
        <v>88</v>
      </c>
      <c r="D485" s="36">
        <v>4079</v>
      </c>
      <c r="E485" s="30">
        <v>100</v>
      </c>
      <c r="F485" s="37">
        <f t="shared" si="18"/>
        <v>4079</v>
      </c>
      <c r="G485" s="31">
        <f t="shared" si="19"/>
        <v>8158</v>
      </c>
      <c r="H485" s="32">
        <f t="shared" si="20"/>
        <v>8158</v>
      </c>
    </row>
    <row r="486" spans="1:8" ht="15.75" thickBot="1">
      <c r="A486" s="30">
        <v>130815824</v>
      </c>
      <c r="B486" s="34" t="s">
        <v>417</v>
      </c>
      <c r="C486" s="43" t="s">
        <v>534</v>
      </c>
      <c r="D486" s="36">
        <v>2674</v>
      </c>
      <c r="E486" s="30">
        <v>100</v>
      </c>
      <c r="F486" s="37">
        <f t="shared" si="18"/>
        <v>2674</v>
      </c>
      <c r="G486" s="31">
        <f t="shared" si="19"/>
        <v>5348</v>
      </c>
      <c r="H486" s="32">
        <f t="shared" si="20"/>
        <v>4565</v>
      </c>
    </row>
    <row r="487" spans="1:8" ht="15.75" thickBot="1">
      <c r="A487" s="30">
        <v>130835339</v>
      </c>
      <c r="B487" s="34" t="s">
        <v>417</v>
      </c>
      <c r="C487" s="43" t="s">
        <v>498</v>
      </c>
      <c r="D487" s="36">
        <v>2799</v>
      </c>
      <c r="E487" s="30">
        <v>100</v>
      </c>
      <c r="F487" s="37">
        <f t="shared" si="18"/>
        <v>2799</v>
      </c>
      <c r="G487" s="31">
        <f t="shared" si="19"/>
        <v>5598</v>
      </c>
      <c r="H487" s="32">
        <f t="shared" si="20"/>
        <v>4815</v>
      </c>
    </row>
    <row r="488" spans="1:8" ht="15.75" thickBot="1">
      <c r="A488" s="30">
        <v>130826305</v>
      </c>
      <c r="B488" s="34" t="s">
        <v>417</v>
      </c>
      <c r="C488" s="43" t="s">
        <v>535</v>
      </c>
      <c r="D488" s="36">
        <v>4702</v>
      </c>
      <c r="E488" s="30">
        <v>100</v>
      </c>
      <c r="F488" s="37">
        <f t="shared" si="18"/>
        <v>4702</v>
      </c>
      <c r="G488" s="31">
        <f t="shared" si="19"/>
        <v>9404</v>
      </c>
      <c r="H488" s="32">
        <f t="shared" si="20"/>
        <v>9404</v>
      </c>
    </row>
    <row r="489" spans="1:8" ht="15.75" thickBot="1">
      <c r="A489" s="30">
        <v>130816307</v>
      </c>
      <c r="B489" s="34" t="s">
        <v>417</v>
      </c>
      <c r="C489" s="43" t="s">
        <v>536</v>
      </c>
      <c r="D489" s="36">
        <v>3943</v>
      </c>
      <c r="E489" s="30">
        <v>100</v>
      </c>
      <c r="F489" s="37">
        <f t="shared" si="18"/>
        <v>3943</v>
      </c>
      <c r="G489" s="31">
        <f t="shared" si="19"/>
        <v>7886</v>
      </c>
      <c r="H489" s="32">
        <f t="shared" si="20"/>
        <v>7886</v>
      </c>
    </row>
    <row r="490" spans="1:8" ht="15.75" thickBot="1">
      <c r="A490" s="30">
        <v>130632452</v>
      </c>
      <c r="B490" s="34" t="s">
        <v>417</v>
      </c>
      <c r="C490" s="43" t="s">
        <v>483</v>
      </c>
      <c r="D490" s="36">
        <v>8826</v>
      </c>
      <c r="E490" s="30">
        <v>100</v>
      </c>
      <c r="F490" s="37">
        <f t="shared" si="18"/>
        <v>8826</v>
      </c>
      <c r="G490" s="31">
        <f t="shared" si="19"/>
        <v>17652</v>
      </c>
      <c r="H490" s="32">
        <f t="shared" si="20"/>
        <v>17652</v>
      </c>
    </row>
    <row r="491" spans="1:8" ht="15.75" thickBot="1">
      <c r="A491" s="30">
        <v>128537717</v>
      </c>
      <c r="B491" s="34" t="s">
        <v>417</v>
      </c>
      <c r="C491" s="43" t="s">
        <v>118</v>
      </c>
      <c r="D491" s="36">
        <v>3059</v>
      </c>
      <c r="E491" s="30">
        <v>100</v>
      </c>
      <c r="F491" s="37">
        <f t="shared" si="18"/>
        <v>3059</v>
      </c>
      <c r="G491" s="31">
        <f t="shared" si="19"/>
        <v>6118</v>
      </c>
      <c r="H491" s="32">
        <f t="shared" si="20"/>
        <v>6118</v>
      </c>
    </row>
    <row r="492" spans="1:8" ht="15.75" thickBot="1">
      <c r="A492" s="30">
        <v>131046124</v>
      </c>
      <c r="B492" s="34" t="s">
        <v>417</v>
      </c>
      <c r="C492" s="43" t="s">
        <v>537</v>
      </c>
      <c r="D492" s="36">
        <v>3541</v>
      </c>
      <c r="E492" s="30">
        <v>100</v>
      </c>
      <c r="F492" s="37">
        <f t="shared" si="18"/>
        <v>3541</v>
      </c>
      <c r="G492" s="31">
        <f t="shared" si="19"/>
        <v>7082</v>
      </c>
      <c r="H492" s="32">
        <f t="shared" si="20"/>
        <v>7082</v>
      </c>
    </row>
    <row r="493" spans="1:8" ht="15.75" thickBot="1">
      <c r="A493" s="30">
        <v>130861278</v>
      </c>
      <c r="B493" s="34" t="s">
        <v>417</v>
      </c>
      <c r="C493" s="43" t="s">
        <v>538</v>
      </c>
      <c r="D493" s="36">
        <v>9200</v>
      </c>
      <c r="E493" s="30">
        <v>100</v>
      </c>
      <c r="F493" s="37">
        <f t="shared" si="18"/>
        <v>9200</v>
      </c>
      <c r="G493" s="31">
        <f t="shared" si="19"/>
        <v>18400</v>
      </c>
      <c r="H493" s="32">
        <f t="shared" si="20"/>
        <v>18400</v>
      </c>
    </row>
    <row r="494" spans="1:8" ht="15.75" thickBot="1">
      <c r="A494" s="30">
        <v>130833682</v>
      </c>
      <c r="B494" s="34" t="s">
        <v>417</v>
      </c>
      <c r="C494" s="43" t="s">
        <v>539</v>
      </c>
      <c r="D494" s="36">
        <v>2561</v>
      </c>
      <c r="E494" s="30">
        <v>100</v>
      </c>
      <c r="F494" s="37">
        <f t="shared" si="18"/>
        <v>2561</v>
      </c>
      <c r="G494" s="31">
        <f t="shared" si="19"/>
        <v>5122</v>
      </c>
      <c r="H494" s="32">
        <f t="shared" si="20"/>
        <v>4339</v>
      </c>
    </row>
    <row r="495" spans="1:8" ht="15.75" thickBot="1">
      <c r="A495" s="30">
        <v>130634044</v>
      </c>
      <c r="B495" s="34" t="s">
        <v>417</v>
      </c>
      <c r="C495" s="43" t="s">
        <v>482</v>
      </c>
      <c r="D495" s="36">
        <v>8435</v>
      </c>
      <c r="E495" s="30">
        <v>100</v>
      </c>
      <c r="F495" s="37">
        <f t="shared" si="18"/>
        <v>8435</v>
      </c>
      <c r="G495" s="31">
        <f t="shared" si="19"/>
        <v>16870</v>
      </c>
      <c r="H495" s="32">
        <f t="shared" si="20"/>
        <v>16870</v>
      </c>
    </row>
    <row r="496" spans="1:8" ht="15.75" thickBot="1">
      <c r="A496" s="30">
        <v>130826446</v>
      </c>
      <c r="B496" s="34" t="s">
        <v>417</v>
      </c>
      <c r="C496" s="43" t="s">
        <v>540</v>
      </c>
      <c r="D496" s="36">
        <v>8492</v>
      </c>
      <c r="E496" s="30">
        <v>100</v>
      </c>
      <c r="F496" s="37">
        <f t="shared" si="18"/>
        <v>8492</v>
      </c>
      <c r="G496" s="31">
        <f t="shared" si="19"/>
        <v>16984</v>
      </c>
      <c r="H496" s="32">
        <f t="shared" si="20"/>
        <v>16984</v>
      </c>
    </row>
    <row r="497" spans="1:8" ht="15.75" thickBot="1">
      <c r="A497" s="30">
        <v>130818375</v>
      </c>
      <c r="B497" s="34" t="s">
        <v>417</v>
      </c>
      <c r="C497" s="43" t="s">
        <v>541</v>
      </c>
      <c r="D497" s="36">
        <v>9064</v>
      </c>
      <c r="E497" s="30">
        <v>100</v>
      </c>
      <c r="F497" s="37">
        <f t="shared" si="18"/>
        <v>9064</v>
      </c>
      <c r="G497" s="31">
        <f t="shared" si="19"/>
        <v>18128</v>
      </c>
      <c r="H497" s="32">
        <f t="shared" si="20"/>
        <v>18128</v>
      </c>
    </row>
    <row r="498" spans="1:8" ht="15.75" thickBot="1">
      <c r="A498" s="30">
        <v>130816419</v>
      </c>
      <c r="B498" s="34" t="s">
        <v>417</v>
      </c>
      <c r="C498" s="43" t="s">
        <v>542</v>
      </c>
      <c r="D498" s="36">
        <v>2617</v>
      </c>
      <c r="E498" s="30">
        <v>100</v>
      </c>
      <c r="F498" s="37">
        <f t="shared" si="18"/>
        <v>2617</v>
      </c>
      <c r="G498" s="31">
        <f t="shared" si="19"/>
        <v>5234</v>
      </c>
      <c r="H498" s="32">
        <f t="shared" si="20"/>
        <v>4451</v>
      </c>
    </row>
    <row r="499" spans="1:8" ht="15.75" thickBot="1">
      <c r="A499" s="30">
        <v>130818074</v>
      </c>
      <c r="B499" s="34" t="s">
        <v>417</v>
      </c>
      <c r="C499" s="43" t="s">
        <v>543</v>
      </c>
      <c r="D499" s="36">
        <v>2889</v>
      </c>
      <c r="E499" s="30">
        <v>100</v>
      </c>
      <c r="F499" s="37">
        <f t="shared" si="18"/>
        <v>2889</v>
      </c>
      <c r="G499" s="31">
        <f t="shared" si="19"/>
        <v>5778</v>
      </c>
      <c r="H499" s="32">
        <f t="shared" si="20"/>
        <v>4995</v>
      </c>
    </row>
    <row r="500" spans="1:8" ht="15.75" thickBot="1">
      <c r="A500" s="30">
        <v>131045763</v>
      </c>
      <c r="B500" s="34" t="s">
        <v>417</v>
      </c>
      <c r="C500" s="43" t="s">
        <v>544</v>
      </c>
      <c r="D500" s="36">
        <v>3314</v>
      </c>
      <c r="E500" s="30">
        <v>100</v>
      </c>
      <c r="F500" s="37">
        <f t="shared" si="18"/>
        <v>3314</v>
      </c>
      <c r="G500" s="31">
        <f t="shared" si="19"/>
        <v>6628</v>
      </c>
      <c r="H500" s="32">
        <f t="shared" si="20"/>
        <v>6628</v>
      </c>
    </row>
    <row r="501" spans="1:8" ht="15.75" thickBot="1">
      <c r="A501" s="30">
        <v>130825054</v>
      </c>
      <c r="B501" s="34" t="s">
        <v>417</v>
      </c>
      <c r="C501" s="43" t="s">
        <v>545</v>
      </c>
      <c r="D501" s="36">
        <v>8498</v>
      </c>
      <c r="E501" s="30">
        <v>100</v>
      </c>
      <c r="F501" s="37">
        <f t="shared" si="18"/>
        <v>8498</v>
      </c>
      <c r="G501" s="31">
        <f t="shared" si="19"/>
        <v>16996</v>
      </c>
      <c r="H501" s="32">
        <f t="shared" si="20"/>
        <v>16996</v>
      </c>
    </row>
    <row r="502" spans="1:8" ht="15.75" thickBot="1">
      <c r="A502" s="30">
        <v>130634535</v>
      </c>
      <c r="B502" s="34" t="s">
        <v>417</v>
      </c>
      <c r="C502" s="43" t="s">
        <v>480</v>
      </c>
      <c r="D502" s="36">
        <v>6962</v>
      </c>
      <c r="E502" s="30">
        <v>100</v>
      </c>
      <c r="F502" s="37">
        <f t="shared" si="18"/>
        <v>6962</v>
      </c>
      <c r="G502" s="31">
        <f t="shared" si="19"/>
        <v>13924</v>
      </c>
      <c r="H502" s="32">
        <f t="shared" si="20"/>
        <v>13924</v>
      </c>
    </row>
    <row r="503" spans="1:8" ht="15.75" thickBot="1">
      <c r="A503" s="30">
        <v>130818381</v>
      </c>
      <c r="B503" s="34" t="s">
        <v>417</v>
      </c>
      <c r="C503" s="43" t="s">
        <v>546</v>
      </c>
      <c r="D503" s="36">
        <v>9931</v>
      </c>
      <c r="E503" s="30">
        <v>100</v>
      </c>
      <c r="F503" s="37">
        <f t="shared" si="18"/>
        <v>9931</v>
      </c>
      <c r="G503" s="31">
        <f t="shared" si="19"/>
        <v>19862</v>
      </c>
      <c r="H503" s="32">
        <f t="shared" si="20"/>
        <v>19862</v>
      </c>
    </row>
    <row r="504" spans="1:8" ht="15.75" thickBot="1">
      <c r="A504" s="30">
        <v>130825874</v>
      </c>
      <c r="B504" s="34" t="s">
        <v>417</v>
      </c>
      <c r="C504" s="43" t="s">
        <v>547</v>
      </c>
      <c r="D504" s="36">
        <v>8095</v>
      </c>
      <c r="E504" s="30">
        <v>100</v>
      </c>
      <c r="F504" s="37">
        <f t="shared" si="18"/>
        <v>8095</v>
      </c>
      <c r="G504" s="31">
        <f t="shared" si="19"/>
        <v>16190</v>
      </c>
      <c r="H504" s="32">
        <f t="shared" si="20"/>
        <v>16190</v>
      </c>
    </row>
    <row r="505" spans="1:8" ht="15.75" thickBot="1">
      <c r="A505" s="30">
        <v>128530356</v>
      </c>
      <c r="B505" s="34" t="s">
        <v>417</v>
      </c>
      <c r="C505" s="43" t="s">
        <v>548</v>
      </c>
      <c r="D505" s="36">
        <v>6838</v>
      </c>
      <c r="E505" s="30">
        <v>100</v>
      </c>
      <c r="F505" s="37">
        <f t="shared" si="18"/>
        <v>6838</v>
      </c>
      <c r="G505" s="31">
        <f t="shared" si="19"/>
        <v>13676</v>
      </c>
      <c r="H505" s="32">
        <f t="shared" si="20"/>
        <v>13676</v>
      </c>
    </row>
    <row r="506" spans="1:8" ht="15.75" thickBot="1">
      <c r="A506" s="30">
        <v>130825941</v>
      </c>
      <c r="B506" s="34" t="s">
        <v>417</v>
      </c>
      <c r="C506" s="43" t="s">
        <v>549</v>
      </c>
      <c r="D506" s="36">
        <v>9200</v>
      </c>
      <c r="E506" s="30">
        <v>100</v>
      </c>
      <c r="F506" s="37">
        <f t="shared" si="18"/>
        <v>9200</v>
      </c>
      <c r="G506" s="31">
        <f t="shared" si="19"/>
        <v>18400</v>
      </c>
      <c r="H506" s="32">
        <f t="shared" si="20"/>
        <v>18400</v>
      </c>
    </row>
    <row r="507" spans="1:8" ht="15.75" thickBot="1">
      <c r="A507" s="30">
        <v>130818218</v>
      </c>
      <c r="B507" s="34" t="s">
        <v>417</v>
      </c>
      <c r="C507" s="43" t="s">
        <v>550</v>
      </c>
      <c r="D507" s="36">
        <v>2968</v>
      </c>
      <c r="E507" s="30">
        <v>100</v>
      </c>
      <c r="F507" s="37">
        <f t="shared" si="18"/>
        <v>2968</v>
      </c>
      <c r="G507" s="31">
        <f t="shared" si="19"/>
        <v>5936</v>
      </c>
      <c r="H507" s="32">
        <f t="shared" si="20"/>
        <v>4999</v>
      </c>
    </row>
    <row r="508" spans="1:8" ht="15.75" thickBot="1">
      <c r="A508" s="30">
        <v>130821414</v>
      </c>
      <c r="B508" s="34" t="s">
        <v>417</v>
      </c>
      <c r="C508" s="43" t="s">
        <v>551</v>
      </c>
      <c r="D508" s="36">
        <v>7580</v>
      </c>
      <c r="E508" s="30">
        <v>100</v>
      </c>
      <c r="F508" s="37">
        <f t="shared" si="18"/>
        <v>7580</v>
      </c>
      <c r="G508" s="31">
        <f t="shared" si="19"/>
        <v>15160</v>
      </c>
      <c r="H508" s="32">
        <f t="shared" si="20"/>
        <v>14712</v>
      </c>
    </row>
    <row r="509" spans="1:8" ht="15.75" thickBot="1">
      <c r="A509" s="30">
        <v>130816620</v>
      </c>
      <c r="B509" s="34" t="s">
        <v>417</v>
      </c>
      <c r="C509" s="43" t="s">
        <v>552</v>
      </c>
      <c r="D509" s="36">
        <v>2753</v>
      </c>
      <c r="E509" s="30">
        <v>100</v>
      </c>
      <c r="F509" s="37">
        <f t="shared" si="18"/>
        <v>2753</v>
      </c>
      <c r="G509" s="31">
        <f t="shared" si="19"/>
        <v>5506</v>
      </c>
      <c r="H509" s="32">
        <f t="shared" si="20"/>
        <v>4723</v>
      </c>
    </row>
    <row r="510" spans="1:8" ht="15.75" thickBot="1">
      <c r="A510" s="30">
        <v>130818118</v>
      </c>
      <c r="B510" s="34" t="s">
        <v>417</v>
      </c>
      <c r="C510" s="43" t="s">
        <v>553</v>
      </c>
      <c r="D510" s="36">
        <v>3031</v>
      </c>
      <c r="E510" s="30">
        <v>100</v>
      </c>
      <c r="F510" s="37">
        <f t="shared" si="18"/>
        <v>3031</v>
      </c>
      <c r="G510" s="31">
        <f t="shared" si="19"/>
        <v>6062</v>
      </c>
      <c r="H510" s="32">
        <f t="shared" si="20"/>
        <v>6062</v>
      </c>
    </row>
    <row r="511" spans="1:8" ht="15.75" thickBot="1">
      <c r="A511" s="30">
        <v>130626400</v>
      </c>
      <c r="B511" s="34" t="s">
        <v>417</v>
      </c>
      <c r="C511" s="43" t="s">
        <v>484</v>
      </c>
      <c r="D511" s="36">
        <v>3512</v>
      </c>
      <c r="E511" s="30">
        <v>100</v>
      </c>
      <c r="F511" s="37">
        <f t="shared" si="18"/>
        <v>3512</v>
      </c>
      <c r="G511" s="31">
        <f t="shared" si="19"/>
        <v>7024</v>
      </c>
      <c r="H511" s="32">
        <f t="shared" si="20"/>
        <v>7024</v>
      </c>
    </row>
    <row r="512" spans="1:8" ht="15.75" thickBot="1">
      <c r="A512" s="30">
        <v>130627373</v>
      </c>
      <c r="B512" s="34" t="s">
        <v>417</v>
      </c>
      <c r="C512" s="43" t="s">
        <v>486</v>
      </c>
      <c r="D512" s="36">
        <v>3433</v>
      </c>
      <c r="E512" s="30">
        <v>100</v>
      </c>
      <c r="F512" s="37">
        <f t="shared" si="18"/>
        <v>3433</v>
      </c>
      <c r="G512" s="31">
        <f t="shared" si="19"/>
        <v>6866</v>
      </c>
      <c r="H512" s="32">
        <f t="shared" si="20"/>
        <v>6866</v>
      </c>
    </row>
    <row r="513" spans="1:8" ht="15.75" thickBot="1">
      <c r="A513" s="30">
        <v>129827063</v>
      </c>
      <c r="B513" s="34" t="s">
        <v>417</v>
      </c>
      <c r="C513" s="43" t="s">
        <v>425</v>
      </c>
      <c r="D513" s="36">
        <v>8707</v>
      </c>
      <c r="E513" s="30">
        <v>100</v>
      </c>
      <c r="F513" s="37">
        <f t="shared" si="18"/>
        <v>8707</v>
      </c>
      <c r="G513" s="31">
        <f t="shared" si="19"/>
        <v>17414</v>
      </c>
      <c r="H513" s="32">
        <f t="shared" si="20"/>
        <v>17414</v>
      </c>
    </row>
    <row r="514" spans="1:8" ht="15.75" thickBot="1">
      <c r="A514" s="30">
        <v>130640183</v>
      </c>
      <c r="B514" s="34" t="s">
        <v>417</v>
      </c>
      <c r="C514" s="43" t="s">
        <v>151</v>
      </c>
      <c r="D514" s="36">
        <v>11137</v>
      </c>
      <c r="E514" s="30">
        <v>100</v>
      </c>
      <c r="F514" s="37">
        <f t="shared" si="18"/>
        <v>11137</v>
      </c>
      <c r="G514" s="31">
        <f t="shared" si="19"/>
        <v>22274</v>
      </c>
      <c r="H514" s="32">
        <f t="shared" si="20"/>
        <v>22274</v>
      </c>
    </row>
    <row r="515" spans="1:8" ht="15.75" thickBot="1">
      <c r="A515" s="30">
        <v>130861252</v>
      </c>
      <c r="B515" s="34" t="s">
        <v>417</v>
      </c>
      <c r="C515" s="43" t="s">
        <v>554</v>
      </c>
      <c r="D515" s="36">
        <v>8650</v>
      </c>
      <c r="E515" s="30">
        <v>100</v>
      </c>
      <c r="F515" s="37">
        <f t="shared" si="18"/>
        <v>8650</v>
      </c>
      <c r="G515" s="31">
        <f t="shared" si="19"/>
        <v>17300</v>
      </c>
      <c r="H515" s="32">
        <f t="shared" si="20"/>
        <v>17300</v>
      </c>
    </row>
    <row r="516" spans="1:8" ht="15.75" thickBot="1">
      <c r="A516" s="30">
        <v>130861250</v>
      </c>
      <c r="B516" s="34" t="s">
        <v>417</v>
      </c>
      <c r="C516" s="43" t="s">
        <v>555</v>
      </c>
      <c r="D516" s="36">
        <v>4487</v>
      </c>
      <c r="E516" s="30">
        <v>100</v>
      </c>
      <c r="F516" s="37">
        <f t="shared" si="18"/>
        <v>4487</v>
      </c>
      <c r="G516" s="31">
        <f t="shared" si="19"/>
        <v>8974</v>
      </c>
      <c r="H516" s="32">
        <f t="shared" si="20"/>
        <v>8974</v>
      </c>
    </row>
    <row r="517" spans="1:8" ht="15.75" thickBot="1">
      <c r="A517" s="30">
        <v>130819405</v>
      </c>
      <c r="B517" s="34" t="s">
        <v>417</v>
      </c>
      <c r="C517" s="43" t="s">
        <v>556</v>
      </c>
      <c r="D517" s="36">
        <v>8599</v>
      </c>
      <c r="E517" s="30">
        <v>100</v>
      </c>
      <c r="F517" s="37">
        <f t="shared" si="18"/>
        <v>8599</v>
      </c>
      <c r="G517" s="31">
        <f t="shared" si="19"/>
        <v>17198</v>
      </c>
      <c r="H517" s="32">
        <f t="shared" si="20"/>
        <v>17198</v>
      </c>
    </row>
    <row r="518" spans="1:8" ht="15.75" thickBot="1">
      <c r="A518" s="30">
        <v>131097506</v>
      </c>
      <c r="B518" s="34" t="s">
        <v>417</v>
      </c>
      <c r="C518" s="43" t="s">
        <v>557</v>
      </c>
      <c r="D518" s="36">
        <v>5370</v>
      </c>
      <c r="E518" s="30">
        <v>100</v>
      </c>
      <c r="F518" s="37">
        <f t="shared" si="18"/>
        <v>5370</v>
      </c>
      <c r="G518" s="31">
        <f t="shared" si="19"/>
        <v>10740</v>
      </c>
      <c r="H518" s="32">
        <f t="shared" si="20"/>
        <v>10740</v>
      </c>
    </row>
    <row r="519" spans="1:8" ht="15.75" thickBot="1">
      <c r="A519" s="30">
        <v>131097425</v>
      </c>
      <c r="B519" s="34" t="s">
        <v>417</v>
      </c>
      <c r="C519" s="43" t="s">
        <v>558</v>
      </c>
      <c r="D519" s="36">
        <v>6360</v>
      </c>
      <c r="E519" s="30">
        <v>100</v>
      </c>
      <c r="F519" s="37">
        <f t="shared" si="18"/>
        <v>6360</v>
      </c>
      <c r="G519" s="31">
        <f t="shared" si="19"/>
        <v>12720</v>
      </c>
      <c r="H519" s="32">
        <f t="shared" si="20"/>
        <v>12720</v>
      </c>
    </row>
    <row r="520" spans="1:8" ht="15.75" thickBot="1">
      <c r="A520" s="30">
        <v>131097434</v>
      </c>
      <c r="B520" s="34" t="s">
        <v>417</v>
      </c>
      <c r="C520" s="43" t="s">
        <v>559</v>
      </c>
      <c r="D520" s="36">
        <v>5835</v>
      </c>
      <c r="E520" s="30">
        <v>100</v>
      </c>
      <c r="F520" s="37">
        <f t="shared" si="18"/>
        <v>5835</v>
      </c>
      <c r="G520" s="31">
        <f t="shared" si="19"/>
        <v>11670</v>
      </c>
      <c r="H520" s="32">
        <f t="shared" si="20"/>
        <v>11670</v>
      </c>
    </row>
    <row r="521" spans="1:8" ht="15.75" thickBot="1">
      <c r="A521" s="30">
        <v>131097509</v>
      </c>
      <c r="B521" s="34" t="s">
        <v>417</v>
      </c>
      <c r="C521" s="43" t="s">
        <v>560</v>
      </c>
      <c r="D521" s="36">
        <v>4419</v>
      </c>
      <c r="E521" s="30">
        <v>100</v>
      </c>
      <c r="F521" s="37">
        <f t="shared" si="18"/>
        <v>4419</v>
      </c>
      <c r="G521" s="31">
        <f t="shared" si="19"/>
        <v>8838</v>
      </c>
      <c r="H521" s="32">
        <f t="shared" si="20"/>
        <v>8838</v>
      </c>
    </row>
    <row r="522" spans="1:8" ht="15.75" thickBot="1">
      <c r="A522" s="30">
        <v>131097428</v>
      </c>
      <c r="B522" s="34" t="s">
        <v>417</v>
      </c>
      <c r="C522" s="43" t="s">
        <v>561</v>
      </c>
      <c r="D522" s="36">
        <v>5846</v>
      </c>
      <c r="E522" s="30">
        <v>100</v>
      </c>
      <c r="F522" s="37">
        <f t="shared" si="18"/>
        <v>5846</v>
      </c>
      <c r="G522" s="31">
        <f t="shared" si="19"/>
        <v>11692</v>
      </c>
      <c r="H522" s="32">
        <f t="shared" si="20"/>
        <v>11692</v>
      </c>
    </row>
    <row r="523" spans="1:8" ht="15.75" thickBot="1">
      <c r="A523" s="30">
        <v>131097469</v>
      </c>
      <c r="B523" s="34" t="s">
        <v>417</v>
      </c>
      <c r="C523" s="43" t="s">
        <v>562</v>
      </c>
      <c r="D523" s="36">
        <v>7409</v>
      </c>
      <c r="E523" s="30">
        <v>100</v>
      </c>
      <c r="F523" s="37">
        <f t="shared" si="18"/>
        <v>7409</v>
      </c>
      <c r="G523" s="31">
        <f t="shared" si="19"/>
        <v>14818</v>
      </c>
      <c r="H523" s="32">
        <f t="shared" si="20"/>
        <v>14818</v>
      </c>
    </row>
    <row r="524" spans="1:8" ht="15.75" thickBot="1">
      <c r="A524" s="30">
        <v>131097422</v>
      </c>
      <c r="B524" s="34" t="s">
        <v>417</v>
      </c>
      <c r="C524" s="43" t="s">
        <v>563</v>
      </c>
      <c r="D524" s="36">
        <v>4662</v>
      </c>
      <c r="E524" s="30">
        <v>100</v>
      </c>
      <c r="F524" s="37">
        <f t="shared" si="18"/>
        <v>4662</v>
      </c>
      <c r="G524" s="31">
        <f t="shared" si="19"/>
        <v>9324</v>
      </c>
      <c r="H524" s="32">
        <f t="shared" si="20"/>
        <v>9324</v>
      </c>
    </row>
    <row r="525" spans="1:8" ht="15.75" thickBot="1">
      <c r="A525" s="30">
        <v>131097426</v>
      </c>
      <c r="B525" s="34" t="s">
        <v>417</v>
      </c>
      <c r="C525" s="43" t="s">
        <v>564</v>
      </c>
      <c r="D525" s="36">
        <v>5121</v>
      </c>
      <c r="E525" s="30">
        <v>100</v>
      </c>
      <c r="F525" s="37">
        <f t="shared" si="18"/>
        <v>5121</v>
      </c>
      <c r="G525" s="31">
        <f t="shared" si="19"/>
        <v>10242</v>
      </c>
      <c r="H525" s="32">
        <f t="shared" si="20"/>
        <v>10242</v>
      </c>
    </row>
    <row r="526" spans="1:8" ht="15.75" thickBot="1">
      <c r="A526" s="30">
        <v>131047228</v>
      </c>
      <c r="B526" s="34" t="s">
        <v>417</v>
      </c>
      <c r="C526" s="43" t="s">
        <v>565</v>
      </c>
      <c r="D526" s="36">
        <v>3512</v>
      </c>
      <c r="E526" s="30">
        <v>100</v>
      </c>
      <c r="F526" s="37">
        <f t="shared" si="18"/>
        <v>3512</v>
      </c>
      <c r="G526" s="31">
        <f t="shared" si="19"/>
        <v>7024</v>
      </c>
      <c r="H526" s="32">
        <f t="shared" si="20"/>
        <v>7024</v>
      </c>
    </row>
    <row r="527" spans="1:8" ht="15.75" thickBot="1">
      <c r="A527" s="30">
        <v>132665854</v>
      </c>
      <c r="B527" s="57" t="s">
        <v>415</v>
      </c>
      <c r="C527" s="43" t="s">
        <v>566</v>
      </c>
      <c r="D527" s="36">
        <v>6600</v>
      </c>
      <c r="E527" s="30">
        <v>100</v>
      </c>
      <c r="F527" s="37">
        <f t="shared" si="18"/>
        <v>6600</v>
      </c>
      <c r="G527" s="31">
        <f t="shared" si="19"/>
        <v>13200</v>
      </c>
      <c r="H527" s="32">
        <f t="shared" si="20"/>
        <v>13200</v>
      </c>
    </row>
    <row r="528" spans="1:8" ht="15.75" thickBot="1">
      <c r="A528" s="30">
        <v>131935614</v>
      </c>
      <c r="B528" s="43" t="s">
        <v>417</v>
      </c>
      <c r="C528" s="33" t="s">
        <v>567</v>
      </c>
      <c r="D528" s="36">
        <v>1858</v>
      </c>
      <c r="E528" s="30">
        <v>100</v>
      </c>
      <c r="F528" s="37">
        <f t="shared" si="18"/>
        <v>1858</v>
      </c>
      <c r="G528" s="31">
        <f t="shared" si="19"/>
        <v>3716</v>
      </c>
      <c r="H528" s="32">
        <f t="shared" si="20"/>
        <v>3716</v>
      </c>
    </row>
    <row r="529" spans="1:8" ht="15.75" thickBot="1">
      <c r="A529" s="30">
        <v>130816321</v>
      </c>
      <c r="B529" s="43" t="s">
        <v>417</v>
      </c>
      <c r="C529" s="33" t="s">
        <v>568</v>
      </c>
      <c r="D529" s="36">
        <v>2674</v>
      </c>
      <c r="E529" s="30">
        <v>100</v>
      </c>
      <c r="F529" s="37">
        <f t="shared" si="18"/>
        <v>2674</v>
      </c>
      <c r="G529" s="31">
        <f t="shared" si="19"/>
        <v>5348</v>
      </c>
      <c r="H529" s="32">
        <f t="shared" si="20"/>
        <v>4565</v>
      </c>
    </row>
    <row r="530" spans="1:8" ht="15.75" thickBot="1">
      <c r="A530" s="30"/>
      <c r="B530" s="34"/>
      <c r="C530" s="43"/>
      <c r="D530" s="36"/>
      <c r="E530" s="30">
        <v>100</v>
      </c>
      <c r="F530" s="37">
        <f t="shared" si="18"/>
        <v>0</v>
      </c>
      <c r="G530" s="31">
        <f t="shared" si="19"/>
        <v>0</v>
      </c>
      <c r="H530" s="32">
        <f t="shared" si="20"/>
        <v>0</v>
      </c>
    </row>
    <row r="531" spans="1:8" ht="15.75" thickBot="1">
      <c r="A531" s="30"/>
      <c r="B531" s="34"/>
      <c r="C531" s="43"/>
      <c r="D531" s="36"/>
      <c r="E531" s="30">
        <v>100</v>
      </c>
      <c r="F531" s="37">
        <f t="shared" si="18"/>
        <v>0</v>
      </c>
      <c r="G531" s="31">
        <f t="shared" si="19"/>
        <v>0</v>
      </c>
      <c r="H531" s="32">
        <f t="shared" si="20"/>
        <v>0</v>
      </c>
    </row>
    <row r="532" spans="1:8" ht="15.75" thickBot="1">
      <c r="A532" s="30"/>
      <c r="B532" s="34"/>
      <c r="C532" s="43"/>
      <c r="D532" s="36"/>
      <c r="E532" s="30">
        <v>100</v>
      </c>
      <c r="F532" s="37">
        <f t="shared" si="18"/>
        <v>0</v>
      </c>
      <c r="G532" s="31">
        <f t="shared" si="19"/>
        <v>0</v>
      </c>
      <c r="H532" s="32">
        <f t="shared" si="20"/>
        <v>0</v>
      </c>
    </row>
    <row r="533" spans="1:8" ht="15.75" thickBot="1">
      <c r="A533" s="30"/>
      <c r="B533" s="34"/>
      <c r="C533" s="43"/>
      <c r="D533" s="36"/>
      <c r="E533" s="30">
        <v>100</v>
      </c>
      <c r="F533" s="37">
        <f t="shared" si="18"/>
        <v>0</v>
      </c>
      <c r="G533" s="31">
        <f t="shared" si="19"/>
        <v>0</v>
      </c>
      <c r="H533" s="32">
        <f t="shared" si="20"/>
        <v>0</v>
      </c>
    </row>
    <row r="534" spans="1:8" ht="15.75" thickBot="1">
      <c r="A534" s="30"/>
      <c r="B534" s="34"/>
      <c r="C534" s="43"/>
      <c r="D534" s="36"/>
      <c r="E534" s="30">
        <v>100</v>
      </c>
      <c r="F534" s="37">
        <f t="shared" si="18"/>
        <v>0</v>
      </c>
      <c r="G534" s="31">
        <f t="shared" si="19"/>
        <v>0</v>
      </c>
      <c r="H534" s="32">
        <f t="shared" si="20"/>
        <v>0</v>
      </c>
    </row>
    <row r="535" spans="1:8" ht="15.75" thickBot="1">
      <c r="A535" s="30"/>
      <c r="B535" s="34"/>
      <c r="C535" s="43"/>
      <c r="D535" s="36"/>
      <c r="E535" s="30">
        <v>100</v>
      </c>
      <c r="F535" s="37">
        <f t="shared" si="18"/>
        <v>0</v>
      </c>
      <c r="G535" s="31">
        <f t="shared" si="19"/>
        <v>0</v>
      </c>
      <c r="H535" s="32">
        <f t="shared" si="20"/>
        <v>0</v>
      </c>
    </row>
    <row r="536" spans="1:8" ht="15.75" thickBot="1">
      <c r="A536" s="30"/>
      <c r="B536" s="34"/>
      <c r="C536" s="43"/>
      <c r="D536" s="36"/>
      <c r="E536" s="30">
        <v>100</v>
      </c>
      <c r="F536" s="37">
        <f t="shared" si="18"/>
        <v>0</v>
      </c>
      <c r="G536" s="31">
        <f t="shared" si="19"/>
        <v>0</v>
      </c>
      <c r="H536" s="32">
        <f t="shared" si="20"/>
        <v>0</v>
      </c>
    </row>
    <row r="537" spans="1:8" ht="15.75" thickBot="1">
      <c r="A537" s="30"/>
      <c r="B537" s="34"/>
      <c r="C537" s="43"/>
      <c r="D537" s="36"/>
      <c r="E537" s="30">
        <v>100</v>
      </c>
      <c r="F537" s="37">
        <f t="shared" si="18"/>
        <v>0</v>
      </c>
      <c r="G537" s="31">
        <f t="shared" si="19"/>
        <v>0</v>
      </c>
      <c r="H537" s="32">
        <f t="shared" si="20"/>
        <v>0</v>
      </c>
    </row>
    <row r="538" spans="1:8" ht="15.75" thickBot="1">
      <c r="A538" s="30"/>
      <c r="B538" s="34"/>
      <c r="C538" s="43"/>
      <c r="D538" s="36"/>
      <c r="E538" s="30">
        <v>100</v>
      </c>
      <c r="F538" s="37">
        <f t="shared" si="18"/>
        <v>0</v>
      </c>
      <c r="G538" s="31">
        <f t="shared" si="19"/>
        <v>0</v>
      </c>
      <c r="H538" s="32">
        <f t="shared" si="20"/>
        <v>0</v>
      </c>
    </row>
    <row r="539" spans="1:8" ht="15.75" thickBot="1">
      <c r="A539" s="30"/>
      <c r="B539" s="34"/>
      <c r="C539" s="43"/>
      <c r="D539" s="36"/>
      <c r="E539" s="30">
        <v>100</v>
      </c>
      <c r="F539" s="37">
        <f t="shared" si="18"/>
        <v>0</v>
      </c>
      <c r="G539" s="31">
        <f t="shared" si="19"/>
        <v>0</v>
      </c>
      <c r="H539" s="32">
        <f t="shared" si="20"/>
        <v>0</v>
      </c>
    </row>
    <row r="540" spans="1:8" ht="15.75" thickBot="1">
      <c r="A540" s="30"/>
      <c r="B540" s="34"/>
      <c r="C540" s="43"/>
      <c r="D540" s="36"/>
      <c r="E540" s="30">
        <v>100</v>
      </c>
      <c r="F540" s="37">
        <f t="shared" si="18"/>
        <v>0</v>
      </c>
      <c r="G540" s="31">
        <f t="shared" si="19"/>
        <v>0</v>
      </c>
      <c r="H540" s="32">
        <f t="shared" si="20"/>
        <v>0</v>
      </c>
    </row>
    <row r="541" spans="1:8" ht="15.75" thickBot="1">
      <c r="A541" s="30"/>
      <c r="B541" s="34"/>
      <c r="C541" s="43"/>
      <c r="D541" s="36"/>
      <c r="E541" s="30">
        <v>100</v>
      </c>
      <c r="F541" s="37">
        <f t="shared" si="18"/>
        <v>0</v>
      </c>
      <c r="G541" s="31">
        <f t="shared" si="19"/>
        <v>0</v>
      </c>
      <c r="H541" s="32">
        <f t="shared" si="20"/>
        <v>0</v>
      </c>
    </row>
    <row r="542" spans="1:8" ht="15.75" thickBot="1">
      <c r="A542" s="30"/>
      <c r="B542" s="34"/>
      <c r="C542" s="43"/>
      <c r="D542" s="36"/>
      <c r="E542" s="30">
        <v>100</v>
      </c>
      <c r="F542" s="37">
        <f t="shared" si="18"/>
        <v>0</v>
      </c>
      <c r="G542" s="31">
        <f t="shared" si="19"/>
        <v>0</v>
      </c>
      <c r="H542" s="32">
        <f t="shared" si="20"/>
        <v>0</v>
      </c>
    </row>
    <row r="543" spans="1:8" ht="15.75" thickBot="1">
      <c r="A543" s="30"/>
      <c r="B543" s="34"/>
      <c r="C543" s="43"/>
      <c r="D543" s="36"/>
      <c r="E543" s="30">
        <v>100</v>
      </c>
      <c r="F543" s="37">
        <f t="shared" si="18"/>
        <v>0</v>
      </c>
      <c r="G543" s="31">
        <f t="shared" si="19"/>
        <v>0</v>
      </c>
      <c r="H543" s="32">
        <f t="shared" si="20"/>
        <v>0</v>
      </c>
    </row>
    <row r="544" spans="1:8" ht="15.75" thickBot="1">
      <c r="A544" s="30"/>
      <c r="B544" s="34"/>
      <c r="C544" s="43"/>
      <c r="D544" s="36"/>
      <c r="E544" s="30">
        <v>100</v>
      </c>
      <c r="F544" s="37">
        <f t="shared" si="18"/>
        <v>0</v>
      </c>
      <c r="G544" s="31">
        <f t="shared" si="19"/>
        <v>0</v>
      </c>
      <c r="H544" s="32">
        <f t="shared" si="20"/>
        <v>0</v>
      </c>
    </row>
    <row r="545" spans="1:8" ht="15.75" thickBot="1">
      <c r="A545" s="26"/>
      <c r="B545" s="33"/>
      <c r="C545" s="34"/>
      <c r="D545" s="36"/>
      <c r="E545" s="30">
        <v>100</v>
      </c>
      <c r="F545" s="6">
        <f t="shared" si="18"/>
        <v>0</v>
      </c>
      <c r="G545" s="38">
        <f t="shared" si="19"/>
        <v>0</v>
      </c>
      <c r="H545" s="39">
        <f t="shared" si="20"/>
        <v>0</v>
      </c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conditionalFormatting sqref="A6:A526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История (УД)</vt:lpstr>
      <vt:lpstr>История (ФВ)</vt:lpstr>
      <vt:lpstr>Запасы</vt:lpstr>
      <vt:lpstr>Депозит Киры</vt:lpstr>
      <vt:lpstr>Корректировка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2025-05-25T11:00:30Z</dcterms:modified>
</cp:coreProperties>
</file>