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385" yWindow="1080" windowWidth="20730" windowHeight="11760"/>
  </bookViews>
  <sheets>
    <sheet name="FBS" sheetId="1" r:id="rId1"/>
    <sheet name="EXPRESS" sheetId="4" r:id="rId2"/>
    <sheet name="FBY" sheetId="3" r:id="rId3"/>
    <sheet name="НДС 20%" sheetId="2" r:id="rId4"/>
  </sheets>
  <definedNames>
    <definedName name="_xlnm._FilterDatabase" localSheetId="1" hidden="1">EXPRESS!#REF!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/>
  <c r="H2"/>
  <c r="S950" i="4" l="1"/>
  <c r="T950" s="1"/>
  <c r="R950"/>
  <c r="L950"/>
  <c r="K950"/>
  <c r="H950"/>
  <c r="F950"/>
  <c r="S949"/>
  <c r="T949" s="1"/>
  <c r="R949"/>
  <c r="L949"/>
  <c r="K949"/>
  <c r="H949"/>
  <c r="F949"/>
  <c r="S948"/>
  <c r="T948" s="1"/>
  <c r="R948"/>
  <c r="L948"/>
  <c r="K948"/>
  <c r="H948"/>
  <c r="F948"/>
  <c r="S947"/>
  <c r="T947" s="1"/>
  <c r="R947"/>
  <c r="L947"/>
  <c r="K947"/>
  <c r="H947"/>
  <c r="F947"/>
  <c r="S946"/>
  <c r="T946" s="1"/>
  <c r="R946"/>
  <c r="L946"/>
  <c r="K946"/>
  <c r="H946"/>
  <c r="F946"/>
  <c r="S945"/>
  <c r="T945" s="1"/>
  <c r="R945"/>
  <c r="L945"/>
  <c r="K945"/>
  <c r="H945"/>
  <c r="F945"/>
  <c r="S944"/>
  <c r="T944" s="1"/>
  <c r="R944"/>
  <c r="L944"/>
  <c r="K944"/>
  <c r="H944"/>
  <c r="F944"/>
  <c r="S943"/>
  <c r="Q943"/>
  <c r="R943" s="1"/>
  <c r="L943"/>
  <c r="K943"/>
  <c r="H943"/>
  <c r="F943"/>
  <c r="S942"/>
  <c r="Q942"/>
  <c r="L942"/>
  <c r="K942"/>
  <c r="H942"/>
  <c r="F942"/>
  <c r="S941"/>
  <c r="Q941"/>
  <c r="L941"/>
  <c r="K941"/>
  <c r="H941"/>
  <c r="F941"/>
  <c r="S940"/>
  <c r="Q940"/>
  <c r="L940"/>
  <c r="K940"/>
  <c r="H940"/>
  <c r="F940"/>
  <c r="S939"/>
  <c r="Q939"/>
  <c r="R939" s="1"/>
  <c r="L939"/>
  <c r="K939"/>
  <c r="H939"/>
  <c r="F939"/>
  <c r="S938"/>
  <c r="Q938"/>
  <c r="L938"/>
  <c r="K938"/>
  <c r="H938"/>
  <c r="F938"/>
  <c r="S937"/>
  <c r="Q937"/>
  <c r="L937"/>
  <c r="K937"/>
  <c r="H937"/>
  <c r="F937"/>
  <c r="S936"/>
  <c r="Q936"/>
  <c r="L936"/>
  <c r="K936"/>
  <c r="H936"/>
  <c r="F936"/>
  <c r="S935"/>
  <c r="Q935"/>
  <c r="R935" s="1"/>
  <c r="L935"/>
  <c r="K935"/>
  <c r="H935"/>
  <c r="F935"/>
  <c r="S934"/>
  <c r="Q934"/>
  <c r="L934"/>
  <c r="K934"/>
  <c r="H934"/>
  <c r="F934"/>
  <c r="S933"/>
  <c r="Q933"/>
  <c r="L933"/>
  <c r="K933"/>
  <c r="H933"/>
  <c r="F933"/>
  <c r="S932"/>
  <c r="Q932"/>
  <c r="R932" s="1"/>
  <c r="L932"/>
  <c r="K932"/>
  <c r="H932"/>
  <c r="F932"/>
  <c r="S931"/>
  <c r="Q931"/>
  <c r="R931" s="1"/>
  <c r="L931"/>
  <c r="K931"/>
  <c r="H931"/>
  <c r="F931"/>
  <c r="S930"/>
  <c r="Q930"/>
  <c r="L930"/>
  <c r="K930"/>
  <c r="H930"/>
  <c r="F930"/>
  <c r="S929"/>
  <c r="Q929"/>
  <c r="L929"/>
  <c r="K929"/>
  <c r="H929"/>
  <c r="F929"/>
  <c r="S928"/>
  <c r="Q928"/>
  <c r="L928"/>
  <c r="K928"/>
  <c r="H928"/>
  <c r="F928"/>
  <c r="S927"/>
  <c r="Q927"/>
  <c r="L927"/>
  <c r="K927"/>
  <c r="H927"/>
  <c r="F927"/>
  <c r="S926"/>
  <c r="Q926"/>
  <c r="L926"/>
  <c r="K926"/>
  <c r="H926"/>
  <c r="F926"/>
  <c r="S925"/>
  <c r="Q925"/>
  <c r="R925" s="1"/>
  <c r="L925"/>
  <c r="K925"/>
  <c r="H925"/>
  <c r="F925"/>
  <c r="S924"/>
  <c r="Q924"/>
  <c r="L924"/>
  <c r="K924"/>
  <c r="H924"/>
  <c r="F924"/>
  <c r="S923"/>
  <c r="Q923"/>
  <c r="L923"/>
  <c r="K923"/>
  <c r="H923"/>
  <c r="F923"/>
  <c r="S922"/>
  <c r="Q922"/>
  <c r="L922"/>
  <c r="K922"/>
  <c r="H922"/>
  <c r="F922"/>
  <c r="S921"/>
  <c r="Q921"/>
  <c r="L921"/>
  <c r="K921"/>
  <c r="H921"/>
  <c r="F921"/>
  <c r="S920"/>
  <c r="Q920"/>
  <c r="R920" s="1"/>
  <c r="L920"/>
  <c r="K920"/>
  <c r="H920"/>
  <c r="F920"/>
  <c r="S919"/>
  <c r="Q919"/>
  <c r="L919"/>
  <c r="K919"/>
  <c r="H919"/>
  <c r="F919"/>
  <c r="S918"/>
  <c r="Q918"/>
  <c r="R918" s="1"/>
  <c r="L918"/>
  <c r="K918"/>
  <c r="H918"/>
  <c r="F918"/>
  <c r="S917"/>
  <c r="Q917"/>
  <c r="R917" s="1"/>
  <c r="L917"/>
  <c r="K917"/>
  <c r="H917"/>
  <c r="F917"/>
  <c r="S916"/>
  <c r="Q916"/>
  <c r="L916"/>
  <c r="K916"/>
  <c r="H916"/>
  <c r="F916"/>
  <c r="S915"/>
  <c r="Q915"/>
  <c r="L915"/>
  <c r="K915"/>
  <c r="H915"/>
  <c r="F915"/>
  <c r="S914"/>
  <c r="Q914"/>
  <c r="L914"/>
  <c r="K914"/>
  <c r="H914"/>
  <c r="F914"/>
  <c r="S913"/>
  <c r="Q913"/>
  <c r="L913"/>
  <c r="K913"/>
  <c r="H913"/>
  <c r="F913"/>
  <c r="S912"/>
  <c r="Q912"/>
  <c r="L912"/>
  <c r="K912"/>
  <c r="H912"/>
  <c r="F912"/>
  <c r="S911"/>
  <c r="Q911"/>
  <c r="R911" s="1"/>
  <c r="L911"/>
  <c r="K911"/>
  <c r="H911"/>
  <c r="F911"/>
  <c r="S910"/>
  <c r="Q910"/>
  <c r="L910"/>
  <c r="K910"/>
  <c r="H910"/>
  <c r="F910"/>
  <c r="S909"/>
  <c r="Q909"/>
  <c r="R909" s="1"/>
  <c r="L909"/>
  <c r="K909"/>
  <c r="H909"/>
  <c r="F909"/>
  <c r="S908"/>
  <c r="Q908"/>
  <c r="L908"/>
  <c r="K908"/>
  <c r="H908"/>
  <c r="F908"/>
  <c r="S907"/>
  <c r="Q907"/>
  <c r="L907"/>
  <c r="K907"/>
  <c r="H907"/>
  <c r="F907"/>
  <c r="S906"/>
  <c r="Q906"/>
  <c r="L906"/>
  <c r="K906"/>
  <c r="H906"/>
  <c r="F906"/>
  <c r="S905"/>
  <c r="Q905"/>
  <c r="L905"/>
  <c r="K905"/>
  <c r="H905"/>
  <c r="F905"/>
  <c r="S904"/>
  <c r="Q904"/>
  <c r="R904" s="1"/>
  <c r="L904"/>
  <c r="K904"/>
  <c r="H904"/>
  <c r="F904"/>
  <c r="S903"/>
  <c r="Q903"/>
  <c r="R903" s="1"/>
  <c r="L903"/>
  <c r="K903"/>
  <c r="H903"/>
  <c r="F903"/>
  <c r="S902"/>
  <c r="Q902"/>
  <c r="R902" s="1"/>
  <c r="L902"/>
  <c r="K902"/>
  <c r="H902"/>
  <c r="F902"/>
  <c r="S901"/>
  <c r="Q901"/>
  <c r="L901"/>
  <c r="K901"/>
  <c r="H901"/>
  <c r="F901"/>
  <c r="S900"/>
  <c r="Q900"/>
  <c r="L900"/>
  <c r="K900"/>
  <c r="H900"/>
  <c r="F900"/>
  <c r="S899"/>
  <c r="Q899"/>
  <c r="L899"/>
  <c r="K899"/>
  <c r="H899"/>
  <c r="F899"/>
  <c r="S898"/>
  <c r="Q898"/>
  <c r="L898"/>
  <c r="K898"/>
  <c r="H898"/>
  <c r="F898"/>
  <c r="S897"/>
  <c r="Q897"/>
  <c r="R897" s="1"/>
  <c r="L897"/>
  <c r="K897"/>
  <c r="H897"/>
  <c r="F897"/>
  <c r="S896"/>
  <c r="Q896"/>
  <c r="R896" s="1"/>
  <c r="L896"/>
  <c r="K896"/>
  <c r="H896"/>
  <c r="F896"/>
  <c r="S895"/>
  <c r="Q895"/>
  <c r="L895"/>
  <c r="K895"/>
  <c r="H895"/>
  <c r="F895"/>
  <c r="S894"/>
  <c r="Q894"/>
  <c r="R894" s="1"/>
  <c r="L894"/>
  <c r="K894"/>
  <c r="H894"/>
  <c r="F894"/>
  <c r="S893"/>
  <c r="Q893"/>
  <c r="L893"/>
  <c r="K893"/>
  <c r="H893"/>
  <c r="F893"/>
  <c r="S892"/>
  <c r="Q892"/>
  <c r="L892"/>
  <c r="K892"/>
  <c r="H892"/>
  <c r="F892"/>
  <c r="S891"/>
  <c r="Q891"/>
  <c r="L891"/>
  <c r="K891"/>
  <c r="H891"/>
  <c r="F891"/>
  <c r="S890"/>
  <c r="Q890"/>
  <c r="R890" s="1"/>
  <c r="L890"/>
  <c r="K890"/>
  <c r="H890"/>
  <c r="F890"/>
  <c r="S889"/>
  <c r="Q889"/>
  <c r="L889"/>
  <c r="K889"/>
  <c r="H889"/>
  <c r="F889"/>
  <c r="S888"/>
  <c r="Q888"/>
  <c r="L888"/>
  <c r="K888"/>
  <c r="H888"/>
  <c r="F888"/>
  <c r="S887"/>
  <c r="Q887"/>
  <c r="R887" s="1"/>
  <c r="L887"/>
  <c r="K887"/>
  <c r="H887"/>
  <c r="F887"/>
  <c r="S886"/>
  <c r="Q886"/>
  <c r="L886"/>
  <c r="K886"/>
  <c r="H886"/>
  <c r="F886"/>
  <c r="S885"/>
  <c r="Q885"/>
  <c r="L885"/>
  <c r="K885"/>
  <c r="H885"/>
  <c r="F885"/>
  <c r="S884"/>
  <c r="Q884"/>
  <c r="L884"/>
  <c r="K884"/>
  <c r="H884"/>
  <c r="F884"/>
  <c r="S883"/>
  <c r="Q883"/>
  <c r="R883" s="1"/>
  <c r="L883"/>
  <c r="K883"/>
  <c r="H883"/>
  <c r="F883"/>
  <c r="S882"/>
  <c r="Q882"/>
  <c r="R882" s="1"/>
  <c r="L882"/>
  <c r="K882"/>
  <c r="H882"/>
  <c r="F882"/>
  <c r="S881"/>
  <c r="Q881"/>
  <c r="L881"/>
  <c r="K881"/>
  <c r="H881"/>
  <c r="F881"/>
  <c r="S880"/>
  <c r="Q880"/>
  <c r="L880"/>
  <c r="K880"/>
  <c r="H880"/>
  <c r="F880"/>
  <c r="S879"/>
  <c r="Q879"/>
  <c r="L879"/>
  <c r="K879"/>
  <c r="H879"/>
  <c r="F879"/>
  <c r="S878"/>
  <c r="Q878"/>
  <c r="L878"/>
  <c r="K878"/>
  <c r="H878"/>
  <c r="F878"/>
  <c r="S877"/>
  <c r="Q877"/>
  <c r="L877"/>
  <c r="K877"/>
  <c r="H877"/>
  <c r="F877"/>
  <c r="S876"/>
  <c r="Q876"/>
  <c r="R876" s="1"/>
  <c r="L876"/>
  <c r="K876"/>
  <c r="H876"/>
  <c r="F876"/>
  <c r="S875"/>
  <c r="Q875"/>
  <c r="R875" s="1"/>
  <c r="L875"/>
  <c r="K875"/>
  <c r="H875"/>
  <c r="F875"/>
  <c r="S874"/>
  <c r="Q874"/>
  <c r="R874" s="1"/>
  <c r="L874"/>
  <c r="K874"/>
  <c r="H874"/>
  <c r="F874"/>
  <c r="S873"/>
  <c r="Q873"/>
  <c r="L873"/>
  <c r="K873"/>
  <c r="H873"/>
  <c r="F873"/>
  <c r="S872"/>
  <c r="Q872"/>
  <c r="R872" s="1"/>
  <c r="L872"/>
  <c r="K872"/>
  <c r="H872"/>
  <c r="F872"/>
  <c r="S871"/>
  <c r="Q871"/>
  <c r="L871"/>
  <c r="K871"/>
  <c r="H871"/>
  <c r="F871"/>
  <c r="S870"/>
  <c r="Q870"/>
  <c r="L870"/>
  <c r="K870"/>
  <c r="H870"/>
  <c r="F870"/>
  <c r="S869"/>
  <c r="Q869"/>
  <c r="L869"/>
  <c r="K869"/>
  <c r="H869"/>
  <c r="F869"/>
  <c r="S868"/>
  <c r="Q868"/>
  <c r="R868" s="1"/>
  <c r="L868"/>
  <c r="K868"/>
  <c r="H868"/>
  <c r="F868"/>
  <c r="S867"/>
  <c r="Q867"/>
  <c r="L867"/>
  <c r="K867"/>
  <c r="H867"/>
  <c r="F867"/>
  <c r="S866"/>
  <c r="Q866"/>
  <c r="L866"/>
  <c r="K866"/>
  <c r="H866"/>
  <c r="F866"/>
  <c r="S865"/>
  <c r="Q865"/>
  <c r="R865" s="1"/>
  <c r="L865"/>
  <c r="K865"/>
  <c r="H865"/>
  <c r="F865"/>
  <c r="S864"/>
  <c r="Q864"/>
  <c r="L864"/>
  <c r="K864"/>
  <c r="H864"/>
  <c r="F864"/>
  <c r="S863"/>
  <c r="Q863"/>
  <c r="L863"/>
  <c r="K863"/>
  <c r="H863"/>
  <c r="F863"/>
  <c r="S862"/>
  <c r="Q862"/>
  <c r="R862" s="1"/>
  <c r="L862"/>
  <c r="K862"/>
  <c r="H862"/>
  <c r="F862"/>
  <c r="S861"/>
  <c r="Q861"/>
  <c r="R861" s="1"/>
  <c r="L861"/>
  <c r="K861"/>
  <c r="H861"/>
  <c r="F861"/>
  <c r="S860"/>
  <c r="Q860"/>
  <c r="R860" s="1"/>
  <c r="L860"/>
  <c r="K860"/>
  <c r="H860"/>
  <c r="F860"/>
  <c r="S859"/>
  <c r="Q859"/>
  <c r="L859"/>
  <c r="K859"/>
  <c r="H859"/>
  <c r="F859"/>
  <c r="S858"/>
  <c r="Q858"/>
  <c r="R858" s="1"/>
  <c r="L858"/>
  <c r="K858"/>
  <c r="H858"/>
  <c r="F858"/>
  <c r="S857"/>
  <c r="Q857"/>
  <c r="R857" s="1"/>
  <c r="L857"/>
  <c r="K857"/>
  <c r="H857"/>
  <c r="F857"/>
  <c r="S856"/>
  <c r="Q856"/>
  <c r="L856"/>
  <c r="K856"/>
  <c r="H856"/>
  <c r="F856"/>
  <c r="S855"/>
  <c r="Q855"/>
  <c r="R855" s="1"/>
  <c r="L855"/>
  <c r="K855"/>
  <c r="H855"/>
  <c r="F855"/>
  <c r="S854"/>
  <c r="Q854"/>
  <c r="L854"/>
  <c r="K854"/>
  <c r="H854"/>
  <c r="F854"/>
  <c r="S853"/>
  <c r="Q853"/>
  <c r="R853" s="1"/>
  <c r="L853"/>
  <c r="K853"/>
  <c r="H853"/>
  <c r="F853"/>
  <c r="S852"/>
  <c r="Q852"/>
  <c r="R852" s="1"/>
  <c r="L852"/>
  <c r="K852"/>
  <c r="H852"/>
  <c r="F852"/>
  <c r="S851"/>
  <c r="Q851"/>
  <c r="L851"/>
  <c r="K851"/>
  <c r="H851"/>
  <c r="F851"/>
  <c r="S850"/>
  <c r="Q850"/>
  <c r="L850"/>
  <c r="K850"/>
  <c r="H850"/>
  <c r="F850"/>
  <c r="S849"/>
  <c r="Q849"/>
  <c r="L849"/>
  <c r="K849"/>
  <c r="H849"/>
  <c r="F849"/>
  <c r="S848"/>
  <c r="Q848"/>
  <c r="L848"/>
  <c r="K848"/>
  <c r="H848"/>
  <c r="F848"/>
  <c r="S847"/>
  <c r="Q847"/>
  <c r="R847" s="1"/>
  <c r="L847"/>
  <c r="K847"/>
  <c r="H847"/>
  <c r="F847"/>
  <c r="S846"/>
  <c r="Q846"/>
  <c r="R846" s="1"/>
  <c r="L846"/>
  <c r="K846"/>
  <c r="H846"/>
  <c r="F846"/>
  <c r="S845"/>
  <c r="Q845"/>
  <c r="R845" s="1"/>
  <c r="L845"/>
  <c r="K845"/>
  <c r="H845"/>
  <c r="F845"/>
  <c r="S844"/>
  <c r="Q844"/>
  <c r="L844"/>
  <c r="K844"/>
  <c r="H844"/>
  <c r="F844"/>
  <c r="S843"/>
  <c r="Q843"/>
  <c r="R843" s="1"/>
  <c r="L843"/>
  <c r="K843"/>
  <c r="H843"/>
  <c r="F843"/>
  <c r="S842"/>
  <c r="Q842"/>
  <c r="L842"/>
  <c r="K842"/>
  <c r="H842"/>
  <c r="F842"/>
  <c r="S841"/>
  <c r="Q841"/>
  <c r="R841" s="1"/>
  <c r="L841"/>
  <c r="K841"/>
  <c r="H841"/>
  <c r="F841"/>
  <c r="S840"/>
  <c r="Q840"/>
  <c r="L840"/>
  <c r="K840"/>
  <c r="H840"/>
  <c r="F840"/>
  <c r="S839"/>
  <c r="Q839"/>
  <c r="L839"/>
  <c r="K839"/>
  <c r="H839"/>
  <c r="F839"/>
  <c r="S838"/>
  <c r="Q838"/>
  <c r="R838" s="1"/>
  <c r="L838"/>
  <c r="K838"/>
  <c r="H838"/>
  <c r="F838"/>
  <c r="S837"/>
  <c r="Q837"/>
  <c r="R837" s="1"/>
  <c r="L837"/>
  <c r="K837"/>
  <c r="H837"/>
  <c r="F837"/>
  <c r="S836"/>
  <c r="Q836"/>
  <c r="L836"/>
  <c r="K836"/>
  <c r="H836"/>
  <c r="F836"/>
  <c r="S835"/>
  <c r="Q835"/>
  <c r="L835"/>
  <c r="K835"/>
  <c r="H835"/>
  <c r="F835"/>
  <c r="S834"/>
  <c r="Q834"/>
  <c r="R834" s="1"/>
  <c r="L834"/>
  <c r="K834"/>
  <c r="H834"/>
  <c r="F834"/>
  <c r="S833"/>
  <c r="Q833"/>
  <c r="R833" s="1"/>
  <c r="L833"/>
  <c r="K833"/>
  <c r="H833"/>
  <c r="F833"/>
  <c r="S832"/>
  <c r="Q832"/>
  <c r="L832"/>
  <c r="K832"/>
  <c r="H832"/>
  <c r="F832"/>
  <c r="S831"/>
  <c r="Q831"/>
  <c r="L831"/>
  <c r="K831"/>
  <c r="H831"/>
  <c r="F831"/>
  <c r="S830"/>
  <c r="Q830"/>
  <c r="R830" s="1"/>
  <c r="L830"/>
  <c r="K830"/>
  <c r="H830"/>
  <c r="F830"/>
  <c r="S829"/>
  <c r="Q829"/>
  <c r="L829"/>
  <c r="K829"/>
  <c r="H829"/>
  <c r="F829"/>
  <c r="S828"/>
  <c r="Q828"/>
  <c r="L828"/>
  <c r="K828"/>
  <c r="H828"/>
  <c r="F828"/>
  <c r="S827"/>
  <c r="Q827"/>
  <c r="R827" s="1"/>
  <c r="L827"/>
  <c r="K827"/>
  <c r="H827"/>
  <c r="F827"/>
  <c r="S826"/>
  <c r="Q826"/>
  <c r="R826" s="1"/>
  <c r="L826"/>
  <c r="K826"/>
  <c r="H826"/>
  <c r="F826"/>
  <c r="S825"/>
  <c r="Q825"/>
  <c r="L825"/>
  <c r="K825"/>
  <c r="H825"/>
  <c r="F825"/>
  <c r="S824"/>
  <c r="Q824"/>
  <c r="R824" s="1"/>
  <c r="L824"/>
  <c r="K824"/>
  <c r="H824"/>
  <c r="F824"/>
  <c r="S823"/>
  <c r="Q823"/>
  <c r="R823" s="1"/>
  <c r="L823"/>
  <c r="K823"/>
  <c r="H823"/>
  <c r="F823"/>
  <c r="S822"/>
  <c r="Q822"/>
  <c r="R822" s="1"/>
  <c r="L822"/>
  <c r="K822"/>
  <c r="H822"/>
  <c r="F822"/>
  <c r="S821"/>
  <c r="Q821"/>
  <c r="L821"/>
  <c r="K821"/>
  <c r="H821"/>
  <c r="F821"/>
  <c r="S820"/>
  <c r="Q820"/>
  <c r="R820" s="1"/>
  <c r="L820"/>
  <c r="K820"/>
  <c r="H820"/>
  <c r="F820"/>
  <c r="S819"/>
  <c r="Q819"/>
  <c r="R819" s="1"/>
  <c r="L819"/>
  <c r="K819"/>
  <c r="H819"/>
  <c r="F819"/>
  <c r="S818"/>
  <c r="Q818"/>
  <c r="R818" s="1"/>
  <c r="L818"/>
  <c r="K818"/>
  <c r="H818"/>
  <c r="F818"/>
  <c r="S817"/>
  <c r="Q817"/>
  <c r="L817"/>
  <c r="K817"/>
  <c r="H817"/>
  <c r="F817"/>
  <c r="S816"/>
  <c r="Q816"/>
  <c r="L816"/>
  <c r="K816"/>
  <c r="H816"/>
  <c r="F816"/>
  <c r="S815"/>
  <c r="Q815"/>
  <c r="L815"/>
  <c r="K815"/>
  <c r="H815"/>
  <c r="F815"/>
  <c r="S814"/>
  <c r="Q814"/>
  <c r="L814"/>
  <c r="K814"/>
  <c r="H814"/>
  <c r="F814"/>
  <c r="S813"/>
  <c r="Q813"/>
  <c r="R813" s="1"/>
  <c r="L813"/>
  <c r="K813"/>
  <c r="H813"/>
  <c r="F813"/>
  <c r="S812"/>
  <c r="Q812"/>
  <c r="R812" s="1"/>
  <c r="L812"/>
  <c r="K812"/>
  <c r="H812"/>
  <c r="F812"/>
  <c r="S811"/>
  <c r="Q811"/>
  <c r="L811"/>
  <c r="K811"/>
  <c r="H811"/>
  <c r="F811"/>
  <c r="S810"/>
  <c r="Q810"/>
  <c r="L810"/>
  <c r="K810"/>
  <c r="H810"/>
  <c r="F810"/>
  <c r="S809"/>
  <c r="Q809"/>
  <c r="L809"/>
  <c r="K809"/>
  <c r="H809"/>
  <c r="F809"/>
  <c r="S808"/>
  <c r="Q808"/>
  <c r="R808" s="1"/>
  <c r="L808"/>
  <c r="K808"/>
  <c r="H808"/>
  <c r="F808"/>
  <c r="S807"/>
  <c r="Q807"/>
  <c r="R807" s="1"/>
  <c r="L807"/>
  <c r="K807"/>
  <c r="H807"/>
  <c r="F807"/>
  <c r="S806"/>
  <c r="Q806"/>
  <c r="R806" s="1"/>
  <c r="L806"/>
  <c r="K806"/>
  <c r="H806"/>
  <c r="F806"/>
  <c r="S805"/>
  <c r="Q805"/>
  <c r="R805" s="1"/>
  <c r="L805"/>
  <c r="K805"/>
  <c r="H805"/>
  <c r="F805"/>
  <c r="S804"/>
  <c r="Q804"/>
  <c r="R804" s="1"/>
  <c r="L804"/>
  <c r="K804"/>
  <c r="H804"/>
  <c r="F804"/>
  <c r="S803"/>
  <c r="Q803"/>
  <c r="L803"/>
  <c r="K803"/>
  <c r="H803"/>
  <c r="F803"/>
  <c r="S802"/>
  <c r="Q802"/>
  <c r="L802"/>
  <c r="K802"/>
  <c r="H802"/>
  <c r="F802"/>
  <c r="S801"/>
  <c r="Q801"/>
  <c r="L801"/>
  <c r="K801"/>
  <c r="H801"/>
  <c r="F801"/>
  <c r="S800"/>
  <c r="Q800"/>
  <c r="L800"/>
  <c r="K800"/>
  <c r="H800"/>
  <c r="F800"/>
  <c r="S799"/>
  <c r="Q799"/>
  <c r="R799" s="1"/>
  <c r="L799"/>
  <c r="K799"/>
  <c r="H799"/>
  <c r="F799"/>
  <c r="S798"/>
  <c r="Q798"/>
  <c r="R798" s="1"/>
  <c r="L798"/>
  <c r="K798"/>
  <c r="H798"/>
  <c r="F798"/>
  <c r="S797"/>
  <c r="Q797"/>
  <c r="R797" s="1"/>
  <c r="L797"/>
  <c r="K797"/>
  <c r="H797"/>
  <c r="F797"/>
  <c r="S796"/>
  <c r="Q796"/>
  <c r="L796"/>
  <c r="K796"/>
  <c r="H796"/>
  <c r="F796"/>
  <c r="S795"/>
  <c r="Q795"/>
  <c r="R795" s="1"/>
  <c r="L795"/>
  <c r="K795"/>
  <c r="H795"/>
  <c r="F795"/>
  <c r="S794"/>
  <c r="Q794"/>
  <c r="L794"/>
  <c r="K794"/>
  <c r="H794"/>
  <c r="F794"/>
  <c r="S793"/>
  <c r="Q793"/>
  <c r="L793"/>
  <c r="K793"/>
  <c r="H793"/>
  <c r="F793"/>
  <c r="S792"/>
  <c r="Q792"/>
  <c r="R792" s="1"/>
  <c r="L792"/>
  <c r="K792"/>
  <c r="H792"/>
  <c r="F792"/>
  <c r="S791"/>
  <c r="Q791"/>
  <c r="R791" s="1"/>
  <c r="L791"/>
  <c r="K791"/>
  <c r="H791"/>
  <c r="F791"/>
  <c r="S790"/>
  <c r="Q790"/>
  <c r="L790"/>
  <c r="K790"/>
  <c r="H790"/>
  <c r="F790"/>
  <c r="S789"/>
  <c r="Q789"/>
  <c r="L789"/>
  <c r="K789"/>
  <c r="H789"/>
  <c r="F789"/>
  <c r="S788"/>
  <c r="Q788"/>
  <c r="L788"/>
  <c r="K788"/>
  <c r="H788"/>
  <c r="F788"/>
  <c r="S787"/>
  <c r="Q787"/>
  <c r="L787"/>
  <c r="K787"/>
  <c r="H787"/>
  <c r="F787"/>
  <c r="S786"/>
  <c r="Q786"/>
  <c r="R786" s="1"/>
  <c r="L786"/>
  <c r="K786"/>
  <c r="H786"/>
  <c r="F786"/>
  <c r="S785"/>
  <c r="Q785"/>
  <c r="L785"/>
  <c r="K785"/>
  <c r="H785"/>
  <c r="F785"/>
  <c r="S784"/>
  <c r="Q784"/>
  <c r="L784"/>
  <c r="K784"/>
  <c r="H784"/>
  <c r="F784"/>
  <c r="S783"/>
  <c r="Q783"/>
  <c r="R783" s="1"/>
  <c r="L783"/>
  <c r="K783"/>
  <c r="H783"/>
  <c r="F783"/>
  <c r="S782"/>
  <c r="Q782"/>
  <c r="L782"/>
  <c r="K782"/>
  <c r="H782"/>
  <c r="F782"/>
  <c r="S781"/>
  <c r="Q781"/>
  <c r="L781"/>
  <c r="K781"/>
  <c r="H781"/>
  <c r="F781"/>
  <c r="S780"/>
  <c r="Q780"/>
  <c r="R780" s="1"/>
  <c r="L780"/>
  <c r="K780"/>
  <c r="H780"/>
  <c r="F780"/>
  <c r="S779"/>
  <c r="Q779"/>
  <c r="L779"/>
  <c r="K779"/>
  <c r="H779"/>
  <c r="F779"/>
  <c r="S778"/>
  <c r="Q778"/>
  <c r="L778"/>
  <c r="K778"/>
  <c r="H778"/>
  <c r="F778"/>
  <c r="S777"/>
  <c r="Q777"/>
  <c r="R777" s="1"/>
  <c r="L777"/>
  <c r="K777"/>
  <c r="H777"/>
  <c r="F777"/>
  <c r="S776"/>
  <c r="Q776"/>
  <c r="L776"/>
  <c r="K776"/>
  <c r="H776"/>
  <c r="F776"/>
  <c r="S775"/>
  <c r="Q775"/>
  <c r="L775"/>
  <c r="K775"/>
  <c r="H775"/>
  <c r="F775"/>
  <c r="S774"/>
  <c r="Q774"/>
  <c r="R774" s="1"/>
  <c r="L774"/>
  <c r="K774"/>
  <c r="H774"/>
  <c r="F774"/>
  <c r="S773"/>
  <c r="Q773"/>
  <c r="R773" s="1"/>
  <c r="L773"/>
  <c r="K773"/>
  <c r="H773"/>
  <c r="F773"/>
  <c r="S772"/>
  <c r="Q772"/>
  <c r="L772"/>
  <c r="K772"/>
  <c r="H772"/>
  <c r="F772"/>
  <c r="S771"/>
  <c r="Q771"/>
  <c r="L771"/>
  <c r="K771"/>
  <c r="H771"/>
  <c r="F771"/>
  <c r="S770"/>
  <c r="Q770"/>
  <c r="R770" s="1"/>
  <c r="L770"/>
  <c r="K770"/>
  <c r="H770"/>
  <c r="F770"/>
  <c r="S769"/>
  <c r="Q769"/>
  <c r="L769"/>
  <c r="K769"/>
  <c r="H769"/>
  <c r="F769"/>
  <c r="S768"/>
  <c r="Q768"/>
  <c r="R768" s="1"/>
  <c r="L768"/>
  <c r="K768"/>
  <c r="H768"/>
  <c r="F768"/>
  <c r="S767"/>
  <c r="Q767"/>
  <c r="L767"/>
  <c r="K767"/>
  <c r="H767"/>
  <c r="F767"/>
  <c r="S766"/>
  <c r="Q766"/>
  <c r="L766"/>
  <c r="K766"/>
  <c r="H766"/>
  <c r="F766"/>
  <c r="S765"/>
  <c r="Q765"/>
  <c r="R765" s="1"/>
  <c r="L765"/>
  <c r="K765"/>
  <c r="H765"/>
  <c r="F765"/>
  <c r="S764"/>
  <c r="Q764"/>
  <c r="L764"/>
  <c r="K764"/>
  <c r="H764"/>
  <c r="F764"/>
  <c r="S763"/>
  <c r="Q763"/>
  <c r="R763" s="1"/>
  <c r="L763"/>
  <c r="K763"/>
  <c r="H763"/>
  <c r="F763"/>
  <c r="S762"/>
  <c r="Q762"/>
  <c r="R762" s="1"/>
  <c r="L762"/>
  <c r="K762"/>
  <c r="H762"/>
  <c r="F762"/>
  <c r="S761"/>
  <c r="Q761"/>
  <c r="R761" s="1"/>
  <c r="L761"/>
  <c r="K761"/>
  <c r="H761"/>
  <c r="F761"/>
  <c r="S760"/>
  <c r="Q760"/>
  <c r="L760"/>
  <c r="K760"/>
  <c r="H760"/>
  <c r="F760"/>
  <c r="S759"/>
  <c r="Q759"/>
  <c r="R759" s="1"/>
  <c r="L759"/>
  <c r="K759"/>
  <c r="H759"/>
  <c r="F759"/>
  <c r="S758"/>
  <c r="Q758"/>
  <c r="R758" s="1"/>
  <c r="L758"/>
  <c r="K758"/>
  <c r="H758"/>
  <c r="F758"/>
  <c r="S757"/>
  <c r="Q757"/>
  <c r="L757"/>
  <c r="K757"/>
  <c r="H757"/>
  <c r="F757"/>
  <c r="S756"/>
  <c r="Q756"/>
  <c r="R756" s="1"/>
  <c r="L756"/>
  <c r="K756"/>
  <c r="H756"/>
  <c r="F756"/>
  <c r="S755"/>
  <c r="Q755"/>
  <c r="L755"/>
  <c r="K755"/>
  <c r="H755"/>
  <c r="F755"/>
  <c r="S754"/>
  <c r="Q754"/>
  <c r="L754"/>
  <c r="K754"/>
  <c r="H754"/>
  <c r="F754"/>
  <c r="S753"/>
  <c r="Q753"/>
  <c r="R753" s="1"/>
  <c r="L753"/>
  <c r="K753"/>
  <c r="H753"/>
  <c r="F753"/>
  <c r="S752"/>
  <c r="Q752"/>
  <c r="L752"/>
  <c r="K752"/>
  <c r="H752"/>
  <c r="F752"/>
  <c r="S751"/>
  <c r="Q751"/>
  <c r="L751"/>
  <c r="K751"/>
  <c r="H751"/>
  <c r="F751"/>
  <c r="S750"/>
  <c r="Q750"/>
  <c r="L750"/>
  <c r="K750"/>
  <c r="H750"/>
  <c r="F750"/>
  <c r="S749"/>
  <c r="Q749"/>
  <c r="R749" s="1"/>
  <c r="L749"/>
  <c r="K749"/>
  <c r="H749"/>
  <c r="F749"/>
  <c r="S748"/>
  <c r="Q748"/>
  <c r="R748" s="1"/>
  <c r="L748"/>
  <c r="K748"/>
  <c r="H748"/>
  <c r="F748"/>
  <c r="S747"/>
  <c r="Q747"/>
  <c r="L747"/>
  <c r="K747"/>
  <c r="H747"/>
  <c r="F747"/>
  <c r="S746"/>
  <c r="Q746"/>
  <c r="R746" s="1"/>
  <c r="L746"/>
  <c r="K746"/>
  <c r="H746"/>
  <c r="F746"/>
  <c r="S745"/>
  <c r="Q745"/>
  <c r="L745"/>
  <c r="K745"/>
  <c r="H745"/>
  <c r="F745"/>
  <c r="S744"/>
  <c r="Q744"/>
  <c r="L744"/>
  <c r="K744"/>
  <c r="H744"/>
  <c r="F744"/>
  <c r="S743"/>
  <c r="Q743"/>
  <c r="L743"/>
  <c r="K743"/>
  <c r="H743"/>
  <c r="F743"/>
  <c r="S742"/>
  <c r="Q742"/>
  <c r="R742" s="1"/>
  <c r="L742"/>
  <c r="K742"/>
  <c r="H742"/>
  <c r="F742"/>
  <c r="S741"/>
  <c r="Q741"/>
  <c r="R741" s="1"/>
  <c r="L741"/>
  <c r="K741"/>
  <c r="H741"/>
  <c r="F741"/>
  <c r="S740"/>
  <c r="Q740"/>
  <c r="R740" s="1"/>
  <c r="L740"/>
  <c r="K740"/>
  <c r="H740"/>
  <c r="F740"/>
  <c r="S739"/>
  <c r="Q739"/>
  <c r="L739"/>
  <c r="K739"/>
  <c r="H739"/>
  <c r="F739"/>
  <c r="S738"/>
  <c r="Q738"/>
  <c r="L738"/>
  <c r="K738"/>
  <c r="H738"/>
  <c r="F738"/>
  <c r="S737"/>
  <c r="Q737"/>
  <c r="L737"/>
  <c r="K737"/>
  <c r="H737"/>
  <c r="F737"/>
  <c r="S736"/>
  <c r="Q736"/>
  <c r="L736"/>
  <c r="K736"/>
  <c r="H736"/>
  <c r="F736"/>
  <c r="S735"/>
  <c r="Q735"/>
  <c r="R735" s="1"/>
  <c r="L735"/>
  <c r="K735"/>
  <c r="H735"/>
  <c r="F735"/>
  <c r="S734"/>
  <c r="Q734"/>
  <c r="R734" s="1"/>
  <c r="L734"/>
  <c r="K734"/>
  <c r="H734"/>
  <c r="F734"/>
  <c r="S733"/>
  <c r="Q733"/>
  <c r="L733"/>
  <c r="K733"/>
  <c r="H733"/>
  <c r="F733"/>
  <c r="S732"/>
  <c r="Q732"/>
  <c r="R732" s="1"/>
  <c r="L732"/>
  <c r="K732"/>
  <c r="H732"/>
  <c r="F732"/>
  <c r="S731"/>
  <c r="Q731"/>
  <c r="R731" s="1"/>
  <c r="L731"/>
  <c r="K731"/>
  <c r="H731"/>
  <c r="F731"/>
  <c r="S730"/>
  <c r="Q730"/>
  <c r="L730"/>
  <c r="K730"/>
  <c r="H730"/>
  <c r="F730"/>
  <c r="S729"/>
  <c r="Q729"/>
  <c r="L729"/>
  <c r="K729"/>
  <c r="H729"/>
  <c r="F729"/>
  <c r="S728"/>
  <c r="Q728"/>
  <c r="R728" s="1"/>
  <c r="L728"/>
  <c r="K728"/>
  <c r="H728"/>
  <c r="F728"/>
  <c r="S727"/>
  <c r="Q727"/>
  <c r="R727" s="1"/>
  <c r="L727"/>
  <c r="K727"/>
  <c r="H727"/>
  <c r="F727"/>
  <c r="S726"/>
  <c r="Q726"/>
  <c r="L726"/>
  <c r="K726"/>
  <c r="H726"/>
  <c r="F726"/>
  <c r="S725"/>
  <c r="Q725"/>
  <c r="L725"/>
  <c r="K725"/>
  <c r="H725"/>
  <c r="F725"/>
  <c r="S724"/>
  <c r="Q724"/>
  <c r="L724"/>
  <c r="K724"/>
  <c r="H724"/>
  <c r="F724"/>
  <c r="S723"/>
  <c r="Q723"/>
  <c r="R723" s="1"/>
  <c r="L723"/>
  <c r="K723"/>
  <c r="H723"/>
  <c r="F723"/>
  <c r="S722"/>
  <c r="Q722"/>
  <c r="R722" s="1"/>
  <c r="L722"/>
  <c r="K722"/>
  <c r="H722"/>
  <c r="F722"/>
  <c r="S721"/>
  <c r="Q721"/>
  <c r="R721" s="1"/>
  <c r="L721"/>
  <c r="K721"/>
  <c r="H721"/>
  <c r="F721"/>
  <c r="S720"/>
  <c r="Q720"/>
  <c r="L720"/>
  <c r="K720"/>
  <c r="H720"/>
  <c r="F720"/>
  <c r="S719"/>
  <c r="Q719"/>
  <c r="R719" s="1"/>
  <c r="L719"/>
  <c r="K719"/>
  <c r="H719"/>
  <c r="F719"/>
  <c r="S718"/>
  <c r="Q718"/>
  <c r="L718"/>
  <c r="K718"/>
  <c r="H718"/>
  <c r="F718"/>
  <c r="S717"/>
  <c r="Q717"/>
  <c r="R717" s="1"/>
  <c r="L717"/>
  <c r="K717"/>
  <c r="H717"/>
  <c r="F717"/>
  <c r="S716"/>
  <c r="Q716"/>
  <c r="R716" s="1"/>
  <c r="L716"/>
  <c r="K716"/>
  <c r="H716"/>
  <c r="F716"/>
  <c r="S715"/>
  <c r="Q715"/>
  <c r="L715"/>
  <c r="K715"/>
  <c r="H715"/>
  <c r="F715"/>
  <c r="S714"/>
  <c r="Q714"/>
  <c r="R714" s="1"/>
  <c r="L714"/>
  <c r="K714"/>
  <c r="H714"/>
  <c r="F714"/>
  <c r="S713"/>
  <c r="Q713"/>
  <c r="R713" s="1"/>
  <c r="L713"/>
  <c r="K713"/>
  <c r="H713"/>
  <c r="F713"/>
  <c r="S712"/>
  <c r="Q712"/>
  <c r="L712"/>
  <c r="K712"/>
  <c r="H712"/>
  <c r="F712"/>
  <c r="S711"/>
  <c r="Q711"/>
  <c r="R711" s="1"/>
  <c r="L711"/>
  <c r="K711"/>
  <c r="H711"/>
  <c r="F711"/>
  <c r="S710"/>
  <c r="Q710"/>
  <c r="R710" s="1"/>
  <c r="L710"/>
  <c r="K710"/>
  <c r="H710"/>
  <c r="F710"/>
  <c r="S709"/>
  <c r="Q709"/>
  <c r="L709"/>
  <c r="K709"/>
  <c r="H709"/>
  <c r="F709"/>
  <c r="S708"/>
  <c r="Q708"/>
  <c r="L708"/>
  <c r="K708"/>
  <c r="H708"/>
  <c r="F708"/>
  <c r="S707"/>
  <c r="Q707"/>
  <c r="R707" s="1"/>
  <c r="L707"/>
  <c r="K707"/>
  <c r="H707"/>
  <c r="F707"/>
  <c r="S706"/>
  <c r="Q706"/>
  <c r="L706"/>
  <c r="K706"/>
  <c r="H706"/>
  <c r="F706"/>
  <c r="S705"/>
  <c r="Q705"/>
  <c r="R705" s="1"/>
  <c r="L705"/>
  <c r="K705"/>
  <c r="H705"/>
  <c r="F705"/>
  <c r="S704"/>
  <c r="Q704"/>
  <c r="R704" s="1"/>
  <c r="L704"/>
  <c r="K704"/>
  <c r="H704"/>
  <c r="F704"/>
  <c r="S703"/>
  <c r="Q703"/>
  <c r="R703" s="1"/>
  <c r="L703"/>
  <c r="K703"/>
  <c r="H703"/>
  <c r="F703"/>
  <c r="S702"/>
  <c r="Q702"/>
  <c r="L702"/>
  <c r="K702"/>
  <c r="H702"/>
  <c r="F702"/>
  <c r="S701"/>
  <c r="Q701"/>
  <c r="L701"/>
  <c r="K701"/>
  <c r="H701"/>
  <c r="F701"/>
  <c r="S700"/>
  <c r="Q700"/>
  <c r="R700" s="1"/>
  <c r="L700"/>
  <c r="K700"/>
  <c r="H700"/>
  <c r="F700"/>
  <c r="S699"/>
  <c r="Q699"/>
  <c r="R699" s="1"/>
  <c r="L699"/>
  <c r="K699"/>
  <c r="H699"/>
  <c r="F699"/>
  <c r="S698"/>
  <c r="Q698"/>
  <c r="L698"/>
  <c r="K698"/>
  <c r="H698"/>
  <c r="F698"/>
  <c r="S697"/>
  <c r="Q697"/>
  <c r="L697"/>
  <c r="K697"/>
  <c r="H697"/>
  <c r="F697"/>
  <c r="S696"/>
  <c r="Q696"/>
  <c r="R696" s="1"/>
  <c r="L696"/>
  <c r="K696"/>
  <c r="H696"/>
  <c r="F696"/>
  <c r="S695"/>
  <c r="Q695"/>
  <c r="L695"/>
  <c r="K695"/>
  <c r="H695"/>
  <c r="F695"/>
  <c r="S694"/>
  <c r="Q694"/>
  <c r="L694"/>
  <c r="K694"/>
  <c r="H694"/>
  <c r="F694"/>
  <c r="S693"/>
  <c r="Q693"/>
  <c r="R693" s="1"/>
  <c r="L693"/>
  <c r="K693"/>
  <c r="H693"/>
  <c r="F693"/>
  <c r="S692"/>
  <c r="Q692"/>
  <c r="R692" s="1"/>
  <c r="L692"/>
  <c r="K692"/>
  <c r="H692"/>
  <c r="F692"/>
  <c r="S691"/>
  <c r="Q691"/>
  <c r="R691" s="1"/>
  <c r="L691"/>
  <c r="K691"/>
  <c r="H691"/>
  <c r="F691"/>
  <c r="S690"/>
  <c r="Q690"/>
  <c r="L690"/>
  <c r="K690"/>
  <c r="H690"/>
  <c r="F690"/>
  <c r="S689"/>
  <c r="Q689"/>
  <c r="L689"/>
  <c r="K689"/>
  <c r="H689"/>
  <c r="F689"/>
  <c r="S688"/>
  <c r="Q688"/>
  <c r="L688"/>
  <c r="K688"/>
  <c r="H688"/>
  <c r="F688"/>
  <c r="S687"/>
  <c r="Q687"/>
  <c r="L687"/>
  <c r="K687"/>
  <c r="H687"/>
  <c r="F687"/>
  <c r="S686"/>
  <c r="Q686"/>
  <c r="L686"/>
  <c r="K686"/>
  <c r="H686"/>
  <c r="F686"/>
  <c r="S685"/>
  <c r="Q685"/>
  <c r="R685" s="1"/>
  <c r="L685"/>
  <c r="K685"/>
  <c r="H685"/>
  <c r="F685"/>
  <c r="S684"/>
  <c r="Q684"/>
  <c r="L684"/>
  <c r="K684"/>
  <c r="H684"/>
  <c r="F684"/>
  <c r="S683"/>
  <c r="Q683"/>
  <c r="L683"/>
  <c r="K683"/>
  <c r="H683"/>
  <c r="F683"/>
  <c r="S682"/>
  <c r="Q682"/>
  <c r="R682" s="1"/>
  <c r="L682"/>
  <c r="K682"/>
  <c r="H682"/>
  <c r="F682"/>
  <c r="S681"/>
  <c r="Q681"/>
  <c r="R681" s="1"/>
  <c r="L681"/>
  <c r="K681"/>
  <c r="H681"/>
  <c r="F681"/>
  <c r="S680"/>
  <c r="Q680"/>
  <c r="R680" s="1"/>
  <c r="L680"/>
  <c r="K680"/>
  <c r="H680"/>
  <c r="F680"/>
  <c r="S679"/>
  <c r="Q679"/>
  <c r="R679" s="1"/>
  <c r="L679"/>
  <c r="K679"/>
  <c r="H679"/>
  <c r="F679"/>
  <c r="S678"/>
  <c r="Q678"/>
  <c r="L678"/>
  <c r="K678"/>
  <c r="H678"/>
  <c r="F678"/>
  <c r="S677"/>
  <c r="Q677"/>
  <c r="R677" s="1"/>
  <c r="L677"/>
  <c r="K677"/>
  <c r="H677"/>
  <c r="F677"/>
  <c r="S676"/>
  <c r="Q676"/>
  <c r="L676"/>
  <c r="K676"/>
  <c r="H676"/>
  <c r="F676"/>
  <c r="S675"/>
  <c r="Q675"/>
  <c r="L675"/>
  <c r="K675"/>
  <c r="H675"/>
  <c r="F675"/>
  <c r="S674"/>
  <c r="Q674"/>
  <c r="R674" s="1"/>
  <c r="L674"/>
  <c r="K674"/>
  <c r="H674"/>
  <c r="F674"/>
  <c r="S673"/>
  <c r="Q673"/>
  <c r="L673"/>
  <c r="K673"/>
  <c r="H673"/>
  <c r="F673"/>
  <c r="S672"/>
  <c r="Q672"/>
  <c r="L672"/>
  <c r="K672"/>
  <c r="H672"/>
  <c r="F672"/>
  <c r="S671"/>
  <c r="Q671"/>
  <c r="L671"/>
  <c r="K671"/>
  <c r="H671"/>
  <c r="F671"/>
  <c r="S670"/>
  <c r="Q670"/>
  <c r="L670"/>
  <c r="K670"/>
  <c r="H670"/>
  <c r="F670"/>
  <c r="S669"/>
  <c r="Q669"/>
  <c r="R669" s="1"/>
  <c r="L669"/>
  <c r="K669"/>
  <c r="H669"/>
  <c r="F669"/>
  <c r="S668"/>
  <c r="Q668"/>
  <c r="L668"/>
  <c r="K668"/>
  <c r="H668"/>
  <c r="F668"/>
  <c r="S667"/>
  <c r="Q667"/>
  <c r="R667" s="1"/>
  <c r="L667"/>
  <c r="K667"/>
  <c r="H667"/>
  <c r="F667"/>
  <c r="S666"/>
  <c r="Q666"/>
  <c r="R666" s="1"/>
  <c r="L666"/>
  <c r="K666"/>
  <c r="H666"/>
  <c r="F666"/>
  <c r="S665"/>
  <c r="Q665"/>
  <c r="R665" s="1"/>
  <c r="L665"/>
  <c r="K665"/>
  <c r="H665"/>
  <c r="F665"/>
  <c r="S664"/>
  <c r="Q664"/>
  <c r="R664" s="1"/>
  <c r="L664"/>
  <c r="K664"/>
  <c r="H664"/>
  <c r="F664"/>
  <c r="S663"/>
  <c r="Q663"/>
  <c r="L663"/>
  <c r="K663"/>
  <c r="H663"/>
  <c r="F663"/>
  <c r="S662"/>
  <c r="Q662"/>
  <c r="L662"/>
  <c r="K662"/>
  <c r="H662"/>
  <c r="F662"/>
  <c r="S661"/>
  <c r="Q661"/>
  <c r="R661" s="1"/>
  <c r="L661"/>
  <c r="K661"/>
  <c r="H661"/>
  <c r="F661"/>
  <c r="S660"/>
  <c r="Q660"/>
  <c r="L660"/>
  <c r="K660"/>
  <c r="H660"/>
  <c r="F660"/>
  <c r="S659"/>
  <c r="Q659"/>
  <c r="R659" s="1"/>
  <c r="L659"/>
  <c r="K659"/>
  <c r="H659"/>
  <c r="F659"/>
  <c r="S658"/>
  <c r="Q658"/>
  <c r="L658"/>
  <c r="K658"/>
  <c r="H658"/>
  <c r="F658"/>
  <c r="S657"/>
  <c r="Q657"/>
  <c r="L657"/>
  <c r="K657"/>
  <c r="H657"/>
  <c r="F657"/>
  <c r="S656"/>
  <c r="Q656"/>
  <c r="R656" s="1"/>
  <c r="L656"/>
  <c r="K656"/>
  <c r="H656"/>
  <c r="F656"/>
  <c r="S655"/>
  <c r="Q655"/>
  <c r="L655"/>
  <c r="K655"/>
  <c r="H655"/>
  <c r="F655"/>
  <c r="S654"/>
  <c r="Q654"/>
  <c r="R654" s="1"/>
  <c r="L654"/>
  <c r="K654"/>
  <c r="H654"/>
  <c r="F654"/>
  <c r="S653"/>
  <c r="Q653"/>
  <c r="L653"/>
  <c r="K653"/>
  <c r="H653"/>
  <c r="F653"/>
  <c r="S652"/>
  <c r="Q652"/>
  <c r="R652" s="1"/>
  <c r="L652"/>
  <c r="K652"/>
  <c r="H652"/>
  <c r="F652"/>
  <c r="S651"/>
  <c r="Q651"/>
  <c r="L651"/>
  <c r="K651"/>
  <c r="H651"/>
  <c r="F651"/>
  <c r="S650"/>
  <c r="Q650"/>
  <c r="L650"/>
  <c r="K650"/>
  <c r="H650"/>
  <c r="F650"/>
  <c r="S649"/>
  <c r="Q649"/>
  <c r="L649"/>
  <c r="K649"/>
  <c r="H649"/>
  <c r="F649"/>
  <c r="S648"/>
  <c r="Q648"/>
  <c r="L648"/>
  <c r="K648"/>
  <c r="H648"/>
  <c r="F648"/>
  <c r="S647"/>
  <c r="Q647"/>
  <c r="R647" s="1"/>
  <c r="L647"/>
  <c r="K647"/>
  <c r="H647"/>
  <c r="F647"/>
  <c r="S646"/>
  <c r="Q646"/>
  <c r="L646"/>
  <c r="K646"/>
  <c r="H646"/>
  <c r="F646"/>
  <c r="S645"/>
  <c r="Q645"/>
  <c r="R645" s="1"/>
  <c r="L645"/>
  <c r="K645"/>
  <c r="H645"/>
  <c r="F645"/>
  <c r="S644"/>
  <c r="Q644"/>
  <c r="L644"/>
  <c r="K644"/>
  <c r="H644"/>
  <c r="F644"/>
  <c r="S643"/>
  <c r="Q643"/>
  <c r="R643" s="1"/>
  <c r="L643"/>
  <c r="K643"/>
  <c r="H643"/>
  <c r="F643"/>
  <c r="S642"/>
  <c r="Q642"/>
  <c r="R642" s="1"/>
  <c r="L642"/>
  <c r="K642"/>
  <c r="H642"/>
  <c r="F642"/>
  <c r="S641"/>
  <c r="Q641"/>
  <c r="L641"/>
  <c r="K641"/>
  <c r="H641"/>
  <c r="F641"/>
  <c r="S640"/>
  <c r="Q640"/>
  <c r="R640" s="1"/>
  <c r="L640"/>
  <c r="K640"/>
  <c r="H640"/>
  <c r="F640"/>
  <c r="S639"/>
  <c r="Q639"/>
  <c r="L639"/>
  <c r="K639"/>
  <c r="H639"/>
  <c r="F639"/>
  <c r="S638"/>
  <c r="Q638"/>
  <c r="R638" s="1"/>
  <c r="L638"/>
  <c r="K638"/>
  <c r="H638"/>
  <c r="F638"/>
  <c r="S637"/>
  <c r="Q637"/>
  <c r="L637"/>
  <c r="K637"/>
  <c r="H637"/>
  <c r="F637"/>
  <c r="S636"/>
  <c r="Q636"/>
  <c r="L636"/>
  <c r="K636"/>
  <c r="H636"/>
  <c r="F636"/>
  <c r="S635"/>
  <c r="Q635"/>
  <c r="L635"/>
  <c r="K635"/>
  <c r="H635"/>
  <c r="F635"/>
  <c r="S634"/>
  <c r="Q634"/>
  <c r="R634" s="1"/>
  <c r="L634"/>
  <c r="K634"/>
  <c r="H634"/>
  <c r="F634"/>
  <c r="S633"/>
  <c r="Q633"/>
  <c r="R633" s="1"/>
  <c r="L633"/>
  <c r="K633"/>
  <c r="H633"/>
  <c r="F633"/>
  <c r="S632"/>
  <c r="Q632"/>
  <c r="L632"/>
  <c r="K632"/>
  <c r="H632"/>
  <c r="F632"/>
  <c r="S631"/>
  <c r="Q631"/>
  <c r="R631" s="1"/>
  <c r="L631"/>
  <c r="K631"/>
  <c r="H631"/>
  <c r="F631"/>
  <c r="S630"/>
  <c r="Q630"/>
  <c r="L630"/>
  <c r="K630"/>
  <c r="H630"/>
  <c r="F630"/>
  <c r="S629"/>
  <c r="Q629"/>
  <c r="R629" s="1"/>
  <c r="L629"/>
  <c r="K629"/>
  <c r="H629"/>
  <c r="F629"/>
  <c r="S628"/>
  <c r="Q628"/>
  <c r="R628" s="1"/>
  <c r="L628"/>
  <c r="K628"/>
  <c r="H628"/>
  <c r="F628"/>
  <c r="S627"/>
  <c r="Q627"/>
  <c r="L627"/>
  <c r="K627"/>
  <c r="H627"/>
  <c r="F627"/>
  <c r="S626"/>
  <c r="Q626"/>
  <c r="R626" s="1"/>
  <c r="L626"/>
  <c r="K626"/>
  <c r="H626"/>
  <c r="F626"/>
  <c r="S625"/>
  <c r="Q625"/>
  <c r="L625"/>
  <c r="K625"/>
  <c r="H625"/>
  <c r="F625"/>
  <c r="S624"/>
  <c r="Q624"/>
  <c r="R624" s="1"/>
  <c r="L624"/>
  <c r="K624"/>
  <c r="H624"/>
  <c r="F624"/>
  <c r="S623"/>
  <c r="Q623"/>
  <c r="L623"/>
  <c r="K623"/>
  <c r="H623"/>
  <c r="F623"/>
  <c r="S622"/>
  <c r="Q622"/>
  <c r="L622"/>
  <c r="K622"/>
  <c r="H622"/>
  <c r="F622"/>
  <c r="S621"/>
  <c r="Q621"/>
  <c r="L621"/>
  <c r="K621"/>
  <c r="H621"/>
  <c r="F621"/>
  <c r="S620"/>
  <c r="Q620"/>
  <c r="L620"/>
  <c r="K620"/>
  <c r="H620"/>
  <c r="F620"/>
  <c r="S619"/>
  <c r="Q619"/>
  <c r="L619"/>
  <c r="K619"/>
  <c r="H619"/>
  <c r="F619"/>
  <c r="S618"/>
  <c r="Q618"/>
  <c r="L618"/>
  <c r="K618"/>
  <c r="H618"/>
  <c r="F618"/>
  <c r="S617"/>
  <c r="Q617"/>
  <c r="R617" s="1"/>
  <c r="L617"/>
  <c r="K617"/>
  <c r="H617"/>
  <c r="F617"/>
  <c r="S616"/>
  <c r="Q616"/>
  <c r="L616"/>
  <c r="K616"/>
  <c r="H616"/>
  <c r="F616"/>
  <c r="S615"/>
  <c r="Q615"/>
  <c r="L615"/>
  <c r="K615"/>
  <c r="H615"/>
  <c r="F615"/>
  <c r="S614"/>
  <c r="Q614"/>
  <c r="L614"/>
  <c r="K614"/>
  <c r="H614"/>
  <c r="F614"/>
  <c r="S613"/>
  <c r="Q613"/>
  <c r="R613" s="1"/>
  <c r="L613"/>
  <c r="K613"/>
  <c r="H613"/>
  <c r="F613"/>
  <c r="S612"/>
  <c r="Q612"/>
  <c r="L612"/>
  <c r="K612"/>
  <c r="H612"/>
  <c r="F612"/>
  <c r="S611"/>
  <c r="Q611"/>
  <c r="L611"/>
  <c r="K611"/>
  <c r="H611"/>
  <c r="F611"/>
  <c r="S610"/>
  <c r="Q610"/>
  <c r="L610"/>
  <c r="K610"/>
  <c r="H610"/>
  <c r="F610"/>
  <c r="S609"/>
  <c r="Q609"/>
  <c r="R609" s="1"/>
  <c r="L609"/>
  <c r="K609"/>
  <c r="H609"/>
  <c r="F609"/>
  <c r="S608"/>
  <c r="Q608"/>
  <c r="L608"/>
  <c r="K608"/>
  <c r="H608"/>
  <c r="F608"/>
  <c r="S607"/>
  <c r="Q607"/>
  <c r="L607"/>
  <c r="K607"/>
  <c r="H607"/>
  <c r="F607"/>
  <c r="S606"/>
  <c r="Q606"/>
  <c r="R606" s="1"/>
  <c r="L606"/>
  <c r="K606"/>
  <c r="H606"/>
  <c r="F606"/>
  <c r="S605"/>
  <c r="Q605"/>
  <c r="L605"/>
  <c r="K605"/>
  <c r="H605"/>
  <c r="F605"/>
  <c r="S604"/>
  <c r="Q604"/>
  <c r="L604"/>
  <c r="K604"/>
  <c r="H604"/>
  <c r="F604"/>
  <c r="S603"/>
  <c r="Q603"/>
  <c r="L603"/>
  <c r="K603"/>
  <c r="H603"/>
  <c r="F603"/>
  <c r="S602"/>
  <c r="Q602"/>
  <c r="R602" s="1"/>
  <c r="L602"/>
  <c r="K602"/>
  <c r="H602"/>
  <c r="F602"/>
  <c r="S601"/>
  <c r="Q601"/>
  <c r="L601"/>
  <c r="K601"/>
  <c r="H601"/>
  <c r="F601"/>
  <c r="S600"/>
  <c r="Q600"/>
  <c r="R600" s="1"/>
  <c r="L600"/>
  <c r="K600"/>
  <c r="H600"/>
  <c r="F600"/>
  <c r="S599"/>
  <c r="Q599"/>
  <c r="L599"/>
  <c r="K599"/>
  <c r="H599"/>
  <c r="F599"/>
  <c r="S598"/>
  <c r="Q598"/>
  <c r="L598"/>
  <c r="K598"/>
  <c r="H598"/>
  <c r="F598"/>
  <c r="S597"/>
  <c r="Q597"/>
  <c r="R597" s="1"/>
  <c r="L597"/>
  <c r="K597"/>
  <c r="H597"/>
  <c r="F597"/>
  <c r="S596"/>
  <c r="Q596"/>
  <c r="L596"/>
  <c r="K596"/>
  <c r="H596"/>
  <c r="F596"/>
  <c r="S595"/>
  <c r="Q595"/>
  <c r="R595" s="1"/>
  <c r="L595"/>
  <c r="K595"/>
  <c r="H595"/>
  <c r="F595"/>
  <c r="S594"/>
  <c r="Q594"/>
  <c r="L594"/>
  <c r="K594"/>
  <c r="H594"/>
  <c r="F594"/>
  <c r="S593"/>
  <c r="Q593"/>
  <c r="R593" s="1"/>
  <c r="L593"/>
  <c r="K593"/>
  <c r="H593"/>
  <c r="F593"/>
  <c r="S592"/>
  <c r="Q592"/>
  <c r="L592"/>
  <c r="K592"/>
  <c r="H592"/>
  <c r="F592"/>
  <c r="S591"/>
  <c r="Q591"/>
  <c r="L591"/>
  <c r="K591"/>
  <c r="H591"/>
  <c r="F591"/>
  <c r="S590"/>
  <c r="Q590"/>
  <c r="L590"/>
  <c r="K590"/>
  <c r="H590"/>
  <c r="F590"/>
  <c r="S589"/>
  <c r="Q589"/>
  <c r="R589" s="1"/>
  <c r="L589"/>
  <c r="K589"/>
  <c r="H589"/>
  <c r="F589"/>
  <c r="S588"/>
  <c r="Q588"/>
  <c r="R588" s="1"/>
  <c r="L588"/>
  <c r="K588"/>
  <c r="H588"/>
  <c r="F588"/>
  <c r="S587"/>
  <c r="Q587"/>
  <c r="L587"/>
  <c r="K587"/>
  <c r="H587"/>
  <c r="F587"/>
  <c r="S586"/>
  <c r="Q586"/>
  <c r="R586" s="1"/>
  <c r="L586"/>
  <c r="K586"/>
  <c r="H586"/>
  <c r="F586"/>
  <c r="S585"/>
  <c r="Q585"/>
  <c r="L585"/>
  <c r="K585"/>
  <c r="H585"/>
  <c r="F585"/>
  <c r="S584"/>
  <c r="Q584"/>
  <c r="L584"/>
  <c r="K584"/>
  <c r="H584"/>
  <c r="F584"/>
  <c r="S583"/>
  <c r="Q583"/>
  <c r="L583"/>
  <c r="K583"/>
  <c r="H583"/>
  <c r="F583"/>
  <c r="S582"/>
  <c r="Q582"/>
  <c r="R582" s="1"/>
  <c r="L582"/>
  <c r="K582"/>
  <c r="H582"/>
  <c r="F582"/>
  <c r="S581"/>
  <c r="Q581"/>
  <c r="L581"/>
  <c r="K581"/>
  <c r="H581"/>
  <c r="F581"/>
  <c r="S580"/>
  <c r="Q580"/>
  <c r="L580"/>
  <c r="K580"/>
  <c r="H580"/>
  <c r="F580"/>
  <c r="S579"/>
  <c r="Q579"/>
  <c r="L579"/>
  <c r="K579"/>
  <c r="H579"/>
  <c r="F579"/>
  <c r="S578"/>
  <c r="Q578"/>
  <c r="R578" s="1"/>
  <c r="L578"/>
  <c r="K578"/>
  <c r="H578"/>
  <c r="F578"/>
  <c r="S577"/>
  <c r="Q577"/>
  <c r="R577" s="1"/>
  <c r="L577"/>
  <c r="K577"/>
  <c r="H577"/>
  <c r="F577"/>
  <c r="S576"/>
  <c r="Q576"/>
  <c r="L576"/>
  <c r="K576"/>
  <c r="H576"/>
  <c r="F576"/>
  <c r="S575"/>
  <c r="Q575"/>
  <c r="L575"/>
  <c r="K575"/>
  <c r="H575"/>
  <c r="F575"/>
  <c r="S574"/>
  <c r="Q574"/>
  <c r="R574" s="1"/>
  <c r="L574"/>
  <c r="K574"/>
  <c r="H574"/>
  <c r="F574"/>
  <c r="S573"/>
  <c r="Q573"/>
  <c r="R573" s="1"/>
  <c r="L573"/>
  <c r="K573"/>
  <c r="H573"/>
  <c r="F573"/>
  <c r="S572"/>
  <c r="Q572"/>
  <c r="R572" s="1"/>
  <c r="L572"/>
  <c r="K572"/>
  <c r="H572"/>
  <c r="F572"/>
  <c r="S571"/>
  <c r="Q571"/>
  <c r="L571"/>
  <c r="K571"/>
  <c r="H571"/>
  <c r="F571"/>
  <c r="S570"/>
  <c r="Q570"/>
  <c r="R570" s="1"/>
  <c r="L570"/>
  <c r="K570"/>
  <c r="H570"/>
  <c r="F570"/>
  <c r="S569"/>
  <c r="Q569"/>
  <c r="L569"/>
  <c r="K569"/>
  <c r="H569"/>
  <c r="F569"/>
  <c r="S568"/>
  <c r="Q568"/>
  <c r="R568" s="1"/>
  <c r="L568"/>
  <c r="K568"/>
  <c r="H568"/>
  <c r="F568"/>
  <c r="S567"/>
  <c r="Q567"/>
  <c r="L567"/>
  <c r="K567"/>
  <c r="H567"/>
  <c r="F567"/>
  <c r="S566"/>
  <c r="Q566"/>
  <c r="R566" s="1"/>
  <c r="L566"/>
  <c r="K566"/>
  <c r="H566"/>
  <c r="F566"/>
  <c r="S565"/>
  <c r="Q565"/>
  <c r="L565"/>
  <c r="K565"/>
  <c r="H565"/>
  <c r="F565"/>
  <c r="S564"/>
  <c r="Q564"/>
  <c r="R564" s="1"/>
  <c r="L564"/>
  <c r="K564"/>
  <c r="H564"/>
  <c r="F564"/>
  <c r="S563"/>
  <c r="Q563"/>
  <c r="R563" s="1"/>
  <c r="L563"/>
  <c r="K563"/>
  <c r="H563"/>
  <c r="F563"/>
  <c r="S562"/>
  <c r="Q562"/>
  <c r="L562"/>
  <c r="K562"/>
  <c r="H562"/>
  <c r="F562"/>
  <c r="S561"/>
  <c r="Q561"/>
  <c r="L561"/>
  <c r="K561"/>
  <c r="H561"/>
  <c r="F561"/>
  <c r="S560"/>
  <c r="Q560"/>
  <c r="R560" s="1"/>
  <c r="L560"/>
  <c r="K560"/>
  <c r="H560"/>
  <c r="F560"/>
  <c r="S559"/>
  <c r="Q559"/>
  <c r="L559"/>
  <c r="K559"/>
  <c r="H559"/>
  <c r="F559"/>
  <c r="S558"/>
  <c r="Q558"/>
  <c r="R558" s="1"/>
  <c r="L558"/>
  <c r="K558"/>
  <c r="H558"/>
  <c r="F558"/>
  <c r="S557"/>
  <c r="Q557"/>
  <c r="R557" s="1"/>
  <c r="L557"/>
  <c r="K557"/>
  <c r="H557"/>
  <c r="F557"/>
  <c r="S556"/>
  <c r="Q556"/>
  <c r="L556"/>
  <c r="K556"/>
  <c r="H556"/>
  <c r="F556"/>
  <c r="S555"/>
  <c r="Q555"/>
  <c r="R555" s="1"/>
  <c r="L555"/>
  <c r="K555"/>
  <c r="H555"/>
  <c r="F555"/>
  <c r="S554"/>
  <c r="Q554"/>
  <c r="R554" s="1"/>
  <c r="L554"/>
  <c r="K554"/>
  <c r="H554"/>
  <c r="F554"/>
  <c r="S553"/>
  <c r="Q553"/>
  <c r="L553"/>
  <c r="K553"/>
  <c r="H553"/>
  <c r="F553"/>
  <c r="S552"/>
  <c r="Q552"/>
  <c r="R552" s="1"/>
  <c r="L552"/>
  <c r="K552"/>
  <c r="H552"/>
  <c r="F552"/>
  <c r="S551"/>
  <c r="Q551"/>
  <c r="L551"/>
  <c r="K551"/>
  <c r="H551"/>
  <c r="F551"/>
  <c r="S550"/>
  <c r="Q550"/>
  <c r="L550"/>
  <c r="K550"/>
  <c r="H550"/>
  <c r="F550"/>
  <c r="S549"/>
  <c r="Q549"/>
  <c r="R549" s="1"/>
  <c r="L549"/>
  <c r="K549"/>
  <c r="H549"/>
  <c r="F549"/>
  <c r="S548"/>
  <c r="Q548"/>
  <c r="L548"/>
  <c r="K548"/>
  <c r="H548"/>
  <c r="F548"/>
  <c r="S547"/>
  <c r="Q547"/>
  <c r="R547" s="1"/>
  <c r="L547"/>
  <c r="K547"/>
  <c r="H547"/>
  <c r="F547"/>
  <c r="S546"/>
  <c r="Q546"/>
  <c r="L546"/>
  <c r="K546"/>
  <c r="H546"/>
  <c r="F546"/>
  <c r="S545"/>
  <c r="Q545"/>
  <c r="L545"/>
  <c r="K545"/>
  <c r="H545"/>
  <c r="F545"/>
  <c r="S544"/>
  <c r="Q544"/>
  <c r="L544"/>
  <c r="K544"/>
  <c r="H544"/>
  <c r="F544"/>
  <c r="S543"/>
  <c r="Q543"/>
  <c r="R543" s="1"/>
  <c r="L543"/>
  <c r="K543"/>
  <c r="H543"/>
  <c r="F543"/>
  <c r="S542"/>
  <c r="Q542"/>
  <c r="L542"/>
  <c r="K542"/>
  <c r="H542"/>
  <c r="F542"/>
  <c r="S541"/>
  <c r="Q541"/>
  <c r="R541" s="1"/>
  <c r="L541"/>
  <c r="K541"/>
  <c r="H541"/>
  <c r="F541"/>
  <c r="S540"/>
  <c r="Q540"/>
  <c r="L540"/>
  <c r="K540"/>
  <c r="H540"/>
  <c r="F540"/>
  <c r="S539"/>
  <c r="Q539"/>
  <c r="L539"/>
  <c r="K539"/>
  <c r="H539"/>
  <c r="F539"/>
  <c r="S538"/>
  <c r="Q538"/>
  <c r="R538" s="1"/>
  <c r="L538"/>
  <c r="K538"/>
  <c r="H538"/>
  <c r="F538"/>
  <c r="S537"/>
  <c r="Q537"/>
  <c r="R537" s="1"/>
  <c r="L537"/>
  <c r="K537"/>
  <c r="H537"/>
  <c r="F537"/>
  <c r="S536"/>
  <c r="Q536"/>
  <c r="L536"/>
  <c r="K536"/>
  <c r="H536"/>
  <c r="F536"/>
  <c r="S535"/>
  <c r="Q535"/>
  <c r="R535" s="1"/>
  <c r="L535"/>
  <c r="K535"/>
  <c r="H535"/>
  <c r="F535"/>
  <c r="S534"/>
  <c r="Q534"/>
  <c r="R534" s="1"/>
  <c r="L534"/>
  <c r="K534"/>
  <c r="H534"/>
  <c r="F534"/>
  <c r="S533"/>
  <c r="Q533"/>
  <c r="L533"/>
  <c r="K533"/>
  <c r="H533"/>
  <c r="F533"/>
  <c r="S532"/>
  <c r="Q532"/>
  <c r="L532"/>
  <c r="K532"/>
  <c r="H532"/>
  <c r="F532"/>
  <c r="S531"/>
  <c r="Q531"/>
  <c r="L531"/>
  <c r="K531"/>
  <c r="H531"/>
  <c r="F531"/>
  <c r="S530"/>
  <c r="Q530"/>
  <c r="R530" s="1"/>
  <c r="L530"/>
  <c r="K530"/>
  <c r="H530"/>
  <c r="F530"/>
  <c r="S529"/>
  <c r="Q529"/>
  <c r="L529"/>
  <c r="K529"/>
  <c r="H529"/>
  <c r="F529"/>
  <c r="S528"/>
  <c r="Q528"/>
  <c r="R528" s="1"/>
  <c r="L528"/>
  <c r="K528"/>
  <c r="H528"/>
  <c r="F528"/>
  <c r="S527"/>
  <c r="Q527"/>
  <c r="L527"/>
  <c r="K527"/>
  <c r="H527"/>
  <c r="F527"/>
  <c r="S526"/>
  <c r="Q526"/>
  <c r="R526" s="1"/>
  <c r="L526"/>
  <c r="K526"/>
  <c r="H526"/>
  <c r="F526"/>
  <c r="S525"/>
  <c r="Q525"/>
  <c r="R525" s="1"/>
  <c r="L525"/>
  <c r="K525"/>
  <c r="H525"/>
  <c r="F525"/>
  <c r="S524"/>
  <c r="Q524"/>
  <c r="L524"/>
  <c r="K524"/>
  <c r="H524"/>
  <c r="F524"/>
  <c r="S523"/>
  <c r="Q523"/>
  <c r="L523"/>
  <c r="K523"/>
  <c r="H523"/>
  <c r="F523"/>
  <c r="S522"/>
  <c r="Q522"/>
  <c r="L522"/>
  <c r="K522"/>
  <c r="H522"/>
  <c r="F522"/>
  <c r="S521"/>
  <c r="Q521"/>
  <c r="R521" s="1"/>
  <c r="L521"/>
  <c r="K521"/>
  <c r="H521"/>
  <c r="F521"/>
  <c r="S520"/>
  <c r="Q520"/>
  <c r="L520"/>
  <c r="K520"/>
  <c r="H520"/>
  <c r="F520"/>
  <c r="S519"/>
  <c r="Q519"/>
  <c r="R519" s="1"/>
  <c r="L519"/>
  <c r="K519"/>
  <c r="H519"/>
  <c r="F519"/>
  <c r="S518"/>
  <c r="Q518"/>
  <c r="L518"/>
  <c r="K518"/>
  <c r="H518"/>
  <c r="F518"/>
  <c r="S517"/>
  <c r="Q517"/>
  <c r="R517" s="1"/>
  <c r="L517"/>
  <c r="K517"/>
  <c r="H517"/>
  <c r="F517"/>
  <c r="S516"/>
  <c r="Q516"/>
  <c r="L516"/>
  <c r="K516"/>
  <c r="H516"/>
  <c r="F516"/>
  <c r="S515"/>
  <c r="Q515"/>
  <c r="L515"/>
  <c r="K515"/>
  <c r="H515"/>
  <c r="F515"/>
  <c r="S514"/>
  <c r="Q514"/>
  <c r="R514" s="1"/>
  <c r="L514"/>
  <c r="K514"/>
  <c r="H514"/>
  <c r="F514"/>
  <c r="S513"/>
  <c r="Q513"/>
  <c r="R513" s="1"/>
  <c r="L513"/>
  <c r="K513"/>
  <c r="H513"/>
  <c r="F513"/>
  <c r="S512"/>
  <c r="Q512"/>
  <c r="L512"/>
  <c r="K512"/>
  <c r="H512"/>
  <c r="F512"/>
  <c r="S511"/>
  <c r="Q511"/>
  <c r="R511" s="1"/>
  <c r="L511"/>
  <c r="K511"/>
  <c r="H511"/>
  <c r="F511"/>
  <c r="S510"/>
  <c r="Q510"/>
  <c r="L510"/>
  <c r="K510"/>
  <c r="H510"/>
  <c r="F510"/>
  <c r="S509"/>
  <c r="Q509"/>
  <c r="L509"/>
  <c r="K509"/>
  <c r="H509"/>
  <c r="F509"/>
  <c r="S508"/>
  <c r="Q508"/>
  <c r="L508"/>
  <c r="K508"/>
  <c r="H508"/>
  <c r="F508"/>
  <c r="S507"/>
  <c r="Q507"/>
  <c r="R507" s="1"/>
  <c r="L507"/>
  <c r="K507"/>
  <c r="H507"/>
  <c r="F507"/>
  <c r="S506"/>
  <c r="Q506"/>
  <c r="L506"/>
  <c r="K506"/>
  <c r="H506"/>
  <c r="F506"/>
  <c r="S505"/>
  <c r="Q505"/>
  <c r="R505" s="1"/>
  <c r="L505"/>
  <c r="K505"/>
  <c r="H505"/>
  <c r="F505"/>
  <c r="S504"/>
  <c r="Q504"/>
  <c r="R504" s="1"/>
  <c r="L504"/>
  <c r="K504"/>
  <c r="H504"/>
  <c r="F504"/>
  <c r="S503"/>
  <c r="Q503"/>
  <c r="R503" s="1"/>
  <c r="L503"/>
  <c r="K503"/>
  <c r="H503"/>
  <c r="F503"/>
  <c r="S502"/>
  <c r="Q502"/>
  <c r="L502"/>
  <c r="K502"/>
  <c r="H502"/>
  <c r="F502"/>
  <c r="S501"/>
  <c r="Q501"/>
  <c r="L501"/>
  <c r="K501"/>
  <c r="H501"/>
  <c r="F501"/>
  <c r="S500"/>
  <c r="Q500"/>
  <c r="R500" s="1"/>
  <c r="L500"/>
  <c r="K500"/>
  <c r="H500"/>
  <c r="F500"/>
  <c r="S499"/>
  <c r="Q499"/>
  <c r="L499"/>
  <c r="K499"/>
  <c r="H499"/>
  <c r="F499"/>
  <c r="S498"/>
  <c r="Q498"/>
  <c r="R498" s="1"/>
  <c r="L498"/>
  <c r="K498"/>
  <c r="H498"/>
  <c r="F498"/>
  <c r="S497"/>
  <c r="Q497"/>
  <c r="R497" s="1"/>
  <c r="L497"/>
  <c r="K497"/>
  <c r="H497"/>
  <c r="F497"/>
  <c r="S496"/>
  <c r="Q496"/>
  <c r="L496"/>
  <c r="K496"/>
  <c r="H496"/>
  <c r="F496"/>
  <c r="S495"/>
  <c r="Q495"/>
  <c r="L495"/>
  <c r="K495"/>
  <c r="H495"/>
  <c r="F495"/>
  <c r="S494"/>
  <c r="Q494"/>
  <c r="L494"/>
  <c r="K494"/>
  <c r="H494"/>
  <c r="F494"/>
  <c r="S493"/>
  <c r="Q493"/>
  <c r="R493" s="1"/>
  <c r="L493"/>
  <c r="K493"/>
  <c r="H493"/>
  <c r="F493"/>
  <c r="S492"/>
  <c r="Q492"/>
  <c r="L492"/>
  <c r="K492"/>
  <c r="H492"/>
  <c r="F492"/>
  <c r="S491"/>
  <c r="Q491"/>
  <c r="R491" s="1"/>
  <c r="L491"/>
  <c r="K491"/>
  <c r="H491"/>
  <c r="F491"/>
  <c r="S490"/>
  <c r="Q490"/>
  <c r="R490" s="1"/>
  <c r="L490"/>
  <c r="K490"/>
  <c r="H490"/>
  <c r="F490"/>
  <c r="S489"/>
  <c r="Q489"/>
  <c r="R489" s="1"/>
  <c r="L489"/>
  <c r="K489"/>
  <c r="H489"/>
  <c r="F489"/>
  <c r="S488"/>
  <c r="Q488"/>
  <c r="R488" s="1"/>
  <c r="L488"/>
  <c r="K488"/>
  <c r="H488"/>
  <c r="F488"/>
  <c r="S487"/>
  <c r="Q487"/>
  <c r="L487"/>
  <c r="K487"/>
  <c r="H487"/>
  <c r="F487"/>
  <c r="S486"/>
  <c r="Q486"/>
  <c r="R486" s="1"/>
  <c r="L486"/>
  <c r="K486"/>
  <c r="H486"/>
  <c r="F486"/>
  <c r="S485"/>
  <c r="Q485"/>
  <c r="L485"/>
  <c r="K485"/>
  <c r="H485"/>
  <c r="F485"/>
  <c r="S484"/>
  <c r="Q484"/>
  <c r="L484"/>
  <c r="K484"/>
  <c r="H484"/>
  <c r="F484"/>
  <c r="S483"/>
  <c r="Q483"/>
  <c r="L483"/>
  <c r="K483"/>
  <c r="H483"/>
  <c r="F483"/>
  <c r="S482"/>
  <c r="Q482"/>
  <c r="R482" s="1"/>
  <c r="L482"/>
  <c r="K482"/>
  <c r="H482"/>
  <c r="F482"/>
  <c r="S481"/>
  <c r="Q481"/>
  <c r="R481" s="1"/>
  <c r="L481"/>
  <c r="K481"/>
  <c r="H481"/>
  <c r="F481"/>
  <c r="S480"/>
  <c r="Q480"/>
  <c r="L480"/>
  <c r="K480"/>
  <c r="H480"/>
  <c r="F480"/>
  <c r="S479"/>
  <c r="Q479"/>
  <c r="R479" s="1"/>
  <c r="L479"/>
  <c r="K479"/>
  <c r="H479"/>
  <c r="F479"/>
  <c r="S478"/>
  <c r="Q478"/>
  <c r="L478"/>
  <c r="K478"/>
  <c r="H478"/>
  <c r="F478"/>
  <c r="S477"/>
  <c r="Q477"/>
  <c r="R477" s="1"/>
  <c r="L477"/>
  <c r="K477"/>
  <c r="H477"/>
  <c r="F477"/>
  <c r="S476"/>
  <c r="Q476"/>
  <c r="L476"/>
  <c r="K476"/>
  <c r="H476"/>
  <c r="F476"/>
  <c r="S475"/>
  <c r="Q475"/>
  <c r="R475" s="1"/>
  <c r="L475"/>
  <c r="K475"/>
  <c r="H475"/>
  <c r="F475"/>
  <c r="S474"/>
  <c r="Q474"/>
  <c r="L474"/>
  <c r="K474"/>
  <c r="H474"/>
  <c r="F474"/>
  <c r="S473"/>
  <c r="Q473"/>
  <c r="L473"/>
  <c r="K473"/>
  <c r="H473"/>
  <c r="F473"/>
  <c r="S472"/>
  <c r="Q472"/>
  <c r="R472" s="1"/>
  <c r="L472"/>
  <c r="K472"/>
  <c r="H472"/>
  <c r="F472"/>
  <c r="S471"/>
  <c r="Q471"/>
  <c r="L471"/>
  <c r="K471"/>
  <c r="H471"/>
  <c r="F471"/>
  <c r="S470"/>
  <c r="Q470"/>
  <c r="R470" s="1"/>
  <c r="L470"/>
  <c r="K470"/>
  <c r="H470"/>
  <c r="F470"/>
  <c r="S469"/>
  <c r="Q469"/>
  <c r="R469" s="1"/>
  <c r="L469"/>
  <c r="K469"/>
  <c r="H469"/>
  <c r="F469"/>
  <c r="S468"/>
  <c r="Q468"/>
  <c r="R468" s="1"/>
  <c r="L468"/>
  <c r="K468"/>
  <c r="H468"/>
  <c r="F468"/>
  <c r="S467"/>
  <c r="Q467"/>
  <c r="L467"/>
  <c r="K467"/>
  <c r="H467"/>
  <c r="F467"/>
  <c r="S466"/>
  <c r="Q466"/>
  <c r="L466"/>
  <c r="K466"/>
  <c r="H466"/>
  <c r="F466"/>
  <c r="S465"/>
  <c r="Q465"/>
  <c r="R465" s="1"/>
  <c r="L465"/>
  <c r="K465"/>
  <c r="H465"/>
  <c r="F465"/>
  <c r="S464"/>
  <c r="Q464"/>
  <c r="R464" s="1"/>
  <c r="L464"/>
  <c r="K464"/>
  <c r="H464"/>
  <c r="F464"/>
  <c r="S463"/>
  <c r="Q463"/>
  <c r="R463" s="1"/>
  <c r="L463"/>
  <c r="K463"/>
  <c r="H463"/>
  <c r="F463"/>
  <c r="S462"/>
  <c r="Q462"/>
  <c r="R462" s="1"/>
  <c r="L462"/>
  <c r="K462"/>
  <c r="H462"/>
  <c r="F462"/>
  <c r="S461"/>
  <c r="Q461"/>
  <c r="R461" s="1"/>
  <c r="L461"/>
  <c r="K461"/>
  <c r="H461"/>
  <c r="F461"/>
  <c r="S460"/>
  <c r="Q460"/>
  <c r="R460" s="1"/>
  <c r="L460"/>
  <c r="K460"/>
  <c r="H460"/>
  <c r="F460"/>
  <c r="S459"/>
  <c r="Q459"/>
  <c r="L459"/>
  <c r="K459"/>
  <c r="H459"/>
  <c r="F459"/>
  <c r="S458"/>
  <c r="Q458"/>
  <c r="R458" s="1"/>
  <c r="L458"/>
  <c r="K458"/>
  <c r="H458"/>
  <c r="F458"/>
  <c r="S457"/>
  <c r="Q457"/>
  <c r="L457"/>
  <c r="K457"/>
  <c r="H457"/>
  <c r="F457"/>
  <c r="S456"/>
  <c r="Q456"/>
  <c r="L456"/>
  <c r="K456"/>
  <c r="H456"/>
  <c r="F456"/>
  <c r="S455"/>
  <c r="Q455"/>
  <c r="R455" s="1"/>
  <c r="L455"/>
  <c r="K455"/>
  <c r="H455"/>
  <c r="F455"/>
  <c r="S454"/>
  <c r="Q454"/>
  <c r="L454"/>
  <c r="K454"/>
  <c r="H454"/>
  <c r="F454"/>
  <c r="S453"/>
  <c r="Q453"/>
  <c r="L453"/>
  <c r="K453"/>
  <c r="H453"/>
  <c r="F453"/>
  <c r="S452"/>
  <c r="Q452"/>
  <c r="L452"/>
  <c r="K452"/>
  <c r="H452"/>
  <c r="F452"/>
  <c r="S451"/>
  <c r="Q451"/>
  <c r="R451" s="1"/>
  <c r="L451"/>
  <c r="K451"/>
  <c r="H451"/>
  <c r="F451"/>
  <c r="S450"/>
  <c r="Q450"/>
  <c r="L450"/>
  <c r="K450"/>
  <c r="H450"/>
  <c r="F450"/>
  <c r="S449"/>
  <c r="Q449"/>
  <c r="R449" s="1"/>
  <c r="L449"/>
  <c r="K449"/>
  <c r="H449"/>
  <c r="F449"/>
  <c r="S448"/>
  <c r="Q448"/>
  <c r="L448"/>
  <c r="K448"/>
  <c r="H448"/>
  <c r="F448"/>
  <c r="S447"/>
  <c r="Q447"/>
  <c r="L447"/>
  <c r="K447"/>
  <c r="H447"/>
  <c r="F447"/>
  <c r="S446"/>
  <c r="Q446"/>
  <c r="L446"/>
  <c r="K446"/>
  <c r="H446"/>
  <c r="F446"/>
  <c r="S445"/>
  <c r="Q445"/>
  <c r="L445"/>
  <c r="K445"/>
  <c r="H445"/>
  <c r="F445"/>
  <c r="S444"/>
  <c r="Q444"/>
  <c r="L444"/>
  <c r="K444"/>
  <c r="H444"/>
  <c r="F444"/>
  <c r="S443"/>
  <c r="Q443"/>
  <c r="L443"/>
  <c r="K443"/>
  <c r="H443"/>
  <c r="F443"/>
  <c r="S442"/>
  <c r="Q442"/>
  <c r="L442"/>
  <c r="K442"/>
  <c r="H442"/>
  <c r="F442"/>
  <c r="S441"/>
  <c r="Q441"/>
  <c r="R441" s="1"/>
  <c r="L441"/>
  <c r="K441"/>
  <c r="H441"/>
  <c r="F441"/>
  <c r="S440"/>
  <c r="Q440"/>
  <c r="L440"/>
  <c r="K440"/>
  <c r="H440"/>
  <c r="F440"/>
  <c r="S439"/>
  <c r="Q439"/>
  <c r="R439" s="1"/>
  <c r="L439"/>
  <c r="K439"/>
  <c r="H439"/>
  <c r="F439"/>
  <c r="S438"/>
  <c r="Q438"/>
  <c r="L438"/>
  <c r="K438"/>
  <c r="H438"/>
  <c r="F438"/>
  <c r="S437"/>
  <c r="Q437"/>
  <c r="R437" s="1"/>
  <c r="L437"/>
  <c r="K437"/>
  <c r="H437"/>
  <c r="F437"/>
  <c r="S436"/>
  <c r="Q436"/>
  <c r="L436"/>
  <c r="K436"/>
  <c r="H436"/>
  <c r="F436"/>
  <c r="S435"/>
  <c r="Q435"/>
  <c r="R435" s="1"/>
  <c r="L435"/>
  <c r="K435"/>
  <c r="H435"/>
  <c r="F435"/>
  <c r="S434"/>
  <c r="Q434"/>
  <c r="L434"/>
  <c r="K434"/>
  <c r="H434"/>
  <c r="F434"/>
  <c r="S433"/>
  <c r="Q433"/>
  <c r="R433" s="1"/>
  <c r="L433"/>
  <c r="K433"/>
  <c r="H433"/>
  <c r="F433"/>
  <c r="S432"/>
  <c r="Q432"/>
  <c r="L432"/>
  <c r="K432"/>
  <c r="H432"/>
  <c r="F432"/>
  <c r="S431"/>
  <c r="Q431"/>
  <c r="L431"/>
  <c r="K431"/>
  <c r="H431"/>
  <c r="F431"/>
  <c r="S430"/>
  <c r="Q430"/>
  <c r="R430" s="1"/>
  <c r="L430"/>
  <c r="K430"/>
  <c r="H430"/>
  <c r="F430"/>
  <c r="S429"/>
  <c r="Q429"/>
  <c r="L429"/>
  <c r="K429"/>
  <c r="H429"/>
  <c r="F429"/>
  <c r="S428"/>
  <c r="Q428"/>
  <c r="R428" s="1"/>
  <c r="L428"/>
  <c r="K428"/>
  <c r="H428"/>
  <c r="F428"/>
  <c r="S427"/>
  <c r="Q427"/>
  <c r="L427"/>
  <c r="K427"/>
  <c r="H427"/>
  <c r="F427"/>
  <c r="S426"/>
  <c r="Q426"/>
  <c r="L426"/>
  <c r="K426"/>
  <c r="H426"/>
  <c r="F426"/>
  <c r="S425"/>
  <c r="Q425"/>
  <c r="R425" s="1"/>
  <c r="L425"/>
  <c r="K425"/>
  <c r="H425"/>
  <c r="F425"/>
  <c r="S424"/>
  <c r="Q424"/>
  <c r="R424" s="1"/>
  <c r="L424"/>
  <c r="K424"/>
  <c r="H424"/>
  <c r="F424"/>
  <c r="S423"/>
  <c r="Q423"/>
  <c r="R423" s="1"/>
  <c r="L423"/>
  <c r="K423"/>
  <c r="H423"/>
  <c r="F423"/>
  <c r="S422"/>
  <c r="Q422"/>
  <c r="L422"/>
  <c r="K422"/>
  <c r="H422"/>
  <c r="F422"/>
  <c r="S421"/>
  <c r="Q421"/>
  <c r="R421" s="1"/>
  <c r="L421"/>
  <c r="K421"/>
  <c r="H421"/>
  <c r="F421"/>
  <c r="S420"/>
  <c r="Q420"/>
  <c r="R420" s="1"/>
  <c r="L420"/>
  <c r="K420"/>
  <c r="H420"/>
  <c r="F420"/>
  <c r="S419"/>
  <c r="Q419"/>
  <c r="L419"/>
  <c r="K419"/>
  <c r="H419"/>
  <c r="F419"/>
  <c r="S418"/>
  <c r="Q418"/>
  <c r="L418"/>
  <c r="K418"/>
  <c r="H418"/>
  <c r="F418"/>
  <c r="S417"/>
  <c r="Q417"/>
  <c r="L417"/>
  <c r="K417"/>
  <c r="H417"/>
  <c r="F417"/>
  <c r="S416"/>
  <c r="Q416"/>
  <c r="L416"/>
  <c r="K416"/>
  <c r="H416"/>
  <c r="F416"/>
  <c r="S415"/>
  <c r="Q415"/>
  <c r="L415"/>
  <c r="K415"/>
  <c r="H415"/>
  <c r="F415"/>
  <c r="S414"/>
  <c r="Q414"/>
  <c r="R414" s="1"/>
  <c r="L414"/>
  <c r="K414"/>
  <c r="H414"/>
  <c r="F414"/>
  <c r="S413"/>
  <c r="Q413"/>
  <c r="R413" s="1"/>
  <c r="L413"/>
  <c r="K413"/>
  <c r="H413"/>
  <c r="F413"/>
  <c r="S412"/>
  <c r="Q412"/>
  <c r="L412"/>
  <c r="K412"/>
  <c r="H412"/>
  <c r="F412"/>
  <c r="S411"/>
  <c r="Q411"/>
  <c r="L411"/>
  <c r="K411"/>
  <c r="H411"/>
  <c r="F411"/>
  <c r="S410"/>
  <c r="Q410"/>
  <c r="L410"/>
  <c r="K410"/>
  <c r="H410"/>
  <c r="F410"/>
  <c r="S409"/>
  <c r="Q409"/>
  <c r="R409" s="1"/>
  <c r="L409"/>
  <c r="K409"/>
  <c r="H409"/>
  <c r="F409"/>
  <c r="S408"/>
  <c r="Q408"/>
  <c r="R408" s="1"/>
  <c r="L408"/>
  <c r="K408"/>
  <c r="H408"/>
  <c r="F408"/>
  <c r="S407"/>
  <c r="Q407"/>
  <c r="L407"/>
  <c r="K407"/>
  <c r="H407"/>
  <c r="F407"/>
  <c r="S406"/>
  <c r="Q406"/>
  <c r="L406"/>
  <c r="K406"/>
  <c r="H406"/>
  <c r="F406"/>
  <c r="S405"/>
  <c r="Q405"/>
  <c r="R405" s="1"/>
  <c r="L405"/>
  <c r="K405"/>
  <c r="H405"/>
  <c r="F405"/>
  <c r="S404"/>
  <c r="Q404"/>
  <c r="L404"/>
  <c r="K404"/>
  <c r="H404"/>
  <c r="F404"/>
  <c r="S403"/>
  <c r="Q403"/>
  <c r="R403" s="1"/>
  <c r="L403"/>
  <c r="K403"/>
  <c r="H403"/>
  <c r="F403"/>
  <c r="S402"/>
  <c r="Q402"/>
  <c r="L402"/>
  <c r="K402"/>
  <c r="H402"/>
  <c r="F402"/>
  <c r="S401"/>
  <c r="Q401"/>
  <c r="R401" s="1"/>
  <c r="L401"/>
  <c r="K401"/>
  <c r="H401"/>
  <c r="F401"/>
  <c r="S400"/>
  <c r="Q400"/>
  <c r="R400" s="1"/>
  <c r="L400"/>
  <c r="K400"/>
  <c r="H400"/>
  <c r="F400"/>
  <c r="S399"/>
  <c r="Q399"/>
  <c r="L399"/>
  <c r="K399"/>
  <c r="H399"/>
  <c r="F399"/>
  <c r="S398"/>
  <c r="Q398"/>
  <c r="L398"/>
  <c r="K398"/>
  <c r="H398"/>
  <c r="F398"/>
  <c r="S397"/>
  <c r="Q397"/>
  <c r="R397" s="1"/>
  <c r="L397"/>
  <c r="K397"/>
  <c r="H397"/>
  <c r="F397"/>
  <c r="S396"/>
  <c r="Q396"/>
  <c r="L396"/>
  <c r="K396"/>
  <c r="H396"/>
  <c r="F396"/>
  <c r="S395"/>
  <c r="Q395"/>
  <c r="L395"/>
  <c r="K395"/>
  <c r="H395"/>
  <c r="F395"/>
  <c r="S394"/>
  <c r="Q394"/>
  <c r="L394"/>
  <c r="K394"/>
  <c r="H394"/>
  <c r="F394"/>
  <c r="S393"/>
  <c r="Q393"/>
  <c r="L393"/>
  <c r="K393"/>
  <c r="H393"/>
  <c r="F393"/>
  <c r="S392"/>
  <c r="Q392"/>
  <c r="R392" s="1"/>
  <c r="L392"/>
  <c r="K392"/>
  <c r="H392"/>
  <c r="F392"/>
  <c r="S391"/>
  <c r="Q391"/>
  <c r="L391"/>
  <c r="K391"/>
  <c r="H391"/>
  <c r="F391"/>
  <c r="S390"/>
  <c r="Q390"/>
  <c r="R390" s="1"/>
  <c r="L390"/>
  <c r="K390"/>
  <c r="H390"/>
  <c r="F390"/>
  <c r="S389"/>
  <c r="Q389"/>
  <c r="L389"/>
  <c r="K389"/>
  <c r="H389"/>
  <c r="F389"/>
  <c r="S388"/>
  <c r="Q388"/>
  <c r="L388"/>
  <c r="K388"/>
  <c r="H388"/>
  <c r="F388"/>
  <c r="S387"/>
  <c r="Q387"/>
  <c r="L387"/>
  <c r="K387"/>
  <c r="H387"/>
  <c r="F387"/>
  <c r="S386"/>
  <c r="Q386"/>
  <c r="R386" s="1"/>
  <c r="L386"/>
  <c r="K386"/>
  <c r="H386"/>
  <c r="F386"/>
  <c r="S385"/>
  <c r="Q385"/>
  <c r="R385" s="1"/>
  <c r="L385"/>
  <c r="K385"/>
  <c r="H385"/>
  <c r="F385"/>
  <c r="S384"/>
  <c r="Q384"/>
  <c r="L384"/>
  <c r="K384"/>
  <c r="H384"/>
  <c r="F384"/>
  <c r="S383"/>
  <c r="Q383"/>
  <c r="L383"/>
  <c r="K383"/>
  <c r="H383"/>
  <c r="F383"/>
  <c r="S382"/>
  <c r="Q382"/>
  <c r="L382"/>
  <c r="K382"/>
  <c r="H382"/>
  <c r="F382"/>
  <c r="S381"/>
  <c r="Q381"/>
  <c r="R381" s="1"/>
  <c r="L381"/>
  <c r="K381"/>
  <c r="H381"/>
  <c r="F381"/>
  <c r="S380"/>
  <c r="Q380"/>
  <c r="L380"/>
  <c r="K380"/>
  <c r="H380"/>
  <c r="F380"/>
  <c r="S379"/>
  <c r="Q379"/>
  <c r="L379"/>
  <c r="K379"/>
  <c r="H379"/>
  <c r="F379"/>
  <c r="S378"/>
  <c r="Q378"/>
  <c r="R378" s="1"/>
  <c r="L378"/>
  <c r="K378"/>
  <c r="H378"/>
  <c r="F378"/>
  <c r="S377"/>
  <c r="Q377"/>
  <c r="L377"/>
  <c r="K377"/>
  <c r="H377"/>
  <c r="F377"/>
  <c r="S376"/>
  <c r="Q376"/>
  <c r="L376"/>
  <c r="K376"/>
  <c r="H376"/>
  <c r="F376"/>
  <c r="S375"/>
  <c r="Q375"/>
  <c r="R375" s="1"/>
  <c r="L375"/>
  <c r="K375"/>
  <c r="H375"/>
  <c r="F375"/>
  <c r="S374"/>
  <c r="Q374"/>
  <c r="L374"/>
  <c r="K374"/>
  <c r="H374"/>
  <c r="F374"/>
  <c r="S373"/>
  <c r="Q373"/>
  <c r="L373"/>
  <c r="K373"/>
  <c r="H373"/>
  <c r="F373"/>
  <c r="S372"/>
  <c r="Q372"/>
  <c r="R372" s="1"/>
  <c r="L372"/>
  <c r="K372"/>
  <c r="H372"/>
  <c r="F372"/>
  <c r="S371"/>
  <c r="Q371"/>
  <c r="R371" s="1"/>
  <c r="L371"/>
  <c r="K371"/>
  <c r="H371"/>
  <c r="F371"/>
  <c r="S370"/>
  <c r="Q370"/>
  <c r="L370"/>
  <c r="K370"/>
  <c r="H370"/>
  <c r="F370"/>
  <c r="S369"/>
  <c r="Q369"/>
  <c r="L369"/>
  <c r="K369"/>
  <c r="H369"/>
  <c r="F369"/>
  <c r="S368"/>
  <c r="Q368"/>
  <c r="L368"/>
  <c r="K368"/>
  <c r="H368"/>
  <c r="F368"/>
  <c r="S367"/>
  <c r="Q367"/>
  <c r="L367"/>
  <c r="K367"/>
  <c r="H367"/>
  <c r="F367"/>
  <c r="S366"/>
  <c r="Q366"/>
  <c r="L366"/>
  <c r="K366"/>
  <c r="H366"/>
  <c r="F366"/>
  <c r="S365"/>
  <c r="Q365"/>
  <c r="R365" s="1"/>
  <c r="L365"/>
  <c r="K365"/>
  <c r="H365"/>
  <c r="F365"/>
  <c r="S364"/>
  <c r="Q364"/>
  <c r="R364" s="1"/>
  <c r="L364"/>
  <c r="K364"/>
  <c r="H364"/>
  <c r="F364"/>
  <c r="S363"/>
  <c r="Q363"/>
  <c r="R363" s="1"/>
  <c r="L363"/>
  <c r="K363"/>
  <c r="H363"/>
  <c r="F363"/>
  <c r="S362"/>
  <c r="Q362"/>
  <c r="L362"/>
  <c r="K362"/>
  <c r="H362"/>
  <c r="F362"/>
  <c r="S361"/>
  <c r="Q361"/>
  <c r="R361" s="1"/>
  <c r="L361"/>
  <c r="K361"/>
  <c r="H361"/>
  <c r="F361"/>
  <c r="S360"/>
  <c r="Q360"/>
  <c r="L360"/>
  <c r="K360"/>
  <c r="H360"/>
  <c r="F360"/>
  <c r="S359"/>
  <c r="Q359"/>
  <c r="L359"/>
  <c r="K359"/>
  <c r="H359"/>
  <c r="F359"/>
  <c r="S358"/>
  <c r="Q358"/>
  <c r="R358" s="1"/>
  <c r="L358"/>
  <c r="K358"/>
  <c r="H358"/>
  <c r="F358"/>
  <c r="S357"/>
  <c r="Q357"/>
  <c r="L357"/>
  <c r="K357"/>
  <c r="H357"/>
  <c r="F357"/>
  <c r="S356"/>
  <c r="Q356"/>
  <c r="L356"/>
  <c r="K356"/>
  <c r="H356"/>
  <c r="F356"/>
  <c r="S355"/>
  <c r="Q355"/>
  <c r="L355"/>
  <c r="K355"/>
  <c r="H355"/>
  <c r="F355"/>
  <c r="S354"/>
  <c r="Q354"/>
  <c r="R354" s="1"/>
  <c r="L354"/>
  <c r="K354"/>
  <c r="H354"/>
  <c r="F354"/>
  <c r="S353"/>
  <c r="Q353"/>
  <c r="L353"/>
  <c r="K353"/>
  <c r="H353"/>
  <c r="F353"/>
  <c r="S352"/>
  <c r="Q352"/>
  <c r="R352" s="1"/>
  <c r="L352"/>
  <c r="K352"/>
  <c r="H352"/>
  <c r="F352"/>
  <c r="S351"/>
  <c r="Q351"/>
  <c r="L351"/>
  <c r="K351"/>
  <c r="H351"/>
  <c r="F351"/>
  <c r="S350"/>
  <c r="Q350"/>
  <c r="L350"/>
  <c r="K350"/>
  <c r="H350"/>
  <c r="F350"/>
  <c r="S349"/>
  <c r="Q349"/>
  <c r="L349"/>
  <c r="K349"/>
  <c r="H349"/>
  <c r="F349"/>
  <c r="S348"/>
  <c r="Q348"/>
  <c r="R348" s="1"/>
  <c r="L348"/>
  <c r="K348"/>
  <c r="H348"/>
  <c r="F348"/>
  <c r="S347"/>
  <c r="Q347"/>
  <c r="R347" s="1"/>
  <c r="L347"/>
  <c r="K347"/>
  <c r="H347"/>
  <c r="F347"/>
  <c r="S346"/>
  <c r="Q346"/>
  <c r="L346"/>
  <c r="K346"/>
  <c r="H346"/>
  <c r="F346"/>
  <c r="S345"/>
  <c r="Q345"/>
  <c r="L345"/>
  <c r="K345"/>
  <c r="H345"/>
  <c r="F345"/>
  <c r="S344"/>
  <c r="Q344"/>
  <c r="R344" s="1"/>
  <c r="L344"/>
  <c r="K344"/>
  <c r="H344"/>
  <c r="F344"/>
  <c r="S343"/>
  <c r="Q343"/>
  <c r="R343" s="1"/>
  <c r="L343"/>
  <c r="K343"/>
  <c r="H343"/>
  <c r="F343"/>
  <c r="S342"/>
  <c r="Q342"/>
  <c r="R342" s="1"/>
  <c r="L342"/>
  <c r="K342"/>
  <c r="H342"/>
  <c r="F342"/>
  <c r="S341"/>
  <c r="Q341"/>
  <c r="R341" s="1"/>
  <c r="L341"/>
  <c r="K341"/>
  <c r="H341"/>
  <c r="F341"/>
  <c r="S340"/>
  <c r="Q340"/>
  <c r="L340"/>
  <c r="K340"/>
  <c r="H340"/>
  <c r="F340"/>
  <c r="S339"/>
  <c r="Q339"/>
  <c r="L339"/>
  <c r="K339"/>
  <c r="H339"/>
  <c r="F339"/>
  <c r="S338"/>
  <c r="Q338"/>
  <c r="L338"/>
  <c r="K338"/>
  <c r="H338"/>
  <c r="F338"/>
  <c r="S337"/>
  <c r="Q337"/>
  <c r="L337"/>
  <c r="K337"/>
  <c r="H337"/>
  <c r="F337"/>
  <c r="S336"/>
  <c r="Q336"/>
  <c r="R336" s="1"/>
  <c r="L336"/>
  <c r="K336"/>
  <c r="H336"/>
  <c r="F336"/>
  <c r="S335"/>
  <c r="Q335"/>
  <c r="R335" s="1"/>
  <c r="L335"/>
  <c r="K335"/>
  <c r="H335"/>
  <c r="F335"/>
  <c r="S334"/>
  <c r="Q334"/>
  <c r="L334"/>
  <c r="K334"/>
  <c r="H334"/>
  <c r="F334"/>
  <c r="S333"/>
  <c r="Q333"/>
  <c r="L333"/>
  <c r="K333"/>
  <c r="H333"/>
  <c r="F333"/>
  <c r="S332"/>
  <c r="Q332"/>
  <c r="R332" s="1"/>
  <c r="L332"/>
  <c r="K332"/>
  <c r="H332"/>
  <c r="F332"/>
  <c r="S331"/>
  <c r="Q331"/>
  <c r="L331"/>
  <c r="K331"/>
  <c r="H331"/>
  <c r="F331"/>
  <c r="S330"/>
  <c r="Q330"/>
  <c r="L330"/>
  <c r="K330"/>
  <c r="H330"/>
  <c r="F330"/>
  <c r="S329"/>
  <c r="Q329"/>
  <c r="R329" s="1"/>
  <c r="L329"/>
  <c r="K329"/>
  <c r="H329"/>
  <c r="F329"/>
  <c r="S328"/>
  <c r="Q328"/>
  <c r="L328"/>
  <c r="K328"/>
  <c r="H328"/>
  <c r="F328"/>
  <c r="S327"/>
  <c r="Q327"/>
  <c r="L327"/>
  <c r="K327"/>
  <c r="H327"/>
  <c r="F327"/>
  <c r="S326"/>
  <c r="Q326"/>
  <c r="L326"/>
  <c r="K326"/>
  <c r="H326"/>
  <c r="F326"/>
  <c r="S325"/>
  <c r="Q325"/>
  <c r="R325" s="1"/>
  <c r="L325"/>
  <c r="K325"/>
  <c r="H325"/>
  <c r="F325"/>
  <c r="S324"/>
  <c r="Q324"/>
  <c r="R324" s="1"/>
  <c r="L324"/>
  <c r="K324"/>
  <c r="H324"/>
  <c r="F324"/>
  <c r="S323"/>
  <c r="Q323"/>
  <c r="L323"/>
  <c r="K323"/>
  <c r="H323"/>
  <c r="F323"/>
  <c r="S322"/>
  <c r="Q322"/>
  <c r="L322"/>
  <c r="K322"/>
  <c r="H322"/>
  <c r="F322"/>
  <c r="S321"/>
  <c r="Q321"/>
  <c r="L321"/>
  <c r="K321"/>
  <c r="H321"/>
  <c r="F321"/>
  <c r="S320"/>
  <c r="Q320"/>
  <c r="R320" s="1"/>
  <c r="L320"/>
  <c r="K320"/>
  <c r="H320"/>
  <c r="F320"/>
  <c r="S319"/>
  <c r="Q319"/>
  <c r="L319"/>
  <c r="K319"/>
  <c r="H319"/>
  <c r="F319"/>
  <c r="S318"/>
  <c r="Q318"/>
  <c r="L318"/>
  <c r="K318"/>
  <c r="H318"/>
  <c r="F318"/>
  <c r="S317"/>
  <c r="Q317"/>
  <c r="L317"/>
  <c r="K317"/>
  <c r="H317"/>
  <c r="F317"/>
  <c r="S316"/>
  <c r="Q316"/>
  <c r="L316"/>
  <c r="K316"/>
  <c r="H316"/>
  <c r="F316"/>
  <c r="S315"/>
  <c r="Q315"/>
  <c r="L315"/>
  <c r="K315"/>
  <c r="H315"/>
  <c r="F315"/>
  <c r="S314"/>
  <c r="Q314"/>
  <c r="R314" s="1"/>
  <c r="L314"/>
  <c r="K314"/>
  <c r="H314"/>
  <c r="F314"/>
  <c r="S313"/>
  <c r="Q313"/>
  <c r="R313" s="1"/>
  <c r="L313"/>
  <c r="K313"/>
  <c r="H313"/>
  <c r="F313"/>
  <c r="S312"/>
  <c r="Q312"/>
  <c r="R312" s="1"/>
  <c r="L312"/>
  <c r="K312"/>
  <c r="H312"/>
  <c r="F312"/>
  <c r="S311"/>
  <c r="Q311"/>
  <c r="L311"/>
  <c r="K311"/>
  <c r="H311"/>
  <c r="F311"/>
  <c r="S310"/>
  <c r="Q310"/>
  <c r="L310"/>
  <c r="K310"/>
  <c r="H310"/>
  <c r="F310"/>
  <c r="S309"/>
  <c r="Q309"/>
  <c r="R309" s="1"/>
  <c r="L309"/>
  <c r="K309"/>
  <c r="H309"/>
  <c r="F309"/>
  <c r="S308"/>
  <c r="Q308"/>
  <c r="R308" s="1"/>
  <c r="L308"/>
  <c r="K308"/>
  <c r="H308"/>
  <c r="F308"/>
  <c r="S307"/>
  <c r="Q307"/>
  <c r="L307"/>
  <c r="K307"/>
  <c r="H307"/>
  <c r="F307"/>
  <c r="S306"/>
  <c r="Q306"/>
  <c r="R306" s="1"/>
  <c r="L306"/>
  <c r="K306"/>
  <c r="H306"/>
  <c r="F306"/>
  <c r="S305"/>
  <c r="Q305"/>
  <c r="L305"/>
  <c r="K305"/>
  <c r="H305"/>
  <c r="F305"/>
  <c r="S304"/>
  <c r="Q304"/>
  <c r="L304"/>
  <c r="K304"/>
  <c r="H304"/>
  <c r="F304"/>
  <c r="S303"/>
  <c r="Q303"/>
  <c r="R303" s="1"/>
  <c r="L303"/>
  <c r="K303"/>
  <c r="H303"/>
  <c r="F303"/>
  <c r="S302"/>
  <c r="Q302"/>
  <c r="L302"/>
  <c r="K302"/>
  <c r="H302"/>
  <c r="F302"/>
  <c r="S301"/>
  <c r="Q301"/>
  <c r="L301"/>
  <c r="K301"/>
  <c r="H301"/>
  <c r="F301"/>
  <c r="S300"/>
  <c r="Q300"/>
  <c r="L300"/>
  <c r="K300"/>
  <c r="H300"/>
  <c r="F300"/>
  <c r="S299"/>
  <c r="Q299"/>
  <c r="R299" s="1"/>
  <c r="L299"/>
  <c r="K299"/>
  <c r="H299"/>
  <c r="F299"/>
  <c r="S298"/>
  <c r="Q298"/>
  <c r="L298"/>
  <c r="K298"/>
  <c r="H298"/>
  <c r="F298"/>
  <c r="S297"/>
  <c r="Q297"/>
  <c r="R297" s="1"/>
  <c r="L297"/>
  <c r="K297"/>
  <c r="H297"/>
  <c r="F297"/>
  <c r="S296"/>
  <c r="Q296"/>
  <c r="L296"/>
  <c r="K296"/>
  <c r="H296"/>
  <c r="F296"/>
  <c r="S295"/>
  <c r="Q295"/>
  <c r="R295" s="1"/>
  <c r="L295"/>
  <c r="K295"/>
  <c r="H295"/>
  <c r="F295"/>
  <c r="S294"/>
  <c r="Q294"/>
  <c r="R294" s="1"/>
  <c r="L294"/>
  <c r="K294"/>
  <c r="H294"/>
  <c r="F294"/>
  <c r="S293"/>
  <c r="Q293"/>
  <c r="R293" s="1"/>
  <c r="L293"/>
  <c r="K293"/>
  <c r="H293"/>
  <c r="F293"/>
  <c r="S292"/>
  <c r="Q292"/>
  <c r="R292" s="1"/>
  <c r="L292"/>
  <c r="K292"/>
  <c r="H292"/>
  <c r="F292"/>
  <c r="S291"/>
  <c r="Q291"/>
  <c r="L291"/>
  <c r="K291"/>
  <c r="H291"/>
  <c r="F291"/>
  <c r="S290"/>
  <c r="Q290"/>
  <c r="L290"/>
  <c r="K290"/>
  <c r="H290"/>
  <c r="F290"/>
  <c r="S289"/>
  <c r="Q289"/>
  <c r="R289" s="1"/>
  <c r="L289"/>
  <c r="K289"/>
  <c r="H289"/>
  <c r="F289"/>
  <c r="S288"/>
  <c r="Q288"/>
  <c r="L288"/>
  <c r="K288"/>
  <c r="H288"/>
  <c r="F288"/>
  <c r="S287"/>
  <c r="Q287"/>
  <c r="L287"/>
  <c r="K287"/>
  <c r="H287"/>
  <c r="F287"/>
  <c r="S286"/>
  <c r="Q286"/>
  <c r="L286"/>
  <c r="K286"/>
  <c r="H286"/>
  <c r="F286"/>
  <c r="S285"/>
  <c r="Q285"/>
  <c r="L285"/>
  <c r="K285"/>
  <c r="H285"/>
  <c r="F285"/>
  <c r="S284"/>
  <c r="Q284"/>
  <c r="R284" s="1"/>
  <c r="L284"/>
  <c r="K284"/>
  <c r="H284"/>
  <c r="F284"/>
  <c r="S283"/>
  <c r="Q283"/>
  <c r="L283"/>
  <c r="K283"/>
  <c r="H283"/>
  <c r="F283"/>
  <c r="S282"/>
  <c r="Q282"/>
  <c r="R282" s="1"/>
  <c r="L282"/>
  <c r="K282"/>
  <c r="H282"/>
  <c r="F282"/>
  <c r="S281"/>
  <c r="Q281"/>
  <c r="L281"/>
  <c r="K281"/>
  <c r="H281"/>
  <c r="F281"/>
  <c r="S280"/>
  <c r="Q280"/>
  <c r="R280" s="1"/>
  <c r="L280"/>
  <c r="K280"/>
  <c r="H280"/>
  <c r="F280"/>
  <c r="S279"/>
  <c r="Q279"/>
  <c r="R279" s="1"/>
  <c r="L279"/>
  <c r="K279"/>
  <c r="H279"/>
  <c r="F279"/>
  <c r="S278"/>
  <c r="Q278"/>
  <c r="R278" s="1"/>
  <c r="L278"/>
  <c r="K278"/>
  <c r="H278"/>
  <c r="F278"/>
  <c r="S277"/>
  <c r="Q277"/>
  <c r="L277"/>
  <c r="K277"/>
  <c r="H277"/>
  <c r="F277"/>
  <c r="S276"/>
  <c r="Q276"/>
  <c r="L276"/>
  <c r="K276"/>
  <c r="H276"/>
  <c r="F276"/>
  <c r="S275"/>
  <c r="Q275"/>
  <c r="R275" s="1"/>
  <c r="L275"/>
  <c r="K275"/>
  <c r="H275"/>
  <c r="F275"/>
  <c r="S274"/>
  <c r="Q274"/>
  <c r="L274"/>
  <c r="K274"/>
  <c r="H274"/>
  <c r="F274"/>
  <c r="S273"/>
  <c r="Q273"/>
  <c r="L273"/>
  <c r="K273"/>
  <c r="H273"/>
  <c r="F273"/>
  <c r="S272"/>
  <c r="Q272"/>
  <c r="R272" s="1"/>
  <c r="L272"/>
  <c r="K272"/>
  <c r="H272"/>
  <c r="F272"/>
  <c r="S271"/>
  <c r="Q271"/>
  <c r="L271"/>
  <c r="K271"/>
  <c r="H271"/>
  <c r="F271"/>
  <c r="S270"/>
  <c r="Q270"/>
  <c r="L270"/>
  <c r="K270"/>
  <c r="H270"/>
  <c r="F270"/>
  <c r="S269"/>
  <c r="Q269"/>
  <c r="R269" s="1"/>
  <c r="L269"/>
  <c r="K269"/>
  <c r="H269"/>
  <c r="F269"/>
  <c r="S268"/>
  <c r="Q268"/>
  <c r="R268" s="1"/>
  <c r="L268"/>
  <c r="K268"/>
  <c r="H268"/>
  <c r="F268"/>
  <c r="S267"/>
  <c r="Q267"/>
  <c r="R267" s="1"/>
  <c r="L267"/>
  <c r="K267"/>
  <c r="H267"/>
  <c r="F267"/>
  <c r="S266"/>
  <c r="Q266"/>
  <c r="R266" s="1"/>
  <c r="L266"/>
  <c r="K266"/>
  <c r="H266"/>
  <c r="F266"/>
  <c r="S265"/>
  <c r="Q265"/>
  <c r="L265"/>
  <c r="K265"/>
  <c r="H265"/>
  <c r="F265"/>
  <c r="S264"/>
  <c r="Q264"/>
  <c r="R264" s="1"/>
  <c r="L264"/>
  <c r="K264"/>
  <c r="H264"/>
  <c r="F264"/>
  <c r="S263"/>
  <c r="Q263"/>
  <c r="R263" s="1"/>
  <c r="L263"/>
  <c r="K263"/>
  <c r="H263"/>
  <c r="F263"/>
  <c r="S262"/>
  <c r="Q262"/>
  <c r="R262" s="1"/>
  <c r="L262"/>
  <c r="K262"/>
  <c r="H262"/>
  <c r="F262"/>
  <c r="S261"/>
  <c r="Q261"/>
  <c r="L261"/>
  <c r="K261"/>
  <c r="H261"/>
  <c r="F261"/>
  <c r="S260"/>
  <c r="Q260"/>
  <c r="R260" s="1"/>
  <c r="L260"/>
  <c r="K260"/>
  <c r="H260"/>
  <c r="F260"/>
  <c r="S259"/>
  <c r="Q259"/>
  <c r="R259" s="1"/>
  <c r="L259"/>
  <c r="K259"/>
  <c r="H259"/>
  <c r="F259"/>
  <c r="S258"/>
  <c r="Q258"/>
  <c r="L258"/>
  <c r="K258"/>
  <c r="H258"/>
  <c r="F258"/>
  <c r="S257"/>
  <c r="Q257"/>
  <c r="L257"/>
  <c r="K257"/>
  <c r="H257"/>
  <c r="F257"/>
  <c r="S256"/>
  <c r="Q256"/>
  <c r="R256" s="1"/>
  <c r="L256"/>
  <c r="K256"/>
  <c r="H256"/>
  <c r="F256"/>
  <c r="S255"/>
  <c r="Q255"/>
  <c r="L255"/>
  <c r="K255"/>
  <c r="H255"/>
  <c r="F255"/>
  <c r="S254"/>
  <c r="Q254"/>
  <c r="R254" s="1"/>
  <c r="L254"/>
  <c r="K254"/>
  <c r="H254"/>
  <c r="F254"/>
  <c r="S253"/>
  <c r="Q253"/>
  <c r="L253"/>
  <c r="K253"/>
  <c r="H253"/>
  <c r="F253"/>
  <c r="S252"/>
  <c r="Q252"/>
  <c r="R252" s="1"/>
  <c r="L252"/>
  <c r="K252"/>
  <c r="H252"/>
  <c r="F252"/>
  <c r="S251"/>
  <c r="Q251"/>
  <c r="R251" s="1"/>
  <c r="L251"/>
  <c r="K251"/>
  <c r="H251"/>
  <c r="F251"/>
  <c r="S250"/>
  <c r="Q250"/>
  <c r="R250" s="1"/>
  <c r="L250"/>
  <c r="K250"/>
  <c r="H250"/>
  <c r="F250"/>
  <c r="S249"/>
  <c r="Q249"/>
  <c r="L249"/>
  <c r="K249"/>
  <c r="H249"/>
  <c r="F249"/>
  <c r="S248"/>
  <c r="Q248"/>
  <c r="L248"/>
  <c r="K248"/>
  <c r="H248"/>
  <c r="F248"/>
  <c r="S247"/>
  <c r="Q247"/>
  <c r="R247" s="1"/>
  <c r="L247"/>
  <c r="K247"/>
  <c r="H247"/>
  <c r="F247"/>
  <c r="S246"/>
  <c r="Q246"/>
  <c r="R246" s="1"/>
  <c r="L246"/>
  <c r="K246"/>
  <c r="H246"/>
  <c r="F246"/>
  <c r="S245"/>
  <c r="Q245"/>
  <c r="R245" s="1"/>
  <c r="L245"/>
  <c r="K245"/>
  <c r="H245"/>
  <c r="F245"/>
  <c r="S244"/>
  <c r="Q244"/>
  <c r="R244" s="1"/>
  <c r="L244"/>
  <c r="K244"/>
  <c r="H244"/>
  <c r="F244"/>
  <c r="S243"/>
  <c r="Q243"/>
  <c r="R243" s="1"/>
  <c r="L243"/>
  <c r="K243"/>
  <c r="H243"/>
  <c r="F243"/>
  <c r="S242"/>
  <c r="Q242"/>
  <c r="R242" s="1"/>
  <c r="L242"/>
  <c r="K242"/>
  <c r="H242"/>
  <c r="F242"/>
  <c r="S241"/>
  <c r="Q241"/>
  <c r="L241"/>
  <c r="K241"/>
  <c r="H241"/>
  <c r="F241"/>
  <c r="S240"/>
  <c r="Q240"/>
  <c r="L240"/>
  <c r="K240"/>
  <c r="H240"/>
  <c r="F240"/>
  <c r="S239"/>
  <c r="Q239"/>
  <c r="L239"/>
  <c r="K239"/>
  <c r="H239"/>
  <c r="F239"/>
  <c r="S238"/>
  <c r="Q238"/>
  <c r="L238"/>
  <c r="K238"/>
  <c r="H238"/>
  <c r="F238"/>
  <c r="S237"/>
  <c r="Q237"/>
  <c r="L237"/>
  <c r="K237"/>
  <c r="H237"/>
  <c r="F237"/>
  <c r="S236"/>
  <c r="Q236"/>
  <c r="R236" s="1"/>
  <c r="L236"/>
  <c r="K236"/>
  <c r="H236"/>
  <c r="F236"/>
  <c r="S235"/>
  <c r="Q235"/>
  <c r="L235"/>
  <c r="K235"/>
  <c r="H235"/>
  <c r="F235"/>
  <c r="S234"/>
  <c r="Q234"/>
  <c r="L234"/>
  <c r="K234"/>
  <c r="H234"/>
  <c r="F234"/>
  <c r="S233"/>
  <c r="Q233"/>
  <c r="R233" s="1"/>
  <c r="L233"/>
  <c r="K233"/>
  <c r="H233"/>
  <c r="F233"/>
  <c r="S232"/>
  <c r="Q232"/>
  <c r="L232"/>
  <c r="K232"/>
  <c r="H232"/>
  <c r="F232"/>
  <c r="S231"/>
  <c r="Q231"/>
  <c r="R231" s="1"/>
  <c r="L231"/>
  <c r="K231"/>
  <c r="H231"/>
  <c r="F231"/>
  <c r="S230"/>
  <c r="Q230"/>
  <c r="R230" s="1"/>
  <c r="L230"/>
  <c r="K230"/>
  <c r="H230"/>
  <c r="F230"/>
  <c r="S229"/>
  <c r="Q229"/>
  <c r="L229"/>
  <c r="K229"/>
  <c r="H229"/>
  <c r="F229"/>
  <c r="S228"/>
  <c r="Q228"/>
  <c r="L228"/>
  <c r="K228"/>
  <c r="H228"/>
  <c r="F228"/>
  <c r="S227"/>
  <c r="Q227"/>
  <c r="R227" s="1"/>
  <c r="L227"/>
  <c r="K227"/>
  <c r="H227"/>
  <c r="F227"/>
  <c r="S226"/>
  <c r="Q226"/>
  <c r="L226"/>
  <c r="K226"/>
  <c r="H226"/>
  <c r="F226"/>
  <c r="S225"/>
  <c r="Q225"/>
  <c r="R225" s="1"/>
  <c r="L225"/>
  <c r="K225"/>
  <c r="H225"/>
  <c r="F225"/>
  <c r="S224"/>
  <c r="Q224"/>
  <c r="R224" s="1"/>
  <c r="L224"/>
  <c r="K224"/>
  <c r="H224"/>
  <c r="F224"/>
  <c r="S223"/>
  <c r="Q223"/>
  <c r="R223" s="1"/>
  <c r="L223"/>
  <c r="K223"/>
  <c r="H223"/>
  <c r="F223"/>
  <c r="S222"/>
  <c r="Q222"/>
  <c r="L222"/>
  <c r="K222"/>
  <c r="H222"/>
  <c r="F222"/>
  <c r="S221"/>
  <c r="Q221"/>
  <c r="R221" s="1"/>
  <c r="L221"/>
  <c r="K221"/>
  <c r="H221"/>
  <c r="F221"/>
  <c r="S220"/>
  <c r="Q220"/>
  <c r="R220" s="1"/>
  <c r="L220"/>
  <c r="K220"/>
  <c r="H220"/>
  <c r="F220"/>
  <c r="S219"/>
  <c r="Q219"/>
  <c r="L219"/>
  <c r="K219"/>
  <c r="H219"/>
  <c r="F219"/>
  <c r="S218"/>
  <c r="Q218"/>
  <c r="R218" s="1"/>
  <c r="L218"/>
  <c r="K218"/>
  <c r="H218"/>
  <c r="F218"/>
  <c r="S217"/>
  <c r="Q217"/>
  <c r="L217"/>
  <c r="K217"/>
  <c r="H217"/>
  <c r="F217"/>
  <c r="S216"/>
  <c r="Q216"/>
  <c r="L216"/>
  <c r="K216"/>
  <c r="H216"/>
  <c r="F216"/>
  <c r="S215"/>
  <c r="Q215"/>
  <c r="R215" s="1"/>
  <c r="L215"/>
  <c r="K215"/>
  <c r="H215"/>
  <c r="F215"/>
  <c r="S214"/>
  <c r="Q214"/>
  <c r="R214" s="1"/>
  <c r="L214"/>
  <c r="K214"/>
  <c r="H214"/>
  <c r="F214"/>
  <c r="S213"/>
  <c r="Q213"/>
  <c r="R213" s="1"/>
  <c r="L213"/>
  <c r="K213"/>
  <c r="H213"/>
  <c r="F213"/>
  <c r="S212"/>
  <c r="Q212"/>
  <c r="L212"/>
  <c r="K212"/>
  <c r="H212"/>
  <c r="F212"/>
  <c r="S211"/>
  <c r="Q211"/>
  <c r="L211"/>
  <c r="K211"/>
  <c r="H211"/>
  <c r="F211"/>
  <c r="S210"/>
  <c r="Q210"/>
  <c r="L210"/>
  <c r="K210"/>
  <c r="H210"/>
  <c r="F210"/>
  <c r="S209"/>
  <c r="Q209"/>
  <c r="L209"/>
  <c r="K209"/>
  <c r="H209"/>
  <c r="F209"/>
  <c r="S208"/>
  <c r="Q208"/>
  <c r="R208" s="1"/>
  <c r="L208"/>
  <c r="K208"/>
  <c r="H208"/>
  <c r="F208"/>
  <c r="S207"/>
  <c r="Q207"/>
  <c r="R207" s="1"/>
  <c r="L207"/>
  <c r="K207"/>
  <c r="H207"/>
  <c r="F207"/>
  <c r="S206"/>
  <c r="Q206"/>
  <c r="R206" s="1"/>
  <c r="L206"/>
  <c r="K206"/>
  <c r="H206"/>
  <c r="F206"/>
  <c r="S205"/>
  <c r="Q205"/>
  <c r="L205"/>
  <c r="K205"/>
  <c r="H205"/>
  <c r="F205"/>
  <c r="S204"/>
  <c r="Q204"/>
  <c r="L204"/>
  <c r="K204"/>
  <c r="H204"/>
  <c r="F204"/>
  <c r="S203"/>
  <c r="Q203"/>
  <c r="L203"/>
  <c r="K203"/>
  <c r="H203"/>
  <c r="F203"/>
  <c r="S202"/>
  <c r="Q202"/>
  <c r="L202"/>
  <c r="K202"/>
  <c r="H202"/>
  <c r="F202"/>
  <c r="S201"/>
  <c r="Q201"/>
  <c r="L201"/>
  <c r="K201"/>
  <c r="H201"/>
  <c r="F201"/>
  <c r="S200"/>
  <c r="Q200"/>
  <c r="R200" s="1"/>
  <c r="L200"/>
  <c r="K200"/>
  <c r="H200"/>
  <c r="F200"/>
  <c r="S199"/>
  <c r="Q199"/>
  <c r="L199"/>
  <c r="K199"/>
  <c r="H199"/>
  <c r="F199"/>
  <c r="S198"/>
  <c r="Q198"/>
  <c r="L198"/>
  <c r="K198"/>
  <c r="H198"/>
  <c r="F198"/>
  <c r="S197"/>
  <c r="Q197"/>
  <c r="L197"/>
  <c r="K197"/>
  <c r="H197"/>
  <c r="F197"/>
  <c r="S196"/>
  <c r="Q196"/>
  <c r="R196" s="1"/>
  <c r="L196"/>
  <c r="K196"/>
  <c r="H196"/>
  <c r="F196"/>
  <c r="S195"/>
  <c r="Q195"/>
  <c r="L195"/>
  <c r="K195"/>
  <c r="H195"/>
  <c r="F195"/>
  <c r="S194"/>
  <c r="Q194"/>
  <c r="L194"/>
  <c r="K194"/>
  <c r="H194"/>
  <c r="F194"/>
  <c r="S193"/>
  <c r="Q193"/>
  <c r="R193" s="1"/>
  <c r="L193"/>
  <c r="K193"/>
  <c r="H193"/>
  <c r="F193"/>
  <c r="S192"/>
  <c r="Q192"/>
  <c r="R192" s="1"/>
  <c r="L192"/>
  <c r="K192"/>
  <c r="H192"/>
  <c r="F192"/>
  <c r="S191"/>
  <c r="Q191"/>
  <c r="R191" s="1"/>
  <c r="L191"/>
  <c r="K191"/>
  <c r="H191"/>
  <c r="F191"/>
  <c r="S190"/>
  <c r="Q190"/>
  <c r="R190" s="1"/>
  <c r="L190"/>
  <c r="K190"/>
  <c r="H190"/>
  <c r="F190"/>
  <c r="S189"/>
  <c r="Q189"/>
  <c r="L189"/>
  <c r="K189"/>
  <c r="H189"/>
  <c r="F189"/>
  <c r="S188"/>
  <c r="Q188"/>
  <c r="R188" s="1"/>
  <c r="L188"/>
  <c r="K188"/>
  <c r="H188"/>
  <c r="F188"/>
  <c r="S187"/>
  <c r="Q187"/>
  <c r="R187" s="1"/>
  <c r="L187"/>
  <c r="K187"/>
  <c r="H187"/>
  <c r="F187"/>
  <c r="S186"/>
  <c r="Q186"/>
  <c r="L186"/>
  <c r="K186"/>
  <c r="H186"/>
  <c r="F186"/>
  <c r="S185"/>
  <c r="Q185"/>
  <c r="L185"/>
  <c r="K185"/>
  <c r="H185"/>
  <c r="F185"/>
  <c r="S184"/>
  <c r="Q184"/>
  <c r="L184"/>
  <c r="K184"/>
  <c r="H184"/>
  <c r="F184"/>
  <c r="S183"/>
  <c r="Q183"/>
  <c r="L183"/>
  <c r="K183"/>
  <c r="H183"/>
  <c r="F183"/>
  <c r="S182"/>
  <c r="Q182"/>
  <c r="R182" s="1"/>
  <c r="L182"/>
  <c r="K182"/>
  <c r="H182"/>
  <c r="F182"/>
  <c r="S181"/>
  <c r="Q181"/>
  <c r="L181"/>
  <c r="K181"/>
  <c r="H181"/>
  <c r="F181"/>
  <c r="S180"/>
  <c r="Q180"/>
  <c r="R180" s="1"/>
  <c r="L180"/>
  <c r="K180"/>
  <c r="H180"/>
  <c r="F180"/>
  <c r="S179"/>
  <c r="Q179"/>
  <c r="L179"/>
  <c r="K179"/>
  <c r="H179"/>
  <c r="F179"/>
  <c r="S178"/>
  <c r="Q178"/>
  <c r="R178" s="1"/>
  <c r="L178"/>
  <c r="K178"/>
  <c r="H178"/>
  <c r="F178"/>
  <c r="S177"/>
  <c r="Q177"/>
  <c r="R177" s="1"/>
  <c r="L177"/>
  <c r="K177"/>
  <c r="H177"/>
  <c r="F177"/>
  <c r="S176"/>
  <c r="Q176"/>
  <c r="L176"/>
  <c r="K176"/>
  <c r="H176"/>
  <c r="F176"/>
  <c r="S175"/>
  <c r="Q175"/>
  <c r="R175" s="1"/>
  <c r="L175"/>
  <c r="K175"/>
  <c r="H175"/>
  <c r="F175"/>
  <c r="S174"/>
  <c r="Q174"/>
  <c r="L174"/>
  <c r="K174"/>
  <c r="H174"/>
  <c r="F174"/>
  <c r="S173"/>
  <c r="Q173"/>
  <c r="L173"/>
  <c r="K173"/>
  <c r="H173"/>
  <c r="F173"/>
  <c r="S172"/>
  <c r="Q172"/>
  <c r="L172"/>
  <c r="K172"/>
  <c r="H172"/>
  <c r="F172"/>
  <c r="S171"/>
  <c r="Q171"/>
  <c r="R171" s="1"/>
  <c r="L171"/>
  <c r="K171"/>
  <c r="H171"/>
  <c r="F171"/>
  <c r="S170"/>
  <c r="Q170"/>
  <c r="L170"/>
  <c r="K170"/>
  <c r="H170"/>
  <c r="F170"/>
  <c r="S169"/>
  <c r="Q169"/>
  <c r="R169" s="1"/>
  <c r="L169"/>
  <c r="K169"/>
  <c r="H169"/>
  <c r="F169"/>
  <c r="S168"/>
  <c r="Q168"/>
  <c r="R168" s="1"/>
  <c r="L168"/>
  <c r="K168"/>
  <c r="H168"/>
  <c r="F168"/>
  <c r="S167"/>
  <c r="Q167"/>
  <c r="L167"/>
  <c r="K167"/>
  <c r="H167"/>
  <c r="F167"/>
  <c r="S166"/>
  <c r="Q166"/>
  <c r="L166"/>
  <c r="K166"/>
  <c r="H166"/>
  <c r="F166"/>
  <c r="S165"/>
  <c r="Q165"/>
  <c r="R165" s="1"/>
  <c r="L165"/>
  <c r="K165"/>
  <c r="H165"/>
  <c r="F165"/>
  <c r="S164"/>
  <c r="Q164"/>
  <c r="L164"/>
  <c r="K164"/>
  <c r="H164"/>
  <c r="F164"/>
  <c r="S163"/>
  <c r="Q163"/>
  <c r="R163" s="1"/>
  <c r="L163"/>
  <c r="K163"/>
  <c r="H163"/>
  <c r="F163"/>
  <c r="S162"/>
  <c r="Q162"/>
  <c r="L162"/>
  <c r="K162"/>
  <c r="H162"/>
  <c r="F162"/>
  <c r="S161"/>
  <c r="Q161"/>
  <c r="R161" s="1"/>
  <c r="L161"/>
  <c r="K161"/>
  <c r="H161"/>
  <c r="F161"/>
  <c r="S160"/>
  <c r="Q160"/>
  <c r="L160"/>
  <c r="K160"/>
  <c r="H160"/>
  <c r="F160"/>
  <c r="S159"/>
  <c r="Q159"/>
  <c r="R159" s="1"/>
  <c r="L159"/>
  <c r="K159"/>
  <c r="H159"/>
  <c r="F159"/>
  <c r="S158"/>
  <c r="Q158"/>
  <c r="R158" s="1"/>
  <c r="L158"/>
  <c r="K158"/>
  <c r="H158"/>
  <c r="F158"/>
  <c r="S157"/>
  <c r="Q157"/>
  <c r="R157" s="1"/>
  <c r="L157"/>
  <c r="K157"/>
  <c r="H157"/>
  <c r="F157"/>
  <c r="S156"/>
  <c r="Q156"/>
  <c r="L156"/>
  <c r="K156"/>
  <c r="H156"/>
  <c r="F156"/>
  <c r="S155"/>
  <c r="Q155"/>
  <c r="R155" s="1"/>
  <c r="L155"/>
  <c r="K155"/>
  <c r="H155"/>
  <c r="F155"/>
  <c r="S154"/>
  <c r="Q154"/>
  <c r="R154" s="1"/>
  <c r="L154"/>
  <c r="K154"/>
  <c r="H154"/>
  <c r="F154"/>
  <c r="S153"/>
  <c r="Q153"/>
  <c r="L153"/>
  <c r="K153"/>
  <c r="H153"/>
  <c r="F153"/>
  <c r="S152"/>
  <c r="Q152"/>
  <c r="L152"/>
  <c r="K152"/>
  <c r="H152"/>
  <c r="F152"/>
  <c r="S151"/>
  <c r="Q151"/>
  <c r="L151"/>
  <c r="K151"/>
  <c r="H151"/>
  <c r="F151"/>
  <c r="S150"/>
  <c r="Q150"/>
  <c r="L150"/>
  <c r="K150"/>
  <c r="H150"/>
  <c r="F150"/>
  <c r="S149"/>
  <c r="Q149"/>
  <c r="L149"/>
  <c r="K149"/>
  <c r="H149"/>
  <c r="F149"/>
  <c r="S148"/>
  <c r="Q148"/>
  <c r="R148" s="1"/>
  <c r="L148"/>
  <c r="K148"/>
  <c r="H148"/>
  <c r="F148"/>
  <c r="L147"/>
  <c r="K147"/>
  <c r="H147"/>
  <c r="F147"/>
  <c r="S146"/>
  <c r="Q146"/>
  <c r="R146" s="1"/>
  <c r="L146"/>
  <c r="K146"/>
  <c r="H146"/>
  <c r="F146"/>
  <c r="S145"/>
  <c r="Q145"/>
  <c r="L145"/>
  <c r="K145"/>
  <c r="H145"/>
  <c r="F145"/>
  <c r="S144"/>
  <c r="Q144"/>
  <c r="R144" s="1"/>
  <c r="L144"/>
  <c r="K144"/>
  <c r="H144"/>
  <c r="F144"/>
  <c r="S143"/>
  <c r="Q143"/>
  <c r="L143"/>
  <c r="K143"/>
  <c r="H143"/>
  <c r="F143"/>
  <c r="S142"/>
  <c r="Q142"/>
  <c r="R142" s="1"/>
  <c r="L142"/>
  <c r="K142"/>
  <c r="H142"/>
  <c r="F142"/>
  <c r="S141"/>
  <c r="Q141"/>
  <c r="L141"/>
  <c r="K141"/>
  <c r="H141"/>
  <c r="F141"/>
  <c r="S140"/>
  <c r="Q140"/>
  <c r="L140"/>
  <c r="K140"/>
  <c r="H140"/>
  <c r="F140"/>
  <c r="S139"/>
  <c r="Q139"/>
  <c r="R139" s="1"/>
  <c r="L139"/>
  <c r="K139"/>
  <c r="H139"/>
  <c r="F139"/>
  <c r="S138"/>
  <c r="Q138"/>
  <c r="L138"/>
  <c r="K138"/>
  <c r="H138"/>
  <c r="F138"/>
  <c r="S137"/>
  <c r="Q137"/>
  <c r="L137"/>
  <c r="K137"/>
  <c r="H137"/>
  <c r="F137"/>
  <c r="S136"/>
  <c r="Q136"/>
  <c r="L136"/>
  <c r="K136"/>
  <c r="H136"/>
  <c r="F136"/>
  <c r="S135"/>
  <c r="Q135"/>
  <c r="R135" s="1"/>
  <c r="L135"/>
  <c r="K135"/>
  <c r="H135"/>
  <c r="F135"/>
  <c r="S134"/>
  <c r="Q134"/>
  <c r="L134"/>
  <c r="K134"/>
  <c r="H134"/>
  <c r="F134"/>
  <c r="S133"/>
  <c r="Q133"/>
  <c r="R133" s="1"/>
  <c r="L133"/>
  <c r="K133"/>
  <c r="H133"/>
  <c r="F133"/>
  <c r="S132"/>
  <c r="Q132"/>
  <c r="L132"/>
  <c r="K132"/>
  <c r="H132"/>
  <c r="F132"/>
  <c r="S131"/>
  <c r="Q131"/>
  <c r="L131"/>
  <c r="K131"/>
  <c r="H131"/>
  <c r="F131"/>
  <c r="S130"/>
  <c r="Q130"/>
  <c r="R130" s="1"/>
  <c r="L130"/>
  <c r="K130"/>
  <c r="H130"/>
  <c r="F130"/>
  <c r="S129"/>
  <c r="Q129"/>
  <c r="R129" s="1"/>
  <c r="L129"/>
  <c r="K129"/>
  <c r="H129"/>
  <c r="F129"/>
  <c r="S128"/>
  <c r="Q128"/>
  <c r="R128" s="1"/>
  <c r="L128"/>
  <c r="K128"/>
  <c r="H128"/>
  <c r="F128"/>
  <c r="S127"/>
  <c r="Q127"/>
  <c r="R127" s="1"/>
  <c r="L127"/>
  <c r="K127"/>
  <c r="H127"/>
  <c r="F127"/>
  <c r="S126"/>
  <c r="Q126"/>
  <c r="L126"/>
  <c r="K126"/>
  <c r="H126"/>
  <c r="F126"/>
  <c r="S125"/>
  <c r="Q125"/>
  <c r="L125"/>
  <c r="K125"/>
  <c r="H125"/>
  <c r="F125"/>
  <c r="S124"/>
  <c r="Q124"/>
  <c r="L124"/>
  <c r="K124"/>
  <c r="H124"/>
  <c r="F124"/>
  <c r="S123"/>
  <c r="Q123"/>
  <c r="R123" s="1"/>
  <c r="L123"/>
  <c r="K123"/>
  <c r="H123"/>
  <c r="F123"/>
  <c r="S122"/>
  <c r="Q122"/>
  <c r="R122" s="1"/>
  <c r="L122"/>
  <c r="K122"/>
  <c r="H122"/>
  <c r="F122"/>
  <c r="S121"/>
  <c r="Q121"/>
  <c r="L121"/>
  <c r="K121"/>
  <c r="H121"/>
  <c r="F121"/>
  <c r="S120"/>
  <c r="Q120"/>
  <c r="L120"/>
  <c r="K120"/>
  <c r="H120"/>
  <c r="F120"/>
  <c r="S119"/>
  <c r="Q119"/>
  <c r="R119" s="1"/>
  <c r="L119"/>
  <c r="K119"/>
  <c r="H119"/>
  <c r="F119"/>
  <c r="S118"/>
  <c r="Q118"/>
  <c r="R118" s="1"/>
  <c r="L118"/>
  <c r="K118"/>
  <c r="H118"/>
  <c r="F118"/>
  <c r="S117"/>
  <c r="Q117"/>
  <c r="L117"/>
  <c r="K117"/>
  <c r="H117"/>
  <c r="F117"/>
  <c r="S116"/>
  <c r="Q116"/>
  <c r="R116" s="1"/>
  <c r="L116"/>
  <c r="K116"/>
  <c r="H116"/>
  <c r="F116"/>
  <c r="S115"/>
  <c r="Q115"/>
  <c r="L115"/>
  <c r="K115"/>
  <c r="H115"/>
  <c r="F115"/>
  <c r="S114"/>
  <c r="Q114"/>
  <c r="R114" s="1"/>
  <c r="L114"/>
  <c r="K114"/>
  <c r="H114"/>
  <c r="F114"/>
  <c r="S113"/>
  <c r="Q113"/>
  <c r="L113"/>
  <c r="K113"/>
  <c r="H113"/>
  <c r="F113"/>
  <c r="S112"/>
  <c r="Q112"/>
  <c r="L112"/>
  <c r="K112"/>
  <c r="H112"/>
  <c r="F112"/>
  <c r="S111"/>
  <c r="Q111"/>
  <c r="L111"/>
  <c r="K111"/>
  <c r="H111"/>
  <c r="F111"/>
  <c r="S110"/>
  <c r="Q110"/>
  <c r="R110" s="1"/>
  <c r="L110"/>
  <c r="K110"/>
  <c r="H110"/>
  <c r="F110"/>
  <c r="S109"/>
  <c r="Q109"/>
  <c r="L109"/>
  <c r="K109"/>
  <c r="H109"/>
  <c r="F109"/>
  <c r="S108"/>
  <c r="Q108"/>
  <c r="L108"/>
  <c r="K108"/>
  <c r="H108"/>
  <c r="F108"/>
  <c r="S107"/>
  <c r="Q107"/>
  <c r="R107" s="1"/>
  <c r="L107"/>
  <c r="K107"/>
  <c r="H107"/>
  <c r="F107"/>
  <c r="S106"/>
  <c r="Q106"/>
  <c r="R106" s="1"/>
  <c r="L106"/>
  <c r="K106"/>
  <c r="H106"/>
  <c r="F106"/>
  <c r="S105"/>
  <c r="Q105"/>
  <c r="R105" s="1"/>
  <c r="L105"/>
  <c r="K105"/>
  <c r="H105"/>
  <c r="F105"/>
  <c r="S104"/>
  <c r="Q104"/>
  <c r="R104" s="1"/>
  <c r="L104"/>
  <c r="K104"/>
  <c r="H104"/>
  <c r="F104"/>
  <c r="S103"/>
  <c r="Q103"/>
  <c r="L103"/>
  <c r="K103"/>
  <c r="H103"/>
  <c r="F103"/>
  <c r="S102"/>
  <c r="Q102"/>
  <c r="L102"/>
  <c r="K102"/>
  <c r="H102"/>
  <c r="F102"/>
  <c r="S101"/>
  <c r="Q101"/>
  <c r="R101" s="1"/>
  <c r="L101"/>
  <c r="K101"/>
  <c r="H101"/>
  <c r="F101"/>
  <c r="S100"/>
  <c r="Q100"/>
  <c r="L100"/>
  <c r="K100"/>
  <c r="H100"/>
  <c r="F100"/>
  <c r="S99"/>
  <c r="Q99"/>
  <c r="R99" s="1"/>
  <c r="L99"/>
  <c r="K99"/>
  <c r="H99"/>
  <c r="F99"/>
  <c r="S98"/>
  <c r="Q98"/>
  <c r="R98" s="1"/>
  <c r="L98"/>
  <c r="K98"/>
  <c r="H98"/>
  <c r="F98"/>
  <c r="S97"/>
  <c r="Q97"/>
  <c r="L97"/>
  <c r="K97"/>
  <c r="H97"/>
  <c r="F97"/>
  <c r="S96"/>
  <c r="Q96"/>
  <c r="L96"/>
  <c r="K96"/>
  <c r="H96"/>
  <c r="F96"/>
  <c r="S95"/>
  <c r="Q95"/>
  <c r="L95"/>
  <c r="K95"/>
  <c r="H95"/>
  <c r="F95"/>
  <c r="S94"/>
  <c r="Q94"/>
  <c r="L94"/>
  <c r="K94"/>
  <c r="H94"/>
  <c r="F94"/>
  <c r="S93"/>
  <c r="Q93"/>
  <c r="L93"/>
  <c r="K93"/>
  <c r="H93"/>
  <c r="F93"/>
  <c r="S92"/>
  <c r="Q92"/>
  <c r="R92" s="1"/>
  <c r="L92"/>
  <c r="K92"/>
  <c r="H92"/>
  <c r="F92"/>
  <c r="S91"/>
  <c r="Q91"/>
  <c r="R91" s="1"/>
  <c r="L91"/>
  <c r="K91"/>
  <c r="H91"/>
  <c r="F91"/>
  <c r="S90"/>
  <c r="Q90"/>
  <c r="R90" s="1"/>
  <c r="L90"/>
  <c r="K90"/>
  <c r="H90"/>
  <c r="F90"/>
  <c r="S89"/>
  <c r="Q89"/>
  <c r="L89"/>
  <c r="K89"/>
  <c r="H89"/>
  <c r="F89"/>
  <c r="S88"/>
  <c r="Q88"/>
  <c r="R88" s="1"/>
  <c r="L88"/>
  <c r="K88"/>
  <c r="H88"/>
  <c r="F88"/>
  <c r="S87"/>
  <c r="Q87"/>
  <c r="L87"/>
  <c r="K87"/>
  <c r="H87"/>
  <c r="F87"/>
  <c r="S86"/>
  <c r="Q86"/>
  <c r="R86" s="1"/>
  <c r="L86"/>
  <c r="K86"/>
  <c r="H86"/>
  <c r="F86"/>
  <c r="S85"/>
  <c r="Q85"/>
  <c r="R85" s="1"/>
  <c r="L85"/>
  <c r="K85"/>
  <c r="H85"/>
  <c r="F85"/>
  <c r="S84"/>
  <c r="Q84"/>
  <c r="L84"/>
  <c r="K84"/>
  <c r="H84"/>
  <c r="F84"/>
  <c r="S83"/>
  <c r="Q83"/>
  <c r="R83" s="1"/>
  <c r="L83"/>
  <c r="K83"/>
  <c r="H83"/>
  <c r="F83"/>
  <c r="S82"/>
  <c r="Q82"/>
  <c r="R82" s="1"/>
  <c r="L82"/>
  <c r="K82"/>
  <c r="H82"/>
  <c r="F82"/>
  <c r="S81"/>
  <c r="Q81"/>
  <c r="R81" s="1"/>
  <c r="L81"/>
  <c r="K81"/>
  <c r="H81"/>
  <c r="F81"/>
  <c r="S80"/>
  <c r="Q80"/>
  <c r="R80" s="1"/>
  <c r="L80"/>
  <c r="K80"/>
  <c r="H80"/>
  <c r="F80"/>
  <c r="S79"/>
  <c r="Q79"/>
  <c r="R79" s="1"/>
  <c r="L79"/>
  <c r="K79"/>
  <c r="H79"/>
  <c r="F79"/>
  <c r="S78"/>
  <c r="Q78"/>
  <c r="L78"/>
  <c r="K78"/>
  <c r="H78"/>
  <c r="F78"/>
  <c r="S77"/>
  <c r="Q77"/>
  <c r="L77"/>
  <c r="K77"/>
  <c r="H77"/>
  <c r="F77"/>
  <c r="S76"/>
  <c r="Q76"/>
  <c r="R76" s="1"/>
  <c r="L76"/>
  <c r="K76"/>
  <c r="H76"/>
  <c r="F76"/>
  <c r="S75"/>
  <c r="Q75"/>
  <c r="L75"/>
  <c r="K75"/>
  <c r="H75"/>
  <c r="F75"/>
  <c r="S74"/>
  <c r="Q74"/>
  <c r="R74" s="1"/>
  <c r="L74"/>
  <c r="K74"/>
  <c r="H74"/>
  <c r="F74"/>
  <c r="S73"/>
  <c r="Q73"/>
  <c r="R73" s="1"/>
  <c r="L73"/>
  <c r="K73"/>
  <c r="H73"/>
  <c r="F73"/>
  <c r="S72"/>
  <c r="Q72"/>
  <c r="L72"/>
  <c r="K72"/>
  <c r="H72"/>
  <c r="F72"/>
  <c r="S71"/>
  <c r="Q71"/>
  <c r="R71" s="1"/>
  <c r="L71"/>
  <c r="K71"/>
  <c r="H71"/>
  <c r="F71"/>
  <c r="S70"/>
  <c r="Q70"/>
  <c r="L70"/>
  <c r="K70"/>
  <c r="H70"/>
  <c r="F70"/>
  <c r="S69"/>
  <c r="Q69"/>
  <c r="R69" s="1"/>
  <c r="L69"/>
  <c r="K69"/>
  <c r="H69"/>
  <c r="F69"/>
  <c r="S68"/>
  <c r="Q68"/>
  <c r="R68" s="1"/>
  <c r="L68"/>
  <c r="K68"/>
  <c r="H68"/>
  <c r="F68"/>
  <c r="S67"/>
  <c r="Q67"/>
  <c r="R67" s="1"/>
  <c r="L67"/>
  <c r="K67"/>
  <c r="H67"/>
  <c r="F67"/>
  <c r="S66"/>
  <c r="Q66"/>
  <c r="R66" s="1"/>
  <c r="L66"/>
  <c r="K66"/>
  <c r="H66"/>
  <c r="F66"/>
  <c r="S65"/>
  <c r="Q65"/>
  <c r="R65" s="1"/>
  <c r="L65"/>
  <c r="K65"/>
  <c r="H65"/>
  <c r="F65"/>
  <c r="S64"/>
  <c r="Q64"/>
  <c r="R64" s="1"/>
  <c r="L64"/>
  <c r="K64"/>
  <c r="H64"/>
  <c r="F64"/>
  <c r="S63"/>
  <c r="Q63"/>
  <c r="R63" s="1"/>
  <c r="L63"/>
  <c r="K63"/>
  <c r="H63"/>
  <c r="F63"/>
  <c r="S62"/>
  <c r="Q62"/>
  <c r="R62" s="1"/>
  <c r="L62"/>
  <c r="K62"/>
  <c r="H62"/>
  <c r="F62"/>
  <c r="S61"/>
  <c r="Q61"/>
  <c r="R61" s="1"/>
  <c r="L61"/>
  <c r="K61"/>
  <c r="H61"/>
  <c r="F61"/>
  <c r="S60"/>
  <c r="Q60"/>
  <c r="R60" s="1"/>
  <c r="L60"/>
  <c r="K60"/>
  <c r="H60"/>
  <c r="F60"/>
  <c r="S59"/>
  <c r="Q59"/>
  <c r="R59" s="1"/>
  <c r="L59"/>
  <c r="K59"/>
  <c r="H59"/>
  <c r="F59"/>
  <c r="S58"/>
  <c r="Q58"/>
  <c r="L58"/>
  <c r="K58"/>
  <c r="H58"/>
  <c r="F58"/>
  <c r="S57"/>
  <c r="Q57"/>
  <c r="L57"/>
  <c r="K57"/>
  <c r="H57"/>
  <c r="F57"/>
  <c r="S56"/>
  <c r="Q56"/>
  <c r="R56" s="1"/>
  <c r="L56"/>
  <c r="K56"/>
  <c r="H56"/>
  <c r="F56"/>
  <c r="S55"/>
  <c r="Q55"/>
  <c r="R55" s="1"/>
  <c r="L55"/>
  <c r="K55"/>
  <c r="H55"/>
  <c r="F55"/>
  <c r="S54"/>
  <c r="Q54"/>
  <c r="L54"/>
  <c r="K54"/>
  <c r="H54"/>
  <c r="F54"/>
  <c r="S53"/>
  <c r="Q53"/>
  <c r="R53" s="1"/>
  <c r="L53"/>
  <c r="K53"/>
  <c r="H53"/>
  <c r="F53"/>
  <c r="S52"/>
  <c r="Q52"/>
  <c r="R52" s="1"/>
  <c r="L52"/>
  <c r="K52"/>
  <c r="H52"/>
  <c r="F52"/>
  <c r="S51"/>
  <c r="Q51"/>
  <c r="L51"/>
  <c r="K51"/>
  <c r="H51"/>
  <c r="F51"/>
  <c r="S50"/>
  <c r="Q50"/>
  <c r="L50"/>
  <c r="K50"/>
  <c r="H50"/>
  <c r="F50"/>
  <c r="S49"/>
  <c r="Q49"/>
  <c r="L49"/>
  <c r="K49"/>
  <c r="H49"/>
  <c r="F49"/>
  <c r="S48"/>
  <c r="Q48"/>
  <c r="R48" s="1"/>
  <c r="L48"/>
  <c r="K48"/>
  <c r="H48"/>
  <c r="F48"/>
  <c r="S47"/>
  <c r="Q47"/>
  <c r="L47"/>
  <c r="K47"/>
  <c r="H47"/>
  <c r="F47"/>
  <c r="S46"/>
  <c r="Q46"/>
  <c r="L46"/>
  <c r="K46"/>
  <c r="H46"/>
  <c r="F46"/>
  <c r="S45"/>
  <c r="Q45"/>
  <c r="R45" s="1"/>
  <c r="L45"/>
  <c r="K45"/>
  <c r="H45"/>
  <c r="F45"/>
  <c r="S44"/>
  <c r="Q44"/>
  <c r="R44" s="1"/>
  <c r="L44"/>
  <c r="K44"/>
  <c r="H44"/>
  <c r="F44"/>
  <c r="S43"/>
  <c r="Q43"/>
  <c r="L43"/>
  <c r="K43"/>
  <c r="H43"/>
  <c r="F43"/>
  <c r="S42"/>
  <c r="Q42"/>
  <c r="L42"/>
  <c r="K42"/>
  <c r="H42"/>
  <c r="F42"/>
  <c r="S41"/>
  <c r="Q41"/>
  <c r="L41"/>
  <c r="K41"/>
  <c r="H41"/>
  <c r="F41"/>
  <c r="S40"/>
  <c r="Q40"/>
  <c r="L40"/>
  <c r="K40"/>
  <c r="H40"/>
  <c r="F40"/>
  <c r="S39"/>
  <c r="Q39"/>
  <c r="R39" s="1"/>
  <c r="L39"/>
  <c r="K39"/>
  <c r="H39"/>
  <c r="F39"/>
  <c r="S38"/>
  <c r="Q38"/>
  <c r="R38" s="1"/>
  <c r="L38"/>
  <c r="K38"/>
  <c r="H38"/>
  <c r="F38"/>
  <c r="S37"/>
  <c r="Q37"/>
  <c r="L37"/>
  <c r="K37"/>
  <c r="H37"/>
  <c r="F37"/>
  <c r="S36"/>
  <c r="Q36"/>
  <c r="L36"/>
  <c r="K36"/>
  <c r="H36"/>
  <c r="F36"/>
  <c r="S35"/>
  <c r="Q35"/>
  <c r="R35" s="1"/>
  <c r="L35"/>
  <c r="K35"/>
  <c r="H35"/>
  <c r="F35"/>
  <c r="S34"/>
  <c r="Q34"/>
  <c r="R34" s="1"/>
  <c r="L34"/>
  <c r="K34"/>
  <c r="H34"/>
  <c r="F34"/>
  <c r="S33"/>
  <c r="Q33"/>
  <c r="L33"/>
  <c r="K33"/>
  <c r="H33"/>
  <c r="F33"/>
  <c r="S32"/>
  <c r="Q32"/>
  <c r="L32"/>
  <c r="K32"/>
  <c r="H32"/>
  <c r="F32"/>
  <c r="S31"/>
  <c r="Q31"/>
  <c r="R31" s="1"/>
  <c r="L31"/>
  <c r="K31"/>
  <c r="H31"/>
  <c r="F31"/>
  <c r="S30"/>
  <c r="Q30"/>
  <c r="R30" s="1"/>
  <c r="L30"/>
  <c r="K30"/>
  <c r="H30"/>
  <c r="F30"/>
  <c r="S29"/>
  <c r="Q29"/>
  <c r="L29"/>
  <c r="K29"/>
  <c r="H29"/>
  <c r="F29"/>
  <c r="S28"/>
  <c r="Q28"/>
  <c r="L28"/>
  <c r="K28"/>
  <c r="H28"/>
  <c r="F28"/>
  <c r="S27"/>
  <c r="Q27"/>
  <c r="R27" s="1"/>
  <c r="L27"/>
  <c r="K27"/>
  <c r="H27"/>
  <c r="F27"/>
  <c r="L26"/>
  <c r="K26"/>
  <c r="H26"/>
  <c r="F26"/>
  <c r="S25"/>
  <c r="Q25"/>
  <c r="L25"/>
  <c r="K25"/>
  <c r="H25"/>
  <c r="F25"/>
  <c r="S24"/>
  <c r="Q24"/>
  <c r="L24"/>
  <c r="K24"/>
  <c r="H24"/>
  <c r="F24"/>
  <c r="S23"/>
  <c r="Q23"/>
  <c r="R23" s="1"/>
  <c r="L23"/>
  <c r="K23"/>
  <c r="H23"/>
  <c r="F23"/>
  <c r="S22"/>
  <c r="Q22"/>
  <c r="R22" s="1"/>
  <c r="L22"/>
  <c r="K22"/>
  <c r="H22"/>
  <c r="F22"/>
  <c r="S21"/>
  <c r="Q21"/>
  <c r="L21"/>
  <c r="K21"/>
  <c r="H21"/>
  <c r="F21"/>
  <c r="S20"/>
  <c r="Q20"/>
  <c r="L20"/>
  <c r="K20"/>
  <c r="H20"/>
  <c r="F20"/>
  <c r="S19"/>
  <c r="Q19"/>
  <c r="R19" s="1"/>
  <c r="L19"/>
  <c r="K19"/>
  <c r="H19"/>
  <c r="F19"/>
  <c r="S18"/>
  <c r="Q18"/>
  <c r="R18" s="1"/>
  <c r="L18"/>
  <c r="K18"/>
  <c r="H18"/>
  <c r="F18"/>
  <c r="S17"/>
  <c r="Q17"/>
  <c r="L17"/>
  <c r="K17"/>
  <c r="H17"/>
  <c r="F17"/>
  <c r="S16"/>
  <c r="Q16"/>
  <c r="L16"/>
  <c r="K16"/>
  <c r="H16"/>
  <c r="F16"/>
  <c r="S15"/>
  <c r="Q15"/>
  <c r="R15" s="1"/>
  <c r="L15"/>
  <c r="K15"/>
  <c r="H15"/>
  <c r="F15"/>
  <c r="S14"/>
  <c r="Q14"/>
  <c r="L14"/>
  <c r="K14"/>
  <c r="H14"/>
  <c r="F14"/>
  <c r="S13"/>
  <c r="Q13"/>
  <c r="R13" s="1"/>
  <c r="L13"/>
  <c r="K13"/>
  <c r="H13"/>
  <c r="F13"/>
  <c r="S12"/>
  <c r="Q12"/>
  <c r="R12" s="1"/>
  <c r="L12"/>
  <c r="K12"/>
  <c r="H12"/>
  <c r="F12"/>
  <c r="S11"/>
  <c r="Q11"/>
  <c r="L11"/>
  <c r="K11"/>
  <c r="H11"/>
  <c r="F11"/>
  <c r="S10"/>
  <c r="Q10"/>
  <c r="R10" s="1"/>
  <c r="L10"/>
  <c r="K10"/>
  <c r="H10"/>
  <c r="F10"/>
  <c r="S9"/>
  <c r="Q9"/>
  <c r="R9" s="1"/>
  <c r="L9"/>
  <c r="K9"/>
  <c r="H9"/>
  <c r="F9"/>
  <c r="S8"/>
  <c r="Q8"/>
  <c r="R8" s="1"/>
  <c r="L8"/>
  <c r="K8"/>
  <c r="H8"/>
  <c r="F8"/>
  <c r="S7"/>
  <c r="Q7"/>
  <c r="L7"/>
  <c r="K7"/>
  <c r="H7"/>
  <c r="F7"/>
  <c r="S6"/>
  <c r="Q6"/>
  <c r="L6"/>
  <c r="K6"/>
  <c r="H6"/>
  <c r="F6"/>
  <c r="S5"/>
  <c r="Q5"/>
  <c r="R5" s="1"/>
  <c r="L5"/>
  <c r="K5"/>
  <c r="H5"/>
  <c r="F5"/>
  <c r="S4"/>
  <c r="Q4"/>
  <c r="R4" s="1"/>
  <c r="L4"/>
  <c r="K4"/>
  <c r="H4"/>
  <c r="F4"/>
  <c r="S3"/>
  <c r="Q3"/>
  <c r="L3"/>
  <c r="K3"/>
  <c r="H3"/>
  <c r="F3"/>
  <c r="Q2"/>
  <c r="L2"/>
  <c r="K2"/>
  <c r="H2"/>
  <c r="F2"/>
  <c r="S717" i="3"/>
  <c r="Q717"/>
  <c r="L717"/>
  <c r="K717"/>
  <c r="H717"/>
  <c r="F717"/>
  <c r="S724"/>
  <c r="Q724"/>
  <c r="L724"/>
  <c r="K724"/>
  <c r="H724"/>
  <c r="F724"/>
  <c r="F73"/>
  <c r="H73"/>
  <c r="K73"/>
  <c r="L73"/>
  <c r="Q73"/>
  <c r="R73" s="1"/>
  <c r="S73"/>
  <c r="F93"/>
  <c r="H93"/>
  <c r="K93"/>
  <c r="L93"/>
  <c r="Q93"/>
  <c r="R93" s="1"/>
  <c r="S93"/>
  <c r="F6"/>
  <c r="H6"/>
  <c r="K6"/>
  <c r="L6"/>
  <c r="Q6"/>
  <c r="R6" s="1"/>
  <c r="S6"/>
  <c r="S761"/>
  <c r="T761" s="1"/>
  <c r="R761"/>
  <c r="L761"/>
  <c r="K761"/>
  <c r="H761"/>
  <c r="F761"/>
  <c r="S760"/>
  <c r="T760" s="1"/>
  <c r="R760"/>
  <c r="L760"/>
  <c r="K760"/>
  <c r="H760"/>
  <c r="F760"/>
  <c r="S759"/>
  <c r="T759" s="1"/>
  <c r="R759"/>
  <c r="L759"/>
  <c r="K759"/>
  <c r="H759"/>
  <c r="F759"/>
  <c r="S758"/>
  <c r="T758" s="1"/>
  <c r="R758"/>
  <c r="L758"/>
  <c r="K758"/>
  <c r="H758"/>
  <c r="F758"/>
  <c r="S757"/>
  <c r="T757" s="1"/>
  <c r="R757"/>
  <c r="L757"/>
  <c r="K757"/>
  <c r="H757"/>
  <c r="F757"/>
  <c r="S756"/>
  <c r="T756" s="1"/>
  <c r="R756"/>
  <c r="L756"/>
  <c r="K756"/>
  <c r="H756"/>
  <c r="F756"/>
  <c r="S755"/>
  <c r="T755" s="1"/>
  <c r="R755"/>
  <c r="L755"/>
  <c r="K755"/>
  <c r="H755"/>
  <c r="F755"/>
  <c r="S754"/>
  <c r="Q754"/>
  <c r="L754"/>
  <c r="K754"/>
  <c r="H754"/>
  <c r="F754"/>
  <c r="S753"/>
  <c r="Q753"/>
  <c r="R753" s="1"/>
  <c r="L753"/>
  <c r="K753"/>
  <c r="H753"/>
  <c r="F753"/>
  <c r="S752"/>
  <c r="Q752"/>
  <c r="R752" s="1"/>
  <c r="L752"/>
  <c r="K752"/>
  <c r="H752"/>
  <c r="F752"/>
  <c r="S751"/>
  <c r="Q751"/>
  <c r="L751"/>
  <c r="K751"/>
  <c r="H751"/>
  <c r="F751"/>
  <c r="S750"/>
  <c r="Q750"/>
  <c r="R750" s="1"/>
  <c r="L750"/>
  <c r="K750"/>
  <c r="H750"/>
  <c r="F750"/>
  <c r="S749"/>
  <c r="Q749"/>
  <c r="R749" s="1"/>
  <c r="L749"/>
  <c r="K749"/>
  <c r="H749"/>
  <c r="F749"/>
  <c r="S748"/>
  <c r="Q748"/>
  <c r="R748" s="1"/>
  <c r="L748"/>
  <c r="K748"/>
  <c r="H748"/>
  <c r="F748"/>
  <c r="S747"/>
  <c r="Q747"/>
  <c r="R747" s="1"/>
  <c r="L747"/>
  <c r="K747"/>
  <c r="H747"/>
  <c r="F747"/>
  <c r="S746"/>
  <c r="Q746"/>
  <c r="L746"/>
  <c r="K746"/>
  <c r="H746"/>
  <c r="F746"/>
  <c r="S745"/>
  <c r="Q745"/>
  <c r="L745"/>
  <c r="K745"/>
  <c r="H745"/>
  <c r="F745"/>
  <c r="S744"/>
  <c r="Q744"/>
  <c r="L744"/>
  <c r="K744"/>
  <c r="H744"/>
  <c r="F744"/>
  <c r="S743"/>
  <c r="Q743"/>
  <c r="R743" s="1"/>
  <c r="L743"/>
  <c r="K743"/>
  <c r="H743"/>
  <c r="F743"/>
  <c r="S742"/>
  <c r="Q742"/>
  <c r="R742" s="1"/>
  <c r="L742"/>
  <c r="K742"/>
  <c r="H742"/>
  <c r="F742"/>
  <c r="S741"/>
  <c r="Q741"/>
  <c r="R741" s="1"/>
  <c r="L741"/>
  <c r="K741"/>
  <c r="H741"/>
  <c r="F741"/>
  <c r="S740"/>
  <c r="Q740"/>
  <c r="R740" s="1"/>
  <c r="L740"/>
  <c r="K740"/>
  <c r="H740"/>
  <c r="F740"/>
  <c r="S739"/>
  <c r="Q739"/>
  <c r="L739"/>
  <c r="K739"/>
  <c r="H739"/>
  <c r="F739"/>
  <c r="S738"/>
  <c r="Q738"/>
  <c r="L738"/>
  <c r="K738"/>
  <c r="H738"/>
  <c r="F738"/>
  <c r="S737"/>
  <c r="Q737"/>
  <c r="L737"/>
  <c r="K737"/>
  <c r="H737"/>
  <c r="F737"/>
  <c r="S736"/>
  <c r="Q736"/>
  <c r="L736"/>
  <c r="K736"/>
  <c r="H736"/>
  <c r="F736"/>
  <c r="S735"/>
  <c r="Q735"/>
  <c r="R735" s="1"/>
  <c r="L735"/>
  <c r="K735"/>
  <c r="H735"/>
  <c r="F735"/>
  <c r="S734"/>
  <c r="Q734"/>
  <c r="L734"/>
  <c r="K734"/>
  <c r="H734"/>
  <c r="F734"/>
  <c r="S733"/>
  <c r="Q733"/>
  <c r="R733" s="1"/>
  <c r="L733"/>
  <c r="K733"/>
  <c r="H733"/>
  <c r="F733"/>
  <c r="S732"/>
  <c r="Q732"/>
  <c r="R732" s="1"/>
  <c r="L732"/>
  <c r="K732"/>
  <c r="H732"/>
  <c r="F732"/>
  <c r="S731"/>
  <c r="Q731"/>
  <c r="L731"/>
  <c r="K731"/>
  <c r="H731"/>
  <c r="F731"/>
  <c r="S730"/>
  <c r="Q730"/>
  <c r="R730" s="1"/>
  <c r="L730"/>
  <c r="K730"/>
  <c r="H730"/>
  <c r="F730"/>
  <c r="S729"/>
  <c r="Q729"/>
  <c r="R729" s="1"/>
  <c r="L729"/>
  <c r="K729"/>
  <c r="H729"/>
  <c r="F729"/>
  <c r="S728"/>
  <c r="Q728"/>
  <c r="R728" s="1"/>
  <c r="L728"/>
  <c r="K728"/>
  <c r="H728"/>
  <c r="F728"/>
  <c r="S727"/>
  <c r="Q727"/>
  <c r="L727"/>
  <c r="K727"/>
  <c r="H727"/>
  <c r="F727"/>
  <c r="S726"/>
  <c r="Q726"/>
  <c r="L726"/>
  <c r="K726"/>
  <c r="H726"/>
  <c r="F726"/>
  <c r="S725"/>
  <c r="Q725"/>
  <c r="L725"/>
  <c r="K725"/>
  <c r="H725"/>
  <c r="F725"/>
  <c r="S723"/>
  <c r="Q723"/>
  <c r="L723"/>
  <c r="K723"/>
  <c r="H723"/>
  <c r="F723"/>
  <c r="S722"/>
  <c r="Q722"/>
  <c r="R722" s="1"/>
  <c r="L722"/>
  <c r="K722"/>
  <c r="H722"/>
  <c r="F722"/>
  <c r="S721"/>
  <c r="Q721"/>
  <c r="L721"/>
  <c r="K721"/>
  <c r="H721"/>
  <c r="F721"/>
  <c r="S720"/>
  <c r="Q720"/>
  <c r="R720" s="1"/>
  <c r="L720"/>
  <c r="K720"/>
  <c r="H720"/>
  <c r="F720"/>
  <c r="S719"/>
  <c r="Q719"/>
  <c r="R719" s="1"/>
  <c r="L719"/>
  <c r="K719"/>
  <c r="H719"/>
  <c r="F719"/>
  <c r="S718"/>
  <c r="Q718"/>
  <c r="L718"/>
  <c r="K718"/>
  <c r="H718"/>
  <c r="F718"/>
  <c r="S716"/>
  <c r="Q716"/>
  <c r="R716" s="1"/>
  <c r="L716"/>
  <c r="K716"/>
  <c r="H716"/>
  <c r="F716"/>
  <c r="S715"/>
  <c r="Q715"/>
  <c r="L715"/>
  <c r="K715"/>
  <c r="H715"/>
  <c r="F715"/>
  <c r="S714"/>
  <c r="Q714"/>
  <c r="L714"/>
  <c r="K714"/>
  <c r="H714"/>
  <c r="F714"/>
  <c r="S713"/>
  <c r="Q713"/>
  <c r="L713"/>
  <c r="K713"/>
  <c r="H713"/>
  <c r="F713"/>
  <c r="S712"/>
  <c r="Q712"/>
  <c r="L712"/>
  <c r="K712"/>
  <c r="H712"/>
  <c r="F712"/>
  <c r="S711"/>
  <c r="Q711"/>
  <c r="L711"/>
  <c r="K711"/>
  <c r="H711"/>
  <c r="F711"/>
  <c r="S710"/>
  <c r="Q710"/>
  <c r="L710"/>
  <c r="K710"/>
  <c r="H710"/>
  <c r="F710"/>
  <c r="S709"/>
  <c r="Q709"/>
  <c r="R709" s="1"/>
  <c r="L709"/>
  <c r="K709"/>
  <c r="H709"/>
  <c r="F709"/>
  <c r="S708"/>
  <c r="Q708"/>
  <c r="L708"/>
  <c r="K708"/>
  <c r="H708"/>
  <c r="F708"/>
  <c r="S707"/>
  <c r="Q707"/>
  <c r="R707" s="1"/>
  <c r="L707"/>
  <c r="K707"/>
  <c r="H707"/>
  <c r="F707"/>
  <c r="S706"/>
  <c r="Q706"/>
  <c r="L706"/>
  <c r="K706"/>
  <c r="H706"/>
  <c r="F706"/>
  <c r="S705"/>
  <c r="Q705"/>
  <c r="L705"/>
  <c r="K705"/>
  <c r="H705"/>
  <c r="F705"/>
  <c r="S704"/>
  <c r="Q704"/>
  <c r="L704"/>
  <c r="K704"/>
  <c r="H704"/>
  <c r="F704"/>
  <c r="S703"/>
  <c r="Q703"/>
  <c r="R703" s="1"/>
  <c r="L703"/>
  <c r="K703"/>
  <c r="H703"/>
  <c r="F703"/>
  <c r="S702"/>
  <c r="Q702"/>
  <c r="R702" s="1"/>
  <c r="L702"/>
  <c r="K702"/>
  <c r="H702"/>
  <c r="F702"/>
  <c r="S701"/>
  <c r="Q701"/>
  <c r="R701" s="1"/>
  <c r="L701"/>
  <c r="K701"/>
  <c r="H701"/>
  <c r="F701"/>
  <c r="S700"/>
  <c r="Q700"/>
  <c r="R700" s="1"/>
  <c r="L700"/>
  <c r="K700"/>
  <c r="H700"/>
  <c r="F700"/>
  <c r="S699"/>
  <c r="Q699"/>
  <c r="R699" s="1"/>
  <c r="L699"/>
  <c r="K699"/>
  <c r="H699"/>
  <c r="F699"/>
  <c r="S698"/>
  <c r="Q698"/>
  <c r="L698"/>
  <c r="K698"/>
  <c r="H698"/>
  <c r="F698"/>
  <c r="S697"/>
  <c r="Q697"/>
  <c r="R697" s="1"/>
  <c r="L697"/>
  <c r="K697"/>
  <c r="H697"/>
  <c r="F697"/>
  <c r="S696"/>
  <c r="Q696"/>
  <c r="L696"/>
  <c r="K696"/>
  <c r="H696"/>
  <c r="F696"/>
  <c r="S695"/>
  <c r="Q695"/>
  <c r="R695" s="1"/>
  <c r="L695"/>
  <c r="K695"/>
  <c r="H695"/>
  <c r="F695"/>
  <c r="S694"/>
  <c r="Q694"/>
  <c r="L694"/>
  <c r="K694"/>
  <c r="H694"/>
  <c r="F694"/>
  <c r="S693"/>
  <c r="Q693"/>
  <c r="L693"/>
  <c r="K693"/>
  <c r="H693"/>
  <c r="F693"/>
  <c r="S692"/>
  <c r="Q692"/>
  <c r="L692"/>
  <c r="K692"/>
  <c r="H692"/>
  <c r="F692"/>
  <c r="S691"/>
  <c r="Q691"/>
  <c r="L691"/>
  <c r="K691"/>
  <c r="H691"/>
  <c r="F691"/>
  <c r="S690"/>
  <c r="Q690"/>
  <c r="L690"/>
  <c r="K690"/>
  <c r="H690"/>
  <c r="F690"/>
  <c r="S689"/>
  <c r="Q689"/>
  <c r="L689"/>
  <c r="K689"/>
  <c r="H689"/>
  <c r="F689"/>
  <c r="S688"/>
  <c r="Q688"/>
  <c r="L688"/>
  <c r="K688"/>
  <c r="H688"/>
  <c r="F688"/>
  <c r="S687"/>
  <c r="Q687"/>
  <c r="L687"/>
  <c r="K687"/>
  <c r="H687"/>
  <c r="F687"/>
  <c r="S686"/>
  <c r="Q686"/>
  <c r="R686" s="1"/>
  <c r="L686"/>
  <c r="K686"/>
  <c r="H686"/>
  <c r="F686"/>
  <c r="S685"/>
  <c r="Q685"/>
  <c r="L685"/>
  <c r="K685"/>
  <c r="H685"/>
  <c r="F685"/>
  <c r="S684"/>
  <c r="Q684"/>
  <c r="L684"/>
  <c r="K684"/>
  <c r="H684"/>
  <c r="F684"/>
  <c r="S683"/>
  <c r="Q683"/>
  <c r="R683" s="1"/>
  <c r="L683"/>
  <c r="K683"/>
  <c r="H683"/>
  <c r="F683"/>
  <c r="S682"/>
  <c r="Q682"/>
  <c r="R682" s="1"/>
  <c r="L682"/>
  <c r="K682"/>
  <c r="H682"/>
  <c r="F682"/>
  <c r="S681"/>
  <c r="Q681"/>
  <c r="L681"/>
  <c r="K681"/>
  <c r="H681"/>
  <c r="F681"/>
  <c r="S680"/>
  <c r="Q680"/>
  <c r="R680" s="1"/>
  <c r="L680"/>
  <c r="K680"/>
  <c r="H680"/>
  <c r="F680"/>
  <c r="S679"/>
  <c r="Q679"/>
  <c r="L679"/>
  <c r="K679"/>
  <c r="H679"/>
  <c r="F679"/>
  <c r="S678"/>
  <c r="Q678"/>
  <c r="L678"/>
  <c r="K678"/>
  <c r="H678"/>
  <c r="F678"/>
  <c r="S677"/>
  <c r="Q677"/>
  <c r="R677" s="1"/>
  <c r="L677"/>
  <c r="K677"/>
  <c r="H677"/>
  <c r="F677"/>
  <c r="S676"/>
  <c r="Q676"/>
  <c r="L676"/>
  <c r="K676"/>
  <c r="H676"/>
  <c r="F676"/>
  <c r="S675"/>
  <c r="Q675"/>
  <c r="L675"/>
  <c r="K675"/>
  <c r="H675"/>
  <c r="F675"/>
  <c r="S674"/>
  <c r="Q674"/>
  <c r="L674"/>
  <c r="K674"/>
  <c r="H674"/>
  <c r="F674"/>
  <c r="S673"/>
  <c r="Q673"/>
  <c r="L673"/>
  <c r="K673"/>
  <c r="H673"/>
  <c r="F673"/>
  <c r="S672"/>
  <c r="Q672"/>
  <c r="L672"/>
  <c r="K672"/>
  <c r="H672"/>
  <c r="F672"/>
  <c r="S671"/>
  <c r="Q671"/>
  <c r="L671"/>
  <c r="K671"/>
  <c r="H671"/>
  <c r="F671"/>
  <c r="S670"/>
  <c r="Q670"/>
  <c r="R670" s="1"/>
  <c r="L670"/>
  <c r="K670"/>
  <c r="H670"/>
  <c r="F670"/>
  <c r="S669"/>
  <c r="Q669"/>
  <c r="R669" s="1"/>
  <c r="L669"/>
  <c r="K669"/>
  <c r="H669"/>
  <c r="F669"/>
  <c r="S668"/>
  <c r="Q668"/>
  <c r="R668" s="1"/>
  <c r="L668"/>
  <c r="K668"/>
  <c r="H668"/>
  <c r="F668"/>
  <c r="S667"/>
  <c r="Q667"/>
  <c r="L667"/>
  <c r="K667"/>
  <c r="H667"/>
  <c r="F667"/>
  <c r="S666"/>
  <c r="Q666"/>
  <c r="L666"/>
  <c r="K666"/>
  <c r="H666"/>
  <c r="F666"/>
  <c r="S665"/>
  <c r="Q665"/>
  <c r="L665"/>
  <c r="K665"/>
  <c r="H665"/>
  <c r="F665"/>
  <c r="S664"/>
  <c r="Q664"/>
  <c r="R664" s="1"/>
  <c r="L664"/>
  <c r="K664"/>
  <c r="H664"/>
  <c r="F664"/>
  <c r="S663"/>
  <c r="Q663"/>
  <c r="L663"/>
  <c r="K663"/>
  <c r="H663"/>
  <c r="F663"/>
  <c r="S662"/>
  <c r="Q662"/>
  <c r="L662"/>
  <c r="K662"/>
  <c r="H662"/>
  <c r="F662"/>
  <c r="S661"/>
  <c r="Q661"/>
  <c r="R661" s="1"/>
  <c r="L661"/>
  <c r="K661"/>
  <c r="H661"/>
  <c r="F661"/>
  <c r="S660"/>
  <c r="Q660"/>
  <c r="L660"/>
  <c r="K660"/>
  <c r="H660"/>
  <c r="F660"/>
  <c r="S659"/>
  <c r="Q659"/>
  <c r="L659"/>
  <c r="K659"/>
  <c r="H659"/>
  <c r="F659"/>
  <c r="S658"/>
  <c r="Q658"/>
  <c r="R658" s="1"/>
  <c r="L658"/>
  <c r="K658"/>
  <c r="H658"/>
  <c r="F658"/>
  <c r="S657"/>
  <c r="Q657"/>
  <c r="L657"/>
  <c r="K657"/>
  <c r="H657"/>
  <c r="F657"/>
  <c r="S656"/>
  <c r="Q656"/>
  <c r="L656"/>
  <c r="K656"/>
  <c r="H656"/>
  <c r="F656"/>
  <c r="S655"/>
  <c r="Q655"/>
  <c r="L655"/>
  <c r="K655"/>
  <c r="H655"/>
  <c r="F655"/>
  <c r="S654"/>
  <c r="Q654"/>
  <c r="L654"/>
  <c r="K654"/>
  <c r="H654"/>
  <c r="F654"/>
  <c r="S653"/>
  <c r="Q653"/>
  <c r="L653"/>
  <c r="K653"/>
  <c r="H653"/>
  <c r="F653"/>
  <c r="S652"/>
  <c r="Q652"/>
  <c r="L652"/>
  <c r="K652"/>
  <c r="H652"/>
  <c r="F652"/>
  <c r="S651"/>
  <c r="Q651"/>
  <c r="L651"/>
  <c r="K651"/>
  <c r="H651"/>
  <c r="F651"/>
  <c r="S650"/>
  <c r="Q650"/>
  <c r="L650"/>
  <c r="K650"/>
  <c r="H650"/>
  <c r="F650"/>
  <c r="S649"/>
  <c r="Q649"/>
  <c r="R649" s="1"/>
  <c r="L649"/>
  <c r="K649"/>
  <c r="H649"/>
  <c r="F649"/>
  <c r="S648"/>
  <c r="Q648"/>
  <c r="L648"/>
  <c r="K648"/>
  <c r="H648"/>
  <c r="F648"/>
  <c r="S647"/>
  <c r="Q647"/>
  <c r="R647" s="1"/>
  <c r="L647"/>
  <c r="K647"/>
  <c r="H647"/>
  <c r="F647"/>
  <c r="S646"/>
  <c r="Q646"/>
  <c r="R646" s="1"/>
  <c r="L646"/>
  <c r="K646"/>
  <c r="H646"/>
  <c r="F646"/>
  <c r="S645"/>
  <c r="Q645"/>
  <c r="L645"/>
  <c r="K645"/>
  <c r="H645"/>
  <c r="F645"/>
  <c r="S644"/>
  <c r="Q644"/>
  <c r="L644"/>
  <c r="K644"/>
  <c r="H644"/>
  <c r="F644"/>
  <c r="S643"/>
  <c r="Q643"/>
  <c r="R643" s="1"/>
  <c r="L643"/>
  <c r="K643"/>
  <c r="H643"/>
  <c r="F643"/>
  <c r="S642"/>
  <c r="Q642"/>
  <c r="R642" s="1"/>
  <c r="L642"/>
  <c r="K642"/>
  <c r="H642"/>
  <c r="F642"/>
  <c r="S641"/>
  <c r="Q641"/>
  <c r="L641"/>
  <c r="K641"/>
  <c r="H641"/>
  <c r="F641"/>
  <c r="S640"/>
  <c r="Q640"/>
  <c r="R640" s="1"/>
  <c r="L640"/>
  <c r="K640"/>
  <c r="H640"/>
  <c r="F640"/>
  <c r="S639"/>
  <c r="Q639"/>
  <c r="R639" s="1"/>
  <c r="L639"/>
  <c r="K639"/>
  <c r="H639"/>
  <c r="F639"/>
  <c r="S638"/>
  <c r="Q638"/>
  <c r="R638" s="1"/>
  <c r="L638"/>
  <c r="K638"/>
  <c r="H638"/>
  <c r="F638"/>
  <c r="S637"/>
  <c r="Q637"/>
  <c r="L637"/>
  <c r="K637"/>
  <c r="H637"/>
  <c r="F637"/>
  <c r="S636"/>
  <c r="Q636"/>
  <c r="R636" s="1"/>
  <c r="L636"/>
  <c r="K636"/>
  <c r="H636"/>
  <c r="F636"/>
  <c r="S635"/>
  <c r="Q635"/>
  <c r="L635"/>
  <c r="K635"/>
  <c r="H635"/>
  <c r="F635"/>
  <c r="S634"/>
  <c r="Q634"/>
  <c r="R634" s="1"/>
  <c r="L634"/>
  <c r="K634"/>
  <c r="H634"/>
  <c r="F634"/>
  <c r="S633"/>
  <c r="Q633"/>
  <c r="L633"/>
  <c r="K633"/>
  <c r="H633"/>
  <c r="F633"/>
  <c r="S632"/>
  <c r="Q632"/>
  <c r="L632"/>
  <c r="K632"/>
  <c r="H632"/>
  <c r="F632"/>
  <c r="S631"/>
  <c r="Q631"/>
  <c r="R631" s="1"/>
  <c r="L631"/>
  <c r="K631"/>
  <c r="H631"/>
  <c r="F631"/>
  <c r="S630"/>
  <c r="Q630"/>
  <c r="L630"/>
  <c r="K630"/>
  <c r="H630"/>
  <c r="F630"/>
  <c r="S629"/>
  <c r="Q629"/>
  <c r="R629" s="1"/>
  <c r="L629"/>
  <c r="K629"/>
  <c r="H629"/>
  <c r="F629"/>
  <c r="S628"/>
  <c r="Q628"/>
  <c r="L628"/>
  <c r="K628"/>
  <c r="H628"/>
  <c r="F628"/>
  <c r="S627"/>
  <c r="Q627"/>
  <c r="R627" s="1"/>
  <c r="L627"/>
  <c r="K627"/>
  <c r="H627"/>
  <c r="F627"/>
  <c r="S626"/>
  <c r="Q626"/>
  <c r="L626"/>
  <c r="K626"/>
  <c r="H626"/>
  <c r="F626"/>
  <c r="S625"/>
  <c r="Q625"/>
  <c r="R625" s="1"/>
  <c r="L625"/>
  <c r="K625"/>
  <c r="H625"/>
  <c r="F625"/>
  <c r="S624"/>
  <c r="Q624"/>
  <c r="R624" s="1"/>
  <c r="L624"/>
  <c r="K624"/>
  <c r="H624"/>
  <c r="F624"/>
  <c r="S623"/>
  <c r="Q623"/>
  <c r="L623"/>
  <c r="K623"/>
  <c r="H623"/>
  <c r="F623"/>
  <c r="S622"/>
  <c r="Q622"/>
  <c r="L622"/>
  <c r="K622"/>
  <c r="H622"/>
  <c r="F622"/>
  <c r="S621"/>
  <c r="Q621"/>
  <c r="R621" s="1"/>
  <c r="L621"/>
  <c r="K621"/>
  <c r="H621"/>
  <c r="F621"/>
  <c r="S620"/>
  <c r="Q620"/>
  <c r="L620"/>
  <c r="K620"/>
  <c r="H620"/>
  <c r="F620"/>
  <c r="S619"/>
  <c r="Q619"/>
  <c r="R619" s="1"/>
  <c r="L619"/>
  <c r="K619"/>
  <c r="H619"/>
  <c r="F619"/>
  <c r="S618"/>
  <c r="Q618"/>
  <c r="L618"/>
  <c r="K618"/>
  <c r="H618"/>
  <c r="F618"/>
  <c r="S617"/>
  <c r="Q617"/>
  <c r="R617" s="1"/>
  <c r="L617"/>
  <c r="K617"/>
  <c r="H617"/>
  <c r="F617"/>
  <c r="S616"/>
  <c r="Q616"/>
  <c r="L616"/>
  <c r="K616"/>
  <c r="H616"/>
  <c r="F616"/>
  <c r="S615"/>
  <c r="Q615"/>
  <c r="R615" s="1"/>
  <c r="L615"/>
  <c r="K615"/>
  <c r="H615"/>
  <c r="F615"/>
  <c r="S614"/>
  <c r="Q614"/>
  <c r="L614"/>
  <c r="K614"/>
  <c r="H614"/>
  <c r="F614"/>
  <c r="S613"/>
  <c r="Q613"/>
  <c r="R613" s="1"/>
  <c r="L613"/>
  <c r="K613"/>
  <c r="H613"/>
  <c r="F613"/>
  <c r="S612"/>
  <c r="Q612"/>
  <c r="R612" s="1"/>
  <c r="L612"/>
  <c r="K612"/>
  <c r="H612"/>
  <c r="F612"/>
  <c r="S611"/>
  <c r="Q611"/>
  <c r="L611"/>
  <c r="K611"/>
  <c r="H611"/>
  <c r="F611"/>
  <c r="S610"/>
  <c r="Q610"/>
  <c r="L610"/>
  <c r="K610"/>
  <c r="H610"/>
  <c r="F610"/>
  <c r="S609"/>
  <c r="Q609"/>
  <c r="R609" s="1"/>
  <c r="L609"/>
  <c r="K609"/>
  <c r="H609"/>
  <c r="F609"/>
  <c r="S608"/>
  <c r="Q608"/>
  <c r="R608" s="1"/>
  <c r="L608"/>
  <c r="K608"/>
  <c r="H608"/>
  <c r="F608"/>
  <c r="S607"/>
  <c r="Q607"/>
  <c r="R607" s="1"/>
  <c r="L607"/>
  <c r="K607"/>
  <c r="H607"/>
  <c r="F607"/>
  <c r="S606"/>
  <c r="Q606"/>
  <c r="L606"/>
  <c r="K606"/>
  <c r="H606"/>
  <c r="F606"/>
  <c r="S605"/>
  <c r="Q605"/>
  <c r="L605"/>
  <c r="K605"/>
  <c r="H605"/>
  <c r="F605"/>
  <c r="S604"/>
  <c r="Q604"/>
  <c r="R604" s="1"/>
  <c r="L604"/>
  <c r="K604"/>
  <c r="H604"/>
  <c r="F604"/>
  <c r="S603"/>
  <c r="Q603"/>
  <c r="R603" s="1"/>
  <c r="L603"/>
  <c r="K603"/>
  <c r="H603"/>
  <c r="F603"/>
  <c r="S602"/>
  <c r="Q602"/>
  <c r="L602"/>
  <c r="K602"/>
  <c r="H602"/>
  <c r="F602"/>
  <c r="S601"/>
  <c r="Q601"/>
  <c r="L601"/>
  <c r="K601"/>
  <c r="H601"/>
  <c r="F601"/>
  <c r="S600"/>
  <c r="Q600"/>
  <c r="R600" s="1"/>
  <c r="L600"/>
  <c r="K600"/>
  <c r="H600"/>
  <c r="F600"/>
  <c r="S599"/>
  <c r="Q599"/>
  <c r="L599"/>
  <c r="K599"/>
  <c r="H599"/>
  <c r="F599"/>
  <c r="S598"/>
  <c r="Q598"/>
  <c r="R598" s="1"/>
  <c r="L598"/>
  <c r="K598"/>
  <c r="H598"/>
  <c r="F598"/>
  <c r="S597"/>
  <c r="Q597"/>
  <c r="L597"/>
  <c r="K597"/>
  <c r="H597"/>
  <c r="F597"/>
  <c r="S596"/>
  <c r="Q596"/>
  <c r="L596"/>
  <c r="K596"/>
  <c r="H596"/>
  <c r="F596"/>
  <c r="S595"/>
  <c r="Q595"/>
  <c r="L595"/>
  <c r="K595"/>
  <c r="H595"/>
  <c r="F595"/>
  <c r="S594"/>
  <c r="Q594"/>
  <c r="L594"/>
  <c r="K594"/>
  <c r="H594"/>
  <c r="F594"/>
  <c r="S593"/>
  <c r="Q593"/>
  <c r="L593"/>
  <c r="K593"/>
  <c r="H593"/>
  <c r="F593"/>
  <c r="S592"/>
  <c r="Q592"/>
  <c r="L592"/>
  <c r="K592"/>
  <c r="H592"/>
  <c r="F592"/>
  <c r="S591"/>
  <c r="Q591"/>
  <c r="L591"/>
  <c r="K591"/>
  <c r="H591"/>
  <c r="F591"/>
  <c r="S590"/>
  <c r="Q590"/>
  <c r="R590" s="1"/>
  <c r="L590"/>
  <c r="K590"/>
  <c r="H590"/>
  <c r="F590"/>
  <c r="S589"/>
  <c r="Q589"/>
  <c r="L589"/>
  <c r="K589"/>
  <c r="H589"/>
  <c r="F589"/>
  <c r="S588"/>
  <c r="Q588"/>
  <c r="L588"/>
  <c r="K588"/>
  <c r="H588"/>
  <c r="F588"/>
  <c r="S587"/>
  <c r="Q587"/>
  <c r="L587"/>
  <c r="K587"/>
  <c r="H587"/>
  <c r="F587"/>
  <c r="S586"/>
  <c r="Q586"/>
  <c r="L586"/>
  <c r="K586"/>
  <c r="H586"/>
  <c r="F586"/>
  <c r="S585"/>
  <c r="Q585"/>
  <c r="L585"/>
  <c r="K585"/>
  <c r="H585"/>
  <c r="F585"/>
  <c r="S584"/>
  <c r="Q584"/>
  <c r="R584" s="1"/>
  <c r="L584"/>
  <c r="K584"/>
  <c r="H584"/>
  <c r="F584"/>
  <c r="S583"/>
  <c r="Q583"/>
  <c r="L583"/>
  <c r="K583"/>
  <c r="H583"/>
  <c r="F583"/>
  <c r="S582"/>
  <c r="Q582"/>
  <c r="L582"/>
  <c r="K582"/>
  <c r="H582"/>
  <c r="F582"/>
  <c r="S581"/>
  <c r="Q581"/>
  <c r="L581"/>
  <c r="K581"/>
  <c r="H581"/>
  <c r="F581"/>
  <c r="S580"/>
  <c r="Q580"/>
  <c r="L580"/>
  <c r="K580"/>
  <c r="H580"/>
  <c r="F580"/>
  <c r="S579"/>
  <c r="Q579"/>
  <c r="R579" s="1"/>
  <c r="L579"/>
  <c r="K579"/>
  <c r="H579"/>
  <c r="F579"/>
  <c r="S578"/>
  <c r="Q578"/>
  <c r="L578"/>
  <c r="K578"/>
  <c r="H578"/>
  <c r="F578"/>
  <c r="S577"/>
  <c r="Q577"/>
  <c r="R577" s="1"/>
  <c r="L577"/>
  <c r="K577"/>
  <c r="H577"/>
  <c r="F577"/>
  <c r="S576"/>
  <c r="Q576"/>
  <c r="L576"/>
  <c r="K576"/>
  <c r="H576"/>
  <c r="F576"/>
  <c r="S575"/>
  <c r="Q575"/>
  <c r="L575"/>
  <c r="K575"/>
  <c r="H575"/>
  <c r="F575"/>
  <c r="S574"/>
  <c r="Q574"/>
  <c r="L574"/>
  <c r="K574"/>
  <c r="H574"/>
  <c r="F574"/>
  <c r="S573"/>
  <c r="Q573"/>
  <c r="L573"/>
  <c r="K573"/>
  <c r="H573"/>
  <c r="F573"/>
  <c r="S572"/>
  <c r="Q572"/>
  <c r="R572" s="1"/>
  <c r="L572"/>
  <c r="K572"/>
  <c r="H572"/>
  <c r="F572"/>
  <c r="S571"/>
  <c r="Q571"/>
  <c r="L571"/>
  <c r="K571"/>
  <c r="H571"/>
  <c r="F571"/>
  <c r="S570"/>
  <c r="Q570"/>
  <c r="L570"/>
  <c r="K570"/>
  <c r="H570"/>
  <c r="F570"/>
  <c r="S569"/>
  <c r="Q569"/>
  <c r="L569"/>
  <c r="K569"/>
  <c r="H569"/>
  <c r="F569"/>
  <c r="S568"/>
  <c r="Q568"/>
  <c r="L568"/>
  <c r="K568"/>
  <c r="H568"/>
  <c r="F568"/>
  <c r="S567"/>
  <c r="Q567"/>
  <c r="L567"/>
  <c r="K567"/>
  <c r="H567"/>
  <c r="F567"/>
  <c r="S566"/>
  <c r="Q566"/>
  <c r="L566"/>
  <c r="K566"/>
  <c r="H566"/>
  <c r="F566"/>
  <c r="S565"/>
  <c r="Q565"/>
  <c r="R565" s="1"/>
  <c r="L565"/>
  <c r="K565"/>
  <c r="H565"/>
  <c r="F565"/>
  <c r="S564"/>
  <c r="Q564"/>
  <c r="L564"/>
  <c r="K564"/>
  <c r="H564"/>
  <c r="F564"/>
  <c r="S563"/>
  <c r="Q563"/>
  <c r="L563"/>
  <c r="K563"/>
  <c r="H563"/>
  <c r="F563"/>
  <c r="S562"/>
  <c r="Q562"/>
  <c r="L562"/>
  <c r="K562"/>
  <c r="H562"/>
  <c r="F562"/>
  <c r="S561"/>
  <c r="Q561"/>
  <c r="L561"/>
  <c r="K561"/>
  <c r="H561"/>
  <c r="F561"/>
  <c r="S560"/>
  <c r="Q560"/>
  <c r="R560" s="1"/>
  <c r="L560"/>
  <c r="K560"/>
  <c r="H560"/>
  <c r="F560"/>
  <c r="S559"/>
  <c r="Q559"/>
  <c r="R559" s="1"/>
  <c r="L559"/>
  <c r="K559"/>
  <c r="H559"/>
  <c r="F559"/>
  <c r="S558"/>
  <c r="Q558"/>
  <c r="L558"/>
  <c r="K558"/>
  <c r="H558"/>
  <c r="F558"/>
  <c r="S557"/>
  <c r="Q557"/>
  <c r="R557" s="1"/>
  <c r="L557"/>
  <c r="K557"/>
  <c r="H557"/>
  <c r="F557"/>
  <c r="S556"/>
  <c r="Q556"/>
  <c r="L556"/>
  <c r="K556"/>
  <c r="H556"/>
  <c r="F556"/>
  <c r="S555"/>
  <c r="Q555"/>
  <c r="L555"/>
  <c r="K555"/>
  <c r="H555"/>
  <c r="F555"/>
  <c r="S554"/>
  <c r="Q554"/>
  <c r="R554" s="1"/>
  <c r="L554"/>
  <c r="K554"/>
  <c r="H554"/>
  <c r="F554"/>
  <c r="S553"/>
  <c r="Q553"/>
  <c r="L553"/>
  <c r="K553"/>
  <c r="H553"/>
  <c r="F553"/>
  <c r="S552"/>
  <c r="Q552"/>
  <c r="R552" s="1"/>
  <c r="L552"/>
  <c r="K552"/>
  <c r="H552"/>
  <c r="F552"/>
  <c r="S551"/>
  <c r="Q551"/>
  <c r="L551"/>
  <c r="K551"/>
  <c r="H551"/>
  <c r="F551"/>
  <c r="S550"/>
  <c r="Q550"/>
  <c r="R550" s="1"/>
  <c r="L550"/>
  <c r="K550"/>
  <c r="H550"/>
  <c r="F550"/>
  <c r="S549"/>
  <c r="Q549"/>
  <c r="L549"/>
  <c r="K549"/>
  <c r="H549"/>
  <c r="F549"/>
  <c r="S548"/>
  <c r="Q548"/>
  <c r="L548"/>
  <c r="K548"/>
  <c r="H548"/>
  <c r="F548"/>
  <c r="S547"/>
  <c r="Q547"/>
  <c r="R547" s="1"/>
  <c r="L547"/>
  <c r="K547"/>
  <c r="H547"/>
  <c r="F547"/>
  <c r="S546"/>
  <c r="Q546"/>
  <c r="L546"/>
  <c r="K546"/>
  <c r="H546"/>
  <c r="F546"/>
  <c r="S545"/>
  <c r="Q545"/>
  <c r="L545"/>
  <c r="K545"/>
  <c r="H545"/>
  <c r="F545"/>
  <c r="S544"/>
  <c r="Q544"/>
  <c r="L544"/>
  <c r="K544"/>
  <c r="H544"/>
  <c r="F544"/>
  <c r="S543"/>
  <c r="Q543"/>
  <c r="L543"/>
  <c r="K543"/>
  <c r="H543"/>
  <c r="F543"/>
  <c r="S542"/>
  <c r="Q542"/>
  <c r="R542" s="1"/>
  <c r="L542"/>
  <c r="K542"/>
  <c r="H542"/>
  <c r="F542"/>
  <c r="S541"/>
  <c r="Q541"/>
  <c r="L541"/>
  <c r="K541"/>
  <c r="H541"/>
  <c r="F541"/>
  <c r="S540"/>
  <c r="Q540"/>
  <c r="R540" s="1"/>
  <c r="L540"/>
  <c r="K540"/>
  <c r="H540"/>
  <c r="F540"/>
  <c r="S539"/>
  <c r="Q539"/>
  <c r="L539"/>
  <c r="K539"/>
  <c r="H539"/>
  <c r="F539"/>
  <c r="S538"/>
  <c r="Q538"/>
  <c r="R538" s="1"/>
  <c r="L538"/>
  <c r="K538"/>
  <c r="H538"/>
  <c r="F538"/>
  <c r="S537"/>
  <c r="Q537"/>
  <c r="L537"/>
  <c r="K537"/>
  <c r="H537"/>
  <c r="F537"/>
  <c r="S536"/>
  <c r="Q536"/>
  <c r="L536"/>
  <c r="K536"/>
  <c r="H536"/>
  <c r="F536"/>
  <c r="S535"/>
  <c r="Q535"/>
  <c r="R535" s="1"/>
  <c r="L535"/>
  <c r="K535"/>
  <c r="H535"/>
  <c r="F535"/>
  <c r="S534"/>
  <c r="Q534"/>
  <c r="R534" s="1"/>
  <c r="L534"/>
  <c r="K534"/>
  <c r="H534"/>
  <c r="F534"/>
  <c r="S533"/>
  <c r="Q533"/>
  <c r="L533"/>
  <c r="K533"/>
  <c r="H533"/>
  <c r="F533"/>
  <c r="S532"/>
  <c r="Q532"/>
  <c r="L532"/>
  <c r="K532"/>
  <c r="H532"/>
  <c r="F532"/>
  <c r="S531"/>
  <c r="Q531"/>
  <c r="L531"/>
  <c r="K531"/>
  <c r="H531"/>
  <c r="F531"/>
  <c r="S530"/>
  <c r="Q530"/>
  <c r="R530" s="1"/>
  <c r="L530"/>
  <c r="K530"/>
  <c r="H530"/>
  <c r="F530"/>
  <c r="S529"/>
  <c r="Q529"/>
  <c r="L529"/>
  <c r="K529"/>
  <c r="H529"/>
  <c r="F529"/>
  <c r="S528"/>
  <c r="Q528"/>
  <c r="L528"/>
  <c r="K528"/>
  <c r="H528"/>
  <c r="F528"/>
  <c r="S527"/>
  <c r="Q527"/>
  <c r="L527"/>
  <c r="K527"/>
  <c r="H527"/>
  <c r="F527"/>
  <c r="S526"/>
  <c r="Q526"/>
  <c r="L526"/>
  <c r="K526"/>
  <c r="H526"/>
  <c r="F526"/>
  <c r="S525"/>
  <c r="Q525"/>
  <c r="L525"/>
  <c r="K525"/>
  <c r="H525"/>
  <c r="F525"/>
  <c r="S524"/>
  <c r="Q524"/>
  <c r="R524" s="1"/>
  <c r="L524"/>
  <c r="K524"/>
  <c r="H524"/>
  <c r="F524"/>
  <c r="S523"/>
  <c r="Q523"/>
  <c r="R523" s="1"/>
  <c r="L523"/>
  <c r="K523"/>
  <c r="H523"/>
  <c r="F523"/>
  <c r="S522"/>
  <c r="Q522"/>
  <c r="R522" s="1"/>
  <c r="L522"/>
  <c r="K522"/>
  <c r="H522"/>
  <c r="F522"/>
  <c r="S521"/>
  <c r="Q521"/>
  <c r="R521" s="1"/>
  <c r="L521"/>
  <c r="K521"/>
  <c r="H521"/>
  <c r="F521"/>
  <c r="S520"/>
  <c r="Q520"/>
  <c r="R520" s="1"/>
  <c r="L520"/>
  <c r="K520"/>
  <c r="H520"/>
  <c r="F520"/>
  <c r="S519"/>
  <c r="Q519"/>
  <c r="L519"/>
  <c r="K519"/>
  <c r="H519"/>
  <c r="F519"/>
  <c r="S518"/>
  <c r="Q518"/>
  <c r="R518" s="1"/>
  <c r="L518"/>
  <c r="K518"/>
  <c r="H518"/>
  <c r="F518"/>
  <c r="S517"/>
  <c r="Q517"/>
  <c r="L517"/>
  <c r="K517"/>
  <c r="H517"/>
  <c r="F517"/>
  <c r="S516"/>
  <c r="Q516"/>
  <c r="L516"/>
  <c r="K516"/>
  <c r="H516"/>
  <c r="F516"/>
  <c r="S515"/>
  <c r="Q515"/>
  <c r="L515"/>
  <c r="K515"/>
  <c r="H515"/>
  <c r="F515"/>
  <c r="S514"/>
  <c r="Q514"/>
  <c r="R514" s="1"/>
  <c r="L514"/>
  <c r="K514"/>
  <c r="H514"/>
  <c r="F514"/>
  <c r="S513"/>
  <c r="Q513"/>
  <c r="R513" s="1"/>
  <c r="L513"/>
  <c r="K513"/>
  <c r="H513"/>
  <c r="F513"/>
  <c r="S512"/>
  <c r="Q512"/>
  <c r="R512" s="1"/>
  <c r="L512"/>
  <c r="K512"/>
  <c r="H512"/>
  <c r="F512"/>
  <c r="S511"/>
  <c r="Q511"/>
  <c r="L511"/>
  <c r="K511"/>
  <c r="H511"/>
  <c r="F511"/>
  <c r="S510"/>
  <c r="Q510"/>
  <c r="L510"/>
  <c r="K510"/>
  <c r="H510"/>
  <c r="F510"/>
  <c r="S509"/>
  <c r="Q509"/>
  <c r="L509"/>
  <c r="K509"/>
  <c r="H509"/>
  <c r="F509"/>
  <c r="S508"/>
  <c r="Q508"/>
  <c r="L508"/>
  <c r="K508"/>
  <c r="H508"/>
  <c r="F508"/>
  <c r="S507"/>
  <c r="Q507"/>
  <c r="L507"/>
  <c r="K507"/>
  <c r="H507"/>
  <c r="F507"/>
  <c r="S506"/>
  <c r="Q506"/>
  <c r="R506" s="1"/>
  <c r="L506"/>
  <c r="K506"/>
  <c r="H506"/>
  <c r="F506"/>
  <c r="S505"/>
  <c r="Q505"/>
  <c r="R505" s="1"/>
  <c r="L505"/>
  <c r="K505"/>
  <c r="H505"/>
  <c r="F505"/>
  <c r="S504"/>
  <c r="Q504"/>
  <c r="L504"/>
  <c r="K504"/>
  <c r="H504"/>
  <c r="F504"/>
  <c r="S503"/>
  <c r="Q503"/>
  <c r="R503" s="1"/>
  <c r="L503"/>
  <c r="K503"/>
  <c r="H503"/>
  <c r="F503"/>
  <c r="S502"/>
  <c r="Q502"/>
  <c r="R502" s="1"/>
  <c r="L502"/>
  <c r="K502"/>
  <c r="H502"/>
  <c r="F502"/>
  <c r="S501"/>
  <c r="Q501"/>
  <c r="L501"/>
  <c r="K501"/>
  <c r="H501"/>
  <c r="F501"/>
  <c r="S500"/>
  <c r="Q500"/>
  <c r="R500" s="1"/>
  <c r="L500"/>
  <c r="K500"/>
  <c r="H500"/>
  <c r="F500"/>
  <c r="S499"/>
  <c r="Q499"/>
  <c r="L499"/>
  <c r="K499"/>
  <c r="H499"/>
  <c r="F499"/>
  <c r="S498"/>
  <c r="Q498"/>
  <c r="L498"/>
  <c r="K498"/>
  <c r="H498"/>
  <c r="F498"/>
  <c r="S497"/>
  <c r="Q497"/>
  <c r="R497" s="1"/>
  <c r="L497"/>
  <c r="K497"/>
  <c r="H497"/>
  <c r="F497"/>
  <c r="S496"/>
  <c r="Q496"/>
  <c r="R496" s="1"/>
  <c r="L496"/>
  <c r="K496"/>
  <c r="H496"/>
  <c r="F496"/>
  <c r="S495"/>
  <c r="Q495"/>
  <c r="R495" s="1"/>
  <c r="L495"/>
  <c r="K495"/>
  <c r="H495"/>
  <c r="F495"/>
  <c r="S494"/>
  <c r="Q494"/>
  <c r="L494"/>
  <c r="K494"/>
  <c r="H494"/>
  <c r="F494"/>
  <c r="S493"/>
  <c r="Q493"/>
  <c r="R493" s="1"/>
  <c r="L493"/>
  <c r="K493"/>
  <c r="H493"/>
  <c r="F493"/>
  <c r="S492"/>
  <c r="Q492"/>
  <c r="L492"/>
  <c r="K492"/>
  <c r="H492"/>
  <c r="F492"/>
  <c r="S491"/>
  <c r="Q491"/>
  <c r="R491" s="1"/>
  <c r="L491"/>
  <c r="K491"/>
  <c r="H491"/>
  <c r="F491"/>
  <c r="S490"/>
  <c r="Q490"/>
  <c r="R490" s="1"/>
  <c r="L490"/>
  <c r="K490"/>
  <c r="H490"/>
  <c r="F490"/>
  <c r="S489"/>
  <c r="Q489"/>
  <c r="L489"/>
  <c r="K489"/>
  <c r="H489"/>
  <c r="F489"/>
  <c r="S488"/>
  <c r="Q488"/>
  <c r="L488"/>
  <c r="K488"/>
  <c r="H488"/>
  <c r="F488"/>
  <c r="S487"/>
  <c r="Q487"/>
  <c r="R487" s="1"/>
  <c r="L487"/>
  <c r="K487"/>
  <c r="H487"/>
  <c r="F487"/>
  <c r="S486"/>
  <c r="Q486"/>
  <c r="R486" s="1"/>
  <c r="L486"/>
  <c r="K486"/>
  <c r="H486"/>
  <c r="F486"/>
  <c r="S485"/>
  <c r="Q485"/>
  <c r="L485"/>
  <c r="K485"/>
  <c r="H485"/>
  <c r="F485"/>
  <c r="S484"/>
  <c r="Q484"/>
  <c r="L484"/>
  <c r="K484"/>
  <c r="H484"/>
  <c r="F484"/>
  <c r="S483"/>
  <c r="Q483"/>
  <c r="L483"/>
  <c r="K483"/>
  <c r="H483"/>
  <c r="F483"/>
  <c r="S482"/>
  <c r="Q482"/>
  <c r="L482"/>
  <c r="K482"/>
  <c r="H482"/>
  <c r="F482"/>
  <c r="S481"/>
  <c r="Q481"/>
  <c r="L481"/>
  <c r="K481"/>
  <c r="H481"/>
  <c r="F481"/>
  <c r="S480"/>
  <c r="Q480"/>
  <c r="L480"/>
  <c r="K480"/>
  <c r="H480"/>
  <c r="F480"/>
  <c r="S479"/>
  <c r="Q479"/>
  <c r="L479"/>
  <c r="K479"/>
  <c r="H479"/>
  <c r="F479"/>
  <c r="S478"/>
  <c r="Q478"/>
  <c r="L478"/>
  <c r="K478"/>
  <c r="H478"/>
  <c r="F478"/>
  <c r="S477"/>
  <c r="Q477"/>
  <c r="L477"/>
  <c r="K477"/>
  <c r="H477"/>
  <c r="F477"/>
  <c r="S476"/>
  <c r="Q476"/>
  <c r="R476" s="1"/>
  <c r="L476"/>
  <c r="K476"/>
  <c r="H476"/>
  <c r="F476"/>
  <c r="S475"/>
  <c r="Q475"/>
  <c r="L475"/>
  <c r="K475"/>
  <c r="H475"/>
  <c r="F475"/>
  <c r="S474"/>
  <c r="Q474"/>
  <c r="L474"/>
  <c r="K474"/>
  <c r="H474"/>
  <c r="F474"/>
  <c r="S473"/>
  <c r="Q473"/>
  <c r="L473"/>
  <c r="K473"/>
  <c r="H473"/>
  <c r="F473"/>
  <c r="S472"/>
  <c r="Q472"/>
  <c r="L472"/>
  <c r="K472"/>
  <c r="H472"/>
  <c r="F472"/>
  <c r="S471"/>
  <c r="Q471"/>
  <c r="R471" s="1"/>
  <c r="L471"/>
  <c r="K471"/>
  <c r="H471"/>
  <c r="F471"/>
  <c r="S470"/>
  <c r="Q470"/>
  <c r="R470" s="1"/>
  <c r="L470"/>
  <c r="K470"/>
  <c r="H470"/>
  <c r="F470"/>
  <c r="S469"/>
  <c r="Q469"/>
  <c r="L469"/>
  <c r="K469"/>
  <c r="H469"/>
  <c r="F469"/>
  <c r="S468"/>
  <c r="Q468"/>
  <c r="L468"/>
  <c r="K468"/>
  <c r="H468"/>
  <c r="F468"/>
  <c r="S467"/>
  <c r="Q467"/>
  <c r="L467"/>
  <c r="K467"/>
  <c r="H467"/>
  <c r="F467"/>
  <c r="S466"/>
  <c r="Q466"/>
  <c r="L466"/>
  <c r="K466"/>
  <c r="H466"/>
  <c r="F466"/>
  <c r="S465"/>
  <c r="Q465"/>
  <c r="L465"/>
  <c r="K465"/>
  <c r="H465"/>
  <c r="F465"/>
  <c r="S464"/>
  <c r="Q464"/>
  <c r="R464" s="1"/>
  <c r="L464"/>
  <c r="K464"/>
  <c r="H464"/>
  <c r="F464"/>
  <c r="S463"/>
  <c r="Q463"/>
  <c r="R463" s="1"/>
  <c r="L463"/>
  <c r="K463"/>
  <c r="H463"/>
  <c r="F463"/>
  <c r="S462"/>
  <c r="Q462"/>
  <c r="L462"/>
  <c r="K462"/>
  <c r="H462"/>
  <c r="F462"/>
  <c r="S461"/>
  <c r="Q461"/>
  <c r="R461" s="1"/>
  <c r="L461"/>
  <c r="K461"/>
  <c r="H461"/>
  <c r="F461"/>
  <c r="S460"/>
  <c r="Q460"/>
  <c r="R460" s="1"/>
  <c r="L460"/>
  <c r="K460"/>
  <c r="H460"/>
  <c r="F460"/>
  <c r="S459"/>
  <c r="Q459"/>
  <c r="L459"/>
  <c r="K459"/>
  <c r="H459"/>
  <c r="F459"/>
  <c r="S458"/>
  <c r="Q458"/>
  <c r="L458"/>
  <c r="K458"/>
  <c r="H458"/>
  <c r="F458"/>
  <c r="S457"/>
  <c r="Q457"/>
  <c r="R457" s="1"/>
  <c r="L457"/>
  <c r="K457"/>
  <c r="H457"/>
  <c r="F457"/>
  <c r="S456"/>
  <c r="Q456"/>
  <c r="R456" s="1"/>
  <c r="L456"/>
  <c r="K456"/>
  <c r="H456"/>
  <c r="F456"/>
  <c r="S455"/>
  <c r="Q455"/>
  <c r="L455"/>
  <c r="K455"/>
  <c r="H455"/>
  <c r="F455"/>
  <c r="S454"/>
  <c r="Q454"/>
  <c r="L454"/>
  <c r="K454"/>
  <c r="H454"/>
  <c r="F454"/>
  <c r="S453"/>
  <c r="Q453"/>
  <c r="R453" s="1"/>
  <c r="L453"/>
  <c r="K453"/>
  <c r="H453"/>
  <c r="F453"/>
  <c r="S452"/>
  <c r="Q452"/>
  <c r="L452"/>
  <c r="K452"/>
  <c r="H452"/>
  <c r="F452"/>
  <c r="S451"/>
  <c r="Q451"/>
  <c r="L451"/>
  <c r="K451"/>
  <c r="H451"/>
  <c r="F451"/>
  <c r="S450"/>
  <c r="Q450"/>
  <c r="R450" s="1"/>
  <c r="L450"/>
  <c r="K450"/>
  <c r="H450"/>
  <c r="F450"/>
  <c r="S449"/>
  <c r="Q449"/>
  <c r="R449" s="1"/>
  <c r="L449"/>
  <c r="K449"/>
  <c r="H449"/>
  <c r="F449"/>
  <c r="S448"/>
  <c r="Q448"/>
  <c r="L448"/>
  <c r="K448"/>
  <c r="H448"/>
  <c r="F448"/>
  <c r="S447"/>
  <c r="Q447"/>
  <c r="L447"/>
  <c r="K447"/>
  <c r="H447"/>
  <c r="F447"/>
  <c r="S446"/>
  <c r="Q446"/>
  <c r="L446"/>
  <c r="K446"/>
  <c r="H446"/>
  <c r="F446"/>
  <c r="S445"/>
  <c r="Q445"/>
  <c r="R445" s="1"/>
  <c r="L445"/>
  <c r="K445"/>
  <c r="H445"/>
  <c r="F445"/>
  <c r="S444"/>
  <c r="Q444"/>
  <c r="L444"/>
  <c r="K444"/>
  <c r="H444"/>
  <c r="F444"/>
  <c r="S443"/>
  <c r="Q443"/>
  <c r="R443" s="1"/>
  <c r="L443"/>
  <c r="K443"/>
  <c r="H443"/>
  <c r="F443"/>
  <c r="S442"/>
  <c r="Q442"/>
  <c r="R442" s="1"/>
  <c r="L442"/>
  <c r="K442"/>
  <c r="H442"/>
  <c r="F442"/>
  <c r="S441"/>
  <c r="Q441"/>
  <c r="L441"/>
  <c r="K441"/>
  <c r="H441"/>
  <c r="F441"/>
  <c r="S440"/>
  <c r="Q440"/>
  <c r="R440" s="1"/>
  <c r="L440"/>
  <c r="K440"/>
  <c r="H440"/>
  <c r="F440"/>
  <c r="S439"/>
  <c r="Q439"/>
  <c r="L439"/>
  <c r="K439"/>
  <c r="H439"/>
  <c r="F439"/>
  <c r="S438"/>
  <c r="Q438"/>
  <c r="L438"/>
  <c r="K438"/>
  <c r="H438"/>
  <c r="F438"/>
  <c r="S437"/>
  <c r="Q437"/>
  <c r="L437"/>
  <c r="K437"/>
  <c r="H437"/>
  <c r="F437"/>
  <c r="S436"/>
  <c r="Q436"/>
  <c r="L436"/>
  <c r="K436"/>
  <c r="H436"/>
  <c r="F436"/>
  <c r="S435"/>
  <c r="Q435"/>
  <c r="L435"/>
  <c r="K435"/>
  <c r="H435"/>
  <c r="F435"/>
  <c r="S434"/>
  <c r="Q434"/>
  <c r="R434" s="1"/>
  <c r="L434"/>
  <c r="K434"/>
  <c r="H434"/>
  <c r="F434"/>
  <c r="S433"/>
  <c r="Q433"/>
  <c r="L433"/>
  <c r="K433"/>
  <c r="H433"/>
  <c r="F433"/>
  <c r="S432"/>
  <c r="Q432"/>
  <c r="L432"/>
  <c r="K432"/>
  <c r="H432"/>
  <c r="F432"/>
  <c r="S431"/>
  <c r="Q431"/>
  <c r="L431"/>
  <c r="K431"/>
  <c r="H431"/>
  <c r="F431"/>
  <c r="S430"/>
  <c r="Q430"/>
  <c r="L430"/>
  <c r="K430"/>
  <c r="H430"/>
  <c r="F430"/>
  <c r="S429"/>
  <c r="Q429"/>
  <c r="R429" s="1"/>
  <c r="L429"/>
  <c r="K429"/>
  <c r="H429"/>
  <c r="F429"/>
  <c r="S428"/>
  <c r="Q428"/>
  <c r="L428"/>
  <c r="K428"/>
  <c r="H428"/>
  <c r="F428"/>
  <c r="S427"/>
  <c r="Q427"/>
  <c r="R427" s="1"/>
  <c r="L427"/>
  <c r="K427"/>
  <c r="H427"/>
  <c r="F427"/>
  <c r="S426"/>
  <c r="Q426"/>
  <c r="L426"/>
  <c r="K426"/>
  <c r="H426"/>
  <c r="F426"/>
  <c r="S425"/>
  <c r="Q425"/>
  <c r="R425" s="1"/>
  <c r="L425"/>
  <c r="K425"/>
  <c r="H425"/>
  <c r="F425"/>
  <c r="S424"/>
  <c r="Q424"/>
  <c r="L424"/>
  <c r="K424"/>
  <c r="H424"/>
  <c r="F424"/>
  <c r="S423"/>
  <c r="Q423"/>
  <c r="L423"/>
  <c r="K423"/>
  <c r="H423"/>
  <c r="F423"/>
  <c r="S422"/>
  <c r="Q422"/>
  <c r="R422" s="1"/>
  <c r="L422"/>
  <c r="K422"/>
  <c r="H422"/>
  <c r="F422"/>
  <c r="S421"/>
  <c r="Q421"/>
  <c r="R421" s="1"/>
  <c r="L421"/>
  <c r="K421"/>
  <c r="H421"/>
  <c r="F421"/>
  <c r="S420"/>
  <c r="Q420"/>
  <c r="L420"/>
  <c r="K420"/>
  <c r="H420"/>
  <c r="F420"/>
  <c r="S419"/>
  <c r="Q419"/>
  <c r="R419" s="1"/>
  <c r="L419"/>
  <c r="K419"/>
  <c r="H419"/>
  <c r="F419"/>
  <c r="S418"/>
  <c r="Q418"/>
  <c r="L418"/>
  <c r="K418"/>
  <c r="H418"/>
  <c r="F418"/>
  <c r="S417"/>
  <c r="Q417"/>
  <c r="R417" s="1"/>
  <c r="L417"/>
  <c r="K417"/>
  <c r="H417"/>
  <c r="F417"/>
  <c r="S416"/>
  <c r="Q416"/>
  <c r="L416"/>
  <c r="K416"/>
  <c r="H416"/>
  <c r="F416"/>
  <c r="S415"/>
  <c r="Q415"/>
  <c r="R415" s="1"/>
  <c r="L415"/>
  <c r="K415"/>
  <c r="H415"/>
  <c r="F415"/>
  <c r="S414"/>
  <c r="Q414"/>
  <c r="R414" s="1"/>
  <c r="L414"/>
  <c r="K414"/>
  <c r="H414"/>
  <c r="F414"/>
  <c r="S413"/>
  <c r="Q413"/>
  <c r="L413"/>
  <c r="K413"/>
  <c r="H413"/>
  <c r="F413"/>
  <c r="S412"/>
  <c r="Q412"/>
  <c r="R412" s="1"/>
  <c r="L412"/>
  <c r="K412"/>
  <c r="H412"/>
  <c r="F412"/>
  <c r="S411"/>
  <c r="Q411"/>
  <c r="L411"/>
  <c r="K411"/>
  <c r="H411"/>
  <c r="F411"/>
  <c r="S410"/>
  <c r="Q410"/>
  <c r="L410"/>
  <c r="K410"/>
  <c r="H410"/>
  <c r="F410"/>
  <c r="S409"/>
  <c r="Q409"/>
  <c r="L409"/>
  <c r="K409"/>
  <c r="H409"/>
  <c r="F409"/>
  <c r="S408"/>
  <c r="Q408"/>
  <c r="L408"/>
  <c r="K408"/>
  <c r="H408"/>
  <c r="F408"/>
  <c r="S407"/>
  <c r="Q407"/>
  <c r="L407"/>
  <c r="K407"/>
  <c r="H407"/>
  <c r="F407"/>
  <c r="S406"/>
  <c r="Q406"/>
  <c r="L406"/>
  <c r="K406"/>
  <c r="H406"/>
  <c r="F406"/>
  <c r="S405"/>
  <c r="Q405"/>
  <c r="L405"/>
  <c r="K405"/>
  <c r="H405"/>
  <c r="F405"/>
  <c r="S404"/>
  <c r="Q404"/>
  <c r="L404"/>
  <c r="K404"/>
  <c r="H404"/>
  <c r="F404"/>
  <c r="S403"/>
  <c r="Q403"/>
  <c r="L403"/>
  <c r="K403"/>
  <c r="H403"/>
  <c r="F403"/>
  <c r="S402"/>
  <c r="Q402"/>
  <c r="L402"/>
  <c r="K402"/>
  <c r="H402"/>
  <c r="F402"/>
  <c r="S401"/>
  <c r="Q401"/>
  <c r="L401"/>
  <c r="K401"/>
  <c r="H401"/>
  <c r="F401"/>
  <c r="S400"/>
  <c r="Q400"/>
  <c r="R400" s="1"/>
  <c r="L400"/>
  <c r="K400"/>
  <c r="H400"/>
  <c r="F400"/>
  <c r="S399"/>
  <c r="Q399"/>
  <c r="L399"/>
  <c r="K399"/>
  <c r="H399"/>
  <c r="F399"/>
  <c r="S398"/>
  <c r="Q398"/>
  <c r="L398"/>
  <c r="K398"/>
  <c r="H398"/>
  <c r="F398"/>
  <c r="S397"/>
  <c r="Q397"/>
  <c r="L397"/>
  <c r="K397"/>
  <c r="H397"/>
  <c r="F397"/>
  <c r="S396"/>
  <c r="Q396"/>
  <c r="L396"/>
  <c r="K396"/>
  <c r="H396"/>
  <c r="F396"/>
  <c r="S395"/>
  <c r="Q395"/>
  <c r="L395"/>
  <c r="K395"/>
  <c r="H395"/>
  <c r="F395"/>
  <c r="S394"/>
  <c r="Q394"/>
  <c r="L394"/>
  <c r="K394"/>
  <c r="H394"/>
  <c r="F394"/>
  <c r="S393"/>
  <c r="Q393"/>
  <c r="R393" s="1"/>
  <c r="L393"/>
  <c r="K393"/>
  <c r="H393"/>
  <c r="F393"/>
  <c r="S392"/>
  <c r="Q392"/>
  <c r="L392"/>
  <c r="K392"/>
  <c r="H392"/>
  <c r="F392"/>
  <c r="S391"/>
  <c r="Q391"/>
  <c r="L391"/>
  <c r="K391"/>
  <c r="H391"/>
  <c r="F391"/>
  <c r="S390"/>
  <c r="Q390"/>
  <c r="R390" s="1"/>
  <c r="L390"/>
  <c r="K390"/>
  <c r="H390"/>
  <c r="F390"/>
  <c r="S389"/>
  <c r="Q389"/>
  <c r="R389" s="1"/>
  <c r="L389"/>
  <c r="K389"/>
  <c r="H389"/>
  <c r="F389"/>
  <c r="S388"/>
  <c r="Q388"/>
  <c r="R388" s="1"/>
  <c r="L388"/>
  <c r="K388"/>
  <c r="H388"/>
  <c r="F388"/>
  <c r="S387"/>
  <c r="Q387"/>
  <c r="L387"/>
  <c r="K387"/>
  <c r="H387"/>
  <c r="F387"/>
  <c r="S386"/>
  <c r="Q386"/>
  <c r="R386" s="1"/>
  <c r="L386"/>
  <c r="K386"/>
  <c r="H386"/>
  <c r="F386"/>
  <c r="S385"/>
  <c r="Q385"/>
  <c r="R385" s="1"/>
  <c r="L385"/>
  <c r="K385"/>
  <c r="H385"/>
  <c r="F385"/>
  <c r="S384"/>
  <c r="Q384"/>
  <c r="L384"/>
  <c r="K384"/>
  <c r="H384"/>
  <c r="F384"/>
  <c r="S383"/>
  <c r="Q383"/>
  <c r="L383"/>
  <c r="K383"/>
  <c r="H383"/>
  <c r="F383"/>
  <c r="S382"/>
  <c r="Q382"/>
  <c r="L382"/>
  <c r="K382"/>
  <c r="H382"/>
  <c r="F382"/>
  <c r="S381"/>
  <c r="Q381"/>
  <c r="L381"/>
  <c r="K381"/>
  <c r="H381"/>
  <c r="F381"/>
  <c r="S380"/>
  <c r="Q380"/>
  <c r="R380" s="1"/>
  <c r="L380"/>
  <c r="K380"/>
  <c r="H380"/>
  <c r="F380"/>
  <c r="S379"/>
  <c r="Q379"/>
  <c r="L379"/>
  <c r="K379"/>
  <c r="H379"/>
  <c r="F379"/>
  <c r="S378"/>
  <c r="Q378"/>
  <c r="L378"/>
  <c r="K378"/>
  <c r="H378"/>
  <c r="F378"/>
  <c r="S377"/>
  <c r="Q377"/>
  <c r="L377"/>
  <c r="K377"/>
  <c r="H377"/>
  <c r="F377"/>
  <c r="S376"/>
  <c r="Q376"/>
  <c r="L376"/>
  <c r="K376"/>
  <c r="H376"/>
  <c r="F376"/>
  <c r="S375"/>
  <c r="Q375"/>
  <c r="R375" s="1"/>
  <c r="L375"/>
  <c r="K375"/>
  <c r="H375"/>
  <c r="F375"/>
  <c r="S374"/>
  <c r="Q374"/>
  <c r="R374" s="1"/>
  <c r="L374"/>
  <c r="K374"/>
  <c r="H374"/>
  <c r="F374"/>
  <c r="S373"/>
  <c r="Q373"/>
  <c r="R373" s="1"/>
  <c r="L373"/>
  <c r="K373"/>
  <c r="H373"/>
  <c r="F373"/>
  <c r="S372"/>
  <c r="Q372"/>
  <c r="L372"/>
  <c r="K372"/>
  <c r="H372"/>
  <c r="F372"/>
  <c r="S371"/>
  <c r="Q371"/>
  <c r="L371"/>
  <c r="K371"/>
  <c r="H371"/>
  <c r="F371"/>
  <c r="S370"/>
  <c r="Q370"/>
  <c r="R370" s="1"/>
  <c r="L370"/>
  <c r="K370"/>
  <c r="H370"/>
  <c r="F370"/>
  <c r="S369"/>
  <c r="Q369"/>
  <c r="L369"/>
  <c r="K369"/>
  <c r="H369"/>
  <c r="F369"/>
  <c r="S368"/>
  <c r="Q368"/>
  <c r="R368" s="1"/>
  <c r="L368"/>
  <c r="K368"/>
  <c r="H368"/>
  <c r="F368"/>
  <c r="S367"/>
  <c r="Q367"/>
  <c r="L367"/>
  <c r="K367"/>
  <c r="H367"/>
  <c r="F367"/>
  <c r="S366"/>
  <c r="Q366"/>
  <c r="L366"/>
  <c r="K366"/>
  <c r="H366"/>
  <c r="F366"/>
  <c r="S365"/>
  <c r="Q365"/>
  <c r="R365" s="1"/>
  <c r="L365"/>
  <c r="K365"/>
  <c r="H365"/>
  <c r="F365"/>
  <c r="S364"/>
  <c r="Q364"/>
  <c r="R364" s="1"/>
  <c r="L364"/>
  <c r="K364"/>
  <c r="H364"/>
  <c r="F364"/>
  <c r="S363"/>
  <c r="Q363"/>
  <c r="L363"/>
  <c r="K363"/>
  <c r="H363"/>
  <c r="F363"/>
  <c r="S362"/>
  <c r="Q362"/>
  <c r="L362"/>
  <c r="K362"/>
  <c r="H362"/>
  <c r="F362"/>
  <c r="S361"/>
  <c r="Q361"/>
  <c r="R361" s="1"/>
  <c r="L361"/>
  <c r="K361"/>
  <c r="H361"/>
  <c r="F361"/>
  <c r="S360"/>
  <c r="Q360"/>
  <c r="L360"/>
  <c r="K360"/>
  <c r="H360"/>
  <c r="F360"/>
  <c r="S359"/>
  <c r="Q359"/>
  <c r="L359"/>
  <c r="K359"/>
  <c r="H359"/>
  <c r="F359"/>
  <c r="S358"/>
  <c r="Q358"/>
  <c r="R358" s="1"/>
  <c r="L358"/>
  <c r="K358"/>
  <c r="H358"/>
  <c r="F358"/>
  <c r="S357"/>
  <c r="Q357"/>
  <c r="L357"/>
  <c r="K357"/>
  <c r="H357"/>
  <c r="F357"/>
  <c r="S356"/>
  <c r="Q356"/>
  <c r="R356" s="1"/>
  <c r="L356"/>
  <c r="K356"/>
  <c r="H356"/>
  <c r="F356"/>
  <c r="S355"/>
  <c r="Q355"/>
  <c r="R355" s="1"/>
  <c r="L355"/>
  <c r="K355"/>
  <c r="H355"/>
  <c r="F355"/>
  <c r="S354"/>
  <c r="Q354"/>
  <c r="L354"/>
  <c r="K354"/>
  <c r="H354"/>
  <c r="F354"/>
  <c r="S353"/>
  <c r="Q353"/>
  <c r="R353" s="1"/>
  <c r="L353"/>
  <c r="K353"/>
  <c r="H353"/>
  <c r="F353"/>
  <c r="S352"/>
  <c r="Q352"/>
  <c r="R352" s="1"/>
  <c r="L352"/>
  <c r="K352"/>
  <c r="H352"/>
  <c r="F352"/>
  <c r="S351"/>
  <c r="Q351"/>
  <c r="R351" s="1"/>
  <c r="L351"/>
  <c r="K351"/>
  <c r="H351"/>
  <c r="F351"/>
  <c r="S350"/>
  <c r="Q350"/>
  <c r="L350"/>
  <c r="K350"/>
  <c r="H350"/>
  <c r="F350"/>
  <c r="S349"/>
  <c r="Q349"/>
  <c r="L349"/>
  <c r="K349"/>
  <c r="H349"/>
  <c r="F349"/>
  <c r="S348"/>
  <c r="Q348"/>
  <c r="L348"/>
  <c r="K348"/>
  <c r="H348"/>
  <c r="F348"/>
  <c r="S347"/>
  <c r="Q347"/>
  <c r="L347"/>
  <c r="K347"/>
  <c r="H347"/>
  <c r="F347"/>
  <c r="S346"/>
  <c r="Q346"/>
  <c r="R346" s="1"/>
  <c r="L346"/>
  <c r="K346"/>
  <c r="H346"/>
  <c r="F346"/>
  <c r="S345"/>
  <c r="Q345"/>
  <c r="L345"/>
  <c r="K345"/>
  <c r="H345"/>
  <c r="F345"/>
  <c r="S344"/>
  <c r="Q344"/>
  <c r="R344" s="1"/>
  <c r="L344"/>
  <c r="K344"/>
  <c r="H344"/>
  <c r="F344"/>
  <c r="S343"/>
  <c r="Q343"/>
  <c r="R343" s="1"/>
  <c r="L343"/>
  <c r="K343"/>
  <c r="H343"/>
  <c r="F343"/>
  <c r="S342"/>
  <c r="Q342"/>
  <c r="L342"/>
  <c r="K342"/>
  <c r="H342"/>
  <c r="F342"/>
  <c r="S341"/>
  <c r="Q341"/>
  <c r="L341"/>
  <c r="K341"/>
  <c r="H341"/>
  <c r="F341"/>
  <c r="S340"/>
  <c r="Q340"/>
  <c r="R340" s="1"/>
  <c r="L340"/>
  <c r="K340"/>
  <c r="H340"/>
  <c r="F340"/>
  <c r="S339"/>
  <c r="Q339"/>
  <c r="R339" s="1"/>
  <c r="L339"/>
  <c r="K339"/>
  <c r="H339"/>
  <c r="F339"/>
  <c r="S338"/>
  <c r="Q338"/>
  <c r="L338"/>
  <c r="K338"/>
  <c r="H338"/>
  <c r="F338"/>
  <c r="S337"/>
  <c r="Q337"/>
  <c r="R337" s="1"/>
  <c r="L337"/>
  <c r="K337"/>
  <c r="H337"/>
  <c r="F337"/>
  <c r="S336"/>
  <c r="Q336"/>
  <c r="L336"/>
  <c r="K336"/>
  <c r="H336"/>
  <c r="F336"/>
  <c r="S335"/>
  <c r="Q335"/>
  <c r="L335"/>
  <c r="K335"/>
  <c r="H335"/>
  <c r="F335"/>
  <c r="S334"/>
  <c r="Q334"/>
  <c r="L334"/>
  <c r="K334"/>
  <c r="H334"/>
  <c r="F334"/>
  <c r="S333"/>
  <c r="Q333"/>
  <c r="R333" s="1"/>
  <c r="L333"/>
  <c r="K333"/>
  <c r="H333"/>
  <c r="F333"/>
  <c r="S332"/>
  <c r="Q332"/>
  <c r="L332"/>
  <c r="K332"/>
  <c r="H332"/>
  <c r="F332"/>
  <c r="S331"/>
  <c r="Q331"/>
  <c r="L331"/>
  <c r="K331"/>
  <c r="H331"/>
  <c r="F331"/>
  <c r="S330"/>
  <c r="Q330"/>
  <c r="L330"/>
  <c r="K330"/>
  <c r="H330"/>
  <c r="F330"/>
  <c r="S329"/>
  <c r="Q329"/>
  <c r="L329"/>
  <c r="K329"/>
  <c r="H329"/>
  <c r="F329"/>
  <c r="S328"/>
  <c r="Q328"/>
  <c r="L328"/>
  <c r="K328"/>
  <c r="H328"/>
  <c r="F328"/>
  <c r="S327"/>
  <c r="Q327"/>
  <c r="L327"/>
  <c r="K327"/>
  <c r="H327"/>
  <c r="F327"/>
  <c r="S326"/>
  <c r="Q326"/>
  <c r="R326" s="1"/>
  <c r="L326"/>
  <c r="K326"/>
  <c r="H326"/>
  <c r="F326"/>
  <c r="S325"/>
  <c r="Q325"/>
  <c r="L325"/>
  <c r="K325"/>
  <c r="H325"/>
  <c r="F325"/>
  <c r="S324"/>
  <c r="Q324"/>
  <c r="L324"/>
  <c r="K324"/>
  <c r="H324"/>
  <c r="F324"/>
  <c r="S323"/>
  <c r="Q323"/>
  <c r="R323" s="1"/>
  <c r="L323"/>
  <c r="K323"/>
  <c r="H323"/>
  <c r="F323"/>
  <c r="S322"/>
  <c r="Q322"/>
  <c r="L322"/>
  <c r="K322"/>
  <c r="H322"/>
  <c r="F322"/>
  <c r="S321"/>
  <c r="Q321"/>
  <c r="L321"/>
  <c r="K321"/>
  <c r="H321"/>
  <c r="F321"/>
  <c r="S320"/>
  <c r="Q320"/>
  <c r="L320"/>
  <c r="K320"/>
  <c r="H320"/>
  <c r="F320"/>
  <c r="S319"/>
  <c r="Q319"/>
  <c r="L319"/>
  <c r="K319"/>
  <c r="H319"/>
  <c r="F319"/>
  <c r="S318"/>
  <c r="Q318"/>
  <c r="L318"/>
  <c r="K318"/>
  <c r="H318"/>
  <c r="F318"/>
  <c r="S317"/>
  <c r="Q317"/>
  <c r="L317"/>
  <c r="K317"/>
  <c r="H317"/>
  <c r="F317"/>
  <c r="S316"/>
  <c r="Q316"/>
  <c r="R316" s="1"/>
  <c r="L316"/>
  <c r="K316"/>
  <c r="H316"/>
  <c r="F316"/>
  <c r="S315"/>
  <c r="Q315"/>
  <c r="L315"/>
  <c r="K315"/>
  <c r="H315"/>
  <c r="F315"/>
  <c r="S314"/>
  <c r="Q314"/>
  <c r="L314"/>
  <c r="K314"/>
  <c r="H314"/>
  <c r="F314"/>
  <c r="S313"/>
  <c r="Q313"/>
  <c r="L313"/>
  <c r="K313"/>
  <c r="H313"/>
  <c r="F313"/>
  <c r="S312"/>
  <c r="Q312"/>
  <c r="L312"/>
  <c r="K312"/>
  <c r="H312"/>
  <c r="F312"/>
  <c r="S311"/>
  <c r="Q311"/>
  <c r="L311"/>
  <c r="K311"/>
  <c r="H311"/>
  <c r="F311"/>
  <c r="S310"/>
  <c r="Q310"/>
  <c r="L310"/>
  <c r="K310"/>
  <c r="H310"/>
  <c r="F310"/>
  <c r="S309"/>
  <c r="Q309"/>
  <c r="R309" s="1"/>
  <c r="L309"/>
  <c r="K309"/>
  <c r="H309"/>
  <c r="F309"/>
  <c r="S308"/>
  <c r="Q308"/>
  <c r="L308"/>
  <c r="K308"/>
  <c r="H308"/>
  <c r="F308"/>
  <c r="S307"/>
  <c r="Q307"/>
  <c r="L307"/>
  <c r="K307"/>
  <c r="H307"/>
  <c r="F307"/>
  <c r="S306"/>
  <c r="Q306"/>
  <c r="L306"/>
  <c r="K306"/>
  <c r="H306"/>
  <c r="F306"/>
  <c r="S305"/>
  <c r="Q305"/>
  <c r="L305"/>
  <c r="K305"/>
  <c r="H305"/>
  <c r="F305"/>
  <c r="S304"/>
  <c r="Q304"/>
  <c r="L304"/>
  <c r="K304"/>
  <c r="H304"/>
  <c r="F304"/>
  <c r="S303"/>
  <c r="Q303"/>
  <c r="L303"/>
  <c r="K303"/>
  <c r="H303"/>
  <c r="F303"/>
  <c r="S302"/>
  <c r="Q302"/>
  <c r="R302" s="1"/>
  <c r="L302"/>
  <c r="K302"/>
  <c r="H302"/>
  <c r="F302"/>
  <c r="S301"/>
  <c r="Q301"/>
  <c r="R301" s="1"/>
  <c r="L301"/>
  <c r="K301"/>
  <c r="H301"/>
  <c r="F301"/>
  <c r="S300"/>
  <c r="Q300"/>
  <c r="L300"/>
  <c r="K300"/>
  <c r="H300"/>
  <c r="F300"/>
  <c r="S299"/>
  <c r="Q299"/>
  <c r="L299"/>
  <c r="K299"/>
  <c r="H299"/>
  <c r="F299"/>
  <c r="S298"/>
  <c r="Q298"/>
  <c r="R298" s="1"/>
  <c r="L298"/>
  <c r="K298"/>
  <c r="H298"/>
  <c r="F298"/>
  <c r="S297"/>
  <c r="Q297"/>
  <c r="R297" s="1"/>
  <c r="L297"/>
  <c r="K297"/>
  <c r="H297"/>
  <c r="F297"/>
  <c r="S296"/>
  <c r="Q296"/>
  <c r="L296"/>
  <c r="K296"/>
  <c r="H296"/>
  <c r="F296"/>
  <c r="S295"/>
  <c r="Q295"/>
  <c r="L295"/>
  <c r="K295"/>
  <c r="H295"/>
  <c r="F295"/>
  <c r="S294"/>
  <c r="Q294"/>
  <c r="L294"/>
  <c r="K294"/>
  <c r="H294"/>
  <c r="F294"/>
  <c r="S293"/>
  <c r="Q293"/>
  <c r="R293" s="1"/>
  <c r="L293"/>
  <c r="K293"/>
  <c r="H293"/>
  <c r="F293"/>
  <c r="S292"/>
  <c r="Q292"/>
  <c r="L292"/>
  <c r="K292"/>
  <c r="H292"/>
  <c r="F292"/>
  <c r="S291"/>
  <c r="Q291"/>
  <c r="L291"/>
  <c r="K291"/>
  <c r="H291"/>
  <c r="F291"/>
  <c r="S290"/>
  <c r="Q290"/>
  <c r="L290"/>
  <c r="K290"/>
  <c r="H290"/>
  <c r="F290"/>
  <c r="S289"/>
  <c r="Q289"/>
  <c r="R289" s="1"/>
  <c r="L289"/>
  <c r="K289"/>
  <c r="H289"/>
  <c r="F289"/>
  <c r="S288"/>
  <c r="Q288"/>
  <c r="L288"/>
  <c r="K288"/>
  <c r="H288"/>
  <c r="F288"/>
  <c r="S287"/>
  <c r="Q287"/>
  <c r="L287"/>
  <c r="K287"/>
  <c r="H287"/>
  <c r="F287"/>
  <c r="S286"/>
  <c r="Q286"/>
  <c r="L286"/>
  <c r="K286"/>
  <c r="H286"/>
  <c r="F286"/>
  <c r="S285"/>
  <c r="Q285"/>
  <c r="L285"/>
  <c r="K285"/>
  <c r="H285"/>
  <c r="F285"/>
  <c r="S284"/>
  <c r="Q284"/>
  <c r="R284" s="1"/>
  <c r="L284"/>
  <c r="K284"/>
  <c r="H284"/>
  <c r="F284"/>
  <c r="S283"/>
  <c r="Q283"/>
  <c r="R283" s="1"/>
  <c r="L283"/>
  <c r="K283"/>
  <c r="H283"/>
  <c r="F283"/>
  <c r="S282"/>
  <c r="Q282"/>
  <c r="L282"/>
  <c r="K282"/>
  <c r="H282"/>
  <c r="F282"/>
  <c r="S281"/>
  <c r="Q281"/>
  <c r="R281" s="1"/>
  <c r="L281"/>
  <c r="K281"/>
  <c r="H281"/>
  <c r="F281"/>
  <c r="S280"/>
  <c r="Q280"/>
  <c r="R280" s="1"/>
  <c r="L280"/>
  <c r="K280"/>
  <c r="H280"/>
  <c r="F280"/>
  <c r="S279"/>
  <c r="Q279"/>
  <c r="R279" s="1"/>
  <c r="L279"/>
  <c r="K279"/>
  <c r="H279"/>
  <c r="F279"/>
  <c r="S278"/>
  <c r="Q278"/>
  <c r="R278" s="1"/>
  <c r="L278"/>
  <c r="K278"/>
  <c r="H278"/>
  <c r="F278"/>
  <c r="S277"/>
  <c r="Q277"/>
  <c r="R277" s="1"/>
  <c r="L277"/>
  <c r="K277"/>
  <c r="H277"/>
  <c r="F277"/>
  <c r="S276"/>
  <c r="Q276"/>
  <c r="R276" s="1"/>
  <c r="L276"/>
  <c r="K276"/>
  <c r="H276"/>
  <c r="F276"/>
  <c r="S275"/>
  <c r="Q275"/>
  <c r="R275" s="1"/>
  <c r="L275"/>
  <c r="K275"/>
  <c r="H275"/>
  <c r="F275"/>
  <c r="S274"/>
  <c r="Q274"/>
  <c r="L274"/>
  <c r="K274"/>
  <c r="H274"/>
  <c r="F274"/>
  <c r="S273"/>
  <c r="Q273"/>
  <c r="L273"/>
  <c r="K273"/>
  <c r="H273"/>
  <c r="F273"/>
  <c r="S272"/>
  <c r="Q272"/>
  <c r="L272"/>
  <c r="K272"/>
  <c r="H272"/>
  <c r="F272"/>
  <c r="S271"/>
  <c r="Q271"/>
  <c r="L271"/>
  <c r="K271"/>
  <c r="H271"/>
  <c r="F271"/>
  <c r="S270"/>
  <c r="Q270"/>
  <c r="R270" s="1"/>
  <c r="L270"/>
  <c r="K270"/>
  <c r="H270"/>
  <c r="F270"/>
  <c r="S269"/>
  <c r="Q269"/>
  <c r="L269"/>
  <c r="K269"/>
  <c r="H269"/>
  <c r="F269"/>
  <c r="S268"/>
  <c r="Q268"/>
  <c r="L268"/>
  <c r="K268"/>
  <c r="H268"/>
  <c r="F268"/>
  <c r="S267"/>
  <c r="Q267"/>
  <c r="L267"/>
  <c r="K267"/>
  <c r="H267"/>
  <c r="F267"/>
  <c r="S266"/>
  <c r="Q266"/>
  <c r="L266"/>
  <c r="K266"/>
  <c r="H266"/>
  <c r="F266"/>
  <c r="S265"/>
  <c r="Q265"/>
  <c r="L265"/>
  <c r="K265"/>
  <c r="H265"/>
  <c r="F265"/>
  <c r="S264"/>
  <c r="Q264"/>
  <c r="R264" s="1"/>
  <c r="L264"/>
  <c r="K264"/>
  <c r="H264"/>
  <c r="F264"/>
  <c r="S263"/>
  <c r="Q263"/>
  <c r="L263"/>
  <c r="K263"/>
  <c r="H263"/>
  <c r="F263"/>
  <c r="S262"/>
  <c r="Q262"/>
  <c r="R262" s="1"/>
  <c r="L262"/>
  <c r="K262"/>
  <c r="H262"/>
  <c r="F262"/>
  <c r="S261"/>
  <c r="Q261"/>
  <c r="L261"/>
  <c r="K261"/>
  <c r="H261"/>
  <c r="F261"/>
  <c r="S260"/>
  <c r="Q260"/>
  <c r="R260" s="1"/>
  <c r="L260"/>
  <c r="K260"/>
  <c r="H260"/>
  <c r="F260"/>
  <c r="S259"/>
  <c r="Q259"/>
  <c r="L259"/>
  <c r="K259"/>
  <c r="H259"/>
  <c r="F259"/>
  <c r="S258"/>
  <c r="Q258"/>
  <c r="R258" s="1"/>
  <c r="L258"/>
  <c r="K258"/>
  <c r="H258"/>
  <c r="F258"/>
  <c r="S257"/>
  <c r="Q257"/>
  <c r="L257"/>
  <c r="K257"/>
  <c r="H257"/>
  <c r="F257"/>
  <c r="S256"/>
  <c r="Q256"/>
  <c r="L256"/>
  <c r="K256"/>
  <c r="H256"/>
  <c r="F256"/>
  <c r="S255"/>
  <c r="Q255"/>
  <c r="L255"/>
  <c r="K255"/>
  <c r="H255"/>
  <c r="F255"/>
  <c r="S254"/>
  <c r="Q254"/>
  <c r="L254"/>
  <c r="K254"/>
  <c r="H254"/>
  <c r="F254"/>
  <c r="S253"/>
  <c r="Q253"/>
  <c r="L253"/>
  <c r="K253"/>
  <c r="H253"/>
  <c r="F253"/>
  <c r="S252"/>
  <c r="Q252"/>
  <c r="L252"/>
  <c r="K252"/>
  <c r="H252"/>
  <c r="F252"/>
  <c r="S251"/>
  <c r="Q251"/>
  <c r="R251" s="1"/>
  <c r="L251"/>
  <c r="K251"/>
  <c r="H251"/>
  <c r="F251"/>
  <c r="S250"/>
  <c r="Q250"/>
  <c r="L250"/>
  <c r="K250"/>
  <c r="H250"/>
  <c r="F250"/>
  <c r="S249"/>
  <c r="Q249"/>
  <c r="R249" s="1"/>
  <c r="L249"/>
  <c r="K249"/>
  <c r="H249"/>
  <c r="F249"/>
  <c r="S248"/>
  <c r="Q248"/>
  <c r="L248"/>
  <c r="K248"/>
  <c r="H248"/>
  <c r="F248"/>
  <c r="S247"/>
  <c r="Q247"/>
  <c r="L247"/>
  <c r="K247"/>
  <c r="H247"/>
  <c r="F247"/>
  <c r="S246"/>
  <c r="Q246"/>
  <c r="R246" s="1"/>
  <c r="L246"/>
  <c r="K246"/>
  <c r="H246"/>
  <c r="F246"/>
  <c r="S245"/>
  <c r="Q245"/>
  <c r="R245" s="1"/>
  <c r="L245"/>
  <c r="K245"/>
  <c r="H245"/>
  <c r="F245"/>
  <c r="S244"/>
  <c r="Q244"/>
  <c r="R244" s="1"/>
  <c r="L244"/>
  <c r="K244"/>
  <c r="H244"/>
  <c r="F244"/>
  <c r="S243"/>
  <c r="Q243"/>
  <c r="R243" s="1"/>
  <c r="L243"/>
  <c r="K243"/>
  <c r="H243"/>
  <c r="F243"/>
  <c r="S242"/>
  <c r="Q242"/>
  <c r="L242"/>
  <c r="K242"/>
  <c r="H242"/>
  <c r="F242"/>
  <c r="S241"/>
  <c r="Q241"/>
  <c r="R241" s="1"/>
  <c r="L241"/>
  <c r="K241"/>
  <c r="H241"/>
  <c r="F241"/>
  <c r="S240"/>
  <c r="Q240"/>
  <c r="R240" s="1"/>
  <c r="L240"/>
  <c r="K240"/>
  <c r="H240"/>
  <c r="F240"/>
  <c r="S239"/>
  <c r="Q239"/>
  <c r="L239"/>
  <c r="K239"/>
  <c r="H239"/>
  <c r="F239"/>
  <c r="S238"/>
  <c r="Q238"/>
  <c r="R238" s="1"/>
  <c r="L238"/>
  <c r="K238"/>
  <c r="H238"/>
  <c r="F238"/>
  <c r="S237"/>
  <c r="Q237"/>
  <c r="R237" s="1"/>
  <c r="L237"/>
  <c r="K237"/>
  <c r="H237"/>
  <c r="F237"/>
  <c r="S236"/>
  <c r="Q236"/>
  <c r="R236" s="1"/>
  <c r="L236"/>
  <c r="K236"/>
  <c r="H236"/>
  <c r="F236"/>
  <c r="S235"/>
  <c r="Q235"/>
  <c r="L235"/>
  <c r="K235"/>
  <c r="H235"/>
  <c r="F235"/>
  <c r="S234"/>
  <c r="Q234"/>
  <c r="R234" s="1"/>
  <c r="L234"/>
  <c r="K234"/>
  <c r="H234"/>
  <c r="F234"/>
  <c r="S233"/>
  <c r="Q233"/>
  <c r="L233"/>
  <c r="K233"/>
  <c r="H233"/>
  <c r="F233"/>
  <c r="S232"/>
  <c r="Q232"/>
  <c r="L232"/>
  <c r="K232"/>
  <c r="H232"/>
  <c r="F232"/>
  <c r="S231"/>
  <c r="Q231"/>
  <c r="R231" s="1"/>
  <c r="L231"/>
  <c r="K231"/>
  <c r="H231"/>
  <c r="F231"/>
  <c r="S230"/>
  <c r="Q230"/>
  <c r="R230" s="1"/>
  <c r="L230"/>
  <c r="K230"/>
  <c r="H230"/>
  <c r="F230"/>
  <c r="S229"/>
  <c r="Q229"/>
  <c r="L229"/>
  <c r="K229"/>
  <c r="H229"/>
  <c r="F229"/>
  <c r="S228"/>
  <c r="Q228"/>
  <c r="R228" s="1"/>
  <c r="L228"/>
  <c r="K228"/>
  <c r="H228"/>
  <c r="F228"/>
  <c r="S227"/>
  <c r="Q227"/>
  <c r="R227" s="1"/>
  <c r="L227"/>
  <c r="K227"/>
  <c r="H227"/>
  <c r="F227"/>
  <c r="S226"/>
  <c r="Q226"/>
  <c r="L226"/>
  <c r="K226"/>
  <c r="H226"/>
  <c r="F226"/>
  <c r="S225"/>
  <c r="Q225"/>
  <c r="L225"/>
  <c r="K225"/>
  <c r="H225"/>
  <c r="F225"/>
  <c r="S224"/>
  <c r="Q224"/>
  <c r="L224"/>
  <c r="K224"/>
  <c r="H224"/>
  <c r="F224"/>
  <c r="S223"/>
  <c r="Q223"/>
  <c r="R223" s="1"/>
  <c r="L223"/>
  <c r="K223"/>
  <c r="H223"/>
  <c r="F223"/>
  <c r="S222"/>
  <c r="Q222"/>
  <c r="L222"/>
  <c r="K222"/>
  <c r="H222"/>
  <c r="F222"/>
  <c r="S221"/>
  <c r="Q221"/>
  <c r="L221"/>
  <c r="K221"/>
  <c r="H221"/>
  <c r="F221"/>
  <c r="S220"/>
  <c r="Q220"/>
  <c r="R220" s="1"/>
  <c r="L220"/>
  <c r="K220"/>
  <c r="H220"/>
  <c r="F220"/>
  <c r="S219"/>
  <c r="Q219"/>
  <c r="R219" s="1"/>
  <c r="L219"/>
  <c r="K219"/>
  <c r="H219"/>
  <c r="F219"/>
  <c r="S218"/>
  <c r="Q218"/>
  <c r="R218" s="1"/>
  <c r="L218"/>
  <c r="K218"/>
  <c r="H218"/>
  <c r="F218"/>
  <c r="S217"/>
  <c r="Q217"/>
  <c r="L217"/>
  <c r="K217"/>
  <c r="H217"/>
  <c r="F217"/>
  <c r="S216"/>
  <c r="Q216"/>
  <c r="R216" s="1"/>
  <c r="L216"/>
  <c r="K216"/>
  <c r="H216"/>
  <c r="F216"/>
  <c r="S215"/>
  <c r="Q215"/>
  <c r="L215"/>
  <c r="K215"/>
  <c r="H215"/>
  <c r="F215"/>
  <c r="S214"/>
  <c r="Q214"/>
  <c r="R214" s="1"/>
  <c r="L214"/>
  <c r="K214"/>
  <c r="H214"/>
  <c r="F214"/>
  <c r="S213"/>
  <c r="Q213"/>
  <c r="R213" s="1"/>
  <c r="L213"/>
  <c r="K213"/>
  <c r="H213"/>
  <c r="F213"/>
  <c r="S212"/>
  <c r="Q212"/>
  <c r="L212"/>
  <c r="K212"/>
  <c r="H212"/>
  <c r="F212"/>
  <c r="S211"/>
  <c r="Q211"/>
  <c r="R211" s="1"/>
  <c r="L211"/>
  <c r="K211"/>
  <c r="H211"/>
  <c r="F211"/>
  <c r="S210"/>
  <c r="Q210"/>
  <c r="R210" s="1"/>
  <c r="L210"/>
  <c r="K210"/>
  <c r="H210"/>
  <c r="F210"/>
  <c r="S209"/>
  <c r="Q209"/>
  <c r="L209"/>
  <c r="K209"/>
  <c r="H209"/>
  <c r="F209"/>
  <c r="S208"/>
  <c r="Q208"/>
  <c r="L208"/>
  <c r="K208"/>
  <c r="H208"/>
  <c r="F208"/>
  <c r="S207"/>
  <c r="Q207"/>
  <c r="R207" s="1"/>
  <c r="L207"/>
  <c r="K207"/>
  <c r="H207"/>
  <c r="F207"/>
  <c r="S206"/>
  <c r="Q206"/>
  <c r="L206"/>
  <c r="K206"/>
  <c r="H206"/>
  <c r="F206"/>
  <c r="S205"/>
  <c r="Q205"/>
  <c r="L205"/>
  <c r="K205"/>
  <c r="H205"/>
  <c r="F205"/>
  <c r="S204"/>
  <c r="Q204"/>
  <c r="L204"/>
  <c r="K204"/>
  <c r="H204"/>
  <c r="F204"/>
  <c r="S203"/>
  <c r="Q203"/>
  <c r="L203"/>
  <c r="K203"/>
  <c r="H203"/>
  <c r="F203"/>
  <c r="S202"/>
  <c r="Q202"/>
  <c r="L202"/>
  <c r="K202"/>
  <c r="H202"/>
  <c r="F202"/>
  <c r="S201"/>
  <c r="Q201"/>
  <c r="L201"/>
  <c r="K201"/>
  <c r="H201"/>
  <c r="F201"/>
  <c r="S200"/>
  <c r="Q200"/>
  <c r="L200"/>
  <c r="K200"/>
  <c r="H200"/>
  <c r="F200"/>
  <c r="S199"/>
  <c r="Q199"/>
  <c r="L199"/>
  <c r="K199"/>
  <c r="H199"/>
  <c r="F199"/>
  <c r="S198"/>
  <c r="Q198"/>
  <c r="R198" s="1"/>
  <c r="L198"/>
  <c r="K198"/>
  <c r="H198"/>
  <c r="F198"/>
  <c r="S197"/>
  <c r="Q197"/>
  <c r="L197"/>
  <c r="K197"/>
  <c r="H197"/>
  <c r="F197"/>
  <c r="S196"/>
  <c r="Q196"/>
  <c r="R196" s="1"/>
  <c r="L196"/>
  <c r="K196"/>
  <c r="H196"/>
  <c r="F196"/>
  <c r="S195"/>
  <c r="Q195"/>
  <c r="R195" s="1"/>
  <c r="L195"/>
  <c r="K195"/>
  <c r="H195"/>
  <c r="F195"/>
  <c r="S194"/>
  <c r="Q194"/>
  <c r="L194"/>
  <c r="K194"/>
  <c r="H194"/>
  <c r="F194"/>
  <c r="S193"/>
  <c r="Q193"/>
  <c r="R193" s="1"/>
  <c r="L193"/>
  <c r="K193"/>
  <c r="H193"/>
  <c r="F193"/>
  <c r="S192"/>
  <c r="Q192"/>
  <c r="R192" s="1"/>
  <c r="L192"/>
  <c r="K192"/>
  <c r="H192"/>
  <c r="F192"/>
  <c r="S191"/>
  <c r="Q191"/>
  <c r="L191"/>
  <c r="K191"/>
  <c r="H191"/>
  <c r="F191"/>
  <c r="S190"/>
  <c r="Q190"/>
  <c r="R190" s="1"/>
  <c r="L190"/>
  <c r="K190"/>
  <c r="H190"/>
  <c r="F190"/>
  <c r="S189"/>
  <c r="Q189"/>
  <c r="L189"/>
  <c r="K189"/>
  <c r="H189"/>
  <c r="F189"/>
  <c r="S188"/>
  <c r="Q188"/>
  <c r="R188" s="1"/>
  <c r="L188"/>
  <c r="K188"/>
  <c r="H188"/>
  <c r="F188"/>
  <c r="S187"/>
  <c r="Q187"/>
  <c r="R187" s="1"/>
  <c r="L187"/>
  <c r="K187"/>
  <c r="H187"/>
  <c r="F187"/>
  <c r="S186"/>
  <c r="Q186"/>
  <c r="R186" s="1"/>
  <c r="L186"/>
  <c r="K186"/>
  <c r="H186"/>
  <c r="F186"/>
  <c r="S185"/>
  <c r="Q185"/>
  <c r="L185"/>
  <c r="K185"/>
  <c r="H185"/>
  <c r="F185"/>
  <c r="S184"/>
  <c r="Q184"/>
  <c r="R184" s="1"/>
  <c r="L184"/>
  <c r="K184"/>
  <c r="H184"/>
  <c r="F184"/>
  <c r="S183"/>
  <c r="Q183"/>
  <c r="L183"/>
  <c r="K183"/>
  <c r="H183"/>
  <c r="F183"/>
  <c r="S182"/>
  <c r="Q182"/>
  <c r="R182" s="1"/>
  <c r="L182"/>
  <c r="K182"/>
  <c r="H182"/>
  <c r="F182"/>
  <c r="S181"/>
  <c r="Q181"/>
  <c r="R181" s="1"/>
  <c r="L181"/>
  <c r="K181"/>
  <c r="H181"/>
  <c r="F181"/>
  <c r="S180"/>
  <c r="Q180"/>
  <c r="L180"/>
  <c r="K180"/>
  <c r="H180"/>
  <c r="F180"/>
  <c r="S179"/>
  <c r="Q179"/>
  <c r="L179"/>
  <c r="K179"/>
  <c r="H179"/>
  <c r="F179"/>
  <c r="S178"/>
  <c r="Q178"/>
  <c r="R178" s="1"/>
  <c r="L178"/>
  <c r="K178"/>
  <c r="H178"/>
  <c r="F178"/>
  <c r="S177"/>
  <c r="Q177"/>
  <c r="R177" s="1"/>
  <c r="L177"/>
  <c r="K177"/>
  <c r="H177"/>
  <c r="F177"/>
  <c r="S176"/>
  <c r="Q176"/>
  <c r="R176" s="1"/>
  <c r="L176"/>
  <c r="K176"/>
  <c r="H176"/>
  <c r="F176"/>
  <c r="S175"/>
  <c r="Q175"/>
  <c r="L175"/>
  <c r="K175"/>
  <c r="H175"/>
  <c r="F175"/>
  <c r="S174"/>
  <c r="Q174"/>
  <c r="L174"/>
  <c r="K174"/>
  <c r="H174"/>
  <c r="F174"/>
  <c r="S173"/>
  <c r="Q173"/>
  <c r="L173"/>
  <c r="K173"/>
  <c r="H173"/>
  <c r="F173"/>
  <c r="S172"/>
  <c r="Q172"/>
  <c r="R172" s="1"/>
  <c r="L172"/>
  <c r="K172"/>
  <c r="H172"/>
  <c r="F172"/>
  <c r="S171"/>
  <c r="Q171"/>
  <c r="L171"/>
  <c r="K171"/>
  <c r="H171"/>
  <c r="F171"/>
  <c r="S170"/>
  <c r="Q170"/>
  <c r="R170" s="1"/>
  <c r="L170"/>
  <c r="K170"/>
  <c r="H170"/>
  <c r="F170"/>
  <c r="S169"/>
  <c r="Q169"/>
  <c r="R169" s="1"/>
  <c r="L169"/>
  <c r="K169"/>
  <c r="H169"/>
  <c r="F169"/>
  <c r="S168"/>
  <c r="Q168"/>
  <c r="L168"/>
  <c r="K168"/>
  <c r="H168"/>
  <c r="F168"/>
  <c r="S167"/>
  <c r="Q167"/>
  <c r="R167" s="1"/>
  <c r="L167"/>
  <c r="K167"/>
  <c r="H167"/>
  <c r="F167"/>
  <c r="S166"/>
  <c r="Q166"/>
  <c r="R166" s="1"/>
  <c r="L166"/>
  <c r="K166"/>
  <c r="H166"/>
  <c r="F166"/>
  <c r="S165"/>
  <c r="Q165"/>
  <c r="L165"/>
  <c r="K165"/>
  <c r="H165"/>
  <c r="F165"/>
  <c r="S164"/>
  <c r="Q164"/>
  <c r="L164"/>
  <c r="K164"/>
  <c r="H164"/>
  <c r="F164"/>
  <c r="S163"/>
  <c r="Q163"/>
  <c r="R163" s="1"/>
  <c r="L163"/>
  <c r="K163"/>
  <c r="H163"/>
  <c r="F163"/>
  <c r="S162"/>
  <c r="Q162"/>
  <c r="L162"/>
  <c r="K162"/>
  <c r="H162"/>
  <c r="F162"/>
  <c r="S161"/>
  <c r="Q161"/>
  <c r="L161"/>
  <c r="K161"/>
  <c r="H161"/>
  <c r="F161"/>
  <c r="S160"/>
  <c r="Q160"/>
  <c r="L160"/>
  <c r="K160"/>
  <c r="H160"/>
  <c r="F160"/>
  <c r="S159"/>
  <c r="Q159"/>
  <c r="R159" s="1"/>
  <c r="L159"/>
  <c r="K159"/>
  <c r="H159"/>
  <c r="F159"/>
  <c r="S158"/>
  <c r="Q158"/>
  <c r="R158" s="1"/>
  <c r="L158"/>
  <c r="K158"/>
  <c r="H158"/>
  <c r="F158"/>
  <c r="S157"/>
  <c r="Q157"/>
  <c r="R157" s="1"/>
  <c r="L157"/>
  <c r="K157"/>
  <c r="H157"/>
  <c r="F157"/>
  <c r="S156"/>
  <c r="Q156"/>
  <c r="R156" s="1"/>
  <c r="L156"/>
  <c r="K156"/>
  <c r="H156"/>
  <c r="F156"/>
  <c r="S155"/>
  <c r="Q155"/>
  <c r="R155" s="1"/>
  <c r="L155"/>
  <c r="K155"/>
  <c r="H155"/>
  <c r="F155"/>
  <c r="S154"/>
  <c r="Q154"/>
  <c r="L154"/>
  <c r="K154"/>
  <c r="H154"/>
  <c r="F154"/>
  <c r="S153"/>
  <c r="Q153"/>
  <c r="R153" s="1"/>
  <c r="L153"/>
  <c r="K153"/>
  <c r="H153"/>
  <c r="F153"/>
  <c r="S152"/>
  <c r="Q152"/>
  <c r="R152" s="1"/>
  <c r="L152"/>
  <c r="K152"/>
  <c r="H152"/>
  <c r="F152"/>
  <c r="S151"/>
  <c r="Q151"/>
  <c r="L151"/>
  <c r="K151"/>
  <c r="H151"/>
  <c r="F151"/>
  <c r="S150"/>
  <c r="Q150"/>
  <c r="R150" s="1"/>
  <c r="L150"/>
  <c r="K150"/>
  <c r="H150"/>
  <c r="F150"/>
  <c r="S149"/>
  <c r="Q149"/>
  <c r="L149"/>
  <c r="K149"/>
  <c r="H149"/>
  <c r="F149"/>
  <c r="S148"/>
  <c r="Q148"/>
  <c r="L148"/>
  <c r="K148"/>
  <c r="H148"/>
  <c r="F148"/>
  <c r="S147"/>
  <c r="Q147"/>
  <c r="L147"/>
  <c r="K147"/>
  <c r="H147"/>
  <c r="F147"/>
  <c r="S146"/>
  <c r="Q146"/>
  <c r="L146"/>
  <c r="K146"/>
  <c r="H146"/>
  <c r="F146"/>
  <c r="S145"/>
  <c r="Q145"/>
  <c r="L145"/>
  <c r="K145"/>
  <c r="H145"/>
  <c r="F145"/>
  <c r="S144"/>
  <c r="Q144"/>
  <c r="L144"/>
  <c r="K144"/>
  <c r="H144"/>
  <c r="F144"/>
  <c r="S143"/>
  <c r="Q143"/>
  <c r="L143"/>
  <c r="K143"/>
  <c r="H143"/>
  <c r="F143"/>
  <c r="S142"/>
  <c r="Q142"/>
  <c r="L142"/>
  <c r="K142"/>
  <c r="H142"/>
  <c r="F142"/>
  <c r="S141"/>
  <c r="Q141"/>
  <c r="L141"/>
  <c r="K141"/>
  <c r="H141"/>
  <c r="F141"/>
  <c r="S140"/>
  <c r="Q140"/>
  <c r="R140" s="1"/>
  <c r="L140"/>
  <c r="K140"/>
  <c r="H140"/>
  <c r="F140"/>
  <c r="S139"/>
  <c r="Q139"/>
  <c r="R139" s="1"/>
  <c r="L139"/>
  <c r="K139"/>
  <c r="H139"/>
  <c r="F139"/>
  <c r="S138"/>
  <c r="Q138"/>
  <c r="R138" s="1"/>
  <c r="L138"/>
  <c r="K138"/>
  <c r="H138"/>
  <c r="F138"/>
  <c r="S137"/>
  <c r="Q137"/>
  <c r="L137"/>
  <c r="K137"/>
  <c r="H137"/>
  <c r="F137"/>
  <c r="S136"/>
  <c r="Q136"/>
  <c r="L136"/>
  <c r="K136"/>
  <c r="H136"/>
  <c r="F136"/>
  <c r="S135"/>
  <c r="Q135"/>
  <c r="R135" s="1"/>
  <c r="L135"/>
  <c r="K135"/>
  <c r="H135"/>
  <c r="F135"/>
  <c r="S134"/>
  <c r="Q134"/>
  <c r="R134" s="1"/>
  <c r="L134"/>
  <c r="K134"/>
  <c r="H134"/>
  <c r="F134"/>
  <c r="S133"/>
  <c r="Q133"/>
  <c r="L133"/>
  <c r="K133"/>
  <c r="H133"/>
  <c r="F133"/>
  <c r="S132"/>
  <c r="Q132"/>
  <c r="L132"/>
  <c r="K132"/>
  <c r="H132"/>
  <c r="F132"/>
  <c r="S131"/>
  <c r="Q131"/>
  <c r="R131" s="1"/>
  <c r="L131"/>
  <c r="K131"/>
  <c r="H131"/>
  <c r="F131"/>
  <c r="S130"/>
  <c r="Q130"/>
  <c r="R130" s="1"/>
  <c r="L130"/>
  <c r="K130"/>
  <c r="H130"/>
  <c r="F130"/>
  <c r="S129"/>
  <c r="Q129"/>
  <c r="L129"/>
  <c r="K129"/>
  <c r="H129"/>
  <c r="F129"/>
  <c r="S128"/>
  <c r="Q128"/>
  <c r="L128"/>
  <c r="K128"/>
  <c r="H128"/>
  <c r="F128"/>
  <c r="S127"/>
  <c r="Q127"/>
  <c r="R127" s="1"/>
  <c r="L127"/>
  <c r="K127"/>
  <c r="H127"/>
  <c r="F127"/>
  <c r="S126"/>
  <c r="Q126"/>
  <c r="L126"/>
  <c r="K126"/>
  <c r="H126"/>
  <c r="F126"/>
  <c r="S125"/>
  <c r="Q125"/>
  <c r="L125"/>
  <c r="K125"/>
  <c r="H125"/>
  <c r="F125"/>
  <c r="S124"/>
  <c r="Q124"/>
  <c r="R124" s="1"/>
  <c r="L124"/>
  <c r="K124"/>
  <c r="H124"/>
  <c r="F124"/>
  <c r="S123"/>
  <c r="Q123"/>
  <c r="L123"/>
  <c r="K123"/>
  <c r="H123"/>
  <c r="F123"/>
  <c r="S122"/>
  <c r="Q122"/>
  <c r="L122"/>
  <c r="K122"/>
  <c r="H122"/>
  <c r="F122"/>
  <c r="S121"/>
  <c r="Q121"/>
  <c r="L121"/>
  <c r="K121"/>
  <c r="H121"/>
  <c r="F121"/>
  <c r="S120"/>
  <c r="Q120"/>
  <c r="R120" s="1"/>
  <c r="L120"/>
  <c r="K120"/>
  <c r="H120"/>
  <c r="F120"/>
  <c r="S119"/>
  <c r="Q119"/>
  <c r="R119" s="1"/>
  <c r="L119"/>
  <c r="K119"/>
  <c r="H119"/>
  <c r="F119"/>
  <c r="S118"/>
  <c r="Q118"/>
  <c r="L118"/>
  <c r="K118"/>
  <c r="H118"/>
  <c r="F118"/>
  <c r="S117"/>
  <c r="Q117"/>
  <c r="R117" s="1"/>
  <c r="L117"/>
  <c r="K117"/>
  <c r="H117"/>
  <c r="F117"/>
  <c r="S116"/>
  <c r="Q116"/>
  <c r="L116"/>
  <c r="K116"/>
  <c r="H116"/>
  <c r="F116"/>
  <c r="S115"/>
  <c r="Q115"/>
  <c r="L115"/>
  <c r="K115"/>
  <c r="H115"/>
  <c r="F115"/>
  <c r="S114"/>
  <c r="Q114"/>
  <c r="R114" s="1"/>
  <c r="L114"/>
  <c r="K114"/>
  <c r="H114"/>
  <c r="F114"/>
  <c r="S113"/>
  <c r="Q113"/>
  <c r="L113"/>
  <c r="K113"/>
  <c r="H113"/>
  <c r="F113"/>
  <c r="S112"/>
  <c r="Q112"/>
  <c r="R112" s="1"/>
  <c r="L112"/>
  <c r="K112"/>
  <c r="H112"/>
  <c r="F112"/>
  <c r="S111"/>
  <c r="Q111"/>
  <c r="R111" s="1"/>
  <c r="L111"/>
  <c r="K111"/>
  <c r="H111"/>
  <c r="F111"/>
  <c r="S110"/>
  <c r="Q110"/>
  <c r="L110"/>
  <c r="K110"/>
  <c r="H110"/>
  <c r="F110"/>
  <c r="S109"/>
  <c r="Q109"/>
  <c r="R109" s="1"/>
  <c r="L109"/>
  <c r="K109"/>
  <c r="H109"/>
  <c r="F109"/>
  <c r="S108"/>
  <c r="Q108"/>
  <c r="R108" s="1"/>
  <c r="L108"/>
  <c r="K108"/>
  <c r="H108"/>
  <c r="F108"/>
  <c r="S107"/>
  <c r="Q107"/>
  <c r="L107"/>
  <c r="K107"/>
  <c r="H107"/>
  <c r="F107"/>
  <c r="S106"/>
  <c r="Q106"/>
  <c r="R106" s="1"/>
  <c r="L106"/>
  <c r="K106"/>
  <c r="H106"/>
  <c r="F106"/>
  <c r="S105"/>
  <c r="Q105"/>
  <c r="L105"/>
  <c r="K105"/>
  <c r="H105"/>
  <c r="F105"/>
  <c r="S104"/>
  <c r="Q104"/>
  <c r="L104"/>
  <c r="K104"/>
  <c r="H104"/>
  <c r="F104"/>
  <c r="S103"/>
  <c r="Q103"/>
  <c r="L103"/>
  <c r="K103"/>
  <c r="H103"/>
  <c r="F103"/>
  <c r="S102"/>
  <c r="Q102"/>
  <c r="L102"/>
  <c r="K102"/>
  <c r="H102"/>
  <c r="F102"/>
  <c r="S101"/>
  <c r="Q101"/>
  <c r="L101"/>
  <c r="K101"/>
  <c r="H101"/>
  <c r="F101"/>
  <c r="S100"/>
  <c r="Q100"/>
  <c r="R100" s="1"/>
  <c r="L100"/>
  <c r="K100"/>
  <c r="H100"/>
  <c r="F100"/>
  <c r="S99"/>
  <c r="Q99"/>
  <c r="R99" s="1"/>
  <c r="L99"/>
  <c r="K99"/>
  <c r="H99"/>
  <c r="F99"/>
  <c r="S98"/>
  <c r="Q98"/>
  <c r="L98"/>
  <c r="K98"/>
  <c r="H98"/>
  <c r="F98"/>
  <c r="S97"/>
  <c r="Q97"/>
  <c r="R97" s="1"/>
  <c r="L97"/>
  <c r="K97"/>
  <c r="H97"/>
  <c r="F97"/>
  <c r="S96"/>
  <c r="Q96"/>
  <c r="R96" s="1"/>
  <c r="L96"/>
  <c r="K96"/>
  <c r="H96"/>
  <c r="F96"/>
  <c r="S95"/>
  <c r="Q95"/>
  <c r="L95"/>
  <c r="K95"/>
  <c r="H95"/>
  <c r="F95"/>
  <c r="S94"/>
  <c r="Q94"/>
  <c r="L94"/>
  <c r="K94"/>
  <c r="H94"/>
  <c r="F94"/>
  <c r="S92"/>
  <c r="Q92"/>
  <c r="R92" s="1"/>
  <c r="L92"/>
  <c r="K92"/>
  <c r="H92"/>
  <c r="F92"/>
  <c r="S91"/>
  <c r="Q91"/>
  <c r="R91" s="1"/>
  <c r="L91"/>
  <c r="K91"/>
  <c r="H91"/>
  <c r="F91"/>
  <c r="L90"/>
  <c r="K90"/>
  <c r="H90"/>
  <c r="F90"/>
  <c r="S89"/>
  <c r="Q89"/>
  <c r="R89" s="1"/>
  <c r="L89"/>
  <c r="K89"/>
  <c r="H89"/>
  <c r="F89"/>
  <c r="S88"/>
  <c r="Q88"/>
  <c r="R88" s="1"/>
  <c r="L88"/>
  <c r="K88"/>
  <c r="H88"/>
  <c r="F88"/>
  <c r="S87"/>
  <c r="Q87"/>
  <c r="L87"/>
  <c r="K87"/>
  <c r="H87"/>
  <c r="F87"/>
  <c r="S86"/>
  <c r="Q86"/>
  <c r="R86" s="1"/>
  <c r="L86"/>
  <c r="K86"/>
  <c r="H86"/>
  <c r="F86"/>
  <c r="S85"/>
  <c r="Q85"/>
  <c r="L85"/>
  <c r="K85"/>
  <c r="H85"/>
  <c r="F85"/>
  <c r="S84"/>
  <c r="Q84"/>
  <c r="L84"/>
  <c r="K84"/>
  <c r="H84"/>
  <c r="F84"/>
  <c r="S83"/>
  <c r="Q83"/>
  <c r="L83"/>
  <c r="K83"/>
  <c r="H83"/>
  <c r="F83"/>
  <c r="S82"/>
  <c r="Q82"/>
  <c r="R82" s="1"/>
  <c r="L82"/>
  <c r="K82"/>
  <c r="H82"/>
  <c r="F82"/>
  <c r="S81"/>
  <c r="Q81"/>
  <c r="L81"/>
  <c r="K81"/>
  <c r="H81"/>
  <c r="F81"/>
  <c r="S80"/>
  <c r="Q80"/>
  <c r="L80"/>
  <c r="K80"/>
  <c r="H80"/>
  <c r="F80"/>
  <c r="S79"/>
  <c r="Q79"/>
  <c r="R79" s="1"/>
  <c r="L79"/>
  <c r="K79"/>
  <c r="H79"/>
  <c r="F79"/>
  <c r="S78"/>
  <c r="Q78"/>
  <c r="R78" s="1"/>
  <c r="L78"/>
  <c r="K78"/>
  <c r="H78"/>
  <c r="F78"/>
  <c r="S77"/>
  <c r="Q77"/>
  <c r="L77"/>
  <c r="K77"/>
  <c r="H77"/>
  <c r="F77"/>
  <c r="S76"/>
  <c r="Q76"/>
  <c r="L76"/>
  <c r="K76"/>
  <c r="H76"/>
  <c r="F76"/>
  <c r="S75"/>
  <c r="Q75"/>
  <c r="R75" s="1"/>
  <c r="L75"/>
  <c r="K75"/>
  <c r="H75"/>
  <c r="F75"/>
  <c r="S74"/>
  <c r="Q74"/>
  <c r="R74" s="1"/>
  <c r="L74"/>
  <c r="K74"/>
  <c r="H74"/>
  <c r="F74"/>
  <c r="S72"/>
  <c r="Q72"/>
  <c r="L72"/>
  <c r="K72"/>
  <c r="H72"/>
  <c r="F72"/>
  <c r="S71"/>
  <c r="Q71"/>
  <c r="R71" s="1"/>
  <c r="L71"/>
  <c r="K71"/>
  <c r="H71"/>
  <c r="F71"/>
  <c r="S70"/>
  <c r="Q70"/>
  <c r="L70"/>
  <c r="K70"/>
  <c r="H70"/>
  <c r="F70"/>
  <c r="S69"/>
  <c r="Q69"/>
  <c r="L69"/>
  <c r="K69"/>
  <c r="H69"/>
  <c r="F69"/>
  <c r="S68"/>
  <c r="Q68"/>
  <c r="L68"/>
  <c r="K68"/>
  <c r="H68"/>
  <c r="F68"/>
  <c r="S67"/>
  <c r="Q67"/>
  <c r="L67"/>
  <c r="K67"/>
  <c r="H67"/>
  <c r="F67"/>
  <c r="S66"/>
  <c r="Q66"/>
  <c r="R66" s="1"/>
  <c r="L66"/>
  <c r="K66"/>
  <c r="H66"/>
  <c r="F66"/>
  <c r="S65"/>
  <c r="Q65"/>
  <c r="L65"/>
  <c r="K65"/>
  <c r="H65"/>
  <c r="F65"/>
  <c r="S64"/>
  <c r="Q64"/>
  <c r="R64" s="1"/>
  <c r="L64"/>
  <c r="K64"/>
  <c r="H64"/>
  <c r="F64"/>
  <c r="S63"/>
  <c r="Q63"/>
  <c r="L63"/>
  <c r="K63"/>
  <c r="H63"/>
  <c r="F63"/>
  <c r="S62"/>
  <c r="Q62"/>
  <c r="L62"/>
  <c r="K62"/>
  <c r="H62"/>
  <c r="F62"/>
  <c r="S61"/>
  <c r="Q61"/>
  <c r="R61" s="1"/>
  <c r="L61"/>
  <c r="K61"/>
  <c r="H61"/>
  <c r="F61"/>
  <c r="S60"/>
  <c r="Q60"/>
  <c r="L60"/>
  <c r="K60"/>
  <c r="H60"/>
  <c r="F60"/>
  <c r="S59"/>
  <c r="Q59"/>
  <c r="R59" s="1"/>
  <c r="L59"/>
  <c r="K59"/>
  <c r="H59"/>
  <c r="F59"/>
  <c r="S58"/>
  <c r="Q58"/>
  <c r="L58"/>
  <c r="K58"/>
  <c r="H58"/>
  <c r="F58"/>
  <c r="S57"/>
  <c r="Q57"/>
  <c r="L57"/>
  <c r="K57"/>
  <c r="H57"/>
  <c r="F57"/>
  <c r="S56"/>
  <c r="Q56"/>
  <c r="L56"/>
  <c r="K56"/>
  <c r="H56"/>
  <c r="F56"/>
  <c r="S55"/>
  <c r="Q55"/>
  <c r="L55"/>
  <c r="K55"/>
  <c r="H55"/>
  <c r="F55"/>
  <c r="S54"/>
  <c r="Q54"/>
  <c r="R54" s="1"/>
  <c r="L54"/>
  <c r="K54"/>
  <c r="H54"/>
  <c r="F54"/>
  <c r="S53"/>
  <c r="Q53"/>
  <c r="L53"/>
  <c r="K53"/>
  <c r="H53"/>
  <c r="F53"/>
  <c r="S52"/>
  <c r="Q52"/>
  <c r="R52" s="1"/>
  <c r="L52"/>
  <c r="K52"/>
  <c r="H52"/>
  <c r="F52"/>
  <c r="S51"/>
  <c r="Q51"/>
  <c r="L51"/>
  <c r="K51"/>
  <c r="H51"/>
  <c r="F51"/>
  <c r="S50"/>
  <c r="Q50"/>
  <c r="L50"/>
  <c r="K50"/>
  <c r="H50"/>
  <c r="F50"/>
  <c r="S49"/>
  <c r="Q49"/>
  <c r="R49" s="1"/>
  <c r="L49"/>
  <c r="K49"/>
  <c r="H49"/>
  <c r="F49"/>
  <c r="S48"/>
  <c r="Q48"/>
  <c r="L48"/>
  <c r="K48"/>
  <c r="H48"/>
  <c r="F48"/>
  <c r="S47"/>
  <c r="Q47"/>
  <c r="R47" s="1"/>
  <c r="L47"/>
  <c r="K47"/>
  <c r="H47"/>
  <c r="F47"/>
  <c r="S46"/>
  <c r="Q46"/>
  <c r="R46" s="1"/>
  <c r="L46"/>
  <c r="K46"/>
  <c r="H46"/>
  <c r="F46"/>
  <c r="S45"/>
  <c r="Q45"/>
  <c r="L45"/>
  <c r="K45"/>
  <c r="H45"/>
  <c r="F45"/>
  <c r="S44"/>
  <c r="Q44"/>
  <c r="L44"/>
  <c r="K44"/>
  <c r="H44"/>
  <c r="F44"/>
  <c r="S43"/>
  <c r="Q43"/>
  <c r="L43"/>
  <c r="K43"/>
  <c r="H43"/>
  <c r="F43"/>
  <c r="S42"/>
  <c r="Q42"/>
  <c r="R42" s="1"/>
  <c r="L42"/>
  <c r="K42"/>
  <c r="H42"/>
  <c r="F42"/>
  <c r="S41"/>
  <c r="Q41"/>
  <c r="L41"/>
  <c r="K41"/>
  <c r="H41"/>
  <c r="F41"/>
  <c r="S40"/>
  <c r="Q40"/>
  <c r="R40" s="1"/>
  <c r="L40"/>
  <c r="K40"/>
  <c r="H40"/>
  <c r="F40"/>
  <c r="S39"/>
  <c r="Q39"/>
  <c r="L39"/>
  <c r="K39"/>
  <c r="H39"/>
  <c r="F39"/>
  <c r="S38"/>
  <c r="Q38"/>
  <c r="R38" s="1"/>
  <c r="L38"/>
  <c r="K38"/>
  <c r="H38"/>
  <c r="F38"/>
  <c r="S37"/>
  <c r="Q37"/>
  <c r="R37" s="1"/>
  <c r="L37"/>
  <c r="K37"/>
  <c r="H37"/>
  <c r="F37"/>
  <c r="S36"/>
  <c r="Q36"/>
  <c r="R36" s="1"/>
  <c r="L36"/>
  <c r="K36"/>
  <c r="H36"/>
  <c r="F36"/>
  <c r="S35"/>
  <c r="Q35"/>
  <c r="L35"/>
  <c r="K35"/>
  <c r="H35"/>
  <c r="F35"/>
  <c r="S34"/>
  <c r="Q34"/>
  <c r="R34" s="1"/>
  <c r="L34"/>
  <c r="K34"/>
  <c r="H34"/>
  <c r="F34"/>
  <c r="S33"/>
  <c r="Q33"/>
  <c r="L33"/>
  <c r="K33"/>
  <c r="H33"/>
  <c r="F33"/>
  <c r="S32"/>
  <c r="Q32"/>
  <c r="L32"/>
  <c r="K32"/>
  <c r="H32"/>
  <c r="F32"/>
  <c r="S31"/>
  <c r="Q31"/>
  <c r="L31"/>
  <c r="K31"/>
  <c r="H31"/>
  <c r="F31"/>
  <c r="S30"/>
  <c r="Q30"/>
  <c r="R30" s="1"/>
  <c r="L30"/>
  <c r="K30"/>
  <c r="H30"/>
  <c r="F30"/>
  <c r="S29"/>
  <c r="Q29"/>
  <c r="L29"/>
  <c r="K29"/>
  <c r="H29"/>
  <c r="F29"/>
  <c r="S28"/>
  <c r="Q28"/>
  <c r="R28" s="1"/>
  <c r="L28"/>
  <c r="K28"/>
  <c r="H28"/>
  <c r="F28"/>
  <c r="S27"/>
  <c r="Q27"/>
  <c r="L27"/>
  <c r="K27"/>
  <c r="H27"/>
  <c r="F27"/>
  <c r="S26"/>
  <c r="Q26"/>
  <c r="R26" s="1"/>
  <c r="L26"/>
  <c r="K26"/>
  <c r="H26"/>
  <c r="F26"/>
  <c r="S25"/>
  <c r="Q25"/>
  <c r="R25" s="1"/>
  <c r="L25"/>
  <c r="K25"/>
  <c r="H25"/>
  <c r="F25"/>
  <c r="S24"/>
  <c r="Q24"/>
  <c r="L24"/>
  <c r="K24"/>
  <c r="H24"/>
  <c r="F24"/>
  <c r="S23"/>
  <c r="Q23"/>
  <c r="L23"/>
  <c r="K23"/>
  <c r="H23"/>
  <c r="F23"/>
  <c r="S22"/>
  <c r="Q22"/>
  <c r="L22"/>
  <c r="K22"/>
  <c r="H22"/>
  <c r="F22"/>
  <c r="S21"/>
  <c r="Q21"/>
  <c r="L21"/>
  <c r="K21"/>
  <c r="H21"/>
  <c r="F21"/>
  <c r="S20"/>
  <c r="Q20"/>
  <c r="L20"/>
  <c r="K20"/>
  <c r="H20"/>
  <c r="F20"/>
  <c r="L19"/>
  <c r="K19"/>
  <c r="H19"/>
  <c r="F19"/>
  <c r="S18"/>
  <c r="Q18"/>
  <c r="L18"/>
  <c r="K18"/>
  <c r="H18"/>
  <c r="F18"/>
  <c r="S17"/>
  <c r="Q17"/>
  <c r="L17"/>
  <c r="K17"/>
  <c r="H17"/>
  <c r="F17"/>
  <c r="S16"/>
  <c r="Q16"/>
  <c r="R16" s="1"/>
  <c r="L16"/>
  <c r="K16"/>
  <c r="H16"/>
  <c r="F16"/>
  <c r="S15"/>
  <c r="Q15"/>
  <c r="R15" s="1"/>
  <c r="L15"/>
  <c r="K15"/>
  <c r="H15"/>
  <c r="F15"/>
  <c r="S14"/>
  <c r="Q14"/>
  <c r="R14" s="1"/>
  <c r="L14"/>
  <c r="K14"/>
  <c r="H14"/>
  <c r="F14"/>
  <c r="S13"/>
  <c r="Q13"/>
  <c r="R13" s="1"/>
  <c r="L13"/>
  <c r="K13"/>
  <c r="H13"/>
  <c r="F13"/>
  <c r="S12"/>
  <c r="Q12"/>
  <c r="R12" s="1"/>
  <c r="L12"/>
  <c r="K12"/>
  <c r="H12"/>
  <c r="F12"/>
  <c r="S11"/>
  <c r="Q11"/>
  <c r="R11" s="1"/>
  <c r="L11"/>
  <c r="K11"/>
  <c r="H11"/>
  <c r="F11"/>
  <c r="S10"/>
  <c r="Q10"/>
  <c r="L10"/>
  <c r="K10"/>
  <c r="H10"/>
  <c r="F10"/>
  <c r="S9"/>
  <c r="Q9"/>
  <c r="L9"/>
  <c r="K9"/>
  <c r="H9"/>
  <c r="F9"/>
  <c r="S8"/>
  <c r="Q8"/>
  <c r="L8"/>
  <c r="K8"/>
  <c r="H8"/>
  <c r="F8"/>
  <c r="S7"/>
  <c r="Q7"/>
  <c r="L7"/>
  <c r="K7"/>
  <c r="H7"/>
  <c r="F7"/>
  <c r="S5"/>
  <c r="Q5"/>
  <c r="R5" s="1"/>
  <c r="L5"/>
  <c r="K5"/>
  <c r="H5"/>
  <c r="F5"/>
  <c r="S4"/>
  <c r="Q4"/>
  <c r="R4" s="1"/>
  <c r="L4"/>
  <c r="K4"/>
  <c r="H4"/>
  <c r="F4"/>
  <c r="S3"/>
  <c r="Q3"/>
  <c r="R3" s="1"/>
  <c r="L3"/>
  <c r="K3"/>
  <c r="H3"/>
  <c r="F3"/>
  <c r="Q2"/>
  <c r="L2"/>
  <c r="K2"/>
  <c r="H2"/>
  <c r="F2"/>
  <c r="T162" i="4" l="1"/>
  <c r="T122"/>
  <c r="T542"/>
  <c r="T149"/>
  <c r="T906"/>
  <c r="T927"/>
  <c r="D901"/>
  <c r="M901" s="1"/>
  <c r="D36"/>
  <c r="M36" s="1"/>
  <c r="N36" s="1"/>
  <c r="O36" s="1"/>
  <c r="T47"/>
  <c r="T102"/>
  <c r="T25"/>
  <c r="T121"/>
  <c r="T103"/>
  <c r="T171"/>
  <c r="T410"/>
  <c r="T417"/>
  <c r="T431"/>
  <c r="D931"/>
  <c r="T238"/>
  <c r="T287"/>
  <c r="T285"/>
  <c r="T334"/>
  <c r="T362"/>
  <c r="T726"/>
  <c r="T803"/>
  <c r="T859"/>
  <c r="T873"/>
  <c r="D946"/>
  <c r="M946" s="1"/>
  <c r="T160"/>
  <c r="T217"/>
  <c r="T273"/>
  <c r="T910"/>
  <c r="T938"/>
  <c r="D258"/>
  <c r="M258" s="1"/>
  <c r="N258" s="1"/>
  <c r="O258" s="1"/>
  <c r="D335"/>
  <c r="M335" s="1"/>
  <c r="N335" s="1"/>
  <c r="O335" s="1"/>
  <c r="D349"/>
  <c r="M349" s="1"/>
  <c r="N349" s="1"/>
  <c r="O349" s="1"/>
  <c r="D370"/>
  <c r="M370" s="1"/>
  <c r="N370" s="1"/>
  <c r="O370" s="1"/>
  <c r="D804"/>
  <c r="N804" s="1"/>
  <c r="O804" s="1"/>
  <c r="D894"/>
  <c r="N894" s="1"/>
  <c r="O894" s="1"/>
  <c r="T399"/>
  <c r="T427"/>
  <c r="T630"/>
  <c r="D929"/>
  <c r="M929" s="1"/>
  <c r="N929" s="1"/>
  <c r="O929" s="1"/>
  <c r="D601"/>
  <c r="M601" s="1"/>
  <c r="D902"/>
  <c r="M902" s="1"/>
  <c r="N902" s="1"/>
  <c r="O902" s="1"/>
  <c r="T113"/>
  <c r="T120"/>
  <c r="T610"/>
  <c r="T708"/>
  <c r="T771"/>
  <c r="D156"/>
  <c r="M156" s="1"/>
  <c r="D177"/>
  <c r="M177" s="1"/>
  <c r="N177" s="1"/>
  <c r="O177" s="1"/>
  <c r="D30"/>
  <c r="M30" s="1"/>
  <c r="N30" s="1"/>
  <c r="O30" s="1"/>
  <c r="T258"/>
  <c r="T265"/>
  <c r="T349"/>
  <c r="T377"/>
  <c r="T398"/>
  <c r="T587"/>
  <c r="D802"/>
  <c r="M802" s="1"/>
  <c r="T832"/>
  <c r="T839"/>
  <c r="T895"/>
  <c r="T49"/>
  <c r="T70"/>
  <c r="T112"/>
  <c r="T436"/>
  <c r="T471"/>
  <c r="T478"/>
  <c r="T492"/>
  <c r="T930"/>
  <c r="T187"/>
  <c r="T560"/>
  <c r="D908"/>
  <c r="M908" s="1"/>
  <c r="D922"/>
  <c r="M922" s="1"/>
  <c r="N922" s="1"/>
  <c r="O922" s="1"/>
  <c r="D379"/>
  <c r="M379" s="1"/>
  <c r="N379" s="1"/>
  <c r="O379" s="1"/>
  <c r="D393"/>
  <c r="N393" s="1"/>
  <c r="O393" s="1"/>
  <c r="T453"/>
  <c r="D582"/>
  <c r="N582" s="1"/>
  <c r="O582" s="1"/>
  <c r="D39"/>
  <c r="M39" s="1"/>
  <c r="D673"/>
  <c r="N673" s="1"/>
  <c r="O673" s="1"/>
  <c r="D722"/>
  <c r="N722" s="1"/>
  <c r="O722" s="1"/>
  <c r="T451"/>
  <c r="D65"/>
  <c r="M65" s="1"/>
  <c r="N65" s="1"/>
  <c r="O65" s="1"/>
  <c r="T90"/>
  <c r="T188"/>
  <c r="D457"/>
  <c r="M457" s="1"/>
  <c r="D725"/>
  <c r="N725" s="1"/>
  <c r="O725" s="1"/>
  <c r="D760"/>
  <c r="N760" s="1"/>
  <c r="O760" s="1"/>
  <c r="D781"/>
  <c r="M781" s="1"/>
  <c r="D126"/>
  <c r="M126" s="1"/>
  <c r="N126" s="1"/>
  <c r="O126" s="1"/>
  <c r="D224"/>
  <c r="N224" s="1"/>
  <c r="O224" s="1"/>
  <c r="T249"/>
  <c r="T305"/>
  <c r="D329"/>
  <c r="M329" s="1"/>
  <c r="D371"/>
  <c r="M371" s="1"/>
  <c r="N371" s="1"/>
  <c r="O371" s="1"/>
  <c r="T219"/>
  <c r="T240"/>
  <c r="T331"/>
  <c r="T338"/>
  <c r="T359"/>
  <c r="T366"/>
  <c r="T641"/>
  <c r="D246"/>
  <c r="M246" s="1"/>
  <c r="N246" s="1"/>
  <c r="O246" s="1"/>
  <c r="D13"/>
  <c r="M13" s="1"/>
  <c r="D337"/>
  <c r="M337" s="1"/>
  <c r="D344"/>
  <c r="N344" s="1"/>
  <c r="O344" s="1"/>
  <c r="T10"/>
  <c r="T131"/>
  <c r="T138"/>
  <c r="T164"/>
  <c r="T250"/>
  <c r="T532"/>
  <c r="D607"/>
  <c r="M607" s="1"/>
  <c r="T702"/>
  <c r="D726"/>
  <c r="M726" s="1"/>
  <c r="T730"/>
  <c r="D761"/>
  <c r="N761" s="1"/>
  <c r="O761" s="1"/>
  <c r="T800"/>
  <c r="D861"/>
  <c r="N861" s="1"/>
  <c r="O861" s="1"/>
  <c r="T942"/>
  <c r="D945"/>
  <c r="N945" s="1"/>
  <c r="O945" s="1"/>
  <c r="T262"/>
  <c r="R120"/>
  <c r="T439"/>
  <c r="D16"/>
  <c r="M16" s="1"/>
  <c r="N16" s="1"/>
  <c r="O16" s="1"/>
  <c r="D214"/>
  <c r="N214" s="1"/>
  <c r="O214" s="1"/>
  <c r="T402"/>
  <c r="T621"/>
  <c r="D624"/>
  <c r="M624" s="1"/>
  <c r="N624" s="1"/>
  <c r="O624" s="1"/>
  <c r="T777"/>
  <c r="D822"/>
  <c r="N822" s="1"/>
  <c r="O822" s="1"/>
  <c r="T854"/>
  <c r="D950"/>
  <c r="N950" s="1"/>
  <c r="O950" s="1"/>
  <c r="D7"/>
  <c r="M7" s="1"/>
  <c r="N7" s="1"/>
  <c r="O7" s="1"/>
  <c r="D296"/>
  <c r="M296" s="1"/>
  <c r="N296" s="1"/>
  <c r="O296" s="1"/>
  <c r="D333"/>
  <c r="M333" s="1"/>
  <c r="N333" s="1"/>
  <c r="O333" s="1"/>
  <c r="D650"/>
  <c r="M650" s="1"/>
  <c r="D876"/>
  <c r="M876" s="1"/>
  <c r="N876" s="1"/>
  <c r="O876" s="1"/>
  <c r="D948"/>
  <c r="N948" s="1"/>
  <c r="O948" s="1"/>
  <c r="T132"/>
  <c r="D154"/>
  <c r="M154" s="1"/>
  <c r="N154" s="1"/>
  <c r="O154" s="1"/>
  <c r="D191"/>
  <c r="M191" s="1"/>
  <c r="N191" s="1"/>
  <c r="O191" s="1"/>
  <c r="T293"/>
  <c r="T533"/>
  <c r="D536"/>
  <c r="N536" s="1"/>
  <c r="O536" s="1"/>
  <c r="T540"/>
  <c r="T596"/>
  <c r="T724"/>
  <c r="D762"/>
  <c r="N762" s="1"/>
  <c r="O762" s="1"/>
  <c r="T787"/>
  <c r="D790"/>
  <c r="N790" s="1"/>
  <c r="O790" s="1"/>
  <c r="D797"/>
  <c r="N797" s="1"/>
  <c r="O797" s="1"/>
  <c r="D45"/>
  <c r="M45" s="1"/>
  <c r="N45" s="1"/>
  <c r="O45" s="1"/>
  <c r="D94"/>
  <c r="N94" s="1"/>
  <c r="O94" s="1"/>
  <c r="D334"/>
  <c r="M334" s="1"/>
  <c r="N334" s="1"/>
  <c r="O334" s="1"/>
  <c r="D341"/>
  <c r="M341" s="1"/>
  <c r="D427"/>
  <c r="M427" s="1"/>
  <c r="N427" s="1"/>
  <c r="O427" s="1"/>
  <c r="D441"/>
  <c r="M441" s="1"/>
  <c r="N441" s="1"/>
  <c r="O441" s="1"/>
  <c r="D448"/>
  <c r="M448" s="1"/>
  <c r="N448" s="1"/>
  <c r="O448" s="1"/>
  <c r="D809"/>
  <c r="N809" s="1"/>
  <c r="O809" s="1"/>
  <c r="D858"/>
  <c r="M858" s="1"/>
  <c r="D879"/>
  <c r="M879" s="1"/>
  <c r="N879" s="1"/>
  <c r="O879" s="1"/>
  <c r="T203"/>
  <c r="T210"/>
  <c r="D397"/>
  <c r="N397" s="1"/>
  <c r="O397" s="1"/>
  <c r="T643"/>
  <c r="D723"/>
  <c r="N723" s="1"/>
  <c r="O723" s="1"/>
  <c r="D22"/>
  <c r="M22" s="1"/>
  <c r="N22" s="1"/>
  <c r="O22" s="1"/>
  <c r="D92"/>
  <c r="N92" s="1"/>
  <c r="O92" s="1"/>
  <c r="D411"/>
  <c r="N411" s="1"/>
  <c r="O411" s="1"/>
  <c r="D481"/>
  <c r="N481" s="1"/>
  <c r="O481" s="1"/>
  <c r="D509"/>
  <c r="N509" s="1"/>
  <c r="O509" s="1"/>
  <c r="T61"/>
  <c r="T140"/>
  <c r="T152"/>
  <c r="T245"/>
  <c r="T336"/>
  <c r="T662"/>
  <c r="T781"/>
  <c r="D278"/>
  <c r="M278" s="1"/>
  <c r="N278" s="1"/>
  <c r="O278" s="1"/>
  <c r="D838"/>
  <c r="M838" s="1"/>
  <c r="D896"/>
  <c r="N896" s="1"/>
  <c r="O896" s="1"/>
  <c r="T14"/>
  <c r="T72"/>
  <c r="T93"/>
  <c r="T204"/>
  <c r="D415"/>
  <c r="M415" s="1"/>
  <c r="N415" s="1"/>
  <c r="O415" s="1"/>
  <c r="D422"/>
  <c r="M422" s="1"/>
  <c r="N422" s="1"/>
  <c r="O422" s="1"/>
  <c r="D454"/>
  <c r="M454" s="1"/>
  <c r="N454" s="1"/>
  <c r="O454" s="1"/>
  <c r="T597"/>
  <c r="T632"/>
  <c r="T907"/>
  <c r="T699"/>
  <c r="D785"/>
  <c r="N785" s="1"/>
  <c r="O785" s="1"/>
  <c r="D226"/>
  <c r="N226" s="1"/>
  <c r="O226" s="1"/>
  <c r="T558"/>
  <c r="T572"/>
  <c r="D693"/>
  <c r="M693" s="1"/>
  <c r="D184"/>
  <c r="M184" s="1"/>
  <c r="N184" s="1"/>
  <c r="O184" s="1"/>
  <c r="T424"/>
  <c r="T528"/>
  <c r="R771"/>
  <c r="D182"/>
  <c r="M182" s="1"/>
  <c r="T475"/>
  <c r="T674"/>
  <c r="T792"/>
  <c r="D890"/>
  <c r="M890" s="1"/>
  <c r="N890" s="1"/>
  <c r="O890" s="1"/>
  <c r="D18"/>
  <c r="M18" s="1"/>
  <c r="N18" s="1"/>
  <c r="O18" s="1"/>
  <c r="T36"/>
  <c r="T94"/>
  <c r="T184"/>
  <c r="D194"/>
  <c r="M194" s="1"/>
  <c r="N194" s="1"/>
  <c r="O194" s="1"/>
  <c r="D201"/>
  <c r="M201" s="1"/>
  <c r="N201" s="1"/>
  <c r="O201" s="1"/>
  <c r="T290"/>
  <c r="T443"/>
  <c r="D462"/>
  <c r="M462" s="1"/>
  <c r="N462" s="1"/>
  <c r="O462" s="1"/>
  <c r="T501"/>
  <c r="T561"/>
  <c r="D571"/>
  <c r="M571" s="1"/>
  <c r="T575"/>
  <c r="D749"/>
  <c r="N749" s="1"/>
  <c r="O749" s="1"/>
  <c r="D756"/>
  <c r="N756" s="1"/>
  <c r="O756" s="1"/>
  <c r="D779"/>
  <c r="N779" s="1"/>
  <c r="O779" s="1"/>
  <c r="T790"/>
  <c r="D867"/>
  <c r="M867" s="1"/>
  <c r="T871"/>
  <c r="D911"/>
  <c r="M911" s="1"/>
  <c r="N911" s="1"/>
  <c r="O911" s="1"/>
  <c r="T922"/>
  <c r="D90"/>
  <c r="N90" s="1"/>
  <c r="O90" s="1"/>
  <c r="D400"/>
  <c r="M400" s="1"/>
  <c r="T633"/>
  <c r="D542"/>
  <c r="N542" s="1"/>
  <c r="O542" s="1"/>
  <c r="D28"/>
  <c r="M28" s="1"/>
  <c r="N28" s="1"/>
  <c r="O28" s="1"/>
  <c r="D44"/>
  <c r="M44" s="1"/>
  <c r="N44" s="1"/>
  <c r="O44" s="1"/>
  <c r="T124"/>
  <c r="R265"/>
  <c r="D467"/>
  <c r="M467" s="1"/>
  <c r="D539"/>
  <c r="N539" s="1"/>
  <c r="O539" s="1"/>
  <c r="T624"/>
  <c r="T631"/>
  <c r="D754"/>
  <c r="N754" s="1"/>
  <c r="O754" s="1"/>
  <c r="D784"/>
  <c r="M784" s="1"/>
  <c r="D791"/>
  <c r="N791" s="1"/>
  <c r="O791" s="1"/>
  <c r="D828"/>
  <c r="N828" s="1"/>
  <c r="O828" s="1"/>
  <c r="D842"/>
  <c r="N842" s="1"/>
  <c r="O842" s="1"/>
  <c r="T259"/>
  <c r="D5"/>
  <c r="M5" s="1"/>
  <c r="N5" s="1"/>
  <c r="O5" s="1"/>
  <c r="D21"/>
  <c r="M21" s="1"/>
  <c r="N21" s="1"/>
  <c r="O21" s="1"/>
  <c r="D72"/>
  <c r="M72" s="1"/>
  <c r="N72" s="1"/>
  <c r="O72" s="1"/>
  <c r="T97"/>
  <c r="R124"/>
  <c r="T201"/>
  <c r="T286"/>
  <c r="D289"/>
  <c r="M289" s="1"/>
  <c r="N289" s="1"/>
  <c r="O289" s="1"/>
  <c r="D405"/>
  <c r="M405" s="1"/>
  <c r="N405" s="1"/>
  <c r="O405" s="1"/>
  <c r="T416"/>
  <c r="D428"/>
  <c r="M428" s="1"/>
  <c r="N428" s="1"/>
  <c r="O428" s="1"/>
  <c r="T462"/>
  <c r="T476"/>
  <c r="T483"/>
  <c r="D567"/>
  <c r="N567" s="1"/>
  <c r="O567" s="1"/>
  <c r="T571"/>
  <c r="D618"/>
  <c r="M618" s="1"/>
  <c r="D699"/>
  <c r="N699" s="1"/>
  <c r="O699" s="1"/>
  <c r="T818"/>
  <c r="D870"/>
  <c r="N870" s="1"/>
  <c r="O870" s="1"/>
  <c r="D877"/>
  <c r="M877" s="1"/>
  <c r="N877" s="1"/>
  <c r="O877" s="1"/>
  <c r="T881"/>
  <c r="D141"/>
  <c r="M141" s="1"/>
  <c r="N141" s="1"/>
  <c r="O141" s="1"/>
  <c r="D530"/>
  <c r="N530" s="1"/>
  <c r="O530" s="1"/>
  <c r="T169"/>
  <c r="D301"/>
  <c r="M301" s="1"/>
  <c r="N301" s="1"/>
  <c r="O301" s="1"/>
  <c r="D537"/>
  <c r="N537" s="1"/>
  <c r="O537" s="1"/>
  <c r="D833"/>
  <c r="M833" s="1"/>
  <c r="T7"/>
  <c r="T23"/>
  <c r="D98"/>
  <c r="N98" s="1"/>
  <c r="O98" s="1"/>
  <c r="T199"/>
  <c r="T236"/>
  <c r="D287"/>
  <c r="M287" s="1"/>
  <c r="T291"/>
  <c r="D294"/>
  <c r="M294" s="1"/>
  <c r="D366"/>
  <c r="M366" s="1"/>
  <c r="N366" s="1"/>
  <c r="O366" s="1"/>
  <c r="D433"/>
  <c r="M433" s="1"/>
  <c r="N433" s="1"/>
  <c r="O433" s="1"/>
  <c r="T590"/>
  <c r="T650"/>
  <c r="D683"/>
  <c r="M683" s="1"/>
  <c r="T694"/>
  <c r="D697"/>
  <c r="M697" s="1"/>
  <c r="T886"/>
  <c r="D905"/>
  <c r="N905" s="1"/>
  <c r="O905" s="1"/>
  <c r="T923"/>
  <c r="D926"/>
  <c r="M926" s="1"/>
  <c r="N926" s="1"/>
  <c r="O926" s="1"/>
  <c r="T3"/>
  <c r="D61"/>
  <c r="N61" s="1"/>
  <c r="O61" s="1"/>
  <c r="T108"/>
  <c r="T117"/>
  <c r="D120"/>
  <c r="M120" s="1"/>
  <c r="N120" s="1"/>
  <c r="O120" s="1"/>
  <c r="D122"/>
  <c r="M122" s="1"/>
  <c r="N122" s="1"/>
  <c r="O122" s="1"/>
  <c r="D124"/>
  <c r="M124" s="1"/>
  <c r="N124" s="1"/>
  <c r="O124" s="1"/>
  <c r="D261"/>
  <c r="M261" s="1"/>
  <c r="N261" s="1"/>
  <c r="O261" s="1"/>
  <c r="D343"/>
  <c r="N343" s="1"/>
  <c r="O343" s="1"/>
  <c r="D364"/>
  <c r="M364" s="1"/>
  <c r="N364" s="1"/>
  <c r="O364" s="1"/>
  <c r="D458"/>
  <c r="M458" s="1"/>
  <c r="D499"/>
  <c r="M499" s="1"/>
  <c r="N499" s="1"/>
  <c r="O499" s="1"/>
  <c r="D531"/>
  <c r="N531" s="1"/>
  <c r="O531" s="1"/>
  <c r="T622"/>
  <c r="T193"/>
  <c r="D288"/>
  <c r="M288" s="1"/>
  <c r="N288" s="1"/>
  <c r="O288" s="1"/>
  <c r="D313"/>
  <c r="M313" s="1"/>
  <c r="N313" s="1"/>
  <c r="O313" s="1"/>
  <c r="T406"/>
  <c r="T510"/>
  <c r="D575"/>
  <c r="N575" s="1"/>
  <c r="O575" s="1"/>
  <c r="D666"/>
  <c r="N666" s="1"/>
  <c r="O666" s="1"/>
  <c r="T736"/>
  <c r="D826"/>
  <c r="N826" s="1"/>
  <c r="O826" s="1"/>
  <c r="D944"/>
  <c r="M944" s="1"/>
  <c r="D84"/>
  <c r="M84" s="1"/>
  <c r="N84" s="1"/>
  <c r="O84" s="1"/>
  <c r="R164"/>
  <c r="T182"/>
  <c r="T88"/>
  <c r="D50"/>
  <c r="M50" s="1"/>
  <c r="N50" s="1"/>
  <c r="O50" s="1"/>
  <c r="T148"/>
  <c r="D495"/>
  <c r="M495" s="1"/>
  <c r="N495" s="1"/>
  <c r="O495" s="1"/>
  <c r="D527"/>
  <c r="M527" s="1"/>
  <c r="D602"/>
  <c r="N602" s="1"/>
  <c r="O602" s="1"/>
  <c r="T606"/>
  <c r="D616"/>
  <c r="N616" s="1"/>
  <c r="O616" s="1"/>
  <c r="D664"/>
  <c r="N664" s="1"/>
  <c r="O664" s="1"/>
  <c r="D737"/>
  <c r="N737" s="1"/>
  <c r="O737" s="1"/>
  <c r="D778"/>
  <c r="M778" s="1"/>
  <c r="T798"/>
  <c r="D865"/>
  <c r="N865" s="1"/>
  <c r="O865" s="1"/>
  <c r="D940"/>
  <c r="N940" s="1"/>
  <c r="O940" s="1"/>
  <c r="D9"/>
  <c r="M9" s="1"/>
  <c r="N9" s="1"/>
  <c r="O9" s="1"/>
  <c r="T29"/>
  <c r="T77"/>
  <c r="T79"/>
  <c r="T95"/>
  <c r="T111"/>
  <c r="D133"/>
  <c r="M133" s="1"/>
  <c r="N133" s="1"/>
  <c r="O133" s="1"/>
  <c r="T139"/>
  <c r="D142"/>
  <c r="M142" s="1"/>
  <c r="N142" s="1"/>
  <c r="O142" s="1"/>
  <c r="T153"/>
  <c r="T239"/>
  <c r="D244"/>
  <c r="M244" s="1"/>
  <c r="N244" s="1"/>
  <c r="O244" s="1"/>
  <c r="T288"/>
  <c r="T350"/>
  <c r="T413"/>
  <c r="T435"/>
  <c r="T547"/>
  <c r="T570"/>
  <c r="D591"/>
  <c r="N591" s="1"/>
  <c r="O591" s="1"/>
  <c r="T604"/>
  <c r="T618"/>
  <c r="D630"/>
  <c r="N630" s="1"/>
  <c r="O630" s="1"/>
  <c r="T645"/>
  <c r="D657"/>
  <c r="M657" s="1"/>
  <c r="N657" s="1"/>
  <c r="O657" s="1"/>
  <c r="D671"/>
  <c r="N671" s="1"/>
  <c r="O671" s="1"/>
  <c r="T673"/>
  <c r="D685"/>
  <c r="N685" s="1"/>
  <c r="O685" s="1"/>
  <c r="T773"/>
  <c r="D799"/>
  <c r="N799" s="1"/>
  <c r="O799" s="1"/>
  <c r="T837"/>
  <c r="D840"/>
  <c r="M840" s="1"/>
  <c r="D881"/>
  <c r="M881" s="1"/>
  <c r="N881" s="1"/>
  <c r="O881" s="1"/>
  <c r="D910"/>
  <c r="M910" s="1"/>
  <c r="N910" s="1"/>
  <c r="O910" s="1"/>
  <c r="T914"/>
  <c r="D917"/>
  <c r="M917" s="1"/>
  <c r="T921"/>
  <c r="T22"/>
  <c r="T68"/>
  <c r="R203"/>
  <c r="D742"/>
  <c r="N742" s="1"/>
  <c r="O742" s="1"/>
  <c r="R803"/>
  <c r="D847"/>
  <c r="N847" s="1"/>
  <c r="O847" s="1"/>
  <c r="T860"/>
  <c r="D863"/>
  <c r="N863" s="1"/>
  <c r="O863" s="1"/>
  <c r="T11"/>
  <c r="T20"/>
  <c r="D23"/>
  <c r="M23" s="1"/>
  <c r="N23" s="1"/>
  <c r="O23" s="1"/>
  <c r="D53"/>
  <c r="M53" s="1"/>
  <c r="T135"/>
  <c r="T183"/>
  <c r="D188"/>
  <c r="M188" s="1"/>
  <c r="N188" s="1"/>
  <c r="O188" s="1"/>
  <c r="D190"/>
  <c r="M190" s="1"/>
  <c r="N190" s="1"/>
  <c r="O190" s="1"/>
  <c r="R201"/>
  <c r="R210"/>
  <c r="D240"/>
  <c r="M240" s="1"/>
  <c r="N240" s="1"/>
  <c r="O240" s="1"/>
  <c r="D280"/>
  <c r="M280" s="1"/>
  <c r="N280" s="1"/>
  <c r="O280" s="1"/>
  <c r="T297"/>
  <c r="D314"/>
  <c r="M314" s="1"/>
  <c r="N314" s="1"/>
  <c r="O314" s="1"/>
  <c r="T348"/>
  <c r="T371"/>
  <c r="T396"/>
  <c r="D436"/>
  <c r="M436" s="1"/>
  <c r="D491"/>
  <c r="M491" s="1"/>
  <c r="N491" s="1"/>
  <c r="O491" s="1"/>
  <c r="T580"/>
  <c r="T598"/>
  <c r="D747"/>
  <c r="N747" s="1"/>
  <c r="O747" s="1"/>
  <c r="T762"/>
  <c r="T785"/>
  <c r="T810"/>
  <c r="D813"/>
  <c r="N813" s="1"/>
  <c r="O813" s="1"/>
  <c r="T826"/>
  <c r="T901"/>
  <c r="D943"/>
  <c r="N943" s="1"/>
  <c r="O943" s="1"/>
  <c r="D425"/>
  <c r="M425" s="1"/>
  <c r="N425" s="1"/>
  <c r="O425" s="1"/>
  <c r="T582"/>
  <c r="T833"/>
  <c r="T116"/>
  <c r="R131"/>
  <c r="T165"/>
  <c r="T244"/>
  <c r="R291"/>
  <c r="T470"/>
  <c r="D665"/>
  <c r="N665" s="1"/>
  <c r="O665" s="1"/>
  <c r="T783"/>
  <c r="T865"/>
  <c r="D3"/>
  <c r="M3" s="1"/>
  <c r="D10"/>
  <c r="M10" s="1"/>
  <c r="T242"/>
  <c r="T264"/>
  <c r="T266"/>
  <c r="T403"/>
  <c r="T405"/>
  <c r="T450"/>
  <c r="T493"/>
  <c r="D498"/>
  <c r="N498" s="1"/>
  <c r="O498" s="1"/>
  <c r="D558"/>
  <c r="N558" s="1"/>
  <c r="O558" s="1"/>
  <c r="D574"/>
  <c r="N574" s="1"/>
  <c r="O574" s="1"/>
  <c r="D583"/>
  <c r="N583" s="1"/>
  <c r="O583" s="1"/>
  <c r="R587"/>
  <c r="T685"/>
  <c r="D713"/>
  <c r="N713" s="1"/>
  <c r="O713" s="1"/>
  <c r="D768"/>
  <c r="N768" s="1"/>
  <c r="O768" s="1"/>
  <c r="D893"/>
  <c r="M893" s="1"/>
  <c r="T190"/>
  <c r="D200"/>
  <c r="M200" s="1"/>
  <c r="N200" s="1"/>
  <c r="O200" s="1"/>
  <c r="D243"/>
  <c r="M243" s="1"/>
  <c r="N243" s="1"/>
  <c r="O243" s="1"/>
  <c r="D245"/>
  <c r="M245" s="1"/>
  <c r="N245" s="1"/>
  <c r="O245" s="1"/>
  <c r="D267"/>
  <c r="M267" s="1"/>
  <c r="D276"/>
  <c r="M276" s="1"/>
  <c r="N276" s="1"/>
  <c r="O276" s="1"/>
  <c r="D386"/>
  <c r="M386" s="1"/>
  <c r="N386" s="1"/>
  <c r="O386" s="1"/>
  <c r="D437"/>
  <c r="M437" s="1"/>
  <c r="N437" s="1"/>
  <c r="O437" s="1"/>
  <c r="R450"/>
  <c r="T468"/>
  <c r="T477"/>
  <c r="D524"/>
  <c r="M524" s="1"/>
  <c r="D544"/>
  <c r="N544" s="1"/>
  <c r="O544" s="1"/>
  <c r="T555"/>
  <c r="T576"/>
  <c r="D579"/>
  <c r="M579" s="1"/>
  <c r="T651"/>
  <c r="D654"/>
  <c r="N654" s="1"/>
  <c r="O654" s="1"/>
  <c r="T690"/>
  <c r="D704"/>
  <c r="M704" s="1"/>
  <c r="D711"/>
  <c r="N711" s="1"/>
  <c r="O711" s="1"/>
  <c r="D718"/>
  <c r="N718" s="1"/>
  <c r="O718" s="1"/>
  <c r="D736"/>
  <c r="N736" s="1"/>
  <c r="O736" s="1"/>
  <c r="D743"/>
  <c r="N743" s="1"/>
  <c r="O743" s="1"/>
  <c r="T756"/>
  <c r="D775"/>
  <c r="N775" s="1"/>
  <c r="O775" s="1"/>
  <c r="D855"/>
  <c r="N855" s="1"/>
  <c r="O855" s="1"/>
  <c r="D864"/>
  <c r="M864" s="1"/>
  <c r="D875"/>
  <c r="M875" s="1"/>
  <c r="R886"/>
  <c r="D241"/>
  <c r="M241" s="1"/>
  <c r="N241" s="1"/>
  <c r="O241" s="1"/>
  <c r="D338"/>
  <c r="N338" s="1"/>
  <c r="O338" s="1"/>
  <c r="D345"/>
  <c r="N345" s="1"/>
  <c r="O345" s="1"/>
  <c r="T419"/>
  <c r="D435"/>
  <c r="M435" s="1"/>
  <c r="N435" s="1"/>
  <c r="O435" s="1"/>
  <c r="D469"/>
  <c r="M469" s="1"/>
  <c r="N469" s="1"/>
  <c r="O469" s="1"/>
  <c r="D478"/>
  <c r="M478" s="1"/>
  <c r="N478" s="1"/>
  <c r="O478" s="1"/>
  <c r="D533"/>
  <c r="M533" s="1"/>
  <c r="D556"/>
  <c r="M556" s="1"/>
  <c r="D727"/>
  <c r="N727" s="1"/>
  <c r="O727" s="1"/>
  <c r="D757"/>
  <c r="N757" s="1"/>
  <c r="O757" s="1"/>
  <c r="D782"/>
  <c r="N782" s="1"/>
  <c r="O782" s="1"/>
  <c r="D873"/>
  <c r="D923"/>
  <c r="M923" s="1"/>
  <c r="N923" s="1"/>
  <c r="O923" s="1"/>
  <c r="D31"/>
  <c r="M31" s="1"/>
  <c r="N31" s="1"/>
  <c r="O31" s="1"/>
  <c r="T51"/>
  <c r="D54"/>
  <c r="M54" s="1"/>
  <c r="N54" s="1"/>
  <c r="O54" s="1"/>
  <c r="T58"/>
  <c r="D70"/>
  <c r="N70" s="1"/>
  <c r="O70" s="1"/>
  <c r="T134"/>
  <c r="T213"/>
  <c r="T260"/>
  <c r="D263"/>
  <c r="M263" s="1"/>
  <c r="N263" s="1"/>
  <c r="O263" s="1"/>
  <c r="D272"/>
  <c r="M272" s="1"/>
  <c r="T326"/>
  <c r="T370"/>
  <c r="D384"/>
  <c r="M384" s="1"/>
  <c r="N384" s="1"/>
  <c r="O384" s="1"/>
  <c r="R419"/>
  <c r="T421"/>
  <c r="D515"/>
  <c r="N515" s="1"/>
  <c r="O515" s="1"/>
  <c r="D547"/>
  <c r="N547" s="1"/>
  <c r="O547" s="1"/>
  <c r="T581"/>
  <c r="T599"/>
  <c r="D668"/>
  <c r="N668" s="1"/>
  <c r="O668" s="1"/>
  <c r="T738"/>
  <c r="D741"/>
  <c r="N741" s="1"/>
  <c r="O741" s="1"/>
  <c r="T745"/>
  <c r="D750"/>
  <c r="M750" s="1"/>
  <c r="T752"/>
  <c r="D846"/>
  <c r="N846" s="1"/>
  <c r="O846" s="1"/>
  <c r="T850"/>
  <c r="D853"/>
  <c r="N853" s="1"/>
  <c r="O853" s="1"/>
  <c r="D862"/>
  <c r="N862" s="1"/>
  <c r="O862" s="1"/>
  <c r="D930"/>
  <c r="M930" s="1"/>
  <c r="N930" s="1"/>
  <c r="O930" s="1"/>
  <c r="T941"/>
  <c r="T378"/>
  <c r="D24"/>
  <c r="M24" s="1"/>
  <c r="N24" s="1"/>
  <c r="O24" s="1"/>
  <c r="D29"/>
  <c r="M29" s="1"/>
  <c r="N29" s="1"/>
  <c r="O29" s="1"/>
  <c r="D101"/>
  <c r="M101" s="1"/>
  <c r="N101" s="1"/>
  <c r="O101" s="1"/>
  <c r="D129"/>
  <c r="D153"/>
  <c r="M153" s="1"/>
  <c r="D196"/>
  <c r="M196" s="1"/>
  <c r="D205"/>
  <c r="M205" s="1"/>
  <c r="T246"/>
  <c r="T248"/>
  <c r="T281"/>
  <c r="D286"/>
  <c r="M286" s="1"/>
  <c r="D352"/>
  <c r="M352" s="1"/>
  <c r="D376"/>
  <c r="M376" s="1"/>
  <c r="N376" s="1"/>
  <c r="O376" s="1"/>
  <c r="D387"/>
  <c r="M387" s="1"/>
  <c r="N387" s="1"/>
  <c r="O387" s="1"/>
  <c r="T391"/>
  <c r="D398"/>
  <c r="M398" s="1"/>
  <c r="D406"/>
  <c r="M406" s="1"/>
  <c r="N406" s="1"/>
  <c r="O406" s="1"/>
  <c r="T438"/>
  <c r="D511"/>
  <c r="N511" s="1"/>
  <c r="O511" s="1"/>
  <c r="D518"/>
  <c r="N518" s="1"/>
  <c r="O518" s="1"/>
  <c r="T524"/>
  <c r="D550"/>
  <c r="M550" s="1"/>
  <c r="T593"/>
  <c r="T648"/>
  <c r="D651"/>
  <c r="M651" s="1"/>
  <c r="N651" s="1"/>
  <c r="O651" s="1"/>
  <c r="T655"/>
  <c r="D678"/>
  <c r="M678" s="1"/>
  <c r="D702"/>
  <c r="M702" s="1"/>
  <c r="D735"/>
  <c r="N735" s="1"/>
  <c r="O735" s="1"/>
  <c r="R743"/>
  <c r="T743"/>
  <c r="D823"/>
  <c r="N823" s="1"/>
  <c r="O823" s="1"/>
  <c r="D834"/>
  <c r="N834" s="1"/>
  <c r="O834" s="1"/>
  <c r="T838"/>
  <c r="D852"/>
  <c r="N852" s="1"/>
  <c r="O852" s="1"/>
  <c r="T867"/>
  <c r="T591"/>
  <c r="D638"/>
  <c r="N638" s="1"/>
  <c r="O638" s="1"/>
  <c r="D658"/>
  <c r="M658" s="1"/>
  <c r="N658" s="1"/>
  <c r="O658" s="1"/>
  <c r="D805"/>
  <c r="N805" s="1"/>
  <c r="O805" s="1"/>
  <c r="D841"/>
  <c r="N841" s="1"/>
  <c r="O841" s="1"/>
  <c r="D850"/>
  <c r="N850" s="1"/>
  <c r="O850" s="1"/>
  <c r="D186"/>
  <c r="M186" s="1"/>
  <c r="N186" s="1"/>
  <c r="O186" s="1"/>
  <c r="T209"/>
  <c r="T211"/>
  <c r="D216"/>
  <c r="M216" s="1"/>
  <c r="N216" s="1"/>
  <c r="O216" s="1"/>
  <c r="D225"/>
  <c r="N225" s="1"/>
  <c r="O225" s="1"/>
  <c r="D249"/>
  <c r="M249" s="1"/>
  <c r="N249" s="1"/>
  <c r="O249" s="1"/>
  <c r="R270"/>
  <c r="T270"/>
  <c r="T389"/>
  <c r="D396"/>
  <c r="N396" s="1"/>
  <c r="O396" s="1"/>
  <c r="T408"/>
  <c r="R410"/>
  <c r="D413"/>
  <c r="M413" s="1"/>
  <c r="N413" s="1"/>
  <c r="O413" s="1"/>
  <c r="T425"/>
  <c r="D439"/>
  <c r="M439" s="1"/>
  <c r="N439" s="1"/>
  <c r="O439" s="1"/>
  <c r="T458"/>
  <c r="D461"/>
  <c r="M461" s="1"/>
  <c r="N461" s="1"/>
  <c r="O461" s="1"/>
  <c r="D474"/>
  <c r="D476"/>
  <c r="M476" s="1"/>
  <c r="N476" s="1"/>
  <c r="O476" s="1"/>
  <c r="T504"/>
  <c r="T522"/>
  <c r="D535"/>
  <c r="D572"/>
  <c r="M572" s="1"/>
  <c r="R591"/>
  <c r="T602"/>
  <c r="T646"/>
  <c r="D792"/>
  <c r="N792" s="1"/>
  <c r="O792" s="1"/>
  <c r="D812"/>
  <c r="M812" s="1"/>
  <c r="D859"/>
  <c r="N859" s="1"/>
  <c r="O859" s="1"/>
  <c r="T937"/>
  <c r="R112"/>
  <c r="T363"/>
  <c r="T365"/>
  <c r="T434"/>
  <c r="T469"/>
  <c r="D472"/>
  <c r="N472" s="1"/>
  <c r="O472" s="1"/>
  <c r="D487"/>
  <c r="M487" s="1"/>
  <c r="T611"/>
  <c r="D614"/>
  <c r="N614" s="1"/>
  <c r="O614" s="1"/>
  <c r="D623"/>
  <c r="M623" s="1"/>
  <c r="T644"/>
  <c r="T671"/>
  <c r="D674"/>
  <c r="M674" s="1"/>
  <c r="D676"/>
  <c r="N676" s="1"/>
  <c r="O676" s="1"/>
  <c r="T695"/>
  <c r="D709"/>
  <c r="M709" s="1"/>
  <c r="T754"/>
  <c r="D772"/>
  <c r="N772" s="1"/>
  <c r="O772" s="1"/>
  <c r="T776"/>
  <c r="D819"/>
  <c r="N819" s="1"/>
  <c r="O819" s="1"/>
  <c r="T852"/>
  <c r="R406"/>
  <c r="R29"/>
  <c r="D58"/>
  <c r="M58" s="1"/>
  <c r="N58" s="1"/>
  <c r="O58" s="1"/>
  <c r="D69"/>
  <c r="M69" s="1"/>
  <c r="N69" s="1"/>
  <c r="O69" s="1"/>
  <c r="T75"/>
  <c r="T110"/>
  <c r="D117"/>
  <c r="M117" s="1"/>
  <c r="T123"/>
  <c r="T127"/>
  <c r="T142"/>
  <c r="R153"/>
  <c r="R205"/>
  <c r="T205"/>
  <c r="T301"/>
  <c r="D306"/>
  <c r="N306" s="1"/>
  <c r="O306" s="1"/>
  <c r="D342"/>
  <c r="N342" s="1"/>
  <c r="O342" s="1"/>
  <c r="R350"/>
  <c r="D459"/>
  <c r="M459" s="1"/>
  <c r="N459" s="1"/>
  <c r="O459" s="1"/>
  <c r="T465"/>
  <c r="D485"/>
  <c r="M485" s="1"/>
  <c r="T535"/>
  <c r="D570"/>
  <c r="N570" s="1"/>
  <c r="O570" s="1"/>
  <c r="T629"/>
  <c r="T642"/>
  <c r="T693"/>
  <c r="T748"/>
  <c r="T823"/>
  <c r="D866"/>
  <c r="N866" s="1"/>
  <c r="O866" s="1"/>
  <c r="T935"/>
  <c r="D38"/>
  <c r="M38" s="1"/>
  <c r="N38" s="1"/>
  <c r="O38" s="1"/>
  <c r="T44"/>
  <c r="T144"/>
  <c r="D271"/>
  <c r="M271" s="1"/>
  <c r="N271" s="1"/>
  <c r="O271" s="1"/>
  <c r="D291"/>
  <c r="M291" s="1"/>
  <c r="T295"/>
  <c r="R301"/>
  <c r="T314"/>
  <c r="T332"/>
  <c r="R370"/>
  <c r="D388"/>
  <c r="M388" s="1"/>
  <c r="N388" s="1"/>
  <c r="O388" s="1"/>
  <c r="T394"/>
  <c r="T400"/>
  <c r="D420"/>
  <c r="D446"/>
  <c r="M446" s="1"/>
  <c r="N446" s="1"/>
  <c r="O446" s="1"/>
  <c r="T463"/>
  <c r="R476"/>
  <c r="D483"/>
  <c r="N483" s="1"/>
  <c r="O483" s="1"/>
  <c r="D551"/>
  <c r="M551" s="1"/>
  <c r="R561"/>
  <c r="R596"/>
  <c r="T609"/>
  <c r="D647"/>
  <c r="M647" s="1"/>
  <c r="N647" s="1"/>
  <c r="O647" s="1"/>
  <c r="T649"/>
  <c r="D652"/>
  <c r="N652" s="1"/>
  <c r="O652" s="1"/>
  <c r="T656"/>
  <c r="D661"/>
  <c r="N661" s="1"/>
  <c r="O661" s="1"/>
  <c r="T667"/>
  <c r="T733"/>
  <c r="T746"/>
  <c r="T761"/>
  <c r="D766"/>
  <c r="M766" s="1"/>
  <c r="R785"/>
  <c r="D788"/>
  <c r="N788" s="1"/>
  <c r="O788" s="1"/>
  <c r="D795"/>
  <c r="N795" s="1"/>
  <c r="O795" s="1"/>
  <c r="D824"/>
  <c r="N824" s="1"/>
  <c r="O824" s="1"/>
  <c r="T841"/>
  <c r="D844"/>
  <c r="N844" s="1"/>
  <c r="O844" s="1"/>
  <c r="T879"/>
  <c r="D891"/>
  <c r="M891" s="1"/>
  <c r="N891" s="1"/>
  <c r="O891" s="1"/>
  <c r="D920"/>
  <c r="N920" s="1"/>
  <c r="O920" s="1"/>
  <c r="D927"/>
  <c r="M927" s="1"/>
  <c r="N927" s="1"/>
  <c r="O927" s="1"/>
  <c r="D936"/>
  <c r="N936" s="1"/>
  <c r="O936" s="1"/>
  <c r="T354"/>
  <c r="T73"/>
  <c r="D113"/>
  <c r="M113" s="1"/>
  <c r="N113" s="1"/>
  <c r="O113" s="1"/>
  <c r="R138"/>
  <c r="T368"/>
  <c r="T372"/>
  <c r="T385"/>
  <c r="T441"/>
  <c r="D512"/>
  <c r="N512" s="1"/>
  <c r="O512" s="1"/>
  <c r="D566"/>
  <c r="N566" s="1"/>
  <c r="O566" s="1"/>
  <c r="T594"/>
  <c r="T625"/>
  <c r="D628"/>
  <c r="M628" s="1"/>
  <c r="T638"/>
  <c r="T663"/>
  <c r="T830"/>
  <c r="T917"/>
  <c r="T325"/>
  <c r="R49"/>
  <c r="D76"/>
  <c r="M76" s="1"/>
  <c r="N76" s="1"/>
  <c r="O76" s="1"/>
  <c r="R93"/>
  <c r="R95"/>
  <c r="R162"/>
  <c r="T175"/>
  <c r="T282"/>
  <c r="D322"/>
  <c r="M322" s="1"/>
  <c r="N322" s="1"/>
  <c r="O322" s="1"/>
  <c r="D324"/>
  <c r="M324" s="1"/>
  <c r="N324" s="1"/>
  <c r="O324" s="1"/>
  <c r="T448"/>
  <c r="R448"/>
  <c r="T523"/>
  <c r="T553"/>
  <c r="D714"/>
  <c r="N714" s="1"/>
  <c r="O714" s="1"/>
  <c r="D869"/>
  <c r="D889"/>
  <c r="M889" s="1"/>
  <c r="N889" s="1"/>
  <c r="O889" s="1"/>
  <c r="D918"/>
  <c r="N918" s="1"/>
  <c r="O918" s="1"/>
  <c r="D925"/>
  <c r="M925" s="1"/>
  <c r="N925" s="1"/>
  <c r="O925" s="1"/>
  <c r="T4"/>
  <c r="D51"/>
  <c r="N51" s="1"/>
  <c r="O51" s="1"/>
  <c r="R36"/>
  <c r="T82"/>
  <c r="T91"/>
  <c r="T106"/>
  <c r="R160"/>
  <c r="D285"/>
  <c r="M285" s="1"/>
  <c r="N285" s="1"/>
  <c r="O285" s="1"/>
  <c r="D501"/>
  <c r="M501" s="1"/>
  <c r="R590"/>
  <c r="D608"/>
  <c r="N608" s="1"/>
  <c r="O608" s="1"/>
  <c r="T718"/>
  <c r="T722"/>
  <c r="T729"/>
  <c r="D732"/>
  <c r="N732" s="1"/>
  <c r="O732" s="1"/>
  <c r="T742"/>
  <c r="T755"/>
  <c r="D793"/>
  <c r="N793" s="1"/>
  <c r="O793" s="1"/>
  <c r="T819"/>
  <c r="T931"/>
  <c r="R938"/>
  <c r="D319"/>
  <c r="D12"/>
  <c r="M12" s="1"/>
  <c r="N12" s="1"/>
  <c r="O12" s="1"/>
  <c r="T80"/>
  <c r="D85"/>
  <c r="M85" s="1"/>
  <c r="N85" s="1"/>
  <c r="O85" s="1"/>
  <c r="T104"/>
  <c r="R132"/>
  <c r="D298"/>
  <c r="M298" s="1"/>
  <c r="N298" s="1"/>
  <c r="O298" s="1"/>
  <c r="T306"/>
  <c r="T344"/>
  <c r="D358"/>
  <c r="T364"/>
  <c r="D373"/>
  <c r="D497"/>
  <c r="N497" s="1"/>
  <c r="O497" s="1"/>
  <c r="D526"/>
  <c r="N526" s="1"/>
  <c r="O526" s="1"/>
  <c r="R632"/>
  <c r="T707"/>
  <c r="D751"/>
  <c r="N751" s="1"/>
  <c r="O751" s="1"/>
  <c r="T768"/>
  <c r="T936"/>
  <c r="R936"/>
  <c r="D8"/>
  <c r="M8" s="1"/>
  <c r="N8" s="1"/>
  <c r="O8" s="1"/>
  <c r="D19"/>
  <c r="M19" s="1"/>
  <c r="N19" s="1"/>
  <c r="O19" s="1"/>
  <c r="D35"/>
  <c r="M35" s="1"/>
  <c r="N35" s="1"/>
  <c r="O35" s="1"/>
  <c r="T43"/>
  <c r="D48"/>
  <c r="M48" s="1"/>
  <c r="T65"/>
  <c r="D68"/>
  <c r="M68" s="1"/>
  <c r="N68" s="1"/>
  <c r="O68" s="1"/>
  <c r="D79"/>
  <c r="M79" s="1"/>
  <c r="N79" s="1"/>
  <c r="O79" s="1"/>
  <c r="R102"/>
  <c r="T167"/>
  <c r="T195"/>
  <c r="D222"/>
  <c r="N222" s="1"/>
  <c r="O222" s="1"/>
  <c r="T230"/>
  <c r="T254"/>
  <c r="R287"/>
  <c r="D307"/>
  <c r="M307" s="1"/>
  <c r="D309"/>
  <c r="M309" s="1"/>
  <c r="N309" s="1"/>
  <c r="O309" s="1"/>
  <c r="T315"/>
  <c r="D347"/>
  <c r="M347" s="1"/>
  <c r="N347" s="1"/>
  <c r="O347" s="1"/>
  <c r="R542"/>
  <c r="T568"/>
  <c r="T681"/>
  <c r="T692"/>
  <c r="R694"/>
  <c r="T882"/>
  <c r="D887"/>
  <c r="M887" s="1"/>
  <c r="N887" s="1"/>
  <c r="O887" s="1"/>
  <c r="T902"/>
  <c r="T133"/>
  <c r="D66"/>
  <c r="M66" s="1"/>
  <c r="N66" s="1"/>
  <c r="O66" s="1"/>
  <c r="T100"/>
  <c r="R100"/>
  <c r="T189"/>
  <c r="D220"/>
  <c r="M220" s="1"/>
  <c r="D292"/>
  <c r="M292" s="1"/>
  <c r="N292" s="1"/>
  <c r="O292" s="1"/>
  <c r="T300"/>
  <c r="T322"/>
  <c r="R351"/>
  <c r="T351"/>
  <c r="D380"/>
  <c r="M380" s="1"/>
  <c r="N380" s="1"/>
  <c r="O380" s="1"/>
  <c r="D404"/>
  <c r="M404" s="1"/>
  <c r="D419"/>
  <c r="M419" s="1"/>
  <c r="N419" s="1"/>
  <c r="O419" s="1"/>
  <c r="R431"/>
  <c r="D438"/>
  <c r="M438" s="1"/>
  <c r="N438" s="1"/>
  <c r="O438" s="1"/>
  <c r="T455"/>
  <c r="T499"/>
  <c r="R510"/>
  <c r="R532"/>
  <c r="D569"/>
  <c r="N569" s="1"/>
  <c r="O569" s="1"/>
  <c r="R575"/>
  <c r="D633"/>
  <c r="N633" s="1"/>
  <c r="O633" s="1"/>
  <c r="T639"/>
  <c r="D646"/>
  <c r="M646" s="1"/>
  <c r="D653"/>
  <c r="N653" s="1"/>
  <c r="O653" s="1"/>
  <c r="D680"/>
  <c r="N680" s="1"/>
  <c r="O680" s="1"/>
  <c r="T688"/>
  <c r="T703"/>
  <c r="D706"/>
  <c r="M706" s="1"/>
  <c r="D708"/>
  <c r="M708" s="1"/>
  <c r="D730"/>
  <c r="N730" s="1"/>
  <c r="O730" s="1"/>
  <c r="D767"/>
  <c r="N767" s="1"/>
  <c r="O767" s="1"/>
  <c r="D4"/>
  <c r="M4" s="1"/>
  <c r="N4" s="1"/>
  <c r="O4" s="1"/>
  <c r="T30"/>
  <c r="T52"/>
  <c r="D112"/>
  <c r="M112" s="1"/>
  <c r="N112" s="1"/>
  <c r="O112" s="1"/>
  <c r="T126"/>
  <c r="T141"/>
  <c r="D172"/>
  <c r="M172" s="1"/>
  <c r="N172" s="1"/>
  <c r="O172" s="1"/>
  <c r="T176"/>
  <c r="T178"/>
  <c r="R189"/>
  <c r="T202"/>
  <c r="T206"/>
  <c r="D209"/>
  <c r="M209" s="1"/>
  <c r="N209" s="1"/>
  <c r="O209" s="1"/>
  <c r="D238"/>
  <c r="M238" s="1"/>
  <c r="N238" s="1"/>
  <c r="O238" s="1"/>
  <c r="T252"/>
  <c r="T274"/>
  <c r="R300"/>
  <c r="D312"/>
  <c r="M312" s="1"/>
  <c r="N312" s="1"/>
  <c r="O312" s="1"/>
  <c r="R322"/>
  <c r="T384"/>
  <c r="T429"/>
  <c r="D434"/>
  <c r="M434" s="1"/>
  <c r="N434" s="1"/>
  <c r="O434" s="1"/>
  <c r="T440"/>
  <c r="D482"/>
  <c r="M482" s="1"/>
  <c r="D493"/>
  <c r="M493" s="1"/>
  <c r="N493" s="1"/>
  <c r="O493" s="1"/>
  <c r="T497"/>
  <c r="R499"/>
  <c r="D502"/>
  <c r="M502" s="1"/>
  <c r="T508"/>
  <c r="T517"/>
  <c r="D522"/>
  <c r="N522" s="1"/>
  <c r="O522" s="1"/>
  <c r="T526"/>
  <c r="T538"/>
  <c r="D541"/>
  <c r="N541" s="1"/>
  <c r="O541" s="1"/>
  <c r="D545"/>
  <c r="M545" s="1"/>
  <c r="T556"/>
  <c r="D589"/>
  <c r="N589" s="1"/>
  <c r="O589" s="1"/>
  <c r="D611"/>
  <c r="N611" s="1"/>
  <c r="O611" s="1"/>
  <c r="D631"/>
  <c r="N631" s="1"/>
  <c r="O631" s="1"/>
  <c r="R639"/>
  <c r="D660"/>
  <c r="N660" s="1"/>
  <c r="O660" s="1"/>
  <c r="T666"/>
  <c r="R688"/>
  <c r="T712"/>
  <c r="T721"/>
  <c r="D728"/>
  <c r="M728" s="1"/>
  <c r="T734"/>
  <c r="T749"/>
  <c r="T784"/>
  <c r="R784"/>
  <c r="T829"/>
  <c r="T840"/>
  <c r="D874"/>
  <c r="N874" s="1"/>
  <c r="O874" s="1"/>
  <c r="T788"/>
  <c r="T815"/>
  <c r="D818"/>
  <c r="N818" s="1"/>
  <c r="O818" s="1"/>
  <c r="D831"/>
  <c r="N831" s="1"/>
  <c r="O831" s="1"/>
  <c r="D888"/>
  <c r="M888" s="1"/>
  <c r="N888" s="1"/>
  <c r="O888" s="1"/>
  <c r="D899"/>
  <c r="M899" s="1"/>
  <c r="N899" s="1"/>
  <c r="O899" s="1"/>
  <c r="D912"/>
  <c r="M912" s="1"/>
  <c r="N912" s="1"/>
  <c r="O912" s="1"/>
  <c r="D939"/>
  <c r="N939" s="1"/>
  <c r="O939" s="1"/>
  <c r="T896"/>
  <c r="T925"/>
  <c r="T846"/>
  <c r="T894"/>
  <c r="D937"/>
  <c r="N937" s="1"/>
  <c r="O937" s="1"/>
  <c r="D60"/>
  <c r="N60" s="1"/>
  <c r="O60" s="1"/>
  <c r="D107"/>
  <c r="M107" s="1"/>
  <c r="N107" s="1"/>
  <c r="O107" s="1"/>
  <c r="T158"/>
  <c r="D165"/>
  <c r="M165" s="1"/>
  <c r="N165" s="1"/>
  <c r="O165" s="1"/>
  <c r="T207"/>
  <c r="D221"/>
  <c r="N221" s="1"/>
  <c r="O221" s="1"/>
  <c r="D223"/>
  <c r="N223" s="1"/>
  <c r="O223" s="1"/>
  <c r="T272"/>
  <c r="D299"/>
  <c r="M299" s="1"/>
  <c r="N299" s="1"/>
  <c r="O299" s="1"/>
  <c r="D303"/>
  <c r="M303" s="1"/>
  <c r="N303" s="1"/>
  <c r="O303" s="1"/>
  <c r="D323"/>
  <c r="M323" s="1"/>
  <c r="D391"/>
  <c r="M391" s="1"/>
  <c r="N391" s="1"/>
  <c r="O391" s="1"/>
  <c r="D429"/>
  <c r="M429" s="1"/>
  <c r="N429" s="1"/>
  <c r="O429" s="1"/>
  <c r="D431"/>
  <c r="M431" s="1"/>
  <c r="N431" s="1"/>
  <c r="O431" s="1"/>
  <c r="T437"/>
  <c r="D453"/>
  <c r="M453" s="1"/>
  <c r="N453" s="1"/>
  <c r="O453" s="1"/>
  <c r="D492"/>
  <c r="N492" s="1"/>
  <c r="O492" s="1"/>
  <c r="D494"/>
  <c r="M494" s="1"/>
  <c r="N494" s="1"/>
  <c r="O494" s="1"/>
  <c r="D505"/>
  <c r="N505" s="1"/>
  <c r="O505" s="1"/>
  <c r="T569"/>
  <c r="T584"/>
  <c r="D613"/>
  <c r="M613" s="1"/>
  <c r="D637"/>
  <c r="N637" s="1"/>
  <c r="O637" s="1"/>
  <c r="D692"/>
  <c r="N692" s="1"/>
  <c r="O692" s="1"/>
  <c r="D733"/>
  <c r="M733" s="1"/>
  <c r="D796"/>
  <c r="D798"/>
  <c r="N798" s="1"/>
  <c r="O798" s="1"/>
  <c r="T824"/>
  <c r="D884"/>
  <c r="M884" s="1"/>
  <c r="N884" s="1"/>
  <c r="O884" s="1"/>
  <c r="D897"/>
  <c r="D915"/>
  <c r="N915" s="1"/>
  <c r="O915" s="1"/>
  <c r="D924"/>
  <c r="M924" s="1"/>
  <c r="N924" s="1"/>
  <c r="O924" s="1"/>
  <c r="T17"/>
  <c r="D27"/>
  <c r="N27" s="1"/>
  <c r="O27" s="1"/>
  <c r="T37"/>
  <c r="D62"/>
  <c r="M62" s="1"/>
  <c r="N62" s="1"/>
  <c r="O62" s="1"/>
  <c r="D75"/>
  <c r="M75" s="1"/>
  <c r="N75" s="1"/>
  <c r="O75" s="1"/>
  <c r="T109"/>
  <c r="D114"/>
  <c r="M114" s="1"/>
  <c r="N114" s="1"/>
  <c r="O114" s="1"/>
  <c r="D131"/>
  <c r="M131" s="1"/>
  <c r="N131" s="1"/>
  <c r="O131" s="1"/>
  <c r="D135"/>
  <c r="M135" s="1"/>
  <c r="N135" s="1"/>
  <c r="O135" s="1"/>
  <c r="D176"/>
  <c r="M176" s="1"/>
  <c r="N176" s="1"/>
  <c r="O176" s="1"/>
  <c r="T197"/>
  <c r="D208"/>
  <c r="M208" s="1"/>
  <c r="N208" s="1"/>
  <c r="O208" s="1"/>
  <c r="D219"/>
  <c r="M219" s="1"/>
  <c r="T225"/>
  <c r="D239"/>
  <c r="M239" s="1"/>
  <c r="D339"/>
  <c r="N339" s="1"/>
  <c r="O339" s="1"/>
  <c r="T345"/>
  <c r="T347"/>
  <c r="D356"/>
  <c r="M356" s="1"/>
  <c r="N356" s="1"/>
  <c r="O356" s="1"/>
  <c r="T397"/>
  <c r="T420"/>
  <c r="T433"/>
  <c r="T444"/>
  <c r="D460"/>
  <c r="M460" s="1"/>
  <c r="N460" s="1"/>
  <c r="O460" s="1"/>
  <c r="D466"/>
  <c r="M466" s="1"/>
  <c r="N466" s="1"/>
  <c r="O466" s="1"/>
  <c r="D488"/>
  <c r="N488" s="1"/>
  <c r="O488" s="1"/>
  <c r="D490"/>
  <c r="M490" s="1"/>
  <c r="D503"/>
  <c r="M503" s="1"/>
  <c r="D519"/>
  <c r="M519" s="1"/>
  <c r="T552"/>
  <c r="D568"/>
  <c r="R569"/>
  <c r="D576"/>
  <c r="M576" s="1"/>
  <c r="R584"/>
  <c r="D655"/>
  <c r="M655" s="1"/>
  <c r="N655" s="1"/>
  <c r="O655" s="1"/>
  <c r="T661"/>
  <c r="D690"/>
  <c r="N690" s="1"/>
  <c r="O690" s="1"/>
  <c r="D716"/>
  <c r="N716" s="1"/>
  <c r="O716" s="1"/>
  <c r="D731"/>
  <c r="M731" s="1"/>
  <c r="D744"/>
  <c r="N744" s="1"/>
  <c r="O744" s="1"/>
  <c r="D746"/>
  <c r="M746" s="1"/>
  <c r="D759"/>
  <c r="M759" s="1"/>
  <c r="T767"/>
  <c r="T778"/>
  <c r="T780"/>
  <c r="T822"/>
  <c r="D845"/>
  <c r="N845" s="1"/>
  <c r="O845" s="1"/>
  <c r="T851"/>
  <c r="T888"/>
  <c r="T890"/>
  <c r="D895"/>
  <c r="M895" s="1"/>
  <c r="N895" s="1"/>
  <c r="O895" s="1"/>
  <c r="T899"/>
  <c r="D904"/>
  <c r="M904" s="1"/>
  <c r="N904" s="1"/>
  <c r="O904" s="1"/>
  <c r="T928"/>
  <c r="D933"/>
  <c r="N933" s="1"/>
  <c r="O933" s="1"/>
  <c r="D56"/>
  <c r="D64"/>
  <c r="M64" s="1"/>
  <c r="T89"/>
  <c r="R89"/>
  <c r="D105"/>
  <c r="M105" s="1"/>
  <c r="N105" s="1"/>
  <c r="O105" s="1"/>
  <c r="D111"/>
  <c r="M111" s="1"/>
  <c r="N111" s="1"/>
  <c r="O111" s="1"/>
  <c r="T145"/>
  <c r="T151"/>
  <c r="D170"/>
  <c r="D202"/>
  <c r="M202" s="1"/>
  <c r="N202" s="1"/>
  <c r="O202" s="1"/>
  <c r="D229"/>
  <c r="M229" s="1"/>
  <c r="D231"/>
  <c r="M231" s="1"/>
  <c r="N231" s="1"/>
  <c r="O231" s="1"/>
  <c r="D326"/>
  <c r="M326" s="1"/>
  <c r="N326" s="1"/>
  <c r="O326" s="1"/>
  <c r="T340"/>
  <c r="D351"/>
  <c r="D355"/>
  <c r="D357"/>
  <c r="M357" s="1"/>
  <c r="N357" s="1"/>
  <c r="O357" s="1"/>
  <c r="T375"/>
  <c r="R379"/>
  <c r="T379"/>
  <c r="T529"/>
  <c r="R529"/>
  <c r="T603"/>
  <c r="R603"/>
  <c r="D37"/>
  <c r="M37" s="1"/>
  <c r="N37" s="1"/>
  <c r="O37" s="1"/>
  <c r="D41"/>
  <c r="N41" s="1"/>
  <c r="O41" s="1"/>
  <c r="T87"/>
  <c r="R87"/>
  <c r="R126"/>
  <c r="D136"/>
  <c r="N136" s="1"/>
  <c r="O136" s="1"/>
  <c r="D138"/>
  <c r="M138" s="1"/>
  <c r="D140"/>
  <c r="N140" s="1"/>
  <c r="O140" s="1"/>
  <c r="R141"/>
  <c r="T143"/>
  <c r="R145"/>
  <c r="D148"/>
  <c r="R149"/>
  <c r="R151"/>
  <c r="D157"/>
  <c r="M157" s="1"/>
  <c r="N157" s="1"/>
  <c r="O157" s="1"/>
  <c r="R183"/>
  <c r="D217"/>
  <c r="M217" s="1"/>
  <c r="N217" s="1"/>
  <c r="O217" s="1"/>
  <c r="R240"/>
  <c r="R288"/>
  <c r="T319"/>
  <c r="R427"/>
  <c r="T446"/>
  <c r="R523"/>
  <c r="D546"/>
  <c r="N546" s="1"/>
  <c r="O546" s="1"/>
  <c r="D559"/>
  <c r="M559" s="1"/>
  <c r="D561"/>
  <c r="N561" s="1"/>
  <c r="O561" s="1"/>
  <c r="D595"/>
  <c r="M595" s="1"/>
  <c r="D617"/>
  <c r="N617" s="1"/>
  <c r="O617" s="1"/>
  <c r="T653"/>
  <c r="R653"/>
  <c r="D123"/>
  <c r="M123" s="1"/>
  <c r="N123" s="1"/>
  <c r="O123" s="1"/>
  <c r="D159"/>
  <c r="M159" s="1"/>
  <c r="N159" s="1"/>
  <c r="O159" s="1"/>
  <c r="R338"/>
  <c r="T506"/>
  <c r="R506"/>
  <c r="T548"/>
  <c r="R548"/>
  <c r="R623"/>
  <c r="T623"/>
  <c r="D11"/>
  <c r="N11" s="1"/>
  <c r="O11" s="1"/>
  <c r="D17"/>
  <c r="M17" s="1"/>
  <c r="N17" s="1"/>
  <c r="O17" s="1"/>
  <c r="T18"/>
  <c r="D15"/>
  <c r="N15" s="1"/>
  <c r="O15" s="1"/>
  <c r="D25"/>
  <c r="M25" s="1"/>
  <c r="N25" s="1"/>
  <c r="O25" s="1"/>
  <c r="T33"/>
  <c r="R43"/>
  <c r="T85"/>
  <c r="T99"/>
  <c r="D121"/>
  <c r="M121" s="1"/>
  <c r="T130"/>
  <c r="R134"/>
  <c r="D144"/>
  <c r="M144" s="1"/>
  <c r="D146"/>
  <c r="M146" s="1"/>
  <c r="D152"/>
  <c r="M152" s="1"/>
  <c r="N152" s="1"/>
  <c r="O152" s="1"/>
  <c r="D174"/>
  <c r="M174" s="1"/>
  <c r="N174" s="1"/>
  <c r="O174" s="1"/>
  <c r="D195"/>
  <c r="M195" s="1"/>
  <c r="N195" s="1"/>
  <c r="O195" s="1"/>
  <c r="T198"/>
  <c r="D204"/>
  <c r="M204" s="1"/>
  <c r="R209"/>
  <c r="T235"/>
  <c r="T237"/>
  <c r="D277"/>
  <c r="M277" s="1"/>
  <c r="R305"/>
  <c r="T307"/>
  <c r="T313"/>
  <c r="R315"/>
  <c r="D320"/>
  <c r="M320" s="1"/>
  <c r="N320" s="1"/>
  <c r="O320" s="1"/>
  <c r="R330"/>
  <c r="T330"/>
  <c r="T423"/>
  <c r="R444"/>
  <c r="T485"/>
  <c r="R485"/>
  <c r="T521"/>
  <c r="D615"/>
  <c r="M615" s="1"/>
  <c r="D193"/>
  <c r="M193" s="1"/>
  <c r="N193" s="1"/>
  <c r="O193" s="1"/>
  <c r="T196"/>
  <c r="T200"/>
  <c r="T357"/>
  <c r="R357"/>
  <c r="R388"/>
  <c r="T388"/>
  <c r="R442"/>
  <c r="T442"/>
  <c r="T686"/>
  <c r="R686"/>
  <c r="R3"/>
  <c r="R75"/>
  <c r="D86"/>
  <c r="M86" s="1"/>
  <c r="N86" s="1"/>
  <c r="O86" s="1"/>
  <c r="D100"/>
  <c r="M100" s="1"/>
  <c r="N100" s="1"/>
  <c r="O100" s="1"/>
  <c r="T101"/>
  <c r="R109"/>
  <c r="D125"/>
  <c r="M125" s="1"/>
  <c r="N125" s="1"/>
  <c r="O125" s="1"/>
  <c r="D161"/>
  <c r="M161" s="1"/>
  <c r="T168"/>
  <c r="R202"/>
  <c r="R211"/>
  <c r="T233"/>
  <c r="R239"/>
  <c r="R249"/>
  <c r="T253"/>
  <c r="R253"/>
  <c r="R273"/>
  <c r="R281"/>
  <c r="D368"/>
  <c r="M368" s="1"/>
  <c r="N368" s="1"/>
  <c r="O368" s="1"/>
  <c r="R384"/>
  <c r="R483"/>
  <c r="T498"/>
  <c r="T615"/>
  <c r="R615"/>
  <c r="D2"/>
  <c r="N2" s="1"/>
  <c r="O2" s="1"/>
  <c r="R17"/>
  <c r="T21"/>
  <c r="D34"/>
  <c r="M34" s="1"/>
  <c r="N34" s="1"/>
  <c r="O34" s="1"/>
  <c r="D42"/>
  <c r="M42" s="1"/>
  <c r="N42" s="1"/>
  <c r="O42" s="1"/>
  <c r="D46"/>
  <c r="M46" s="1"/>
  <c r="T54"/>
  <c r="D59"/>
  <c r="N59" s="1"/>
  <c r="O59" s="1"/>
  <c r="T64"/>
  <c r="D74"/>
  <c r="M74" s="1"/>
  <c r="N74" s="1"/>
  <c r="O74" s="1"/>
  <c r="D78"/>
  <c r="M78" s="1"/>
  <c r="D82"/>
  <c r="N82" s="1"/>
  <c r="O82" s="1"/>
  <c r="R113"/>
  <c r="T115"/>
  <c r="D127"/>
  <c r="M127" s="1"/>
  <c r="R140"/>
  <c r="D150"/>
  <c r="M150" s="1"/>
  <c r="N150" s="1"/>
  <c r="O150" s="1"/>
  <c r="T155"/>
  <c r="T170"/>
  <c r="R172"/>
  <c r="T172"/>
  <c r="R176"/>
  <c r="R217"/>
  <c r="T231"/>
  <c r="D234"/>
  <c r="D236"/>
  <c r="T251"/>
  <c r="D256"/>
  <c r="M256" s="1"/>
  <c r="N256" s="1"/>
  <c r="O256" s="1"/>
  <c r="T263"/>
  <c r="T269"/>
  <c r="T279"/>
  <c r="R285"/>
  <c r="D308"/>
  <c r="N308" s="1"/>
  <c r="O308" s="1"/>
  <c r="D348"/>
  <c r="M348" s="1"/>
  <c r="N348" s="1"/>
  <c r="O348" s="1"/>
  <c r="T380"/>
  <c r="R399"/>
  <c r="D414"/>
  <c r="M414" s="1"/>
  <c r="N414" s="1"/>
  <c r="O414" s="1"/>
  <c r="R434"/>
  <c r="R438"/>
  <c r="T500"/>
  <c r="T544"/>
  <c r="D554"/>
  <c r="N554" s="1"/>
  <c r="O554" s="1"/>
  <c r="D643"/>
  <c r="N643" s="1"/>
  <c r="O643" s="1"/>
  <c r="D32"/>
  <c r="N32" s="1"/>
  <c r="O32" s="1"/>
  <c r="D63"/>
  <c r="M63" s="1"/>
  <c r="N63" s="1"/>
  <c r="O63" s="1"/>
  <c r="D80"/>
  <c r="N80" s="1"/>
  <c r="O80" s="1"/>
  <c r="D104"/>
  <c r="M104" s="1"/>
  <c r="N104" s="1"/>
  <c r="O104" s="1"/>
  <c r="D106"/>
  <c r="M106" s="1"/>
  <c r="N106" s="1"/>
  <c r="O106" s="1"/>
  <c r="T107"/>
  <c r="D137"/>
  <c r="M137" s="1"/>
  <c r="N137" s="1"/>
  <c r="O137" s="1"/>
  <c r="D139"/>
  <c r="M139" s="1"/>
  <c r="D167"/>
  <c r="M167" s="1"/>
  <c r="N167" s="1"/>
  <c r="O167" s="1"/>
  <c r="T227"/>
  <c r="D252"/>
  <c r="M252" s="1"/>
  <c r="N252" s="1"/>
  <c r="O252" s="1"/>
  <c r="D260"/>
  <c r="M260" s="1"/>
  <c r="N260" s="1"/>
  <c r="O260" s="1"/>
  <c r="D264"/>
  <c r="M264" s="1"/>
  <c r="N264" s="1"/>
  <c r="O264" s="1"/>
  <c r="D268"/>
  <c r="M268" s="1"/>
  <c r="N268" s="1"/>
  <c r="O268" s="1"/>
  <c r="D270"/>
  <c r="M270" s="1"/>
  <c r="N270" s="1"/>
  <c r="O270" s="1"/>
  <c r="D295"/>
  <c r="T296"/>
  <c r="D302"/>
  <c r="M302" s="1"/>
  <c r="N302" s="1"/>
  <c r="O302" s="1"/>
  <c r="T374"/>
  <c r="R374"/>
  <c r="T376"/>
  <c r="T386"/>
  <c r="D6"/>
  <c r="M6" s="1"/>
  <c r="N6" s="1"/>
  <c r="O6" s="1"/>
  <c r="T15"/>
  <c r="D26"/>
  <c r="N26" s="1"/>
  <c r="O26" s="1"/>
  <c r="T28"/>
  <c r="D40"/>
  <c r="T50"/>
  <c r="D57"/>
  <c r="M57" s="1"/>
  <c r="D67"/>
  <c r="D96"/>
  <c r="D110"/>
  <c r="M110" s="1"/>
  <c r="N110" s="1"/>
  <c r="O110" s="1"/>
  <c r="D116"/>
  <c r="M116" s="1"/>
  <c r="N116" s="1"/>
  <c r="O116" s="1"/>
  <c r="R117"/>
  <c r="R150"/>
  <c r="T150"/>
  <c r="R152"/>
  <c r="T159"/>
  <c r="D173"/>
  <c r="M173" s="1"/>
  <c r="T191"/>
  <c r="R195"/>
  <c r="D203"/>
  <c r="D212"/>
  <c r="T215"/>
  <c r="T221"/>
  <c r="T223"/>
  <c r="D228"/>
  <c r="M228" s="1"/>
  <c r="N228" s="1"/>
  <c r="O228" s="1"/>
  <c r="T241"/>
  <c r="D274"/>
  <c r="T275"/>
  <c r="D282"/>
  <c r="M282" s="1"/>
  <c r="N282" s="1"/>
  <c r="O282" s="1"/>
  <c r="R296"/>
  <c r="T318"/>
  <c r="R339"/>
  <c r="T339"/>
  <c r="R362"/>
  <c r="R376"/>
  <c r="D383"/>
  <c r="M383" s="1"/>
  <c r="N383" s="1"/>
  <c r="O383" s="1"/>
  <c r="T511"/>
  <c r="T513"/>
  <c r="D552"/>
  <c r="M552" s="1"/>
  <c r="D639"/>
  <c r="N639" s="1"/>
  <c r="O639" s="1"/>
  <c r="T706"/>
  <c r="R706"/>
  <c r="R337"/>
  <c r="T337"/>
  <c r="R393"/>
  <c r="T393"/>
  <c r="R585"/>
  <c r="T585"/>
  <c r="D14"/>
  <c r="M14" s="1"/>
  <c r="N14" s="1"/>
  <c r="O14" s="1"/>
  <c r="D20"/>
  <c r="M20" s="1"/>
  <c r="N20" s="1"/>
  <c r="O20" s="1"/>
  <c r="T42"/>
  <c r="T46"/>
  <c r="T48"/>
  <c r="D55"/>
  <c r="M55" s="1"/>
  <c r="N55" s="1"/>
  <c r="O55" s="1"/>
  <c r="R72"/>
  <c r="T78"/>
  <c r="T84"/>
  <c r="T86"/>
  <c r="D89"/>
  <c r="M89" s="1"/>
  <c r="T92"/>
  <c r="R94"/>
  <c r="T96"/>
  <c r="D158"/>
  <c r="M158" s="1"/>
  <c r="N158" s="1"/>
  <c r="O158" s="1"/>
  <c r="T161"/>
  <c r="T163"/>
  <c r="R167"/>
  <c r="D183"/>
  <c r="M183" s="1"/>
  <c r="N183" s="1"/>
  <c r="O183" s="1"/>
  <c r="R184"/>
  <c r="R197"/>
  <c r="D207"/>
  <c r="T208"/>
  <c r="R238"/>
  <c r="T243"/>
  <c r="R248"/>
  <c r="T256"/>
  <c r="R258"/>
  <c r="T289"/>
  <c r="R304"/>
  <c r="T304"/>
  <c r="R316"/>
  <c r="T316"/>
  <c r="D321"/>
  <c r="M321" s="1"/>
  <c r="N321" s="1"/>
  <c r="O321" s="1"/>
  <c r="T327"/>
  <c r="T490"/>
  <c r="R581"/>
  <c r="R41"/>
  <c r="T41"/>
  <c r="D49"/>
  <c r="M49" s="1"/>
  <c r="N49" s="1"/>
  <c r="O49" s="1"/>
  <c r="D87"/>
  <c r="M87" s="1"/>
  <c r="N87" s="1"/>
  <c r="O87" s="1"/>
  <c r="D99"/>
  <c r="M99" s="1"/>
  <c r="N99" s="1"/>
  <c r="O99" s="1"/>
  <c r="D118"/>
  <c r="M118" s="1"/>
  <c r="N118" s="1"/>
  <c r="O118" s="1"/>
  <c r="T137"/>
  <c r="D147"/>
  <c r="N147" s="1"/>
  <c r="O147" s="1"/>
  <c r="T154"/>
  <c r="D164"/>
  <c r="M164" s="1"/>
  <c r="N164" s="1"/>
  <c r="O164" s="1"/>
  <c r="D166"/>
  <c r="D179"/>
  <c r="M179" s="1"/>
  <c r="N179" s="1"/>
  <c r="O179" s="1"/>
  <c r="D290"/>
  <c r="M290" s="1"/>
  <c r="T308"/>
  <c r="T335"/>
  <c r="T356"/>
  <c r="D375"/>
  <c r="M375" s="1"/>
  <c r="N375" s="1"/>
  <c r="O375" s="1"/>
  <c r="T412"/>
  <c r="R412"/>
  <c r="R456"/>
  <c r="T456"/>
  <c r="T579"/>
  <c r="T607"/>
  <c r="R607"/>
  <c r="T40"/>
  <c r="D47"/>
  <c r="M47" s="1"/>
  <c r="N47" s="1"/>
  <c r="O47" s="1"/>
  <c r="T57"/>
  <c r="D93"/>
  <c r="M93" s="1"/>
  <c r="D97"/>
  <c r="M97" s="1"/>
  <c r="N97" s="1"/>
  <c r="O97" s="1"/>
  <c r="D128"/>
  <c r="M128" s="1"/>
  <c r="T181"/>
  <c r="D187"/>
  <c r="D235"/>
  <c r="M235" s="1"/>
  <c r="D242"/>
  <c r="M242" s="1"/>
  <c r="D247"/>
  <c r="M247" s="1"/>
  <c r="N247" s="1"/>
  <c r="O247" s="1"/>
  <c r="D317"/>
  <c r="M317" s="1"/>
  <c r="N317" s="1"/>
  <c r="O317" s="1"/>
  <c r="T329"/>
  <c r="T352"/>
  <c r="R356"/>
  <c r="T358"/>
  <c r="T454"/>
  <c r="R454"/>
  <c r="D489"/>
  <c r="N489" s="1"/>
  <c r="O489" s="1"/>
  <c r="D508"/>
  <c r="T531"/>
  <c r="R531"/>
  <c r="T635"/>
  <c r="T637"/>
  <c r="T657"/>
  <c r="T659"/>
  <c r="D662"/>
  <c r="M662" s="1"/>
  <c r="T16"/>
  <c r="T24"/>
  <c r="D33"/>
  <c r="D43"/>
  <c r="M43" s="1"/>
  <c r="N43" s="1"/>
  <c r="O43" s="1"/>
  <c r="T53"/>
  <c r="D73"/>
  <c r="M73" s="1"/>
  <c r="N73" s="1"/>
  <c r="O73" s="1"/>
  <c r="D83"/>
  <c r="N83" s="1"/>
  <c r="O83" s="1"/>
  <c r="D95"/>
  <c r="N95" s="1"/>
  <c r="O95" s="1"/>
  <c r="T114"/>
  <c r="D134"/>
  <c r="M134" s="1"/>
  <c r="N134" s="1"/>
  <c r="O134" s="1"/>
  <c r="T216"/>
  <c r="R216"/>
  <c r="T224"/>
  <c r="T226"/>
  <c r="D237"/>
  <c r="M237" s="1"/>
  <c r="D259"/>
  <c r="M259" s="1"/>
  <c r="N259" s="1"/>
  <c r="O259" s="1"/>
  <c r="D265"/>
  <c r="M265" s="1"/>
  <c r="N265" s="1"/>
  <c r="O265" s="1"/>
  <c r="R276"/>
  <c r="T276"/>
  <c r="D330"/>
  <c r="M330" s="1"/>
  <c r="N330" s="1"/>
  <c r="O330" s="1"/>
  <c r="T342"/>
  <c r="D619"/>
  <c r="N619" s="1"/>
  <c r="O619" s="1"/>
  <c r="T627"/>
  <c r="D821"/>
  <c r="M821" s="1"/>
  <c r="D934"/>
  <c r="R839"/>
  <c r="T700"/>
  <c r="R736"/>
  <c r="R750"/>
  <c r="T750"/>
  <c r="D763"/>
  <c r="N763" s="1"/>
  <c r="O763" s="1"/>
  <c r="T814"/>
  <c r="D817"/>
  <c r="M817" s="1"/>
  <c r="D836"/>
  <c r="D883"/>
  <c r="M883" s="1"/>
  <c r="N883" s="1"/>
  <c r="O883" s="1"/>
  <c r="D914"/>
  <c r="M914" s="1"/>
  <c r="N914" s="1"/>
  <c r="O914" s="1"/>
  <c r="D932"/>
  <c r="M932" s="1"/>
  <c r="D949"/>
  <c r="M949" s="1"/>
  <c r="D765"/>
  <c r="R793"/>
  <c r="T793"/>
  <c r="T889"/>
  <c r="R889"/>
  <c r="D480"/>
  <c r="D532"/>
  <c r="N532" s="1"/>
  <c r="O532" s="1"/>
  <c r="T577"/>
  <c r="D580"/>
  <c r="N580" s="1"/>
  <c r="O580" s="1"/>
  <c r="D632"/>
  <c r="M632" s="1"/>
  <c r="D691"/>
  <c r="M691" s="1"/>
  <c r="T728"/>
  <c r="R787"/>
  <c r="T789"/>
  <c r="R789"/>
  <c r="T791"/>
  <c r="R854"/>
  <c r="T862"/>
  <c r="T866"/>
  <c r="R866"/>
  <c r="D947"/>
  <c r="N947" s="1"/>
  <c r="O947" s="1"/>
  <c r="D328"/>
  <c r="M328" s="1"/>
  <c r="N328" s="1"/>
  <c r="O328" s="1"/>
  <c r="T333"/>
  <c r="D401"/>
  <c r="N401" s="1"/>
  <c r="O401" s="1"/>
  <c r="T418"/>
  <c r="D463"/>
  <c r="M463" s="1"/>
  <c r="N463" s="1"/>
  <c r="O463" s="1"/>
  <c r="T474"/>
  <c r="D534"/>
  <c r="N534" s="1"/>
  <c r="O534" s="1"/>
  <c r="T537"/>
  <c r="T550"/>
  <c r="D596"/>
  <c r="M596" s="1"/>
  <c r="D612"/>
  <c r="D626"/>
  <c r="M626" s="1"/>
  <c r="N626" s="1"/>
  <c r="O626" s="1"/>
  <c r="D656"/>
  <c r="T672"/>
  <c r="T678"/>
  <c r="T680"/>
  <c r="D715"/>
  <c r="M715" s="1"/>
  <c r="D719"/>
  <c r="N719" s="1"/>
  <c r="O719" s="1"/>
  <c r="R724"/>
  <c r="R810"/>
  <c r="T812"/>
  <c r="T858"/>
  <c r="R910"/>
  <c r="D928"/>
  <c r="M928" s="1"/>
  <c r="N928" s="1"/>
  <c r="O928" s="1"/>
  <c r="D403"/>
  <c r="M403" s="1"/>
  <c r="N403" s="1"/>
  <c r="O403" s="1"/>
  <c r="D409"/>
  <c r="M409" s="1"/>
  <c r="N409" s="1"/>
  <c r="O409" s="1"/>
  <c r="T414"/>
  <c r="D424"/>
  <c r="M424" s="1"/>
  <c r="N424" s="1"/>
  <c r="O424" s="1"/>
  <c r="D449"/>
  <c r="M449" s="1"/>
  <c r="D455"/>
  <c r="M455" s="1"/>
  <c r="N455" s="1"/>
  <c r="O455" s="1"/>
  <c r="D484"/>
  <c r="M484" s="1"/>
  <c r="N484" s="1"/>
  <c r="O484" s="1"/>
  <c r="D592"/>
  <c r="N592" s="1"/>
  <c r="O592" s="1"/>
  <c r="D594"/>
  <c r="D600"/>
  <c r="N600" s="1"/>
  <c r="O600" s="1"/>
  <c r="D610"/>
  <c r="N610" s="1"/>
  <c r="O610" s="1"/>
  <c r="T617"/>
  <c r="D620"/>
  <c r="N620" s="1"/>
  <c r="O620" s="1"/>
  <c r="D622"/>
  <c r="N622" s="1"/>
  <c r="O622" s="1"/>
  <c r="D640"/>
  <c r="D644"/>
  <c r="M644" s="1"/>
  <c r="T647"/>
  <c r="T670"/>
  <c r="T804"/>
  <c r="T808"/>
  <c r="T660"/>
  <c r="R660"/>
  <c r="T739"/>
  <c r="R739"/>
  <c r="T806"/>
  <c r="T177"/>
  <c r="D180"/>
  <c r="M180" s="1"/>
  <c r="N180" s="1"/>
  <c r="O180" s="1"/>
  <c r="D198"/>
  <c r="M198" s="1"/>
  <c r="N198" s="1"/>
  <c r="O198" s="1"/>
  <c r="T214"/>
  <c r="T220"/>
  <c r="T247"/>
  <c r="D253"/>
  <c r="N253" s="1"/>
  <c r="O253" s="1"/>
  <c r="T292"/>
  <c r="T310"/>
  <c r="D316"/>
  <c r="M316" s="1"/>
  <c r="N316" s="1"/>
  <c r="O316" s="1"/>
  <c r="T353"/>
  <c r="D359"/>
  <c r="M359" s="1"/>
  <c r="N359" s="1"/>
  <c r="O359" s="1"/>
  <c r="D361"/>
  <c r="M361" s="1"/>
  <c r="N361" s="1"/>
  <c r="O361" s="1"/>
  <c r="D363"/>
  <c r="M363" s="1"/>
  <c r="D365"/>
  <c r="M365" s="1"/>
  <c r="N365" s="1"/>
  <c r="O365" s="1"/>
  <c r="D369"/>
  <c r="T381"/>
  <c r="D417"/>
  <c r="M417" s="1"/>
  <c r="T447"/>
  <c r="T457"/>
  <c r="D471"/>
  <c r="M471" s="1"/>
  <c r="D473"/>
  <c r="N473" s="1"/>
  <c r="O473" s="1"/>
  <c r="R478"/>
  <c r="T489"/>
  <c r="D517"/>
  <c r="D521"/>
  <c r="R522"/>
  <c r="D553"/>
  <c r="N553" s="1"/>
  <c r="O553" s="1"/>
  <c r="D555"/>
  <c r="T564"/>
  <c r="T566"/>
  <c r="D598"/>
  <c r="N598" s="1"/>
  <c r="O598" s="1"/>
  <c r="T600"/>
  <c r="D604"/>
  <c r="N604" s="1"/>
  <c r="O604" s="1"/>
  <c r="T658"/>
  <c r="R658"/>
  <c r="D667"/>
  <c r="N667" s="1"/>
  <c r="O667" s="1"/>
  <c r="D675"/>
  <c r="T705"/>
  <c r="T717"/>
  <c r="R733"/>
  <c r="R755"/>
  <c r="T759"/>
  <c r="D803"/>
  <c r="M803" s="1"/>
  <c r="D807"/>
  <c r="M807" s="1"/>
  <c r="R832"/>
  <c r="T904"/>
  <c r="D909"/>
  <c r="M909" s="1"/>
  <c r="N909" s="1"/>
  <c r="O909" s="1"/>
  <c r="R928"/>
  <c r="D215"/>
  <c r="T232"/>
  <c r="T268"/>
  <c r="D284"/>
  <c r="M284" s="1"/>
  <c r="N284" s="1"/>
  <c r="O284" s="1"/>
  <c r="D336"/>
  <c r="M336" s="1"/>
  <c r="N336" s="1"/>
  <c r="O336" s="1"/>
  <c r="T341"/>
  <c r="T343"/>
  <c r="T355"/>
  <c r="D378"/>
  <c r="T387"/>
  <c r="D390"/>
  <c r="M390" s="1"/>
  <c r="D392"/>
  <c r="N392" s="1"/>
  <c r="O392" s="1"/>
  <c r="T401"/>
  <c r="D407"/>
  <c r="M407" s="1"/>
  <c r="N407" s="1"/>
  <c r="O407" s="1"/>
  <c r="T461"/>
  <c r="D475"/>
  <c r="M475" s="1"/>
  <c r="N475" s="1"/>
  <c r="O475" s="1"/>
  <c r="D477"/>
  <c r="T482"/>
  <c r="T491"/>
  <c r="T514"/>
  <c r="D525"/>
  <c r="M525" s="1"/>
  <c r="T530"/>
  <c r="T586"/>
  <c r="D629"/>
  <c r="N629" s="1"/>
  <c r="O629" s="1"/>
  <c r="T697"/>
  <c r="T711"/>
  <c r="T713"/>
  <c r="T715"/>
  <c r="T723"/>
  <c r="T731"/>
  <c r="T735"/>
  <c r="T737"/>
  <c r="R737"/>
  <c r="D748"/>
  <c r="N748" s="1"/>
  <c r="O748" s="1"/>
  <c r="T753"/>
  <c r="D758"/>
  <c r="N758" s="1"/>
  <c r="O758" s="1"/>
  <c r="D774"/>
  <c r="N774" s="1"/>
  <c r="O774" s="1"/>
  <c r="T794"/>
  <c r="D849"/>
  <c r="M849" s="1"/>
  <c r="D851"/>
  <c r="N851" s="1"/>
  <c r="O851" s="1"/>
  <c r="T943"/>
  <c r="R484"/>
  <c r="T484"/>
  <c r="T924"/>
  <c r="R924"/>
  <c r="D382"/>
  <c r="R407"/>
  <c r="T407"/>
  <c r="T411"/>
  <c r="R411"/>
  <c r="D523"/>
  <c r="N523" s="1"/>
  <c r="O523" s="1"/>
  <c r="T588"/>
  <c r="R610"/>
  <c r="T614"/>
  <c r="R614"/>
  <c r="R695"/>
  <c r="T255"/>
  <c r="T294"/>
  <c r="T299"/>
  <c r="D305"/>
  <c r="M305" s="1"/>
  <c r="T320"/>
  <c r="D327"/>
  <c r="M327" s="1"/>
  <c r="N327" s="1"/>
  <c r="O327" s="1"/>
  <c r="D340"/>
  <c r="N340" s="1"/>
  <c r="O340" s="1"/>
  <c r="D354"/>
  <c r="M354" s="1"/>
  <c r="N354" s="1"/>
  <c r="O354" s="1"/>
  <c r="R359"/>
  <c r="T361"/>
  <c r="T367"/>
  <c r="T428"/>
  <c r="T430"/>
  <c r="T449"/>
  <c r="D456"/>
  <c r="M456" s="1"/>
  <c r="N456" s="1"/>
  <c r="O456" s="1"/>
  <c r="D464"/>
  <c r="M464" s="1"/>
  <c r="T486"/>
  <c r="D504"/>
  <c r="N504" s="1"/>
  <c r="O504" s="1"/>
  <c r="T505"/>
  <c r="T507"/>
  <c r="D529"/>
  <c r="N529" s="1"/>
  <c r="O529" s="1"/>
  <c r="R536"/>
  <c r="T536"/>
  <c r="T551"/>
  <c r="D573"/>
  <c r="M573" s="1"/>
  <c r="D621"/>
  <c r="M621" s="1"/>
  <c r="R646"/>
  <c r="R673"/>
  <c r="D698"/>
  <c r="N698" s="1"/>
  <c r="O698" s="1"/>
  <c r="R871"/>
  <c r="T939"/>
  <c r="D52"/>
  <c r="M52" s="1"/>
  <c r="N52" s="1"/>
  <c r="O52" s="1"/>
  <c r="T71"/>
  <c r="T83"/>
  <c r="D103"/>
  <c r="M103" s="1"/>
  <c r="D132"/>
  <c r="M132" s="1"/>
  <c r="N132" s="1"/>
  <c r="O132" s="1"/>
  <c r="D145"/>
  <c r="M145" s="1"/>
  <c r="N145" s="1"/>
  <c r="O145" s="1"/>
  <c r="T146"/>
  <c r="D149"/>
  <c r="M149" s="1"/>
  <c r="N149" s="1"/>
  <c r="O149" s="1"/>
  <c r="D160"/>
  <c r="M160" s="1"/>
  <c r="N160" s="1"/>
  <c r="O160" s="1"/>
  <c r="D171"/>
  <c r="M171" s="1"/>
  <c r="N171" s="1"/>
  <c r="O171" s="1"/>
  <c r="D175"/>
  <c r="M175" s="1"/>
  <c r="N175" s="1"/>
  <c r="O175" s="1"/>
  <c r="D210"/>
  <c r="M210" s="1"/>
  <c r="N210" s="1"/>
  <c r="O210" s="1"/>
  <c r="D227"/>
  <c r="M227" s="1"/>
  <c r="D233"/>
  <c r="M233" s="1"/>
  <c r="N233" s="1"/>
  <c r="O233" s="1"/>
  <c r="D250"/>
  <c r="M250" s="1"/>
  <c r="R255"/>
  <c r="T280"/>
  <c r="D300"/>
  <c r="M300" s="1"/>
  <c r="N300" s="1"/>
  <c r="O300" s="1"/>
  <c r="D315"/>
  <c r="M315" s="1"/>
  <c r="N315" s="1"/>
  <c r="O315" s="1"/>
  <c r="D325"/>
  <c r="M325" s="1"/>
  <c r="N325" s="1"/>
  <c r="O325" s="1"/>
  <c r="D331"/>
  <c r="M331" s="1"/>
  <c r="N331" s="1"/>
  <c r="O331" s="1"/>
  <c r="D362"/>
  <c r="M362" s="1"/>
  <c r="R367"/>
  <c r="T369"/>
  <c r="T392"/>
  <c r="D412"/>
  <c r="M412" s="1"/>
  <c r="D418"/>
  <c r="T432"/>
  <c r="D440"/>
  <c r="M440" s="1"/>
  <c r="N440" s="1"/>
  <c r="O440" s="1"/>
  <c r="D442"/>
  <c r="M442" s="1"/>
  <c r="N442" s="1"/>
  <c r="O442" s="1"/>
  <c r="D450"/>
  <c r="M450" s="1"/>
  <c r="N450" s="1"/>
  <c r="O450" s="1"/>
  <c r="D506"/>
  <c r="N506" s="1"/>
  <c r="O506" s="1"/>
  <c r="T519"/>
  <c r="T525"/>
  <c r="D548"/>
  <c r="N548" s="1"/>
  <c r="O548" s="1"/>
  <c r="T549"/>
  <c r="R551"/>
  <c r="D565"/>
  <c r="M565" s="1"/>
  <c r="D577"/>
  <c r="N577" s="1"/>
  <c r="O577" s="1"/>
  <c r="D625"/>
  <c r="M625" s="1"/>
  <c r="N625" s="1"/>
  <c r="O625" s="1"/>
  <c r="D645"/>
  <c r="M645" s="1"/>
  <c r="T665"/>
  <c r="R671"/>
  <c r="D684"/>
  <c r="M684" s="1"/>
  <c r="D686"/>
  <c r="N686" s="1"/>
  <c r="O686" s="1"/>
  <c r="D696"/>
  <c r="M696" s="1"/>
  <c r="D710"/>
  <c r="N710" s="1"/>
  <c r="O710" s="1"/>
  <c r="D712"/>
  <c r="N712" s="1"/>
  <c r="O712" s="1"/>
  <c r="T764"/>
  <c r="T770"/>
  <c r="T772"/>
  <c r="R772"/>
  <c r="T774"/>
  <c r="D827"/>
  <c r="N827" s="1"/>
  <c r="O827" s="1"/>
  <c r="T843"/>
  <c r="D916"/>
  <c r="N916" s="1"/>
  <c r="O916" s="1"/>
  <c r="D938"/>
  <c r="N938" s="1"/>
  <c r="O938" s="1"/>
  <c r="D942"/>
  <c r="D872"/>
  <c r="D903"/>
  <c r="M903" s="1"/>
  <c r="N903" s="1"/>
  <c r="O903" s="1"/>
  <c r="D907"/>
  <c r="M907" s="1"/>
  <c r="D771"/>
  <c r="D786"/>
  <c r="N786" s="1"/>
  <c r="O786" s="1"/>
  <c r="T795"/>
  <c r="T825"/>
  <c r="T836"/>
  <c r="T845"/>
  <c r="R881"/>
  <c r="T893"/>
  <c r="R922"/>
  <c r="T934"/>
  <c r="T875"/>
  <c r="T887"/>
  <c r="T918"/>
  <c r="T932"/>
  <c r="R815"/>
  <c r="R829"/>
  <c r="R840"/>
  <c r="T868"/>
  <c r="D886"/>
  <c r="N886" s="1"/>
  <c r="O886" s="1"/>
  <c r="D679"/>
  <c r="N679" s="1"/>
  <c r="O679" s="1"/>
  <c r="T696"/>
  <c r="T763"/>
  <c r="D777"/>
  <c r="D783"/>
  <c r="M783" s="1"/>
  <c r="T805"/>
  <c r="T847"/>
  <c r="T853"/>
  <c r="D882"/>
  <c r="M882" s="1"/>
  <c r="N882" s="1"/>
  <c r="O882" s="1"/>
  <c r="T909"/>
  <c r="D919"/>
  <c r="N919" s="1"/>
  <c r="O919" s="1"/>
  <c r="D921"/>
  <c r="M921" s="1"/>
  <c r="N921" s="1"/>
  <c r="O921" s="1"/>
  <c r="T390"/>
  <c r="D452"/>
  <c r="M452" s="1"/>
  <c r="D468"/>
  <c r="M468" s="1"/>
  <c r="N468" s="1"/>
  <c r="O468" s="1"/>
  <c r="D496"/>
  <c r="D514"/>
  <c r="D516"/>
  <c r="N516" s="1"/>
  <c r="O516" s="1"/>
  <c r="D520"/>
  <c r="N520" s="1"/>
  <c r="O520" s="1"/>
  <c r="T539"/>
  <c r="T541"/>
  <c r="T559"/>
  <c r="D597"/>
  <c r="N597" s="1"/>
  <c r="O597" s="1"/>
  <c r="D603"/>
  <c r="N603" s="1"/>
  <c r="O603" s="1"/>
  <c r="D634"/>
  <c r="N634" s="1"/>
  <c r="O634" s="1"/>
  <c r="T652"/>
  <c r="T675"/>
  <c r="D695"/>
  <c r="D707"/>
  <c r="N707" s="1"/>
  <c r="O707" s="1"/>
  <c r="T710"/>
  <c r="T720"/>
  <c r="D724"/>
  <c r="D734"/>
  <c r="N734" s="1"/>
  <c r="O734" s="1"/>
  <c r="D753"/>
  <c r="R754"/>
  <c r="T765"/>
  <c r="T797"/>
  <c r="T799"/>
  <c r="D806"/>
  <c r="T809"/>
  <c r="T813"/>
  <c r="D837"/>
  <c r="N837" s="1"/>
  <c r="O837" s="1"/>
  <c r="D839"/>
  <c r="N839" s="1"/>
  <c r="O839" s="1"/>
  <c r="D854"/>
  <c r="M854" s="1"/>
  <c r="D856"/>
  <c r="N856" s="1"/>
  <c r="O856" s="1"/>
  <c r="T861"/>
  <c r="T872"/>
  <c r="D880"/>
  <c r="M880" s="1"/>
  <c r="N880" s="1"/>
  <c r="O880" s="1"/>
  <c r="T903"/>
  <c r="D935"/>
  <c r="N935" s="1"/>
  <c r="O935" s="1"/>
  <c r="T589"/>
  <c r="D609"/>
  <c r="N609" s="1"/>
  <c r="O609" s="1"/>
  <c r="D636"/>
  <c r="N636" s="1"/>
  <c r="O636" s="1"/>
  <c r="T741"/>
  <c r="T897"/>
  <c r="T911"/>
  <c r="T383"/>
  <c r="D385"/>
  <c r="M385" s="1"/>
  <c r="N385" s="1"/>
  <c r="O385" s="1"/>
  <c r="D408"/>
  <c r="D540"/>
  <c r="M540" s="1"/>
  <c r="T554"/>
  <c r="D560"/>
  <c r="N560" s="1"/>
  <c r="O560" s="1"/>
  <c r="T563"/>
  <c r="R571"/>
  <c r="T578"/>
  <c r="D584"/>
  <c r="N584" s="1"/>
  <c r="O584" s="1"/>
  <c r="D588"/>
  <c r="T628"/>
  <c r="D659"/>
  <c r="M659" s="1"/>
  <c r="R662"/>
  <c r="D681"/>
  <c r="N681" s="1"/>
  <c r="O681" s="1"/>
  <c r="T716"/>
  <c r="R718"/>
  <c r="D721"/>
  <c r="N721" s="1"/>
  <c r="O721" s="1"/>
  <c r="D738"/>
  <c r="N738" s="1"/>
  <c r="O738" s="1"/>
  <c r="R745"/>
  <c r="T786"/>
  <c r="D830"/>
  <c r="N830" s="1"/>
  <c r="O830" s="1"/>
  <c r="T844"/>
  <c r="D848"/>
  <c r="N848" s="1"/>
  <c r="O848" s="1"/>
  <c r="D898"/>
  <c r="M898" s="1"/>
  <c r="N898" s="1"/>
  <c r="O898" s="1"/>
  <c r="D900"/>
  <c r="M900" s="1"/>
  <c r="N900" s="1"/>
  <c r="O900" s="1"/>
  <c r="R921"/>
  <c r="T929"/>
  <c r="R383"/>
  <c r="D389"/>
  <c r="M389" s="1"/>
  <c r="N389" s="1"/>
  <c r="O389" s="1"/>
  <c r="T404"/>
  <c r="D410"/>
  <c r="M410" s="1"/>
  <c r="N410" s="1"/>
  <c r="O410" s="1"/>
  <c r="T415"/>
  <c r="T426"/>
  <c r="D432"/>
  <c r="N432" s="1"/>
  <c r="O432" s="1"/>
  <c r="D445"/>
  <c r="M445" s="1"/>
  <c r="N445" s="1"/>
  <c r="O445" s="1"/>
  <c r="D451"/>
  <c r="T464"/>
  <c r="T494"/>
  <c r="T496"/>
  <c r="T512"/>
  <c r="T516"/>
  <c r="T518"/>
  <c r="T520"/>
  <c r="D528"/>
  <c r="N528" s="1"/>
  <c r="O528" s="1"/>
  <c r="D564"/>
  <c r="M564" s="1"/>
  <c r="T573"/>
  <c r="D581"/>
  <c r="N581" s="1"/>
  <c r="O581" s="1"/>
  <c r="D586"/>
  <c r="N586" s="1"/>
  <c r="O586" s="1"/>
  <c r="T595"/>
  <c r="T636"/>
  <c r="T664"/>
  <c r="T679"/>
  <c r="T701"/>
  <c r="T714"/>
  <c r="D717"/>
  <c r="M717" s="1"/>
  <c r="T732"/>
  <c r="D755"/>
  <c r="N755" s="1"/>
  <c r="O755" s="1"/>
  <c r="T775"/>
  <c r="D789"/>
  <c r="D816"/>
  <c r="N816" s="1"/>
  <c r="O816" s="1"/>
  <c r="D832"/>
  <c r="N832" s="1"/>
  <c r="O832" s="1"/>
  <c r="R844"/>
  <c r="T874"/>
  <c r="T880"/>
  <c r="D885"/>
  <c r="M885" s="1"/>
  <c r="N885" s="1"/>
  <c r="O885" s="1"/>
  <c r="T892"/>
  <c r="T915"/>
  <c r="R929"/>
  <c r="T56"/>
  <c r="T67"/>
  <c r="D189"/>
  <c r="D513"/>
  <c r="R21"/>
  <c r="R47"/>
  <c r="T63"/>
  <c r="T74"/>
  <c r="R78"/>
  <c r="R97"/>
  <c r="R137"/>
  <c r="R166"/>
  <c r="T166"/>
  <c r="T222"/>
  <c r="R222"/>
  <c r="D232"/>
  <c r="D266"/>
  <c r="R436"/>
  <c r="T8"/>
  <c r="T34"/>
  <c r="D91"/>
  <c r="T119"/>
  <c r="T125"/>
  <c r="R125"/>
  <c r="R7"/>
  <c r="R25"/>
  <c r="R33"/>
  <c r="R51"/>
  <c r="R108"/>
  <c r="T12"/>
  <c r="R16"/>
  <c r="T38"/>
  <c r="R42"/>
  <c r="T59"/>
  <c r="R70"/>
  <c r="T81"/>
  <c r="T128"/>
  <c r="R143"/>
  <c r="T156"/>
  <c r="R156"/>
  <c r="R226"/>
  <c r="T271"/>
  <c r="R271"/>
  <c r="R290"/>
  <c r="R11"/>
  <c r="R20"/>
  <c r="R37"/>
  <c r="R46"/>
  <c r="T55"/>
  <c r="R96"/>
  <c r="R111"/>
  <c r="R115"/>
  <c r="R199"/>
  <c r="T257"/>
  <c r="R257"/>
  <c r="T495"/>
  <c r="R495"/>
  <c r="T6"/>
  <c r="R24"/>
  <c r="R28"/>
  <c r="T32"/>
  <c r="R50"/>
  <c r="R54"/>
  <c r="R58"/>
  <c r="T66"/>
  <c r="D71"/>
  <c r="R77"/>
  <c r="R84"/>
  <c r="R103"/>
  <c r="R212"/>
  <c r="T212"/>
  <c r="R219"/>
  <c r="T298"/>
  <c r="R298"/>
  <c r="T360"/>
  <c r="R360"/>
  <c r="T382"/>
  <c r="R382"/>
  <c r="R6"/>
  <c r="R32"/>
  <c r="T62"/>
  <c r="T118"/>
  <c r="R121"/>
  <c r="T136"/>
  <c r="R136"/>
  <c r="T194"/>
  <c r="R194"/>
  <c r="D279"/>
  <c r="D119"/>
  <c r="T174"/>
  <c r="T186"/>
  <c r="R396"/>
  <c r="R14"/>
  <c r="R40"/>
  <c r="R57"/>
  <c r="T69"/>
  <c r="D108"/>
  <c r="D151"/>
  <c r="R174"/>
  <c r="R186"/>
  <c r="R204"/>
  <c r="D293"/>
  <c r="D310"/>
  <c r="R334"/>
  <c r="R418"/>
  <c r="T19"/>
  <c r="T27"/>
  <c r="T45"/>
  <c r="T9"/>
  <c r="T35"/>
  <c r="T60"/>
  <c r="T76"/>
  <c r="D81"/>
  <c r="D88"/>
  <c r="T129"/>
  <c r="T157"/>
  <c r="D168"/>
  <c r="D192"/>
  <c r="D197"/>
  <c r="R261"/>
  <c r="T261"/>
  <c r="T5"/>
  <c r="T13"/>
  <c r="T31"/>
  <c r="T39"/>
  <c r="D77"/>
  <c r="T98"/>
  <c r="T105"/>
  <c r="D115"/>
  <c r="T229"/>
  <c r="R229"/>
  <c r="R302"/>
  <c r="T302"/>
  <c r="T346"/>
  <c r="R346"/>
  <c r="D155"/>
  <c r="D169"/>
  <c r="T179"/>
  <c r="R179"/>
  <c r="D181"/>
  <c r="D211"/>
  <c r="D257"/>
  <c r="D273"/>
  <c r="D304"/>
  <c r="T309"/>
  <c r="T311"/>
  <c r="R311"/>
  <c r="T317"/>
  <c r="R317"/>
  <c r="T373"/>
  <c r="R373"/>
  <c r="T409"/>
  <c r="T562"/>
  <c r="R562"/>
  <c r="T277"/>
  <c r="R277"/>
  <c r="T283"/>
  <c r="R283"/>
  <c r="T546"/>
  <c r="R546"/>
  <c r="R170"/>
  <c r="R181"/>
  <c r="T185"/>
  <c r="R185"/>
  <c r="R232"/>
  <c r="R235"/>
  <c r="R274"/>
  <c r="R307"/>
  <c r="R310"/>
  <c r="R319"/>
  <c r="R387"/>
  <c r="R440"/>
  <c r="T467"/>
  <c r="R467"/>
  <c r="R474"/>
  <c r="D163"/>
  <c r="T173"/>
  <c r="R173"/>
  <c r="R198"/>
  <c r="D213"/>
  <c r="D262"/>
  <c r="T267"/>
  <c r="R286"/>
  <c r="T324"/>
  <c r="R369"/>
  <c r="R391"/>
  <c r="D402"/>
  <c r="R432"/>
  <c r="D109"/>
  <c r="D143"/>
  <c r="T218"/>
  <c r="D230"/>
  <c r="D275"/>
  <c r="D281"/>
  <c r="D311"/>
  <c r="T312"/>
  <c r="T321"/>
  <c r="R321"/>
  <c r="T328"/>
  <c r="R328"/>
  <c r="D399"/>
  <c r="D421"/>
  <c r="T228"/>
  <c r="R228"/>
  <c r="D416"/>
  <c r="D426"/>
  <c r="D102"/>
  <c r="D162"/>
  <c r="T180"/>
  <c r="T192"/>
  <c r="R241"/>
  <c r="D251"/>
  <c r="R318"/>
  <c r="R333"/>
  <c r="D353"/>
  <c r="T395"/>
  <c r="R395"/>
  <c r="T422"/>
  <c r="R422"/>
  <c r="D443"/>
  <c r="R471"/>
  <c r="D178"/>
  <c r="T234"/>
  <c r="R234"/>
  <c r="D254"/>
  <c r="D394"/>
  <c r="D447"/>
  <c r="D470"/>
  <c r="D367"/>
  <c r="D372"/>
  <c r="T480"/>
  <c r="R480"/>
  <c r="D130"/>
  <c r="D185"/>
  <c r="D218"/>
  <c r="R237"/>
  <c r="T278"/>
  <c r="D283"/>
  <c r="T284"/>
  <c r="R323"/>
  <c r="T323"/>
  <c r="D350"/>
  <c r="D377"/>
  <c r="D479"/>
  <c r="T487"/>
  <c r="R487"/>
  <c r="T445"/>
  <c r="R445"/>
  <c r="T481"/>
  <c r="D486"/>
  <c r="T557"/>
  <c r="D543"/>
  <c r="T612"/>
  <c r="R612"/>
  <c r="T908"/>
  <c r="R908"/>
  <c r="R576"/>
  <c r="T684"/>
  <c r="R684"/>
  <c r="D729"/>
  <c r="T583"/>
  <c r="R583"/>
  <c r="T601"/>
  <c r="R601"/>
  <c r="T616"/>
  <c r="R616"/>
  <c r="R622"/>
  <c r="R698"/>
  <c r="T698"/>
  <c r="T502"/>
  <c r="R502"/>
  <c r="T509"/>
  <c r="R509"/>
  <c r="R580"/>
  <c r="T303"/>
  <c r="R355"/>
  <c r="R368"/>
  <c r="R377"/>
  <c r="R404"/>
  <c r="R417"/>
  <c r="R426"/>
  <c r="R447"/>
  <c r="R457"/>
  <c r="T460"/>
  <c r="D465"/>
  <c r="T473"/>
  <c r="R473"/>
  <c r="R516"/>
  <c r="R594"/>
  <c r="T605"/>
  <c r="R605"/>
  <c r="D269"/>
  <c r="D374"/>
  <c r="D423"/>
  <c r="T466"/>
  <c r="R466"/>
  <c r="R327"/>
  <c r="R345"/>
  <c r="D360"/>
  <c r="R394"/>
  <c r="R416"/>
  <c r="R443"/>
  <c r="R453"/>
  <c r="R340"/>
  <c r="R349"/>
  <c r="R389"/>
  <c r="R398"/>
  <c r="T459"/>
  <c r="R459"/>
  <c r="T479"/>
  <c r="T527"/>
  <c r="R527"/>
  <c r="R540"/>
  <c r="T545"/>
  <c r="R545"/>
  <c r="T565"/>
  <c r="R565"/>
  <c r="R687"/>
  <c r="T687"/>
  <c r="D206"/>
  <c r="D255"/>
  <c r="D318"/>
  <c r="R326"/>
  <c r="R331"/>
  <c r="D346"/>
  <c r="R353"/>
  <c r="R380"/>
  <c r="D395"/>
  <c r="R402"/>
  <c r="R429"/>
  <c r="D444"/>
  <c r="R446"/>
  <c r="R496"/>
  <c r="D500"/>
  <c r="D507"/>
  <c r="T534"/>
  <c r="D549"/>
  <c r="D578"/>
  <c r="T452"/>
  <c r="R452"/>
  <c r="T472"/>
  <c r="T488"/>
  <c r="T503"/>
  <c r="T515"/>
  <c r="R515"/>
  <c r="D590"/>
  <c r="R619"/>
  <c r="T619"/>
  <c r="D199"/>
  <c r="D248"/>
  <c r="D297"/>
  <c r="D332"/>
  <c r="R366"/>
  <c r="D381"/>
  <c r="R415"/>
  <c r="D430"/>
  <c r="D585"/>
  <c r="T608"/>
  <c r="R608"/>
  <c r="R668"/>
  <c r="T668"/>
  <c r="T709"/>
  <c r="R709"/>
  <c r="R627"/>
  <c r="R637"/>
  <c r="R650"/>
  <c r="R655"/>
  <c r="R776"/>
  <c r="R533"/>
  <c r="R539"/>
  <c r="R550"/>
  <c r="R556"/>
  <c r="D563"/>
  <c r="R621"/>
  <c r="R672"/>
  <c r="R720"/>
  <c r="T727"/>
  <c r="R767"/>
  <c r="T782"/>
  <c r="R782"/>
  <c r="R494"/>
  <c r="R501"/>
  <c r="R508"/>
  <c r="R520"/>
  <c r="R544"/>
  <c r="R618"/>
  <c r="R702"/>
  <c r="D510"/>
  <c r="T543"/>
  <c r="T574"/>
  <c r="D605"/>
  <c r="R611"/>
  <c r="D635"/>
  <c r="D648"/>
  <c r="D687"/>
  <c r="D705"/>
  <c r="D562"/>
  <c r="T567"/>
  <c r="R567"/>
  <c r="D587"/>
  <c r="T683"/>
  <c r="R683"/>
  <c r="D700"/>
  <c r="R492"/>
  <c r="N693"/>
  <c r="O693" s="1"/>
  <c r="T760"/>
  <c r="R760"/>
  <c r="R512"/>
  <c r="R518"/>
  <c r="R524"/>
  <c r="R553"/>
  <c r="R559"/>
  <c r="T592"/>
  <c r="R592"/>
  <c r="R599"/>
  <c r="R641"/>
  <c r="R651"/>
  <c r="R676"/>
  <c r="T676"/>
  <c r="D814"/>
  <c r="T831"/>
  <c r="R831"/>
  <c r="D670"/>
  <c r="D538"/>
  <c r="D593"/>
  <c r="T613"/>
  <c r="R663"/>
  <c r="T691"/>
  <c r="R730"/>
  <c r="T740"/>
  <c r="D769"/>
  <c r="D868"/>
  <c r="R869"/>
  <c r="T869"/>
  <c r="T885"/>
  <c r="R885"/>
  <c r="T747"/>
  <c r="R747"/>
  <c r="R636"/>
  <c r="D642"/>
  <c r="R649"/>
  <c r="D669"/>
  <c r="D677"/>
  <c r="R701"/>
  <c r="R712"/>
  <c r="R752"/>
  <c r="T877"/>
  <c r="R877"/>
  <c r="T654"/>
  <c r="R675"/>
  <c r="D688"/>
  <c r="R690"/>
  <c r="R764"/>
  <c r="R635"/>
  <c r="R726"/>
  <c r="R729"/>
  <c r="T640"/>
  <c r="R644"/>
  <c r="R678"/>
  <c r="R697"/>
  <c r="R708"/>
  <c r="R744"/>
  <c r="T744"/>
  <c r="T757"/>
  <c r="R757"/>
  <c r="R598"/>
  <c r="R604"/>
  <c r="T620"/>
  <c r="T626"/>
  <c r="D641"/>
  <c r="R648"/>
  <c r="R657"/>
  <c r="D663"/>
  <c r="R670"/>
  <c r="T682"/>
  <c r="T689"/>
  <c r="T704"/>
  <c r="R715"/>
  <c r="T719"/>
  <c r="R738"/>
  <c r="D557"/>
  <c r="R579"/>
  <c r="D606"/>
  <c r="R620"/>
  <c r="R625"/>
  <c r="D627"/>
  <c r="R630"/>
  <c r="T634"/>
  <c r="D672"/>
  <c r="R689"/>
  <c r="D720"/>
  <c r="T779"/>
  <c r="R779"/>
  <c r="T817"/>
  <c r="R817"/>
  <c r="R836"/>
  <c r="D649"/>
  <c r="D701"/>
  <c r="R725"/>
  <c r="T725"/>
  <c r="D739"/>
  <c r="D835"/>
  <c r="D599"/>
  <c r="T669"/>
  <c r="T677"/>
  <c r="D694"/>
  <c r="R901"/>
  <c r="T801"/>
  <c r="R801"/>
  <c r="R848"/>
  <c r="T848"/>
  <c r="T864"/>
  <c r="R864"/>
  <c r="D800"/>
  <c r="D825"/>
  <c r="T916"/>
  <c r="R916"/>
  <c r="T766"/>
  <c r="T769"/>
  <c r="R769"/>
  <c r="T796"/>
  <c r="R796"/>
  <c r="D811"/>
  <c r="T905"/>
  <c r="R905"/>
  <c r="D703"/>
  <c r="D745"/>
  <c r="R766"/>
  <c r="D820"/>
  <c r="T821"/>
  <c r="R821"/>
  <c r="D829"/>
  <c r="D860"/>
  <c r="M931"/>
  <c r="N931" s="1"/>
  <c r="O931" s="1"/>
  <c r="T751"/>
  <c r="R751"/>
  <c r="D764"/>
  <c r="D770"/>
  <c r="T900"/>
  <c r="R900"/>
  <c r="D740"/>
  <c r="T758"/>
  <c r="R778"/>
  <c r="T807"/>
  <c r="T816"/>
  <c r="R816"/>
  <c r="T849"/>
  <c r="R849"/>
  <c r="R873"/>
  <c r="R893"/>
  <c r="D689"/>
  <c r="D776"/>
  <c r="D787"/>
  <c r="T811"/>
  <c r="R811"/>
  <c r="D773"/>
  <c r="D794"/>
  <c r="T802"/>
  <c r="D871"/>
  <c r="D682"/>
  <c r="R790"/>
  <c r="R802"/>
  <c r="D810"/>
  <c r="T827"/>
  <c r="N802"/>
  <c r="O802" s="1"/>
  <c r="T857"/>
  <c r="T920"/>
  <c r="D906"/>
  <c r="T912"/>
  <c r="R912"/>
  <c r="R927"/>
  <c r="R942"/>
  <c r="D780"/>
  <c r="D808"/>
  <c r="T856"/>
  <c r="R856"/>
  <c r="D878"/>
  <c r="D913"/>
  <c r="T919"/>
  <c r="R919"/>
  <c r="R923"/>
  <c r="R934"/>
  <c r="T835"/>
  <c r="R825"/>
  <c r="R835"/>
  <c r="D857"/>
  <c r="T884"/>
  <c r="R884"/>
  <c r="R892"/>
  <c r="R907"/>
  <c r="R915"/>
  <c r="T926"/>
  <c r="R926"/>
  <c r="R930"/>
  <c r="R941"/>
  <c r="R851"/>
  <c r="T876"/>
  <c r="R880"/>
  <c r="R888"/>
  <c r="R788"/>
  <c r="R794"/>
  <c r="R800"/>
  <c r="T820"/>
  <c r="T863"/>
  <c r="R863"/>
  <c r="R899"/>
  <c r="R914"/>
  <c r="T933"/>
  <c r="R933"/>
  <c r="R937"/>
  <c r="T855"/>
  <c r="R859"/>
  <c r="R867"/>
  <c r="R879"/>
  <c r="R775"/>
  <c r="R781"/>
  <c r="D801"/>
  <c r="R809"/>
  <c r="R814"/>
  <c r="T834"/>
  <c r="T842"/>
  <c r="R842"/>
  <c r="R850"/>
  <c r="T891"/>
  <c r="R891"/>
  <c r="R895"/>
  <c r="R906"/>
  <c r="T940"/>
  <c r="R940"/>
  <c r="T828"/>
  <c r="T878"/>
  <c r="T883"/>
  <c r="T913"/>
  <c r="D752"/>
  <c r="D815"/>
  <c r="R828"/>
  <c r="D843"/>
  <c r="T870"/>
  <c r="R870"/>
  <c r="R878"/>
  <c r="D892"/>
  <c r="T898"/>
  <c r="R898"/>
  <c r="R913"/>
  <c r="D941"/>
  <c r="D717" i="3"/>
  <c r="M717" s="1"/>
  <c r="N717" s="1"/>
  <c r="O717" s="1"/>
  <c r="T717"/>
  <c r="T724"/>
  <c r="D724"/>
  <c r="M724" s="1"/>
  <c r="N724" s="1"/>
  <c r="O724" s="1"/>
  <c r="R717"/>
  <c r="R724"/>
  <c r="T73"/>
  <c r="D73"/>
  <c r="M73" s="1"/>
  <c r="N73" s="1"/>
  <c r="O73" s="1"/>
  <c r="T93"/>
  <c r="D93"/>
  <c r="M93" s="1"/>
  <c r="N93" s="1"/>
  <c r="O93" s="1"/>
  <c r="T6"/>
  <c r="D6"/>
  <c r="M6" s="1"/>
  <c r="T752"/>
  <c r="T435"/>
  <c r="D743"/>
  <c r="N743" s="1"/>
  <c r="O743" s="1"/>
  <c r="T65"/>
  <c r="T43"/>
  <c r="T553"/>
  <c r="D159"/>
  <c r="M159" s="1"/>
  <c r="N159" s="1"/>
  <c r="O159" s="1"/>
  <c r="T614"/>
  <c r="T635"/>
  <c r="D529"/>
  <c r="N529" s="1"/>
  <c r="O529" s="1"/>
  <c r="T136"/>
  <c r="T713"/>
  <c r="T102"/>
  <c r="D108"/>
  <c r="M108" s="1"/>
  <c r="N108" s="1"/>
  <c r="O108" s="1"/>
  <c r="D241"/>
  <c r="M241" s="1"/>
  <c r="N241" s="1"/>
  <c r="O241" s="1"/>
  <c r="D424"/>
  <c r="M424" s="1"/>
  <c r="D522"/>
  <c r="M522" s="1"/>
  <c r="T533"/>
  <c r="D662"/>
  <c r="M662" s="1"/>
  <c r="T18"/>
  <c r="T87"/>
  <c r="T143"/>
  <c r="D214"/>
  <c r="M214" s="1"/>
  <c r="T485"/>
  <c r="T499"/>
  <c r="T226"/>
  <c r="D52"/>
  <c r="N52" s="1"/>
  <c r="O52" s="1"/>
  <c r="D59"/>
  <c r="N59" s="1"/>
  <c r="O59" s="1"/>
  <c r="D273"/>
  <c r="M273" s="1"/>
  <c r="N273" s="1"/>
  <c r="O273" s="1"/>
  <c r="D300"/>
  <c r="N300" s="1"/>
  <c r="O300" s="1"/>
  <c r="D464"/>
  <c r="M464" s="1"/>
  <c r="T510"/>
  <c r="D527"/>
  <c r="N527" s="1"/>
  <c r="O527" s="1"/>
  <c r="D134"/>
  <c r="N134" s="1"/>
  <c r="O134" s="1"/>
  <c r="D653"/>
  <c r="N653" s="1"/>
  <c r="O653" s="1"/>
  <c r="D169"/>
  <c r="M169" s="1"/>
  <c r="N169" s="1"/>
  <c r="O169" s="1"/>
  <c r="T189"/>
  <c r="T466"/>
  <c r="T174"/>
  <c r="D595"/>
  <c r="M595" s="1"/>
  <c r="D760"/>
  <c r="N760" s="1"/>
  <c r="O760" s="1"/>
  <c r="D358"/>
  <c r="M358" s="1"/>
  <c r="T383"/>
  <c r="T411"/>
  <c r="T672"/>
  <c r="D749"/>
  <c r="M749" s="1"/>
  <c r="T224"/>
  <c r="D278"/>
  <c r="M278" s="1"/>
  <c r="D726"/>
  <c r="M726" s="1"/>
  <c r="T626"/>
  <c r="D202"/>
  <c r="M202" s="1"/>
  <c r="N202" s="1"/>
  <c r="O202" s="1"/>
  <c r="T208"/>
  <c r="D244"/>
  <c r="N244" s="1"/>
  <c r="O244" s="1"/>
  <c r="T650"/>
  <c r="D141"/>
  <c r="N141" s="1"/>
  <c r="O141" s="1"/>
  <c r="D469"/>
  <c r="M469" s="1"/>
  <c r="N469" s="1"/>
  <c r="O469" s="1"/>
  <c r="D20"/>
  <c r="N20" s="1"/>
  <c r="O20" s="1"/>
  <c r="D23"/>
  <c r="N23" s="1"/>
  <c r="O23" s="1"/>
  <c r="T536"/>
  <c r="D567"/>
  <c r="M567" s="1"/>
  <c r="T571"/>
  <c r="T592"/>
  <c r="T599"/>
  <c r="T399"/>
  <c r="D409"/>
  <c r="M409" s="1"/>
  <c r="D507"/>
  <c r="M507" s="1"/>
  <c r="D126"/>
  <c r="M126" s="1"/>
  <c r="T128"/>
  <c r="D160"/>
  <c r="M160" s="1"/>
  <c r="N160" s="1"/>
  <c r="O160" s="1"/>
  <c r="T175"/>
  <c r="T203"/>
  <c r="D205"/>
  <c r="N205" s="1"/>
  <c r="O205" s="1"/>
  <c r="D260"/>
  <c r="M260" s="1"/>
  <c r="T268"/>
  <c r="D568"/>
  <c r="N568" s="1"/>
  <c r="O568" s="1"/>
  <c r="D249"/>
  <c r="M249" s="1"/>
  <c r="N249" s="1"/>
  <c r="O249" s="1"/>
  <c r="D192"/>
  <c r="M192" s="1"/>
  <c r="N192" s="1"/>
  <c r="O192" s="1"/>
  <c r="T57"/>
  <c r="T352"/>
  <c r="D89"/>
  <c r="M89" s="1"/>
  <c r="N89" s="1"/>
  <c r="O89" s="1"/>
  <c r="T329"/>
  <c r="D332"/>
  <c r="N332" s="1"/>
  <c r="O332" s="1"/>
  <c r="T562"/>
  <c r="T569"/>
  <c r="D112"/>
  <c r="M112" s="1"/>
  <c r="N112" s="1"/>
  <c r="O112" s="1"/>
  <c r="T232"/>
  <c r="T318"/>
  <c r="D612"/>
  <c r="M612" s="1"/>
  <c r="D677"/>
  <c r="M677" s="1"/>
  <c r="D684"/>
  <c r="N684" s="1"/>
  <c r="O684" s="1"/>
  <c r="T688"/>
  <c r="T41"/>
  <c r="T44"/>
  <c r="D54"/>
  <c r="M54" s="1"/>
  <c r="N54" s="1"/>
  <c r="O54" s="1"/>
  <c r="T56"/>
  <c r="D96"/>
  <c r="M96" s="1"/>
  <c r="T98"/>
  <c r="T454"/>
  <c r="T570"/>
  <c r="T279"/>
  <c r="D88"/>
  <c r="M88" s="1"/>
  <c r="N88" s="1"/>
  <c r="O88" s="1"/>
  <c r="D117"/>
  <c r="M117" s="1"/>
  <c r="N117" s="1"/>
  <c r="O117" s="1"/>
  <c r="D364"/>
  <c r="N364" s="1"/>
  <c r="O364" s="1"/>
  <c r="D371"/>
  <c r="N371" s="1"/>
  <c r="O371" s="1"/>
  <c r="T10"/>
  <c r="T33"/>
  <c r="T55"/>
  <c r="T201"/>
  <c r="D462"/>
  <c r="N462" s="1"/>
  <c r="O462" s="1"/>
  <c r="D294"/>
  <c r="M294" s="1"/>
  <c r="D504"/>
  <c r="N504" s="1"/>
  <c r="O504" s="1"/>
  <c r="T508"/>
  <c r="T661"/>
  <c r="D747"/>
  <c r="N747" s="1"/>
  <c r="O747" s="1"/>
  <c r="T559"/>
  <c r="T557"/>
  <c r="D143"/>
  <c r="N143" s="1"/>
  <c r="O143" s="1"/>
  <c r="D479"/>
  <c r="N479" s="1"/>
  <c r="O479" s="1"/>
  <c r="T490"/>
  <c r="D95"/>
  <c r="M95" s="1"/>
  <c r="N95" s="1"/>
  <c r="O95" s="1"/>
  <c r="D102"/>
  <c r="M102" s="1"/>
  <c r="N102" s="1"/>
  <c r="O102" s="1"/>
  <c r="T105"/>
  <c r="T183"/>
  <c r="T255"/>
  <c r="D277"/>
  <c r="M277" s="1"/>
  <c r="N277" s="1"/>
  <c r="O277" s="1"/>
  <c r="D526"/>
  <c r="N526" s="1"/>
  <c r="O526" s="1"/>
  <c r="D454"/>
  <c r="N454" s="1"/>
  <c r="O454" s="1"/>
  <c r="D296"/>
  <c r="M296" s="1"/>
  <c r="T474"/>
  <c r="D491"/>
  <c r="N491" s="1"/>
  <c r="O491" s="1"/>
  <c r="D604"/>
  <c r="N604" s="1"/>
  <c r="O604" s="1"/>
  <c r="T645"/>
  <c r="D746"/>
  <c r="M746" s="1"/>
  <c r="T400"/>
  <c r="D34"/>
  <c r="M34" s="1"/>
  <c r="D37"/>
  <c r="M37" s="1"/>
  <c r="T63"/>
  <c r="T110"/>
  <c r="D120"/>
  <c r="M120" s="1"/>
  <c r="N120" s="1"/>
  <c r="O120" s="1"/>
  <c r="D394"/>
  <c r="M394" s="1"/>
  <c r="T398"/>
  <c r="D415"/>
  <c r="N415" s="1"/>
  <c r="O415" s="1"/>
  <c r="T433"/>
  <c r="T627"/>
  <c r="T643"/>
  <c r="D646"/>
  <c r="N646" s="1"/>
  <c r="O646" s="1"/>
  <c r="T687"/>
  <c r="D728"/>
  <c r="N728" s="1"/>
  <c r="O728" s="1"/>
  <c r="D133"/>
  <c r="N133" s="1"/>
  <c r="O133" s="1"/>
  <c r="D343"/>
  <c r="N343" s="1"/>
  <c r="O343" s="1"/>
  <c r="D14"/>
  <c r="M14" s="1"/>
  <c r="D30"/>
  <c r="M30" s="1"/>
  <c r="N30" s="1"/>
  <c r="O30" s="1"/>
  <c r="T121"/>
  <c r="D157"/>
  <c r="M157" s="1"/>
  <c r="N157" s="1"/>
  <c r="O157" s="1"/>
  <c r="D270"/>
  <c r="M270" s="1"/>
  <c r="N270" s="1"/>
  <c r="O270" s="1"/>
  <c r="T300"/>
  <c r="D355"/>
  <c r="N355" s="1"/>
  <c r="O355" s="1"/>
  <c r="T375"/>
  <c r="T410"/>
  <c r="D427"/>
  <c r="M427" s="1"/>
  <c r="T514"/>
  <c r="T549"/>
  <c r="D658"/>
  <c r="N658" s="1"/>
  <c r="O658" s="1"/>
  <c r="T662"/>
  <c r="D688"/>
  <c r="M688" s="1"/>
  <c r="T692"/>
  <c r="D119"/>
  <c r="M119" s="1"/>
  <c r="N119" s="1"/>
  <c r="O119" s="1"/>
  <c r="T343"/>
  <c r="T415"/>
  <c r="R466"/>
  <c r="D715"/>
  <c r="M715" s="1"/>
  <c r="D152"/>
  <c r="M152" s="1"/>
  <c r="N152" s="1"/>
  <c r="O152" s="1"/>
  <c r="D118"/>
  <c r="M118" s="1"/>
  <c r="N118" s="1"/>
  <c r="O118" s="1"/>
  <c r="T112"/>
  <c r="T457"/>
  <c r="T621"/>
  <c r="T182"/>
  <c r="T61"/>
  <c r="D555"/>
  <c r="N555" s="1"/>
  <c r="O555" s="1"/>
  <c r="T584"/>
  <c r="T642"/>
  <c r="D714"/>
  <c r="M714" s="1"/>
  <c r="T733"/>
  <c r="T38"/>
  <c r="T386"/>
  <c r="D27"/>
  <c r="M27" s="1"/>
  <c r="N27" s="1"/>
  <c r="O27" s="1"/>
  <c r="D233"/>
  <c r="N233" s="1"/>
  <c r="O233" s="1"/>
  <c r="D256"/>
  <c r="N256" s="1"/>
  <c r="O256" s="1"/>
  <c r="T289"/>
  <c r="D511"/>
  <c r="N511" s="1"/>
  <c r="O511" s="1"/>
  <c r="T30"/>
  <c r="T39"/>
  <c r="D49"/>
  <c r="M49" s="1"/>
  <c r="T135"/>
  <c r="T227"/>
  <c r="T288"/>
  <c r="T292"/>
  <c r="T297"/>
  <c r="D356"/>
  <c r="M356" s="1"/>
  <c r="D502"/>
  <c r="N502" s="1"/>
  <c r="O502" s="1"/>
  <c r="D509"/>
  <c r="N509" s="1"/>
  <c r="O509" s="1"/>
  <c r="D523"/>
  <c r="M523" s="1"/>
  <c r="D710"/>
  <c r="M710" s="1"/>
  <c r="N710" s="1"/>
  <c r="O710" s="1"/>
  <c r="D732"/>
  <c r="M732" s="1"/>
  <c r="N732" s="1"/>
  <c r="O732" s="1"/>
  <c r="T581"/>
  <c r="D680"/>
  <c r="M680" s="1"/>
  <c r="T159"/>
  <c r="D197"/>
  <c r="M197" s="1"/>
  <c r="N197" s="1"/>
  <c r="O197" s="1"/>
  <c r="D247"/>
  <c r="M247" s="1"/>
  <c r="N247" s="1"/>
  <c r="O247" s="1"/>
  <c r="R399"/>
  <c r="D404"/>
  <c r="N404" s="1"/>
  <c r="O404" s="1"/>
  <c r="D411"/>
  <c r="M411" s="1"/>
  <c r="T8"/>
  <c r="D21"/>
  <c r="M21" s="1"/>
  <c r="N21" s="1"/>
  <c r="O21" s="1"/>
  <c r="D130"/>
  <c r="N130" s="1"/>
  <c r="O130" s="1"/>
  <c r="T148"/>
  <c r="D193"/>
  <c r="N193" s="1"/>
  <c r="O193" s="1"/>
  <c r="T240"/>
  <c r="R300"/>
  <c r="T333"/>
  <c r="T397"/>
  <c r="T459"/>
  <c r="R536"/>
  <c r="D557"/>
  <c r="N557" s="1"/>
  <c r="O557" s="1"/>
  <c r="D626"/>
  <c r="N626" s="1"/>
  <c r="O626" s="1"/>
  <c r="T54"/>
  <c r="D158"/>
  <c r="M158" s="1"/>
  <c r="D234"/>
  <c r="M234" s="1"/>
  <c r="N234" s="1"/>
  <c r="O234" s="1"/>
  <c r="D359"/>
  <c r="N359" s="1"/>
  <c r="O359" s="1"/>
  <c r="D391"/>
  <c r="N391" s="1"/>
  <c r="O391" s="1"/>
  <c r="D400"/>
  <c r="N400" s="1"/>
  <c r="O400" s="1"/>
  <c r="D414"/>
  <c r="N414" s="1"/>
  <c r="O414" s="1"/>
  <c r="T468"/>
  <c r="T579"/>
  <c r="D603"/>
  <c r="N603" s="1"/>
  <c r="O603" s="1"/>
  <c r="D697"/>
  <c r="M697" s="1"/>
  <c r="D725"/>
  <c r="M725" s="1"/>
  <c r="N725" s="1"/>
  <c r="O725" s="1"/>
  <c r="D751"/>
  <c r="M751" s="1"/>
  <c r="T32"/>
  <c r="D33"/>
  <c r="M33" s="1"/>
  <c r="D115"/>
  <c r="M115" s="1"/>
  <c r="N115" s="1"/>
  <c r="O115" s="1"/>
  <c r="T147"/>
  <c r="D198"/>
  <c r="M198" s="1"/>
  <c r="N198" s="1"/>
  <c r="O198" s="1"/>
  <c r="T202"/>
  <c r="D226"/>
  <c r="M226" s="1"/>
  <c r="D246"/>
  <c r="M246" s="1"/>
  <c r="N246" s="1"/>
  <c r="O246" s="1"/>
  <c r="T247"/>
  <c r="D259"/>
  <c r="M259" s="1"/>
  <c r="T338"/>
  <c r="T370"/>
  <c r="T377"/>
  <c r="D380"/>
  <c r="N380" s="1"/>
  <c r="O380" s="1"/>
  <c r="D439"/>
  <c r="M439" s="1"/>
  <c r="T441"/>
  <c r="R468"/>
  <c r="T477"/>
  <c r="T493"/>
  <c r="D512"/>
  <c r="N512" s="1"/>
  <c r="O512" s="1"/>
  <c r="D546"/>
  <c r="M546" s="1"/>
  <c r="D553"/>
  <c r="M553" s="1"/>
  <c r="D594"/>
  <c r="M594" s="1"/>
  <c r="T680"/>
  <c r="T706"/>
  <c r="D79"/>
  <c r="M79" s="1"/>
  <c r="N79" s="1"/>
  <c r="O79" s="1"/>
  <c r="T116"/>
  <c r="T145"/>
  <c r="D217"/>
  <c r="D239"/>
  <c r="M239" s="1"/>
  <c r="D257"/>
  <c r="N257" s="1"/>
  <c r="O257" s="1"/>
  <c r="D275"/>
  <c r="M275" s="1"/>
  <c r="N275" s="1"/>
  <c r="O275" s="1"/>
  <c r="T361"/>
  <c r="T393"/>
  <c r="D471"/>
  <c r="M471" s="1"/>
  <c r="D585"/>
  <c r="N585" s="1"/>
  <c r="O585" s="1"/>
  <c r="D622"/>
  <c r="N622" s="1"/>
  <c r="O622" s="1"/>
  <c r="T726"/>
  <c r="D756"/>
  <c r="N756" s="1"/>
  <c r="O756" s="1"/>
  <c r="D18"/>
  <c r="M18" s="1"/>
  <c r="N18" s="1"/>
  <c r="O18" s="1"/>
  <c r="D25"/>
  <c r="M25" s="1"/>
  <c r="T84"/>
  <c r="D183"/>
  <c r="M183" s="1"/>
  <c r="N183" s="1"/>
  <c r="O183" s="1"/>
  <c r="T191"/>
  <c r="T277"/>
  <c r="D318"/>
  <c r="M318" s="1"/>
  <c r="D323"/>
  <c r="N323" s="1"/>
  <c r="O323" s="1"/>
  <c r="D330"/>
  <c r="M330" s="1"/>
  <c r="T407"/>
  <c r="T462"/>
  <c r="T482"/>
  <c r="D492"/>
  <c r="N492" s="1"/>
  <c r="O492" s="1"/>
  <c r="T546"/>
  <c r="T596"/>
  <c r="D620"/>
  <c r="N620" s="1"/>
  <c r="O620" s="1"/>
  <c r="T633"/>
  <c r="D663"/>
  <c r="M663" s="1"/>
  <c r="D686"/>
  <c r="M686" s="1"/>
  <c r="R692"/>
  <c r="T719"/>
  <c r="T742"/>
  <c r="D606"/>
  <c r="N606" s="1"/>
  <c r="O606" s="1"/>
  <c r="T640"/>
  <c r="T157"/>
  <c r="T163"/>
  <c r="D181"/>
  <c r="M181" s="1"/>
  <c r="N181" s="1"/>
  <c r="O181" s="1"/>
  <c r="T389"/>
  <c r="D426"/>
  <c r="N426" s="1"/>
  <c r="O426" s="1"/>
  <c r="D433"/>
  <c r="M433" s="1"/>
  <c r="T503"/>
  <c r="T638"/>
  <c r="T649"/>
  <c r="R688"/>
  <c r="R33"/>
  <c r="T114"/>
  <c r="T339"/>
  <c r="T355"/>
  <c r="D381"/>
  <c r="N381" s="1"/>
  <c r="O381" s="1"/>
  <c r="T421"/>
  <c r="D497"/>
  <c r="M497" s="1"/>
  <c r="T702"/>
  <c r="T88"/>
  <c r="T79"/>
  <c r="R224"/>
  <c r="D265"/>
  <c r="M265" s="1"/>
  <c r="N265" s="1"/>
  <c r="O265" s="1"/>
  <c r="D308"/>
  <c r="N308" s="1"/>
  <c r="O308" s="1"/>
  <c r="D429"/>
  <c r="N429" s="1"/>
  <c r="O429" s="1"/>
  <c r="D443"/>
  <c r="M443" s="1"/>
  <c r="T456"/>
  <c r="D472"/>
  <c r="N472" s="1"/>
  <c r="O472" s="1"/>
  <c r="D495"/>
  <c r="M495" s="1"/>
  <c r="D534"/>
  <c r="N534" s="1"/>
  <c r="O534" s="1"/>
  <c r="T542"/>
  <c r="R549"/>
  <c r="T636"/>
  <c r="D2"/>
  <c r="N2" s="1"/>
  <c r="O2" s="1"/>
  <c r="D8"/>
  <c r="M8" s="1"/>
  <c r="N8" s="1"/>
  <c r="O8" s="1"/>
  <c r="D16"/>
  <c r="M16" s="1"/>
  <c r="T230"/>
  <c r="D248"/>
  <c r="M248" s="1"/>
  <c r="N248" s="1"/>
  <c r="O248" s="1"/>
  <c r="D43"/>
  <c r="M43" s="1"/>
  <c r="N43" s="1"/>
  <c r="O43" s="1"/>
  <c r="D61"/>
  <c r="N61" s="1"/>
  <c r="O61" s="1"/>
  <c r="T96"/>
  <c r="D164"/>
  <c r="M164" s="1"/>
  <c r="N164" s="1"/>
  <c r="O164" s="1"/>
  <c r="T180"/>
  <c r="T222"/>
  <c r="T250"/>
  <c r="D279"/>
  <c r="M279" s="1"/>
  <c r="N279" s="1"/>
  <c r="O279" s="1"/>
  <c r="T282"/>
  <c r="D324"/>
  <c r="N324" s="1"/>
  <c r="O324" s="1"/>
  <c r="T367"/>
  <c r="T419"/>
  <c r="D468"/>
  <c r="M468" s="1"/>
  <c r="N468" s="1"/>
  <c r="O468" s="1"/>
  <c r="D518"/>
  <c r="N518" s="1"/>
  <c r="O518" s="1"/>
  <c r="D687"/>
  <c r="M687" s="1"/>
  <c r="D701"/>
  <c r="M701" s="1"/>
  <c r="N701" s="1"/>
  <c r="O701" s="1"/>
  <c r="T711"/>
  <c r="D737"/>
  <c r="M737" s="1"/>
  <c r="N737" s="1"/>
  <c r="O737" s="1"/>
  <c r="D739"/>
  <c r="M739" s="1"/>
  <c r="N739" s="1"/>
  <c r="O739" s="1"/>
  <c r="D360"/>
  <c r="M360" s="1"/>
  <c r="D419"/>
  <c r="N419" s="1"/>
  <c r="O419" s="1"/>
  <c r="R436"/>
  <c r="T436"/>
  <c r="D448"/>
  <c r="N448" s="1"/>
  <c r="O448" s="1"/>
  <c r="D457"/>
  <c r="N457" s="1"/>
  <c r="O457" s="1"/>
  <c r="R482"/>
  <c r="T513"/>
  <c r="T264"/>
  <c r="D298"/>
  <c r="M298" s="1"/>
  <c r="N298" s="1"/>
  <c r="O298" s="1"/>
  <c r="D333"/>
  <c r="M333" s="1"/>
  <c r="D367"/>
  <c r="M367" s="1"/>
  <c r="T378"/>
  <c r="D586"/>
  <c r="N586" s="1"/>
  <c r="O586" s="1"/>
  <c r="D611"/>
  <c r="M611" s="1"/>
  <c r="T619"/>
  <c r="T637"/>
  <c r="D640"/>
  <c r="M640" s="1"/>
  <c r="D698"/>
  <c r="M698" s="1"/>
  <c r="N698" s="1"/>
  <c r="O698" s="1"/>
  <c r="T731"/>
  <c r="R87"/>
  <c r="T109"/>
  <c r="R145"/>
  <c r="R189"/>
  <c r="R201"/>
  <c r="T262"/>
  <c r="D349"/>
  <c r="N349" s="1"/>
  <c r="O349" s="1"/>
  <c r="D547"/>
  <c r="N547" s="1"/>
  <c r="O547" s="1"/>
  <c r="R570"/>
  <c r="D609"/>
  <c r="M609" s="1"/>
  <c r="T615"/>
  <c r="D631"/>
  <c r="N631" s="1"/>
  <c r="O631" s="1"/>
  <c r="R217"/>
  <c r="T217"/>
  <c r="T172"/>
  <c r="D26"/>
  <c r="M26" s="1"/>
  <c r="N26" s="1"/>
  <c r="O26" s="1"/>
  <c r="D40"/>
  <c r="N40" s="1"/>
  <c r="O40" s="1"/>
  <c r="D62"/>
  <c r="M62" s="1"/>
  <c r="N62" s="1"/>
  <c r="O62" s="1"/>
  <c r="D68"/>
  <c r="M68" s="1"/>
  <c r="N68" s="1"/>
  <c r="O68" s="1"/>
  <c r="D100"/>
  <c r="M100" s="1"/>
  <c r="D104"/>
  <c r="M104" s="1"/>
  <c r="D116"/>
  <c r="M116" s="1"/>
  <c r="N116" s="1"/>
  <c r="O116" s="1"/>
  <c r="D124"/>
  <c r="T141"/>
  <c r="D171"/>
  <c r="M171" s="1"/>
  <c r="N171" s="1"/>
  <c r="O171" s="1"/>
  <c r="T198"/>
  <c r="T211"/>
  <c r="T284"/>
  <c r="T351"/>
  <c r="D354"/>
  <c r="N354" s="1"/>
  <c r="O354" s="1"/>
  <c r="R394"/>
  <c r="T394"/>
  <c r="T439"/>
  <c r="T448"/>
  <c r="R474"/>
  <c r="T507"/>
  <c r="R507"/>
  <c r="T529"/>
  <c r="T572"/>
  <c r="D13"/>
  <c r="M13" s="1"/>
  <c r="D122"/>
  <c r="N122" s="1"/>
  <c r="O122" s="1"/>
  <c r="D4"/>
  <c r="M4" s="1"/>
  <c r="N4" s="1"/>
  <c r="O4" s="1"/>
  <c r="T25"/>
  <c r="T37"/>
  <c r="T49"/>
  <c r="D84"/>
  <c r="M84" s="1"/>
  <c r="D86"/>
  <c r="N86" s="1"/>
  <c r="O86" s="1"/>
  <c r="T99"/>
  <c r="T120"/>
  <c r="T125"/>
  <c r="R141"/>
  <c r="T229"/>
  <c r="T231"/>
  <c r="D261"/>
  <c r="N261" s="1"/>
  <c r="O261" s="1"/>
  <c r="T316"/>
  <c r="D338"/>
  <c r="M338" s="1"/>
  <c r="T392"/>
  <c r="R392"/>
  <c r="D422"/>
  <c r="M422" s="1"/>
  <c r="R439"/>
  <c r="R448"/>
  <c r="T481"/>
  <c r="D560"/>
  <c r="N560" s="1"/>
  <c r="O560" s="1"/>
  <c r="T564"/>
  <c r="R611"/>
  <c r="T611"/>
  <c r="D647"/>
  <c r="M647" s="1"/>
  <c r="T720"/>
  <c r="T753"/>
  <c r="T23"/>
  <c r="D29"/>
  <c r="M29" s="1"/>
  <c r="N29" s="1"/>
  <c r="O29" s="1"/>
  <c r="D39"/>
  <c r="N39" s="1"/>
  <c r="O39" s="1"/>
  <c r="D55"/>
  <c r="M55" s="1"/>
  <c r="N55" s="1"/>
  <c r="O55" s="1"/>
  <c r="T101"/>
  <c r="D123"/>
  <c r="M123" s="1"/>
  <c r="N123" s="1"/>
  <c r="O123" s="1"/>
  <c r="D140"/>
  <c r="D212"/>
  <c r="M212" s="1"/>
  <c r="N212" s="1"/>
  <c r="O212" s="1"/>
  <c r="T239"/>
  <c r="T241"/>
  <c r="T265"/>
  <c r="T311"/>
  <c r="T324"/>
  <c r="T331"/>
  <c r="R372"/>
  <c r="T372"/>
  <c r="T428"/>
  <c r="D475"/>
  <c r="M475" s="1"/>
  <c r="N475" s="1"/>
  <c r="O475" s="1"/>
  <c r="T483"/>
  <c r="R483"/>
  <c r="D517"/>
  <c r="M517" s="1"/>
  <c r="D530"/>
  <c r="M530" s="1"/>
  <c r="D706"/>
  <c r="M706" s="1"/>
  <c r="N706" s="1"/>
  <c r="O706" s="1"/>
  <c r="R174"/>
  <c r="D189"/>
  <c r="M189" s="1"/>
  <c r="N189" s="1"/>
  <c r="O189" s="1"/>
  <c r="D161"/>
  <c r="M161" s="1"/>
  <c r="N161" s="1"/>
  <c r="O161" s="1"/>
  <c r="T285"/>
  <c r="D286"/>
  <c r="M286" s="1"/>
  <c r="N286" s="1"/>
  <c r="O286" s="1"/>
  <c r="D350"/>
  <c r="N350" s="1"/>
  <c r="O350" s="1"/>
  <c r="D420"/>
  <c r="N420" s="1"/>
  <c r="O420" s="1"/>
  <c r="D643"/>
  <c r="M643" s="1"/>
  <c r="D681"/>
  <c r="N681" s="1"/>
  <c r="O681" s="1"/>
  <c r="T749"/>
  <c r="D761"/>
  <c r="N761" s="1"/>
  <c r="O761" s="1"/>
  <c r="D440"/>
  <c r="N440" s="1"/>
  <c r="O440" s="1"/>
  <c r="R499"/>
  <c r="T538"/>
  <c r="D541"/>
  <c r="N541" s="1"/>
  <c r="O541" s="1"/>
  <c r="R582"/>
  <c r="T582"/>
  <c r="R18"/>
  <c r="T111"/>
  <c r="T119"/>
  <c r="D12"/>
  <c r="M12" s="1"/>
  <c r="N12" s="1"/>
  <c r="O12" s="1"/>
  <c r="T29"/>
  <c r="R56"/>
  <c r="T71"/>
  <c r="T100"/>
  <c r="R116"/>
  <c r="D289"/>
  <c r="M289" s="1"/>
  <c r="N289" s="1"/>
  <c r="O289" s="1"/>
  <c r="R338"/>
  <c r="T345"/>
  <c r="R345"/>
  <c r="R397"/>
  <c r="R510"/>
  <c r="T519"/>
  <c r="T521"/>
  <c r="D535"/>
  <c r="N535" s="1"/>
  <c r="O535" s="1"/>
  <c r="T547"/>
  <c r="T556"/>
  <c r="T605"/>
  <c r="R605"/>
  <c r="D668"/>
  <c r="M668" s="1"/>
  <c r="D690"/>
  <c r="M690" s="1"/>
  <c r="N690" s="1"/>
  <c r="O690" s="1"/>
  <c r="T732"/>
  <c r="T743"/>
  <c r="T249"/>
  <c r="D69"/>
  <c r="M69" s="1"/>
  <c r="N69" s="1"/>
  <c r="O69" s="1"/>
  <c r="T210"/>
  <c r="T214"/>
  <c r="T223"/>
  <c r="D705"/>
  <c r="M705" s="1"/>
  <c r="N705" s="1"/>
  <c r="O705" s="1"/>
  <c r="T722"/>
  <c r="D74"/>
  <c r="M74" s="1"/>
  <c r="N74" s="1"/>
  <c r="O74" s="1"/>
  <c r="D243"/>
  <c r="M243" s="1"/>
  <c r="N243" s="1"/>
  <c r="O243" s="1"/>
  <c r="T216"/>
  <c r="T21"/>
  <c r="R43"/>
  <c r="D109"/>
  <c r="M109" s="1"/>
  <c r="N109" s="1"/>
  <c r="O109" s="1"/>
  <c r="T154"/>
  <c r="T177"/>
  <c r="T187"/>
  <c r="T188"/>
  <c r="D215"/>
  <c r="N215" s="1"/>
  <c r="O215" s="1"/>
  <c r="D224"/>
  <c r="M224" s="1"/>
  <c r="N224" s="1"/>
  <c r="O224" s="1"/>
  <c r="D236"/>
  <c r="M236" s="1"/>
  <c r="N236" s="1"/>
  <c r="O236" s="1"/>
  <c r="D305"/>
  <c r="M305" s="1"/>
  <c r="D313"/>
  <c r="N313" s="1"/>
  <c r="O313" s="1"/>
  <c r="T315"/>
  <c r="D407"/>
  <c r="M407" s="1"/>
  <c r="T422"/>
  <c r="D461"/>
  <c r="N461" s="1"/>
  <c r="O461" s="1"/>
  <c r="D500"/>
  <c r="M500" s="1"/>
  <c r="D539"/>
  <c r="M539" s="1"/>
  <c r="D563"/>
  <c r="N563" s="1"/>
  <c r="O563" s="1"/>
  <c r="T578"/>
  <c r="R578"/>
  <c r="D637"/>
  <c r="M637" s="1"/>
  <c r="R672"/>
  <c r="D675"/>
  <c r="N675" s="1"/>
  <c r="O675" s="1"/>
  <c r="T683"/>
  <c r="T694"/>
  <c r="R110"/>
  <c r="D3"/>
  <c r="M3" s="1"/>
  <c r="N3" s="1"/>
  <c r="O3" s="1"/>
  <c r="D19"/>
  <c r="M19" s="1"/>
  <c r="T24"/>
  <c r="T76"/>
  <c r="D77"/>
  <c r="M77" s="1"/>
  <c r="N77" s="1"/>
  <c r="O77" s="1"/>
  <c r="D80"/>
  <c r="M80" s="1"/>
  <c r="N80" s="1"/>
  <c r="O80" s="1"/>
  <c r="T89"/>
  <c r="D127"/>
  <c r="N127" s="1"/>
  <c r="O127" s="1"/>
  <c r="D145"/>
  <c r="M145" s="1"/>
  <c r="N145" s="1"/>
  <c r="O145" s="1"/>
  <c r="D170"/>
  <c r="T176"/>
  <c r="T186"/>
  <c r="T197"/>
  <c r="T200"/>
  <c r="T205"/>
  <c r="T269"/>
  <c r="T274"/>
  <c r="D288"/>
  <c r="M288" s="1"/>
  <c r="N288" s="1"/>
  <c r="O288" s="1"/>
  <c r="T295"/>
  <c r="T319"/>
  <c r="R319"/>
  <c r="D362"/>
  <c r="N362" s="1"/>
  <c r="O362" s="1"/>
  <c r="D369"/>
  <c r="N369" s="1"/>
  <c r="O369" s="1"/>
  <c r="D396"/>
  <c r="N396" s="1"/>
  <c r="O396" s="1"/>
  <c r="D405"/>
  <c r="N405" s="1"/>
  <c r="O405" s="1"/>
  <c r="D423"/>
  <c r="M423" s="1"/>
  <c r="D434"/>
  <c r="N434" s="1"/>
  <c r="O434" s="1"/>
  <c r="T467"/>
  <c r="T506"/>
  <c r="T515"/>
  <c r="T530"/>
  <c r="T625"/>
  <c r="D630"/>
  <c r="N630" s="1"/>
  <c r="O630" s="1"/>
  <c r="T634"/>
  <c r="T679"/>
  <c r="D105"/>
  <c r="M105" s="1"/>
  <c r="N105" s="1"/>
  <c r="O105" s="1"/>
  <c r="T132"/>
  <c r="D135"/>
  <c r="M135" s="1"/>
  <c r="N135" s="1"/>
  <c r="O135" s="1"/>
  <c r="T160"/>
  <c r="D190"/>
  <c r="M190" s="1"/>
  <c r="N190" s="1"/>
  <c r="O190" s="1"/>
  <c r="T196"/>
  <c r="D207"/>
  <c r="M207" s="1"/>
  <c r="N207" s="1"/>
  <c r="O207" s="1"/>
  <c r="T213"/>
  <c r="D250"/>
  <c r="M250" s="1"/>
  <c r="N250" s="1"/>
  <c r="O250" s="1"/>
  <c r="D269"/>
  <c r="M269" s="1"/>
  <c r="N269" s="1"/>
  <c r="O269" s="1"/>
  <c r="D285"/>
  <c r="M285" s="1"/>
  <c r="N285" s="1"/>
  <c r="O285" s="1"/>
  <c r="D302"/>
  <c r="M302" s="1"/>
  <c r="N302" s="1"/>
  <c r="O302" s="1"/>
  <c r="T305"/>
  <c r="T309"/>
  <c r="D328"/>
  <c r="N328" s="1"/>
  <c r="O328" s="1"/>
  <c r="D388"/>
  <c r="N388" s="1"/>
  <c r="O388" s="1"/>
  <c r="T396"/>
  <c r="T405"/>
  <c r="D408"/>
  <c r="N408" s="1"/>
  <c r="O408" s="1"/>
  <c r="T438"/>
  <c r="T442"/>
  <c r="D482"/>
  <c r="T494"/>
  <c r="D570"/>
  <c r="N570" s="1"/>
  <c r="O570" s="1"/>
  <c r="T580"/>
  <c r="D596"/>
  <c r="N596" s="1"/>
  <c r="O596" s="1"/>
  <c r="D625"/>
  <c r="N625" s="1"/>
  <c r="O625" s="1"/>
  <c r="D669"/>
  <c r="N669" s="1"/>
  <c r="O669" s="1"/>
  <c r="D695"/>
  <c r="M695" s="1"/>
  <c r="N695" s="1"/>
  <c r="O695" s="1"/>
  <c r="T712"/>
  <c r="D744"/>
  <c r="N744" s="1"/>
  <c r="O744" s="1"/>
  <c r="D759"/>
  <c r="N759" s="1"/>
  <c r="O759" s="1"/>
  <c r="D187"/>
  <c r="M187" s="1"/>
  <c r="N187" s="1"/>
  <c r="O187" s="1"/>
  <c r="D210"/>
  <c r="M210" s="1"/>
  <c r="D229"/>
  <c r="M229" s="1"/>
  <c r="T252"/>
  <c r="D346"/>
  <c r="N346" s="1"/>
  <c r="O346" s="1"/>
  <c r="D357"/>
  <c r="N357" s="1"/>
  <c r="O357" s="1"/>
  <c r="D366"/>
  <c r="N366" s="1"/>
  <c r="O366" s="1"/>
  <c r="D399"/>
  <c r="N399" s="1"/>
  <c r="O399" s="1"/>
  <c r="D465"/>
  <c r="N465" s="1"/>
  <c r="O465" s="1"/>
  <c r="D486"/>
  <c r="N486" s="1"/>
  <c r="O486" s="1"/>
  <c r="T518"/>
  <c r="D521"/>
  <c r="M521" s="1"/>
  <c r="D540"/>
  <c r="M540" s="1"/>
  <c r="D551"/>
  <c r="N551" s="1"/>
  <c r="O551" s="1"/>
  <c r="D572"/>
  <c r="N572" s="1"/>
  <c r="O572" s="1"/>
  <c r="D590"/>
  <c r="N590" s="1"/>
  <c r="O590" s="1"/>
  <c r="D610"/>
  <c r="M610" s="1"/>
  <c r="D623"/>
  <c r="N623" s="1"/>
  <c r="O623" s="1"/>
  <c r="T644"/>
  <c r="D691"/>
  <c r="M691" s="1"/>
  <c r="N691" s="1"/>
  <c r="O691" s="1"/>
  <c r="D693"/>
  <c r="M693" s="1"/>
  <c r="T80"/>
  <c r="D81"/>
  <c r="M81" s="1"/>
  <c r="N81" s="1"/>
  <c r="O81" s="1"/>
  <c r="T83"/>
  <c r="T95"/>
  <c r="T107"/>
  <c r="T131"/>
  <c r="T142"/>
  <c r="T146"/>
  <c r="T156"/>
  <c r="T165"/>
  <c r="T171"/>
  <c r="D179"/>
  <c r="N179" s="1"/>
  <c r="O179" s="1"/>
  <c r="D228"/>
  <c r="M228" s="1"/>
  <c r="N228" s="1"/>
  <c r="O228" s="1"/>
  <c r="T236"/>
  <c r="R252"/>
  <c r="D291"/>
  <c r="N291" s="1"/>
  <c r="O291" s="1"/>
  <c r="D344"/>
  <c r="M344" s="1"/>
  <c r="D353"/>
  <c r="N353" s="1"/>
  <c r="O353" s="1"/>
  <c r="T379"/>
  <c r="D428"/>
  <c r="N428" s="1"/>
  <c r="O428" s="1"/>
  <c r="D430"/>
  <c r="N430" s="1"/>
  <c r="O430" s="1"/>
  <c r="T432"/>
  <c r="T449"/>
  <c r="T460"/>
  <c r="T475"/>
  <c r="T531"/>
  <c r="D536"/>
  <c r="N536" s="1"/>
  <c r="O536" s="1"/>
  <c r="T561"/>
  <c r="D564"/>
  <c r="M564" s="1"/>
  <c r="T574"/>
  <c r="D579"/>
  <c r="N579" s="1"/>
  <c r="O579" s="1"/>
  <c r="D632"/>
  <c r="N632" s="1"/>
  <c r="O632" s="1"/>
  <c r="R644"/>
  <c r="D656"/>
  <c r="N656" s="1"/>
  <c r="O656" s="1"/>
  <c r="T671"/>
  <c r="T682"/>
  <c r="T686"/>
  <c r="T716"/>
  <c r="D736"/>
  <c r="T748"/>
  <c r="D384"/>
  <c r="N384" s="1"/>
  <c r="O384" s="1"/>
  <c r="D670"/>
  <c r="M670" s="1"/>
  <c r="T689"/>
  <c r="R689"/>
  <c r="R736"/>
  <c r="T736"/>
  <c r="R204"/>
  <c r="T204"/>
  <c r="T541"/>
  <c r="R541"/>
  <c r="T4"/>
  <c r="D15"/>
  <c r="M15" s="1"/>
  <c r="N15" s="1"/>
  <c r="O15" s="1"/>
  <c r="T22"/>
  <c r="R29"/>
  <c r="R44"/>
  <c r="D46"/>
  <c r="D56"/>
  <c r="M56" s="1"/>
  <c r="N56" s="1"/>
  <c r="O56" s="1"/>
  <c r="D60"/>
  <c r="M60" s="1"/>
  <c r="N60" s="1"/>
  <c r="O60" s="1"/>
  <c r="T82"/>
  <c r="D85"/>
  <c r="D87"/>
  <c r="M87" s="1"/>
  <c r="N87" s="1"/>
  <c r="O87" s="1"/>
  <c r="T91"/>
  <c r="R101"/>
  <c r="D137"/>
  <c r="M137" s="1"/>
  <c r="D139"/>
  <c r="N139" s="1"/>
  <c r="O139" s="1"/>
  <c r="T152"/>
  <c r="D258"/>
  <c r="N258" s="1"/>
  <c r="O258" s="1"/>
  <c r="T280"/>
  <c r="T308"/>
  <c r="R308"/>
  <c r="R408"/>
  <c r="T408"/>
  <c r="T563"/>
  <c r="R563"/>
  <c r="T612"/>
  <c r="R533"/>
  <c r="T70"/>
  <c r="R70"/>
  <c r="T106"/>
  <c r="T108"/>
  <c r="T150"/>
  <c r="R325"/>
  <c r="T325"/>
  <c r="T332"/>
  <c r="R332"/>
  <c r="R32"/>
  <c r="D17"/>
  <c r="M17" s="1"/>
  <c r="T663"/>
  <c r="R663"/>
  <c r="D41"/>
  <c r="M41" s="1"/>
  <c r="N41" s="1"/>
  <c r="O41" s="1"/>
  <c r="D57"/>
  <c r="M57" s="1"/>
  <c r="R76"/>
  <c r="R80"/>
  <c r="D167"/>
  <c r="M167" s="1"/>
  <c r="N167" s="1"/>
  <c r="O167" s="1"/>
  <c r="T354"/>
  <c r="R354"/>
  <c r="T406"/>
  <c r="R406"/>
  <c r="R723"/>
  <c r="T723"/>
  <c r="T654"/>
  <c r="R654"/>
  <c r="R233"/>
  <c r="T233"/>
  <c r="D9"/>
  <c r="N9" s="1"/>
  <c r="O9" s="1"/>
  <c r="D51"/>
  <c r="M51" s="1"/>
  <c r="N51" s="1"/>
  <c r="O51" s="1"/>
  <c r="R63"/>
  <c r="D83"/>
  <c r="M83" s="1"/>
  <c r="D111"/>
  <c r="M111" s="1"/>
  <c r="N111" s="1"/>
  <c r="O111" s="1"/>
  <c r="R146"/>
  <c r="T369"/>
  <c r="R432"/>
  <c r="T464"/>
  <c r="R594"/>
  <c r="T594"/>
  <c r="R596"/>
  <c r="T600"/>
  <c r="D660"/>
  <c r="D48"/>
  <c r="M48" s="1"/>
  <c r="T86"/>
  <c r="T155"/>
  <c r="R614"/>
  <c r="T27"/>
  <c r="R27"/>
  <c r="D7"/>
  <c r="T31"/>
  <c r="D35"/>
  <c r="M35" s="1"/>
  <c r="D53"/>
  <c r="M53" s="1"/>
  <c r="T60"/>
  <c r="T85"/>
  <c r="R85"/>
  <c r="D97"/>
  <c r="M97" s="1"/>
  <c r="N97" s="1"/>
  <c r="O97" s="1"/>
  <c r="T118"/>
  <c r="T194"/>
  <c r="D253"/>
  <c r="M253" s="1"/>
  <c r="N253" s="1"/>
  <c r="O253" s="1"/>
  <c r="D254"/>
  <c r="M254" s="1"/>
  <c r="D276"/>
  <c r="M276" s="1"/>
  <c r="N276" s="1"/>
  <c r="O276" s="1"/>
  <c r="R306"/>
  <c r="T306"/>
  <c r="R369"/>
  <c r="D378"/>
  <c r="N378" s="1"/>
  <c r="O378" s="1"/>
  <c r="R404"/>
  <c r="T404"/>
  <c r="T676"/>
  <c r="R676"/>
  <c r="R250"/>
  <c r="T42"/>
  <c r="D70"/>
  <c r="M70" s="1"/>
  <c r="N70" s="1"/>
  <c r="O70" s="1"/>
  <c r="R282"/>
  <c r="D65"/>
  <c r="M65" s="1"/>
  <c r="N65" s="1"/>
  <c r="O65" s="1"/>
  <c r="R272"/>
  <c r="T272"/>
  <c r="R531"/>
  <c r="T104"/>
  <c r="R104"/>
  <c r="T151"/>
  <c r="R151"/>
  <c r="T256"/>
  <c r="R256"/>
  <c r="R350"/>
  <c r="T350"/>
  <c r="T528"/>
  <c r="R528"/>
  <c r="T173"/>
  <c r="R173"/>
  <c r="R203"/>
  <c r="R327"/>
  <c r="T327"/>
  <c r="D38"/>
  <c r="M38" s="1"/>
  <c r="N38" s="1"/>
  <c r="O38" s="1"/>
  <c r="R41"/>
  <c r="D47"/>
  <c r="M47" s="1"/>
  <c r="T51"/>
  <c r="R55"/>
  <c r="R57"/>
  <c r="D75"/>
  <c r="M75" s="1"/>
  <c r="R81"/>
  <c r="T81"/>
  <c r="T117"/>
  <c r="R121"/>
  <c r="R143"/>
  <c r="T221"/>
  <c r="R221"/>
  <c r="D245"/>
  <c r="M245" s="1"/>
  <c r="R363"/>
  <c r="T363"/>
  <c r="D376"/>
  <c r="N376" s="1"/>
  <c r="O376" s="1"/>
  <c r="R428"/>
  <c r="R494"/>
  <c r="T705"/>
  <c r="R705"/>
  <c r="T47"/>
  <c r="T134"/>
  <c r="R164"/>
  <c r="T164"/>
  <c r="T13"/>
  <c r="D32"/>
  <c r="M32" s="1"/>
  <c r="N32" s="1"/>
  <c r="O32" s="1"/>
  <c r="T35"/>
  <c r="R51"/>
  <c r="T74"/>
  <c r="R95"/>
  <c r="T122"/>
  <c r="D125"/>
  <c r="M125" s="1"/>
  <c r="N125" s="1"/>
  <c r="O125" s="1"/>
  <c r="D138"/>
  <c r="N138" s="1"/>
  <c r="O138" s="1"/>
  <c r="D148"/>
  <c r="M148" s="1"/>
  <c r="N148" s="1"/>
  <c r="O148" s="1"/>
  <c r="R149"/>
  <c r="T149"/>
  <c r="T170"/>
  <c r="T190"/>
  <c r="T192"/>
  <c r="D237"/>
  <c r="M237" s="1"/>
  <c r="N237" s="1"/>
  <c r="O237" s="1"/>
  <c r="D251"/>
  <c r="M251" s="1"/>
  <c r="N251" s="1"/>
  <c r="O251" s="1"/>
  <c r="D252"/>
  <c r="M252" s="1"/>
  <c r="N252" s="1"/>
  <c r="O252" s="1"/>
  <c r="T254"/>
  <c r="R254"/>
  <c r="D266"/>
  <c r="M266" s="1"/>
  <c r="N266" s="1"/>
  <c r="O266" s="1"/>
  <c r="T348"/>
  <c r="R348"/>
  <c r="T365"/>
  <c r="D412"/>
  <c r="N412" s="1"/>
  <c r="O412" s="1"/>
  <c r="T426"/>
  <c r="R426"/>
  <c r="T492"/>
  <c r="R511"/>
  <c r="T511"/>
  <c r="D571"/>
  <c r="N571" s="1"/>
  <c r="O571" s="1"/>
  <c r="D628"/>
  <c r="M628" s="1"/>
  <c r="R132"/>
  <c r="R478"/>
  <c r="T478"/>
  <c r="R626"/>
  <c r="T127"/>
  <c r="D91"/>
  <c r="M91" s="1"/>
  <c r="N91" s="1"/>
  <c r="O91" s="1"/>
  <c r="R253"/>
  <c r="T253"/>
  <c r="D310"/>
  <c r="N310" s="1"/>
  <c r="O310" s="1"/>
  <c r="T359"/>
  <c r="T575"/>
  <c r="R575"/>
  <c r="T312"/>
  <c r="R312"/>
  <c r="T484"/>
  <c r="R484"/>
  <c r="D78"/>
  <c r="D63"/>
  <c r="M63" s="1"/>
  <c r="D5"/>
  <c r="M5" s="1"/>
  <c r="N5" s="1"/>
  <c r="O5" s="1"/>
  <c r="T68"/>
  <c r="R68"/>
  <c r="D44"/>
  <c r="D10"/>
  <c r="M10" s="1"/>
  <c r="N10" s="1"/>
  <c r="O10" s="1"/>
  <c r="D45"/>
  <c r="M45" s="1"/>
  <c r="T52"/>
  <c r="T77"/>
  <c r="R77"/>
  <c r="D82"/>
  <c r="N82" s="1"/>
  <c r="O82" s="1"/>
  <c r="D106"/>
  <c r="M106" s="1"/>
  <c r="N106" s="1"/>
  <c r="O106" s="1"/>
  <c r="D144"/>
  <c r="M144" s="1"/>
  <c r="N144" s="1"/>
  <c r="O144" s="1"/>
  <c r="T206"/>
  <c r="R206"/>
  <c r="D264"/>
  <c r="M264" s="1"/>
  <c r="D272"/>
  <c r="M272" s="1"/>
  <c r="N272" s="1"/>
  <c r="O272" s="1"/>
  <c r="D287"/>
  <c r="M287" s="1"/>
  <c r="N287" s="1"/>
  <c r="O287" s="1"/>
  <c r="D340"/>
  <c r="N340" s="1"/>
  <c r="O340" s="1"/>
  <c r="R359"/>
  <c r="D386"/>
  <c r="M386" s="1"/>
  <c r="D650"/>
  <c r="M650" s="1"/>
  <c r="D674"/>
  <c r="M674" s="1"/>
  <c r="T678"/>
  <c r="R678"/>
  <c r="T179"/>
  <c r="D200"/>
  <c r="M200" s="1"/>
  <c r="N200" s="1"/>
  <c r="O200" s="1"/>
  <c r="T219"/>
  <c r="D230"/>
  <c r="M230" s="1"/>
  <c r="N230" s="1"/>
  <c r="O230" s="1"/>
  <c r="D274"/>
  <c r="M274" s="1"/>
  <c r="N274" s="1"/>
  <c r="O274" s="1"/>
  <c r="T299"/>
  <c r="T307"/>
  <c r="D315"/>
  <c r="N315" s="1"/>
  <c r="O315" s="1"/>
  <c r="T323"/>
  <c r="D370"/>
  <c r="T382"/>
  <c r="R382"/>
  <c r="T414"/>
  <c r="D421"/>
  <c r="N421" s="1"/>
  <c r="O421" s="1"/>
  <c r="D447"/>
  <c r="T488"/>
  <c r="T496"/>
  <c r="D506"/>
  <c r="N506" s="1"/>
  <c r="O506" s="1"/>
  <c r="R509"/>
  <c r="T509"/>
  <c r="D543"/>
  <c r="N543" s="1"/>
  <c r="O543" s="1"/>
  <c r="R551"/>
  <c r="T551"/>
  <c r="T565"/>
  <c r="D578"/>
  <c r="N578" s="1"/>
  <c r="O578" s="1"/>
  <c r="T598"/>
  <c r="D601"/>
  <c r="N601" s="1"/>
  <c r="O601" s="1"/>
  <c r="T606"/>
  <c r="T608"/>
  <c r="R628"/>
  <c r="T628"/>
  <c r="R738"/>
  <c r="T738"/>
  <c r="T166"/>
  <c r="T168"/>
  <c r="D173"/>
  <c r="D180"/>
  <c r="M180" s="1"/>
  <c r="N180" s="1"/>
  <c r="O180" s="1"/>
  <c r="D220"/>
  <c r="T251"/>
  <c r="T260"/>
  <c r="D283"/>
  <c r="M283" s="1"/>
  <c r="D293"/>
  <c r="M293" s="1"/>
  <c r="N293" s="1"/>
  <c r="O293" s="1"/>
  <c r="D304"/>
  <c r="D314"/>
  <c r="M314" s="1"/>
  <c r="N314" s="1"/>
  <c r="O314" s="1"/>
  <c r="T346"/>
  <c r="D383"/>
  <c r="T450"/>
  <c r="D481"/>
  <c r="T486"/>
  <c r="T526"/>
  <c r="D532"/>
  <c r="N532" s="1"/>
  <c r="O532" s="1"/>
  <c r="D576"/>
  <c r="N576" s="1"/>
  <c r="O576" s="1"/>
  <c r="T590"/>
  <c r="D597"/>
  <c r="N597" s="1"/>
  <c r="O597" s="1"/>
  <c r="D607"/>
  <c r="M607" s="1"/>
  <c r="R652"/>
  <c r="T652"/>
  <c r="T668"/>
  <c r="T710"/>
  <c r="R710"/>
  <c r="T138"/>
  <c r="T140"/>
  <c r="D142"/>
  <c r="M142" s="1"/>
  <c r="N142" s="1"/>
  <c r="O142" s="1"/>
  <c r="D147"/>
  <c r="M147" s="1"/>
  <c r="N147" s="1"/>
  <c r="O147" s="1"/>
  <c r="D153"/>
  <c r="N153" s="1"/>
  <c r="O153" s="1"/>
  <c r="D165"/>
  <c r="M165" s="1"/>
  <c r="N165" s="1"/>
  <c r="O165" s="1"/>
  <c r="R168"/>
  <c r="T184"/>
  <c r="T212"/>
  <c r="D222"/>
  <c r="M222" s="1"/>
  <c r="T228"/>
  <c r="D232"/>
  <c r="T237"/>
  <c r="T258"/>
  <c r="D263"/>
  <c r="D268"/>
  <c r="M268" s="1"/>
  <c r="N268" s="1"/>
  <c r="O268" s="1"/>
  <c r="T336"/>
  <c r="T344"/>
  <c r="D347"/>
  <c r="N347" s="1"/>
  <c r="O347" s="1"/>
  <c r="T356"/>
  <c r="D385"/>
  <c r="N385" s="1"/>
  <c r="O385" s="1"/>
  <c r="D413"/>
  <c r="N413" s="1"/>
  <c r="O413" s="1"/>
  <c r="D449"/>
  <c r="N449" s="1"/>
  <c r="O449" s="1"/>
  <c r="D453"/>
  <c r="N453" s="1"/>
  <c r="O453" s="1"/>
  <c r="D463"/>
  <c r="N463" s="1"/>
  <c r="O463" s="1"/>
  <c r="D477"/>
  <c r="M477" s="1"/>
  <c r="N477" s="1"/>
  <c r="O477" s="1"/>
  <c r="T516"/>
  <c r="D525"/>
  <c r="N525" s="1"/>
  <c r="O525" s="1"/>
  <c r="D562"/>
  <c r="N562" s="1"/>
  <c r="O562" s="1"/>
  <c r="R650"/>
  <c r="R662"/>
  <c r="T670"/>
  <c r="D301"/>
  <c r="M301" s="1"/>
  <c r="N301" s="1"/>
  <c r="O301" s="1"/>
  <c r="R315"/>
  <c r="T322"/>
  <c r="R336"/>
  <c r="D345"/>
  <c r="N345" s="1"/>
  <c r="O345" s="1"/>
  <c r="D351"/>
  <c r="M351" s="1"/>
  <c r="T358"/>
  <c r="D389"/>
  <c r="M389" s="1"/>
  <c r="D403"/>
  <c r="D437"/>
  <c r="M437" s="1"/>
  <c r="D441"/>
  <c r="N441" s="1"/>
  <c r="O441" s="1"/>
  <c r="D451"/>
  <c r="N451" s="1"/>
  <c r="O451" s="1"/>
  <c r="D501"/>
  <c r="D519"/>
  <c r="N519" s="1"/>
  <c r="O519" s="1"/>
  <c r="T532"/>
  <c r="D542"/>
  <c r="M542" s="1"/>
  <c r="D548"/>
  <c r="N548" s="1"/>
  <c r="O548" s="1"/>
  <c r="D558"/>
  <c r="N558" s="1"/>
  <c r="O558" s="1"/>
  <c r="D633"/>
  <c r="N633" s="1"/>
  <c r="O633" s="1"/>
  <c r="D639"/>
  <c r="N639" s="1"/>
  <c r="O639" s="1"/>
  <c r="T646"/>
  <c r="T658"/>
  <c r="T664"/>
  <c r="R200"/>
  <c r="D211"/>
  <c r="T243"/>
  <c r="D292"/>
  <c r="M292" s="1"/>
  <c r="N292" s="1"/>
  <c r="O292" s="1"/>
  <c r="T455"/>
  <c r="R455"/>
  <c r="D683"/>
  <c r="M683" s="1"/>
  <c r="T158"/>
  <c r="T169"/>
  <c r="D185"/>
  <c r="T195"/>
  <c r="D238"/>
  <c r="T245"/>
  <c r="T246"/>
  <c r="D316"/>
  <c r="M316" s="1"/>
  <c r="R324"/>
  <c r="T326"/>
  <c r="D331"/>
  <c r="N331" s="1"/>
  <c r="O331" s="1"/>
  <c r="D337"/>
  <c r="M337" s="1"/>
  <c r="D373"/>
  <c r="M373" s="1"/>
  <c r="D375"/>
  <c r="M375" s="1"/>
  <c r="D393"/>
  <c r="N393" s="1"/>
  <c r="O393" s="1"/>
  <c r="D395"/>
  <c r="N395" s="1"/>
  <c r="O395" s="1"/>
  <c r="D397"/>
  <c r="T469"/>
  <c r="R477"/>
  <c r="R508"/>
  <c r="D515"/>
  <c r="M515" s="1"/>
  <c r="D583"/>
  <c r="N583" s="1"/>
  <c r="O583" s="1"/>
  <c r="D641"/>
  <c r="N641" s="1"/>
  <c r="O641" s="1"/>
  <c r="D649"/>
  <c r="D661"/>
  <c r="N661" s="1"/>
  <c r="O661" s="1"/>
  <c r="R148"/>
  <c r="R180"/>
  <c r="T193"/>
  <c r="R222"/>
  <c r="D255"/>
  <c r="N255" s="1"/>
  <c r="O255" s="1"/>
  <c r="D271"/>
  <c r="N271" s="1"/>
  <c r="O271" s="1"/>
  <c r="T429"/>
  <c r="T447"/>
  <c r="R447"/>
  <c r="T453"/>
  <c r="T461"/>
  <c r="T463"/>
  <c r="T471"/>
  <c r="D655"/>
  <c r="N655" s="1"/>
  <c r="O655" s="1"/>
  <c r="T12"/>
  <c r="D31"/>
  <c r="N31" s="1"/>
  <c r="O31" s="1"/>
  <c r="T66"/>
  <c r="D99"/>
  <c r="M99" s="1"/>
  <c r="N99" s="1"/>
  <c r="O99" s="1"/>
  <c r="D101"/>
  <c r="D113"/>
  <c r="M113" s="1"/>
  <c r="N113" s="1"/>
  <c r="O113" s="1"/>
  <c r="D114"/>
  <c r="M114" s="1"/>
  <c r="R125"/>
  <c r="D136"/>
  <c r="M136" s="1"/>
  <c r="N136" s="1"/>
  <c r="O136" s="1"/>
  <c r="D146"/>
  <c r="M146" s="1"/>
  <c r="N146" s="1"/>
  <c r="O146" s="1"/>
  <c r="D150"/>
  <c r="M150" s="1"/>
  <c r="N150" s="1"/>
  <c r="O150" s="1"/>
  <c r="R165"/>
  <c r="D174"/>
  <c r="D176"/>
  <c r="M176" s="1"/>
  <c r="N176" s="1"/>
  <c r="O176" s="1"/>
  <c r="D194"/>
  <c r="N194" s="1"/>
  <c r="O194" s="1"/>
  <c r="R197"/>
  <c r="T218"/>
  <c r="T220"/>
  <c r="T234"/>
  <c r="R247"/>
  <c r="T261"/>
  <c r="R268"/>
  <c r="R292"/>
  <c r="T293"/>
  <c r="R295"/>
  <c r="R305"/>
  <c r="R318"/>
  <c r="D327"/>
  <c r="N327" s="1"/>
  <c r="O327" s="1"/>
  <c r="D335"/>
  <c r="N335" s="1"/>
  <c r="O335" s="1"/>
  <c r="R379"/>
  <c r="R435"/>
  <c r="T443"/>
  <c r="D456"/>
  <c r="N456" s="1"/>
  <c r="O456" s="1"/>
  <c r="D460"/>
  <c r="T548"/>
  <c r="R548"/>
  <c r="T552"/>
  <c r="T554"/>
  <c r="R556"/>
  <c r="D614"/>
  <c r="N614" s="1"/>
  <c r="O614" s="1"/>
  <c r="R633"/>
  <c r="R637"/>
  <c r="T697"/>
  <c r="T699"/>
  <c r="D67"/>
  <c r="M67" s="1"/>
  <c r="N67" s="1"/>
  <c r="O67" s="1"/>
  <c r="D71"/>
  <c r="N71" s="1"/>
  <c r="O71" s="1"/>
  <c r="D90"/>
  <c r="M90" s="1"/>
  <c r="T153"/>
  <c r="T167"/>
  <c r="T178"/>
  <c r="T181"/>
  <c r="T185"/>
  <c r="D196"/>
  <c r="D199"/>
  <c r="M199" s="1"/>
  <c r="N199" s="1"/>
  <c r="O199" s="1"/>
  <c r="D219"/>
  <c r="N219" s="1"/>
  <c r="O219" s="1"/>
  <c r="D221"/>
  <c r="N221" s="1"/>
  <c r="O221" s="1"/>
  <c r="T263"/>
  <c r="R269"/>
  <c r="T286"/>
  <c r="T301"/>
  <c r="D312"/>
  <c r="T385"/>
  <c r="R407"/>
  <c r="D416"/>
  <c r="N416" s="1"/>
  <c r="O416" s="1"/>
  <c r="D432"/>
  <c r="M432" s="1"/>
  <c r="R433"/>
  <c r="D442"/>
  <c r="N442" s="1"/>
  <c r="O442" s="1"/>
  <c r="D444"/>
  <c r="M444" s="1"/>
  <c r="N444" s="1"/>
  <c r="O444" s="1"/>
  <c r="D488"/>
  <c r="M488" s="1"/>
  <c r="T497"/>
  <c r="T517"/>
  <c r="R517"/>
  <c r="T527"/>
  <c r="R527"/>
  <c r="T540"/>
  <c r="T550"/>
  <c r="D565"/>
  <c r="N565" s="1"/>
  <c r="O565" s="1"/>
  <c r="D581"/>
  <c r="M581" s="1"/>
  <c r="T587"/>
  <c r="R587"/>
  <c r="D616"/>
  <c r="T641"/>
  <c r="R641"/>
  <c r="D676"/>
  <c r="N676" s="1"/>
  <c r="O676" s="1"/>
  <c r="T685"/>
  <c r="D11"/>
  <c r="M11" s="1"/>
  <c r="N11" s="1"/>
  <c r="O11" s="1"/>
  <c r="T14"/>
  <c r="D22"/>
  <c r="M22" s="1"/>
  <c r="N22" s="1"/>
  <c r="O22" s="1"/>
  <c r="D24"/>
  <c r="M24" s="1"/>
  <c r="N24" s="1"/>
  <c r="O24" s="1"/>
  <c r="T34"/>
  <c r="T124"/>
  <c r="T129"/>
  <c r="T139"/>
  <c r="D155"/>
  <c r="M155" s="1"/>
  <c r="N155" s="1"/>
  <c r="O155" s="1"/>
  <c r="T162"/>
  <c r="D166"/>
  <c r="M166" s="1"/>
  <c r="D168"/>
  <c r="D177"/>
  <c r="D182"/>
  <c r="R185"/>
  <c r="D201"/>
  <c r="M201" s="1"/>
  <c r="N201" s="1"/>
  <c r="O201" s="1"/>
  <c r="D204"/>
  <c r="M204" s="1"/>
  <c r="N204" s="1"/>
  <c r="O204" s="1"/>
  <c r="T215"/>
  <c r="T225"/>
  <c r="D235"/>
  <c r="T238"/>
  <c r="T244"/>
  <c r="T248"/>
  <c r="T257"/>
  <c r="R263"/>
  <c r="D267"/>
  <c r="M267" s="1"/>
  <c r="R286"/>
  <c r="R296"/>
  <c r="T296"/>
  <c r="D325"/>
  <c r="N325" s="1"/>
  <c r="O325" s="1"/>
  <c r="R329"/>
  <c r="D352"/>
  <c r="N352" s="1"/>
  <c r="O352" s="1"/>
  <c r="T357"/>
  <c r="R401"/>
  <c r="T401"/>
  <c r="D418"/>
  <c r="M418" s="1"/>
  <c r="D438"/>
  <c r="M438" s="1"/>
  <c r="D498"/>
  <c r="N498" s="1"/>
  <c r="O498" s="1"/>
  <c r="T501"/>
  <c r="D549"/>
  <c r="D575"/>
  <c r="N575" s="1"/>
  <c r="O575" s="1"/>
  <c r="T583"/>
  <c r="R583"/>
  <c r="D618"/>
  <c r="N618" s="1"/>
  <c r="O618" s="1"/>
  <c r="D672"/>
  <c r="N672" s="1"/>
  <c r="O672" s="1"/>
  <c r="T677"/>
  <c r="R685"/>
  <c r="D704"/>
  <c r="M704" s="1"/>
  <c r="T709"/>
  <c r="D712"/>
  <c r="R727"/>
  <c r="T727"/>
  <c r="D719"/>
  <c r="N719" s="1"/>
  <c r="O719" s="1"/>
  <c r="T696"/>
  <c r="D718"/>
  <c r="M718" s="1"/>
  <c r="N718" s="1"/>
  <c r="O718" s="1"/>
  <c r="D742"/>
  <c r="M742" s="1"/>
  <c r="N742" s="1"/>
  <c r="O742" s="1"/>
  <c r="D750"/>
  <c r="N750" s="1"/>
  <c r="O750" s="1"/>
  <c r="D754"/>
  <c r="N754" s="1"/>
  <c r="O754" s="1"/>
  <c r="D727"/>
  <c r="N727" s="1"/>
  <c r="O727" s="1"/>
  <c r="D740"/>
  <c r="M740" s="1"/>
  <c r="N740" s="1"/>
  <c r="O740" s="1"/>
  <c r="D720"/>
  <c r="N720" s="1"/>
  <c r="O720" s="1"/>
  <c r="D733"/>
  <c r="M733" s="1"/>
  <c r="N733" s="1"/>
  <c r="O733" s="1"/>
  <c r="D483"/>
  <c r="N483" s="1"/>
  <c r="O483" s="1"/>
  <c r="T523"/>
  <c r="D533"/>
  <c r="R589"/>
  <c r="T589"/>
  <c r="T591"/>
  <c r="R591"/>
  <c r="D696"/>
  <c r="T701"/>
  <c r="R712"/>
  <c r="R731"/>
  <c r="T266"/>
  <c r="T267"/>
  <c r="D309"/>
  <c r="M309" s="1"/>
  <c r="R411"/>
  <c r="T413"/>
  <c r="T417"/>
  <c r="T446"/>
  <c r="D450"/>
  <c r="N450" s="1"/>
  <c r="O450" s="1"/>
  <c r="D474"/>
  <c r="R481"/>
  <c r="T500"/>
  <c r="D514"/>
  <c r="N514" s="1"/>
  <c r="O514" s="1"/>
  <c r="R529"/>
  <c r="R562"/>
  <c r="T577"/>
  <c r="T632"/>
  <c r="T667"/>
  <c r="D702"/>
  <c r="M702" s="1"/>
  <c r="N702" s="1"/>
  <c r="O702" s="1"/>
  <c r="T703"/>
  <c r="D730"/>
  <c r="M730" s="1"/>
  <c r="D281"/>
  <c r="D284"/>
  <c r="M284" s="1"/>
  <c r="N284" s="1"/>
  <c r="O284" s="1"/>
  <c r="D319"/>
  <c r="M319" s="1"/>
  <c r="N319" s="1"/>
  <c r="O319" s="1"/>
  <c r="D320"/>
  <c r="N320" s="1"/>
  <c r="O320" s="1"/>
  <c r="T380"/>
  <c r="T384"/>
  <c r="D390"/>
  <c r="N390" s="1"/>
  <c r="O390" s="1"/>
  <c r="D398"/>
  <c r="M398" s="1"/>
  <c r="D402"/>
  <c r="N402" s="1"/>
  <c r="O402" s="1"/>
  <c r="T434"/>
  <c r="T440"/>
  <c r="D476"/>
  <c r="D478"/>
  <c r="M478" s="1"/>
  <c r="N478" s="1"/>
  <c r="O478" s="1"/>
  <c r="D480"/>
  <c r="N480" s="1"/>
  <c r="O480" s="1"/>
  <c r="D485"/>
  <c r="D516"/>
  <c r="T520"/>
  <c r="T534"/>
  <c r="T545"/>
  <c r="D574"/>
  <c r="N574" s="1"/>
  <c r="O574" s="1"/>
  <c r="D582"/>
  <c r="N582" s="1"/>
  <c r="O582" s="1"/>
  <c r="D584"/>
  <c r="D592"/>
  <c r="N592" s="1"/>
  <c r="O592" s="1"/>
  <c r="D600"/>
  <c r="N600" s="1"/>
  <c r="O600" s="1"/>
  <c r="T607"/>
  <c r="T609"/>
  <c r="T613"/>
  <c r="T623"/>
  <c r="R632"/>
  <c r="D644"/>
  <c r="N644" s="1"/>
  <c r="O644" s="1"/>
  <c r="T647"/>
  <c r="T659"/>
  <c r="R667"/>
  <c r="T669"/>
  <c r="R673"/>
  <c r="T673"/>
  <c r="T675"/>
  <c r="R675"/>
  <c r="D700"/>
  <c r="T707"/>
  <c r="T715"/>
  <c r="D723"/>
  <c r="M723" s="1"/>
  <c r="N723" s="1"/>
  <c r="O723" s="1"/>
  <c r="T735"/>
  <c r="T278"/>
  <c r="D297"/>
  <c r="M297" s="1"/>
  <c r="N297" s="1"/>
  <c r="O297" s="1"/>
  <c r="D317"/>
  <c r="M317" s="1"/>
  <c r="N317" s="1"/>
  <c r="O317" s="1"/>
  <c r="D326"/>
  <c r="M326" s="1"/>
  <c r="T337"/>
  <c r="D363"/>
  <c r="N363" s="1"/>
  <c r="O363" s="1"/>
  <c r="D365"/>
  <c r="D377"/>
  <c r="N377" s="1"/>
  <c r="O377" s="1"/>
  <c r="T388"/>
  <c r="T425"/>
  <c r="D435"/>
  <c r="N435" s="1"/>
  <c r="O435" s="1"/>
  <c r="D445"/>
  <c r="D494"/>
  <c r="M494" s="1"/>
  <c r="D505"/>
  <c r="D528"/>
  <c r="N528" s="1"/>
  <c r="O528" s="1"/>
  <c r="T568"/>
  <c r="D588"/>
  <c r="T602"/>
  <c r="D608"/>
  <c r="M608" s="1"/>
  <c r="T665"/>
  <c r="D709"/>
  <c r="N709" s="1"/>
  <c r="O709" s="1"/>
  <c r="D721"/>
  <c r="M721" s="1"/>
  <c r="N721" s="1"/>
  <c r="O721" s="1"/>
  <c r="D741"/>
  <c r="M741" s="1"/>
  <c r="N741" s="1"/>
  <c r="O741" s="1"/>
  <c r="T470"/>
  <c r="T544"/>
  <c r="T555"/>
  <c r="D561"/>
  <c r="N561" s="1"/>
  <c r="O561" s="1"/>
  <c r="T595"/>
  <c r="T603"/>
  <c r="D613"/>
  <c r="N613" s="1"/>
  <c r="O613" s="1"/>
  <c r="D615"/>
  <c r="N615" s="1"/>
  <c r="O615" s="1"/>
  <c r="D619"/>
  <c r="N619" s="1"/>
  <c r="O619" s="1"/>
  <c r="D634"/>
  <c r="N634" s="1"/>
  <c r="O634" s="1"/>
  <c r="D638"/>
  <c r="M638" s="1"/>
  <c r="T639"/>
  <c r="D666"/>
  <c r="N666" s="1"/>
  <c r="O666" s="1"/>
  <c r="T691"/>
  <c r="T704"/>
  <c r="T728"/>
  <c r="D734"/>
  <c r="D738"/>
  <c r="T745"/>
  <c r="D753"/>
  <c r="N753" s="1"/>
  <c r="O753" s="1"/>
  <c r="D280"/>
  <c r="M280" s="1"/>
  <c r="N280" s="1"/>
  <c r="O280" s="1"/>
  <c r="D282"/>
  <c r="N282" s="1"/>
  <c r="O282" s="1"/>
  <c r="D321"/>
  <c r="N321" s="1"/>
  <c r="O321" s="1"/>
  <c r="D334"/>
  <c r="M334" s="1"/>
  <c r="T353"/>
  <c r="T364"/>
  <c r="T368"/>
  <c r="D379"/>
  <c r="N379" s="1"/>
  <c r="O379" s="1"/>
  <c r="D425"/>
  <c r="D436"/>
  <c r="N436" s="1"/>
  <c r="O436" s="1"/>
  <c r="D446"/>
  <c r="M446" s="1"/>
  <c r="D467"/>
  <c r="T476"/>
  <c r="D484"/>
  <c r="N484" s="1"/>
  <c r="O484" s="1"/>
  <c r="D490"/>
  <c r="N490" s="1"/>
  <c r="O490" s="1"/>
  <c r="T491"/>
  <c r="T535"/>
  <c r="T539"/>
  <c r="D545"/>
  <c r="D598"/>
  <c r="M598" s="1"/>
  <c r="D617"/>
  <c r="N617" s="1"/>
  <c r="O617" s="1"/>
  <c r="D629"/>
  <c r="N629" s="1"/>
  <c r="O629" s="1"/>
  <c r="D642"/>
  <c r="N642" s="1"/>
  <c r="O642" s="1"/>
  <c r="D651"/>
  <c r="N651" s="1"/>
  <c r="O651" s="1"/>
  <c r="T656"/>
  <c r="T660"/>
  <c r="D679"/>
  <c r="D692"/>
  <c r="M692" s="1"/>
  <c r="T693"/>
  <c r="T695"/>
  <c r="D703"/>
  <c r="M703" s="1"/>
  <c r="T708"/>
  <c r="D729"/>
  <c r="D731"/>
  <c r="R745"/>
  <c r="T747"/>
  <c r="D58"/>
  <c r="T126"/>
  <c r="R126"/>
  <c r="R22"/>
  <c r="T78"/>
  <c r="R24"/>
  <c r="R84"/>
  <c r="T103"/>
  <c r="R103"/>
  <c r="T5"/>
  <c r="T11"/>
  <c r="R31"/>
  <c r="R35"/>
  <c r="R205"/>
  <c r="T3"/>
  <c r="R8"/>
  <c r="R10"/>
  <c r="T16"/>
  <c r="R23"/>
  <c r="T40"/>
  <c r="D50"/>
  <c r="D72"/>
  <c r="D98"/>
  <c r="R235"/>
  <c r="T235"/>
  <c r="T17"/>
  <c r="R17"/>
  <c r="T28"/>
  <c r="T36"/>
  <c r="D42"/>
  <c r="T58"/>
  <c r="R58"/>
  <c r="D66"/>
  <c r="T69"/>
  <c r="R69"/>
  <c r="T9"/>
  <c r="R9"/>
  <c r="T53"/>
  <c r="T75"/>
  <c r="R83"/>
  <c r="R229"/>
  <c r="T45"/>
  <c r="R45"/>
  <c r="T15"/>
  <c r="R21"/>
  <c r="T26"/>
  <c r="R39"/>
  <c r="T67"/>
  <c r="R67"/>
  <c r="T113"/>
  <c r="R113"/>
  <c r="D28"/>
  <c r="D36"/>
  <c r="T46"/>
  <c r="T59"/>
  <c r="D76"/>
  <c r="T92"/>
  <c r="T7"/>
  <c r="T20"/>
  <c r="R50"/>
  <c r="T50"/>
  <c r="D128"/>
  <c r="R7"/>
  <c r="R20"/>
  <c r="D64"/>
  <c r="D163"/>
  <c r="D94"/>
  <c r="T97"/>
  <c r="D107"/>
  <c r="T130"/>
  <c r="D132"/>
  <c r="T242"/>
  <c r="R242"/>
  <c r="T390"/>
  <c r="T123"/>
  <c r="R123"/>
  <c r="T137"/>
  <c r="R137"/>
  <c r="R98"/>
  <c r="T207"/>
  <c r="R232"/>
  <c r="R239"/>
  <c r="T72"/>
  <c r="R72"/>
  <c r="T94"/>
  <c r="R94"/>
  <c r="T48"/>
  <c r="R60"/>
  <c r="T64"/>
  <c r="R107"/>
  <c r="R48"/>
  <c r="R53"/>
  <c r="D92"/>
  <c r="R105"/>
  <c r="T144"/>
  <c r="R144"/>
  <c r="R154"/>
  <c r="T161"/>
  <c r="R161"/>
  <c r="T209"/>
  <c r="R209"/>
  <c r="T133"/>
  <c r="R133"/>
  <c r="D208"/>
  <c r="T62"/>
  <c r="R62"/>
  <c r="R65"/>
  <c r="R102"/>
  <c r="T115"/>
  <c r="R122"/>
  <c r="R129"/>
  <c r="D131"/>
  <c r="D184"/>
  <c r="R179"/>
  <c r="R191"/>
  <c r="T199"/>
  <c r="R199"/>
  <c r="D290"/>
  <c r="T304"/>
  <c r="R304"/>
  <c r="R299"/>
  <c r="D151"/>
  <c r="D162"/>
  <c r="R171"/>
  <c r="R175"/>
  <c r="D188"/>
  <c r="R202"/>
  <c r="D206"/>
  <c r="R208"/>
  <c r="R225"/>
  <c r="D240"/>
  <c r="R248"/>
  <c r="T349"/>
  <c r="R349"/>
  <c r="R294"/>
  <c r="T294"/>
  <c r="R334"/>
  <c r="T334"/>
  <c r="D110"/>
  <c r="D129"/>
  <c r="R136"/>
  <c r="D149"/>
  <c r="D172"/>
  <c r="D186"/>
  <c r="R194"/>
  <c r="R255"/>
  <c r="T271"/>
  <c r="R271"/>
  <c r="D306"/>
  <c r="R128"/>
  <c r="D203"/>
  <c r="D227"/>
  <c r="R331"/>
  <c r="T418"/>
  <c r="R418"/>
  <c r="R115"/>
  <c r="R118"/>
  <c r="D156"/>
  <c r="D195"/>
  <c r="D218"/>
  <c r="T259"/>
  <c r="R259"/>
  <c r="D103"/>
  <c r="R142"/>
  <c r="D154"/>
  <c r="R160"/>
  <c r="R162"/>
  <c r="D178"/>
  <c r="D191"/>
  <c r="R212"/>
  <c r="R226"/>
  <c r="R357"/>
  <c r="D121"/>
  <c r="D209"/>
  <c r="D242"/>
  <c r="D262"/>
  <c r="T273"/>
  <c r="R273"/>
  <c r="T403"/>
  <c r="R403"/>
  <c r="R147"/>
  <c r="D175"/>
  <c r="R183"/>
  <c r="D213"/>
  <c r="R215"/>
  <c r="D223"/>
  <c r="D225"/>
  <c r="D499"/>
  <c r="T444"/>
  <c r="R444"/>
  <c r="R467"/>
  <c r="R320"/>
  <c r="T320"/>
  <c r="T362"/>
  <c r="R362"/>
  <c r="R267"/>
  <c r="R398"/>
  <c r="T281"/>
  <c r="T283"/>
  <c r="R367"/>
  <c r="T376"/>
  <c r="R376"/>
  <c r="R387"/>
  <c r="T387"/>
  <c r="T437"/>
  <c r="R437"/>
  <c r="R266"/>
  <c r="R274"/>
  <c r="T275"/>
  <c r="T276"/>
  <c r="R285"/>
  <c r="D303"/>
  <c r="R307"/>
  <c r="R322"/>
  <c r="T537"/>
  <c r="R537"/>
  <c r="R290"/>
  <c r="T290"/>
  <c r="T330"/>
  <c r="D455"/>
  <c r="R330"/>
  <c r="R261"/>
  <c r="R265"/>
  <c r="T314"/>
  <c r="R314"/>
  <c r="T335"/>
  <c r="R335"/>
  <c r="T371"/>
  <c r="R371"/>
  <c r="T395"/>
  <c r="R395"/>
  <c r="R311"/>
  <c r="T366"/>
  <c r="R366"/>
  <c r="R569"/>
  <c r="D231"/>
  <c r="R257"/>
  <c r="R288"/>
  <c r="T298"/>
  <c r="T302"/>
  <c r="T303"/>
  <c r="R303"/>
  <c r="D336"/>
  <c r="D341"/>
  <c r="T342"/>
  <c r="D372"/>
  <c r="R580"/>
  <c r="D216"/>
  <c r="T270"/>
  <c r="D295"/>
  <c r="T317"/>
  <c r="R317"/>
  <c r="D339"/>
  <c r="R342"/>
  <c r="T360"/>
  <c r="R360"/>
  <c r="T374"/>
  <c r="D645"/>
  <c r="T751"/>
  <c r="R751"/>
  <c r="T593"/>
  <c r="R593"/>
  <c r="R660"/>
  <c r="T341"/>
  <c r="R341"/>
  <c r="R378"/>
  <c r="R384"/>
  <c r="R441"/>
  <c r="T451"/>
  <c r="R451"/>
  <c r="D496"/>
  <c r="D513"/>
  <c r="R546"/>
  <c r="R606"/>
  <c r="D659"/>
  <c r="R687"/>
  <c r="D307"/>
  <c r="T321"/>
  <c r="R321"/>
  <c r="R410"/>
  <c r="D602"/>
  <c r="D342"/>
  <c r="T373"/>
  <c r="T420"/>
  <c r="D503"/>
  <c r="T504"/>
  <c r="R504"/>
  <c r="R555"/>
  <c r="T651"/>
  <c r="R651"/>
  <c r="T653"/>
  <c r="R653"/>
  <c r="D711"/>
  <c r="T310"/>
  <c r="R310"/>
  <c r="D322"/>
  <c r="D374"/>
  <c r="D401"/>
  <c r="D406"/>
  <c r="T430"/>
  <c r="R430"/>
  <c r="D470"/>
  <c r="R566"/>
  <c r="T566"/>
  <c r="T588"/>
  <c r="R588"/>
  <c r="R657"/>
  <c r="T657"/>
  <c r="D311"/>
  <c r="T328"/>
  <c r="R328"/>
  <c r="T340"/>
  <c r="T347"/>
  <c r="R347"/>
  <c r="R383"/>
  <c r="T391"/>
  <c r="T402"/>
  <c r="R402"/>
  <c r="T412"/>
  <c r="D431"/>
  <c r="R459"/>
  <c r="R475"/>
  <c r="R564"/>
  <c r="T291"/>
  <c r="T427"/>
  <c r="T452"/>
  <c r="D458"/>
  <c r="T489"/>
  <c r="R489"/>
  <c r="T543"/>
  <c r="R543"/>
  <c r="T287"/>
  <c r="R287"/>
  <c r="R291"/>
  <c r="D299"/>
  <c r="T313"/>
  <c r="R313"/>
  <c r="D329"/>
  <c r="D348"/>
  <c r="D387"/>
  <c r="D392"/>
  <c r="R452"/>
  <c r="R501"/>
  <c r="R585"/>
  <c r="T585"/>
  <c r="T648"/>
  <c r="R648"/>
  <c r="D473"/>
  <c r="T479"/>
  <c r="R479"/>
  <c r="T487"/>
  <c r="T495"/>
  <c r="T502"/>
  <c r="T522"/>
  <c r="D554"/>
  <c r="D487"/>
  <c r="T616"/>
  <c r="R616"/>
  <c r="T630"/>
  <c r="R630"/>
  <c r="D673"/>
  <c r="T674"/>
  <c r="R674"/>
  <c r="D716"/>
  <c r="T618"/>
  <c r="R618"/>
  <c r="T620"/>
  <c r="R620"/>
  <c r="T746"/>
  <c r="R746"/>
  <c r="T424"/>
  <c r="T473"/>
  <c r="R492"/>
  <c r="R574"/>
  <c r="D589"/>
  <c r="R602"/>
  <c r="R645"/>
  <c r="R377"/>
  <c r="R396"/>
  <c r="T409"/>
  <c r="R409"/>
  <c r="R413"/>
  <c r="R424"/>
  <c r="D452"/>
  <c r="T458"/>
  <c r="R458"/>
  <c r="R462"/>
  <c r="R473"/>
  <c r="R516"/>
  <c r="R539"/>
  <c r="T560"/>
  <c r="R571"/>
  <c r="R595"/>
  <c r="D599"/>
  <c r="D621"/>
  <c r="T381"/>
  <c r="T431"/>
  <c r="T480"/>
  <c r="D508"/>
  <c r="R545"/>
  <c r="T610"/>
  <c r="R610"/>
  <c r="D665"/>
  <c r="D368"/>
  <c r="R381"/>
  <c r="R391"/>
  <c r="R405"/>
  <c r="D410"/>
  <c r="T416"/>
  <c r="R416"/>
  <c r="R420"/>
  <c r="R431"/>
  <c r="R446"/>
  <c r="R454"/>
  <c r="D459"/>
  <c r="T465"/>
  <c r="R465"/>
  <c r="R469"/>
  <c r="R480"/>
  <c r="R488"/>
  <c r="D493"/>
  <c r="D520"/>
  <c r="D524"/>
  <c r="R526"/>
  <c r="D531"/>
  <c r="D537"/>
  <c r="D552"/>
  <c r="D569"/>
  <c r="T576"/>
  <c r="R576"/>
  <c r="R581"/>
  <c r="D591"/>
  <c r="D593"/>
  <c r="T624"/>
  <c r="R693"/>
  <c r="T700"/>
  <c r="T681"/>
  <c r="R681"/>
  <c r="D361"/>
  <c r="D382"/>
  <c r="D417"/>
  <c r="T423"/>
  <c r="R423"/>
  <c r="R438"/>
  <c r="D466"/>
  <c r="T472"/>
  <c r="R472"/>
  <c r="R515"/>
  <c r="T525"/>
  <c r="R553"/>
  <c r="D577"/>
  <c r="T586"/>
  <c r="R586"/>
  <c r="R597"/>
  <c r="T597"/>
  <c r="D689"/>
  <c r="T445"/>
  <c r="D489"/>
  <c r="T498"/>
  <c r="R498"/>
  <c r="T505"/>
  <c r="D510"/>
  <c r="T512"/>
  <c r="R525"/>
  <c r="D566"/>
  <c r="T573"/>
  <c r="R573"/>
  <c r="T601"/>
  <c r="R601"/>
  <c r="D605"/>
  <c r="D635"/>
  <c r="D573"/>
  <c r="T631"/>
  <c r="T655"/>
  <c r="R655"/>
  <c r="T666"/>
  <c r="R666"/>
  <c r="D699"/>
  <c r="D748"/>
  <c r="T754"/>
  <c r="R754"/>
  <c r="T690"/>
  <c r="R690"/>
  <c r="D713"/>
  <c r="T714"/>
  <c r="R714"/>
  <c r="D682"/>
  <c r="D694"/>
  <c r="D708"/>
  <c r="D722"/>
  <c r="D757"/>
  <c r="D652"/>
  <c r="R696"/>
  <c r="R711"/>
  <c r="R706"/>
  <c r="R679"/>
  <c r="R694"/>
  <c r="R726"/>
  <c r="R485"/>
  <c r="R519"/>
  <c r="R532"/>
  <c r="R544"/>
  <c r="T558"/>
  <c r="R558"/>
  <c r="R599"/>
  <c r="R623"/>
  <c r="R635"/>
  <c r="R656"/>
  <c r="R691"/>
  <c r="R715"/>
  <c r="T524"/>
  <c r="D556"/>
  <c r="R561"/>
  <c r="D654"/>
  <c r="D707"/>
  <c r="T718"/>
  <c r="R718"/>
  <c r="T744"/>
  <c r="R744"/>
  <c r="R568"/>
  <c r="D627"/>
  <c r="T739"/>
  <c r="R739"/>
  <c r="T741"/>
  <c r="D758"/>
  <c r="T617"/>
  <c r="D648"/>
  <c r="T730"/>
  <c r="D550"/>
  <c r="D580"/>
  <c r="T622"/>
  <c r="R622"/>
  <c r="D624"/>
  <c r="R721"/>
  <c r="T721"/>
  <c r="T725"/>
  <c r="R725"/>
  <c r="D752"/>
  <c r="D755"/>
  <c r="T567"/>
  <c r="D657"/>
  <c r="D664"/>
  <c r="D671"/>
  <c r="T734"/>
  <c r="R734"/>
  <c r="R567"/>
  <c r="R592"/>
  <c r="D678"/>
  <c r="T684"/>
  <c r="R684"/>
  <c r="T737"/>
  <c r="D538"/>
  <c r="D544"/>
  <c r="D559"/>
  <c r="T604"/>
  <c r="T629"/>
  <c r="D667"/>
  <c r="T698"/>
  <c r="R698"/>
  <c r="D735"/>
  <c r="R737"/>
  <c r="T740"/>
  <c r="T750"/>
  <c r="R659"/>
  <c r="R665"/>
  <c r="R671"/>
  <c r="R704"/>
  <c r="R708"/>
  <c r="R713"/>
  <c r="T729"/>
  <c r="D745"/>
  <c r="D587"/>
  <c r="D636"/>
  <c r="D685"/>
  <c r="S2" i="1"/>
  <c r="Q2"/>
  <c r="R2" s="1"/>
  <c r="L744" i="2"/>
  <c r="K744"/>
  <c r="H744"/>
  <c r="F744"/>
  <c r="L743"/>
  <c r="K743"/>
  <c r="H743"/>
  <c r="F743"/>
  <c r="L742"/>
  <c r="K742"/>
  <c r="H742"/>
  <c r="F742"/>
  <c r="L741"/>
  <c r="K741"/>
  <c r="H741"/>
  <c r="F741"/>
  <c r="L740"/>
  <c r="K740"/>
  <c r="H740"/>
  <c r="F740"/>
  <c r="L739"/>
  <c r="K739"/>
  <c r="H739"/>
  <c r="F739"/>
  <c r="L738"/>
  <c r="K738"/>
  <c r="H738"/>
  <c r="F738"/>
  <c r="L737"/>
  <c r="K737"/>
  <c r="H737"/>
  <c r="F737"/>
  <c r="L736"/>
  <c r="K736"/>
  <c r="H736"/>
  <c r="F736"/>
  <c r="L735"/>
  <c r="K735"/>
  <c r="H735"/>
  <c r="F735"/>
  <c r="L734"/>
  <c r="K734"/>
  <c r="H734"/>
  <c r="F734"/>
  <c r="L733"/>
  <c r="K733"/>
  <c r="H733"/>
  <c r="F733"/>
  <c r="L732"/>
  <c r="K732"/>
  <c r="H732"/>
  <c r="F732"/>
  <c r="L731"/>
  <c r="K731"/>
  <c r="H731"/>
  <c r="F731"/>
  <c r="L730"/>
  <c r="K730"/>
  <c r="H730"/>
  <c r="F730"/>
  <c r="L729"/>
  <c r="K729"/>
  <c r="H729"/>
  <c r="F729"/>
  <c r="L728"/>
  <c r="K728"/>
  <c r="H728"/>
  <c r="F728"/>
  <c r="L727"/>
  <c r="K727"/>
  <c r="H727"/>
  <c r="F727"/>
  <c r="L726"/>
  <c r="K726"/>
  <c r="H726"/>
  <c r="F726"/>
  <c r="L725"/>
  <c r="K725"/>
  <c r="H725"/>
  <c r="F725"/>
  <c r="L724"/>
  <c r="K724"/>
  <c r="H724"/>
  <c r="F724"/>
  <c r="L723"/>
  <c r="K723"/>
  <c r="H723"/>
  <c r="F723"/>
  <c r="L722"/>
  <c r="K722"/>
  <c r="H722"/>
  <c r="F722"/>
  <c r="L721"/>
  <c r="K721"/>
  <c r="H721"/>
  <c r="F721"/>
  <c r="L720"/>
  <c r="K720"/>
  <c r="H720"/>
  <c r="F720"/>
  <c r="L719"/>
  <c r="K719"/>
  <c r="H719"/>
  <c r="F719"/>
  <c r="L718"/>
  <c r="K718"/>
  <c r="H718"/>
  <c r="F718"/>
  <c r="L717"/>
  <c r="K717"/>
  <c r="H717"/>
  <c r="F717"/>
  <c r="L716"/>
  <c r="K716"/>
  <c r="H716"/>
  <c r="F716"/>
  <c r="L715"/>
  <c r="K715"/>
  <c r="H715"/>
  <c r="F715"/>
  <c r="L714"/>
  <c r="K714"/>
  <c r="H714"/>
  <c r="F714"/>
  <c r="L713"/>
  <c r="K713"/>
  <c r="H713"/>
  <c r="F713"/>
  <c r="L712"/>
  <c r="K712"/>
  <c r="H712"/>
  <c r="F712"/>
  <c r="L711"/>
  <c r="K711"/>
  <c r="H711"/>
  <c r="F711"/>
  <c r="L710"/>
  <c r="K710"/>
  <c r="H710"/>
  <c r="F710"/>
  <c r="L709"/>
  <c r="K709"/>
  <c r="H709"/>
  <c r="F709"/>
  <c r="L708"/>
  <c r="K708"/>
  <c r="H708"/>
  <c r="F708"/>
  <c r="L707"/>
  <c r="K707"/>
  <c r="H707"/>
  <c r="F707"/>
  <c r="L706"/>
  <c r="K706"/>
  <c r="H706"/>
  <c r="F706"/>
  <c r="L705"/>
  <c r="K705"/>
  <c r="H705"/>
  <c r="F705"/>
  <c r="L704"/>
  <c r="K704"/>
  <c r="H704"/>
  <c r="F704"/>
  <c r="L703"/>
  <c r="K703"/>
  <c r="H703"/>
  <c r="F703"/>
  <c r="L702"/>
  <c r="K702"/>
  <c r="H702"/>
  <c r="F702"/>
  <c r="L701"/>
  <c r="K701"/>
  <c r="H701"/>
  <c r="F701"/>
  <c r="L700"/>
  <c r="K700"/>
  <c r="H700"/>
  <c r="F700"/>
  <c r="L699"/>
  <c r="K699"/>
  <c r="H699"/>
  <c r="F699"/>
  <c r="L698"/>
  <c r="K698"/>
  <c r="H698"/>
  <c r="F698"/>
  <c r="L697"/>
  <c r="K697"/>
  <c r="H697"/>
  <c r="F697"/>
  <c r="L696"/>
  <c r="K696"/>
  <c r="H696"/>
  <c r="F696"/>
  <c r="L695"/>
  <c r="K695"/>
  <c r="H695"/>
  <c r="F695"/>
  <c r="L694"/>
  <c r="K694"/>
  <c r="H694"/>
  <c r="F694"/>
  <c r="L693"/>
  <c r="K693"/>
  <c r="H693"/>
  <c r="F693"/>
  <c r="L692"/>
  <c r="K692"/>
  <c r="H692"/>
  <c r="F692"/>
  <c r="L691"/>
  <c r="K691"/>
  <c r="H691"/>
  <c r="F691"/>
  <c r="L690"/>
  <c r="K690"/>
  <c r="H690"/>
  <c r="F690"/>
  <c r="L689"/>
  <c r="K689"/>
  <c r="H689"/>
  <c r="F689"/>
  <c r="L688"/>
  <c r="K688"/>
  <c r="H688"/>
  <c r="F688"/>
  <c r="L687"/>
  <c r="K687"/>
  <c r="H687"/>
  <c r="F687"/>
  <c r="L686"/>
  <c r="K686"/>
  <c r="H686"/>
  <c r="F686"/>
  <c r="L685"/>
  <c r="K685"/>
  <c r="H685"/>
  <c r="F685"/>
  <c r="L684"/>
  <c r="K684"/>
  <c r="H684"/>
  <c r="F684"/>
  <c r="L683"/>
  <c r="K683"/>
  <c r="H683"/>
  <c r="F683"/>
  <c r="L682"/>
  <c r="K682"/>
  <c r="H682"/>
  <c r="F682"/>
  <c r="L681"/>
  <c r="K681"/>
  <c r="H681"/>
  <c r="F681"/>
  <c r="L680"/>
  <c r="K680"/>
  <c r="H680"/>
  <c r="F680"/>
  <c r="L679"/>
  <c r="K679"/>
  <c r="H679"/>
  <c r="F679"/>
  <c r="L678"/>
  <c r="K678"/>
  <c r="H678"/>
  <c r="F678"/>
  <c r="L677"/>
  <c r="K677"/>
  <c r="H677"/>
  <c r="F677"/>
  <c r="L676"/>
  <c r="K676"/>
  <c r="H676"/>
  <c r="F676"/>
  <c r="L675"/>
  <c r="K675"/>
  <c r="H675"/>
  <c r="F675"/>
  <c r="L674"/>
  <c r="K674"/>
  <c r="H674"/>
  <c r="F674"/>
  <c r="L673"/>
  <c r="K673"/>
  <c r="H673"/>
  <c r="F673"/>
  <c r="L672"/>
  <c r="K672"/>
  <c r="H672"/>
  <c r="F672"/>
  <c r="L671"/>
  <c r="K671"/>
  <c r="H671"/>
  <c r="F671"/>
  <c r="L670"/>
  <c r="K670"/>
  <c r="H670"/>
  <c r="F670"/>
  <c r="L669"/>
  <c r="K669"/>
  <c r="H669"/>
  <c r="F669"/>
  <c r="L668"/>
  <c r="K668"/>
  <c r="H668"/>
  <c r="F668"/>
  <c r="L667"/>
  <c r="K667"/>
  <c r="H667"/>
  <c r="F667"/>
  <c r="L666"/>
  <c r="K666"/>
  <c r="H666"/>
  <c r="F666"/>
  <c r="L665"/>
  <c r="K665"/>
  <c r="H665"/>
  <c r="F665"/>
  <c r="L664"/>
  <c r="K664"/>
  <c r="H664"/>
  <c r="F664"/>
  <c r="L663"/>
  <c r="K663"/>
  <c r="H663"/>
  <c r="F663"/>
  <c r="L662"/>
  <c r="K662"/>
  <c r="H662"/>
  <c r="F662"/>
  <c r="L661"/>
  <c r="K661"/>
  <c r="H661"/>
  <c r="F661"/>
  <c r="L660"/>
  <c r="K660"/>
  <c r="H660"/>
  <c r="F660"/>
  <c r="L659"/>
  <c r="K659"/>
  <c r="H659"/>
  <c r="F659"/>
  <c r="L658"/>
  <c r="K658"/>
  <c r="H658"/>
  <c r="F658"/>
  <c r="L657"/>
  <c r="K657"/>
  <c r="H657"/>
  <c r="F657"/>
  <c r="L656"/>
  <c r="K656"/>
  <c r="H656"/>
  <c r="F656"/>
  <c r="L655"/>
  <c r="K655"/>
  <c r="H655"/>
  <c r="F655"/>
  <c r="L654"/>
  <c r="K654"/>
  <c r="H654"/>
  <c r="F654"/>
  <c r="L653"/>
  <c r="K653"/>
  <c r="H653"/>
  <c r="F653"/>
  <c r="L652"/>
  <c r="K652"/>
  <c r="H652"/>
  <c r="F652"/>
  <c r="L651"/>
  <c r="K651"/>
  <c r="H651"/>
  <c r="F651"/>
  <c r="L650"/>
  <c r="K650"/>
  <c r="H650"/>
  <c r="F650"/>
  <c r="L649"/>
  <c r="K649"/>
  <c r="H649"/>
  <c r="F649"/>
  <c r="L648"/>
  <c r="K648"/>
  <c r="H648"/>
  <c r="F648"/>
  <c r="L647"/>
  <c r="K647"/>
  <c r="H647"/>
  <c r="F647"/>
  <c r="L646"/>
  <c r="K646"/>
  <c r="H646"/>
  <c r="F646"/>
  <c r="L645"/>
  <c r="K645"/>
  <c r="H645"/>
  <c r="F645"/>
  <c r="L644"/>
  <c r="K644"/>
  <c r="H644"/>
  <c r="F644"/>
  <c r="L643"/>
  <c r="K643"/>
  <c r="H643"/>
  <c r="F643"/>
  <c r="L642"/>
  <c r="K642"/>
  <c r="H642"/>
  <c r="F642"/>
  <c r="L641"/>
  <c r="K641"/>
  <c r="H641"/>
  <c r="F641"/>
  <c r="L640"/>
  <c r="K640"/>
  <c r="H640"/>
  <c r="F640"/>
  <c r="L639"/>
  <c r="K639"/>
  <c r="H639"/>
  <c r="F639"/>
  <c r="L638"/>
  <c r="K638"/>
  <c r="H638"/>
  <c r="F638"/>
  <c r="L637"/>
  <c r="K637"/>
  <c r="H637"/>
  <c r="F637"/>
  <c r="L636"/>
  <c r="K636"/>
  <c r="H636"/>
  <c r="F636"/>
  <c r="L635"/>
  <c r="K635"/>
  <c r="H635"/>
  <c r="F635"/>
  <c r="L634"/>
  <c r="K634"/>
  <c r="H634"/>
  <c r="F634"/>
  <c r="L633"/>
  <c r="K633"/>
  <c r="H633"/>
  <c r="F633"/>
  <c r="L632"/>
  <c r="K632"/>
  <c r="H632"/>
  <c r="F632"/>
  <c r="L631"/>
  <c r="K631"/>
  <c r="H631"/>
  <c r="F631"/>
  <c r="L630"/>
  <c r="K630"/>
  <c r="H630"/>
  <c r="F630"/>
  <c r="L629"/>
  <c r="K629"/>
  <c r="H629"/>
  <c r="F629"/>
  <c r="L628"/>
  <c r="K628"/>
  <c r="H628"/>
  <c r="F628"/>
  <c r="L627"/>
  <c r="K627"/>
  <c r="H627"/>
  <c r="F627"/>
  <c r="L626"/>
  <c r="K626"/>
  <c r="H626"/>
  <c r="F626"/>
  <c r="L625"/>
  <c r="K625"/>
  <c r="H625"/>
  <c r="F625"/>
  <c r="L624"/>
  <c r="K624"/>
  <c r="H624"/>
  <c r="F624"/>
  <c r="L623"/>
  <c r="K623"/>
  <c r="H623"/>
  <c r="F623"/>
  <c r="L622"/>
  <c r="K622"/>
  <c r="H622"/>
  <c r="F622"/>
  <c r="L621"/>
  <c r="K621"/>
  <c r="H621"/>
  <c r="F621"/>
  <c r="L620"/>
  <c r="K620"/>
  <c r="H620"/>
  <c r="F620"/>
  <c r="L619"/>
  <c r="K619"/>
  <c r="H619"/>
  <c r="F619"/>
  <c r="L618"/>
  <c r="K618"/>
  <c r="H618"/>
  <c r="F618"/>
  <c r="L617"/>
  <c r="K617"/>
  <c r="H617"/>
  <c r="F617"/>
  <c r="L616"/>
  <c r="K616"/>
  <c r="H616"/>
  <c r="F616"/>
  <c r="L615"/>
  <c r="K615"/>
  <c r="H615"/>
  <c r="F615"/>
  <c r="L614"/>
  <c r="K614"/>
  <c r="H614"/>
  <c r="F614"/>
  <c r="L613"/>
  <c r="K613"/>
  <c r="H613"/>
  <c r="F613"/>
  <c r="L612"/>
  <c r="K612"/>
  <c r="H612"/>
  <c r="F612"/>
  <c r="L611"/>
  <c r="K611"/>
  <c r="H611"/>
  <c r="F611"/>
  <c r="L610"/>
  <c r="K610"/>
  <c r="H610"/>
  <c r="F610"/>
  <c r="L609"/>
  <c r="K609"/>
  <c r="H609"/>
  <c r="F609"/>
  <c r="L608"/>
  <c r="K608"/>
  <c r="H608"/>
  <c r="F608"/>
  <c r="L607"/>
  <c r="K607"/>
  <c r="H607"/>
  <c r="F607"/>
  <c r="L606"/>
  <c r="K606"/>
  <c r="H606"/>
  <c r="F606"/>
  <c r="L605"/>
  <c r="K605"/>
  <c r="H605"/>
  <c r="F605"/>
  <c r="L604"/>
  <c r="K604"/>
  <c r="H604"/>
  <c r="F604"/>
  <c r="L603"/>
  <c r="K603"/>
  <c r="H603"/>
  <c r="F603"/>
  <c r="L602"/>
  <c r="K602"/>
  <c r="H602"/>
  <c r="F602"/>
  <c r="L601"/>
  <c r="K601"/>
  <c r="H601"/>
  <c r="F601"/>
  <c r="L600"/>
  <c r="K600"/>
  <c r="H600"/>
  <c r="F600"/>
  <c r="L599"/>
  <c r="K599"/>
  <c r="H599"/>
  <c r="F599"/>
  <c r="L598"/>
  <c r="K598"/>
  <c r="H598"/>
  <c r="F598"/>
  <c r="L597"/>
  <c r="K597"/>
  <c r="H597"/>
  <c r="F597"/>
  <c r="L596"/>
  <c r="K596"/>
  <c r="H596"/>
  <c r="F596"/>
  <c r="L595"/>
  <c r="K595"/>
  <c r="H595"/>
  <c r="F595"/>
  <c r="L594"/>
  <c r="K594"/>
  <c r="H594"/>
  <c r="F594"/>
  <c r="L593"/>
  <c r="K593"/>
  <c r="H593"/>
  <c r="F593"/>
  <c r="L592"/>
  <c r="K592"/>
  <c r="H592"/>
  <c r="F592"/>
  <c r="L591"/>
  <c r="K591"/>
  <c r="H591"/>
  <c r="F591"/>
  <c r="L590"/>
  <c r="K590"/>
  <c r="H590"/>
  <c r="F590"/>
  <c r="L589"/>
  <c r="K589"/>
  <c r="H589"/>
  <c r="F589"/>
  <c r="L588"/>
  <c r="K588"/>
  <c r="H588"/>
  <c r="F588"/>
  <c r="L587"/>
  <c r="K587"/>
  <c r="H587"/>
  <c r="F587"/>
  <c r="L586"/>
  <c r="K586"/>
  <c r="H586"/>
  <c r="F586"/>
  <c r="L585"/>
  <c r="K585"/>
  <c r="H585"/>
  <c r="F585"/>
  <c r="L584"/>
  <c r="K584"/>
  <c r="H584"/>
  <c r="F584"/>
  <c r="L583"/>
  <c r="K583"/>
  <c r="H583"/>
  <c r="F583"/>
  <c r="L582"/>
  <c r="K582"/>
  <c r="H582"/>
  <c r="F582"/>
  <c r="L581"/>
  <c r="K581"/>
  <c r="H581"/>
  <c r="F581"/>
  <c r="L580"/>
  <c r="K580"/>
  <c r="H580"/>
  <c r="F580"/>
  <c r="L579"/>
  <c r="K579"/>
  <c r="H579"/>
  <c r="F579"/>
  <c r="L578"/>
  <c r="K578"/>
  <c r="H578"/>
  <c r="F578"/>
  <c r="L577"/>
  <c r="K577"/>
  <c r="H577"/>
  <c r="F577"/>
  <c r="L576"/>
  <c r="K576"/>
  <c r="H576"/>
  <c r="F576"/>
  <c r="L575"/>
  <c r="K575"/>
  <c r="H575"/>
  <c r="F575"/>
  <c r="L574"/>
  <c r="K574"/>
  <c r="H574"/>
  <c r="F574"/>
  <c r="L573"/>
  <c r="K573"/>
  <c r="H573"/>
  <c r="F573"/>
  <c r="L572"/>
  <c r="K572"/>
  <c r="H572"/>
  <c r="F572"/>
  <c r="L571"/>
  <c r="K571"/>
  <c r="H571"/>
  <c r="F571"/>
  <c r="L570"/>
  <c r="K570"/>
  <c r="H570"/>
  <c r="F570"/>
  <c r="L569"/>
  <c r="K569"/>
  <c r="H569"/>
  <c r="F569"/>
  <c r="L568"/>
  <c r="K568"/>
  <c r="H568"/>
  <c r="F568"/>
  <c r="L567"/>
  <c r="K567"/>
  <c r="H567"/>
  <c r="F567"/>
  <c r="L566"/>
  <c r="K566"/>
  <c r="H566"/>
  <c r="F566"/>
  <c r="L565"/>
  <c r="K565"/>
  <c r="H565"/>
  <c r="F565"/>
  <c r="L564"/>
  <c r="K564"/>
  <c r="H564"/>
  <c r="F564"/>
  <c r="L563"/>
  <c r="K563"/>
  <c r="H563"/>
  <c r="F563"/>
  <c r="L562"/>
  <c r="K562"/>
  <c r="H562"/>
  <c r="F562"/>
  <c r="L561"/>
  <c r="K561"/>
  <c r="H561"/>
  <c r="F561"/>
  <c r="L560"/>
  <c r="K560"/>
  <c r="H560"/>
  <c r="F560"/>
  <c r="L559"/>
  <c r="K559"/>
  <c r="H559"/>
  <c r="F559"/>
  <c r="L558"/>
  <c r="K558"/>
  <c r="H558"/>
  <c r="F558"/>
  <c r="L557"/>
  <c r="K557"/>
  <c r="H557"/>
  <c r="F557"/>
  <c r="L556"/>
  <c r="K556"/>
  <c r="H556"/>
  <c r="F556"/>
  <c r="L555"/>
  <c r="K555"/>
  <c r="H555"/>
  <c r="F555"/>
  <c r="L554"/>
  <c r="K554"/>
  <c r="H554"/>
  <c r="F554"/>
  <c r="L553"/>
  <c r="K553"/>
  <c r="H553"/>
  <c r="F553"/>
  <c r="L552"/>
  <c r="K552"/>
  <c r="H552"/>
  <c r="F552"/>
  <c r="L551"/>
  <c r="K551"/>
  <c r="H551"/>
  <c r="F551"/>
  <c r="L550"/>
  <c r="K550"/>
  <c r="H550"/>
  <c r="F550"/>
  <c r="L549"/>
  <c r="K549"/>
  <c r="H549"/>
  <c r="F549"/>
  <c r="L548"/>
  <c r="K548"/>
  <c r="H548"/>
  <c r="F548"/>
  <c r="L547"/>
  <c r="K547"/>
  <c r="H547"/>
  <c r="F547"/>
  <c r="L546"/>
  <c r="K546"/>
  <c r="H546"/>
  <c r="F546"/>
  <c r="L545"/>
  <c r="K545"/>
  <c r="H545"/>
  <c r="F545"/>
  <c r="L544"/>
  <c r="K544"/>
  <c r="H544"/>
  <c r="F544"/>
  <c r="L543"/>
  <c r="K543"/>
  <c r="H543"/>
  <c r="F543"/>
  <c r="L542"/>
  <c r="K542"/>
  <c r="H542"/>
  <c r="F542"/>
  <c r="L541"/>
  <c r="K541"/>
  <c r="H541"/>
  <c r="F541"/>
  <c r="L540"/>
  <c r="K540"/>
  <c r="H540"/>
  <c r="F540"/>
  <c r="L539"/>
  <c r="K539"/>
  <c r="H539"/>
  <c r="F539"/>
  <c r="L538"/>
  <c r="K538"/>
  <c r="H538"/>
  <c r="F538"/>
  <c r="L537"/>
  <c r="K537"/>
  <c r="H537"/>
  <c r="F537"/>
  <c r="L536"/>
  <c r="K536"/>
  <c r="H536"/>
  <c r="F536"/>
  <c r="L535"/>
  <c r="K535"/>
  <c r="H535"/>
  <c r="F535"/>
  <c r="L534"/>
  <c r="K534"/>
  <c r="H534"/>
  <c r="F534"/>
  <c r="L533"/>
  <c r="K533"/>
  <c r="H533"/>
  <c r="F533"/>
  <c r="L532"/>
  <c r="K532"/>
  <c r="H532"/>
  <c r="F532"/>
  <c r="L531"/>
  <c r="K531"/>
  <c r="H531"/>
  <c r="F531"/>
  <c r="L530"/>
  <c r="K530"/>
  <c r="H530"/>
  <c r="F530"/>
  <c r="L529"/>
  <c r="K529"/>
  <c r="H529"/>
  <c r="F529"/>
  <c r="L528"/>
  <c r="K528"/>
  <c r="H528"/>
  <c r="F528"/>
  <c r="L527"/>
  <c r="K527"/>
  <c r="H527"/>
  <c r="F527"/>
  <c r="L526"/>
  <c r="K526"/>
  <c r="H526"/>
  <c r="F526"/>
  <c r="L525"/>
  <c r="K525"/>
  <c r="H525"/>
  <c r="F525"/>
  <c r="L524"/>
  <c r="K524"/>
  <c r="H524"/>
  <c r="F524"/>
  <c r="L523"/>
  <c r="K523"/>
  <c r="H523"/>
  <c r="F523"/>
  <c r="L522"/>
  <c r="K522"/>
  <c r="H522"/>
  <c r="F522"/>
  <c r="L521"/>
  <c r="K521"/>
  <c r="H521"/>
  <c r="F521"/>
  <c r="L520"/>
  <c r="K520"/>
  <c r="H520"/>
  <c r="F520"/>
  <c r="L519"/>
  <c r="K519"/>
  <c r="H519"/>
  <c r="F519"/>
  <c r="L518"/>
  <c r="K518"/>
  <c r="H518"/>
  <c r="F518"/>
  <c r="L517"/>
  <c r="K517"/>
  <c r="H517"/>
  <c r="F517"/>
  <c r="L516"/>
  <c r="K516"/>
  <c r="H516"/>
  <c r="F516"/>
  <c r="L515"/>
  <c r="K515"/>
  <c r="H515"/>
  <c r="F515"/>
  <c r="L514"/>
  <c r="K514"/>
  <c r="H514"/>
  <c r="F514"/>
  <c r="L513"/>
  <c r="K513"/>
  <c r="H513"/>
  <c r="F513"/>
  <c r="L512"/>
  <c r="K512"/>
  <c r="H512"/>
  <c r="F512"/>
  <c r="L511"/>
  <c r="K511"/>
  <c r="H511"/>
  <c r="F511"/>
  <c r="L510"/>
  <c r="K510"/>
  <c r="H510"/>
  <c r="F510"/>
  <c r="L509"/>
  <c r="K509"/>
  <c r="H509"/>
  <c r="F509"/>
  <c r="L508"/>
  <c r="K508"/>
  <c r="H508"/>
  <c r="F508"/>
  <c r="L507"/>
  <c r="K507"/>
  <c r="H507"/>
  <c r="F507"/>
  <c r="L506"/>
  <c r="K506"/>
  <c r="H506"/>
  <c r="F506"/>
  <c r="L505"/>
  <c r="K505"/>
  <c r="H505"/>
  <c r="F505"/>
  <c r="L504"/>
  <c r="K504"/>
  <c r="H504"/>
  <c r="F504"/>
  <c r="L503"/>
  <c r="K503"/>
  <c r="H503"/>
  <c r="F503"/>
  <c r="L502"/>
  <c r="K502"/>
  <c r="H502"/>
  <c r="F502"/>
  <c r="L501"/>
  <c r="K501"/>
  <c r="H501"/>
  <c r="F501"/>
  <c r="L500"/>
  <c r="K500"/>
  <c r="H500"/>
  <c r="F500"/>
  <c r="L499"/>
  <c r="K499"/>
  <c r="H499"/>
  <c r="F499"/>
  <c r="L498"/>
  <c r="K498"/>
  <c r="H498"/>
  <c r="F498"/>
  <c r="L497"/>
  <c r="K497"/>
  <c r="H497"/>
  <c r="F497"/>
  <c r="L496"/>
  <c r="K496"/>
  <c r="H496"/>
  <c r="F496"/>
  <c r="L495"/>
  <c r="K495"/>
  <c r="H495"/>
  <c r="F495"/>
  <c r="L494"/>
  <c r="K494"/>
  <c r="H494"/>
  <c r="F494"/>
  <c r="L493"/>
  <c r="K493"/>
  <c r="H493"/>
  <c r="F493"/>
  <c r="L492"/>
  <c r="K492"/>
  <c r="H492"/>
  <c r="F492"/>
  <c r="L491"/>
  <c r="K491"/>
  <c r="H491"/>
  <c r="F491"/>
  <c r="L490"/>
  <c r="K490"/>
  <c r="H490"/>
  <c r="F490"/>
  <c r="L489"/>
  <c r="K489"/>
  <c r="H489"/>
  <c r="F489"/>
  <c r="L488"/>
  <c r="K488"/>
  <c r="H488"/>
  <c r="F488"/>
  <c r="L487"/>
  <c r="K487"/>
  <c r="H487"/>
  <c r="F487"/>
  <c r="L486"/>
  <c r="K486"/>
  <c r="H486"/>
  <c r="F486"/>
  <c r="L485"/>
  <c r="K485"/>
  <c r="H485"/>
  <c r="F485"/>
  <c r="L484"/>
  <c r="K484"/>
  <c r="H484"/>
  <c r="F484"/>
  <c r="L483"/>
  <c r="K483"/>
  <c r="H483"/>
  <c r="F483"/>
  <c r="L482"/>
  <c r="K482"/>
  <c r="H482"/>
  <c r="F482"/>
  <c r="L481"/>
  <c r="K481"/>
  <c r="H481"/>
  <c r="F481"/>
  <c r="L480"/>
  <c r="K480"/>
  <c r="H480"/>
  <c r="F480"/>
  <c r="L479"/>
  <c r="K479"/>
  <c r="H479"/>
  <c r="F479"/>
  <c r="L478"/>
  <c r="K478"/>
  <c r="H478"/>
  <c r="F478"/>
  <c r="L477"/>
  <c r="K477"/>
  <c r="H477"/>
  <c r="F477"/>
  <c r="L476"/>
  <c r="K476"/>
  <c r="H476"/>
  <c r="F476"/>
  <c r="L475"/>
  <c r="K475"/>
  <c r="H475"/>
  <c r="F475"/>
  <c r="L474"/>
  <c r="K474"/>
  <c r="H474"/>
  <c r="F474"/>
  <c r="L473"/>
  <c r="K473"/>
  <c r="H473"/>
  <c r="F473"/>
  <c r="L472"/>
  <c r="K472"/>
  <c r="H472"/>
  <c r="F472"/>
  <c r="L471"/>
  <c r="K471"/>
  <c r="H471"/>
  <c r="F471"/>
  <c r="L470"/>
  <c r="K470"/>
  <c r="H470"/>
  <c r="F470"/>
  <c r="L469"/>
  <c r="K469"/>
  <c r="H469"/>
  <c r="F469"/>
  <c r="L468"/>
  <c r="K468"/>
  <c r="H468"/>
  <c r="F468"/>
  <c r="L467"/>
  <c r="K467"/>
  <c r="H467"/>
  <c r="F467"/>
  <c r="L466"/>
  <c r="K466"/>
  <c r="H466"/>
  <c r="F466"/>
  <c r="L465"/>
  <c r="K465"/>
  <c r="H465"/>
  <c r="F465"/>
  <c r="L464"/>
  <c r="K464"/>
  <c r="H464"/>
  <c r="F464"/>
  <c r="L463"/>
  <c r="K463"/>
  <c r="H463"/>
  <c r="F463"/>
  <c r="L462"/>
  <c r="K462"/>
  <c r="H462"/>
  <c r="F462"/>
  <c r="L461"/>
  <c r="K461"/>
  <c r="H461"/>
  <c r="F461"/>
  <c r="L460"/>
  <c r="K460"/>
  <c r="H460"/>
  <c r="F460"/>
  <c r="L459"/>
  <c r="K459"/>
  <c r="H459"/>
  <c r="F459"/>
  <c r="L458"/>
  <c r="K458"/>
  <c r="H458"/>
  <c r="F458"/>
  <c r="L457"/>
  <c r="K457"/>
  <c r="H457"/>
  <c r="F457"/>
  <c r="L456"/>
  <c r="K456"/>
  <c r="H456"/>
  <c r="F456"/>
  <c r="L455"/>
  <c r="K455"/>
  <c r="H455"/>
  <c r="F455"/>
  <c r="L454"/>
  <c r="K454"/>
  <c r="H454"/>
  <c r="F454"/>
  <c r="L453"/>
  <c r="K453"/>
  <c r="H453"/>
  <c r="F453"/>
  <c r="L452"/>
  <c r="K452"/>
  <c r="H452"/>
  <c r="F452"/>
  <c r="L451"/>
  <c r="K451"/>
  <c r="H451"/>
  <c r="F451"/>
  <c r="L450"/>
  <c r="K450"/>
  <c r="H450"/>
  <c r="F450"/>
  <c r="L449"/>
  <c r="K449"/>
  <c r="H449"/>
  <c r="F449"/>
  <c r="L448"/>
  <c r="K448"/>
  <c r="H448"/>
  <c r="F448"/>
  <c r="L447"/>
  <c r="K447"/>
  <c r="H447"/>
  <c r="F447"/>
  <c r="L446"/>
  <c r="K446"/>
  <c r="H446"/>
  <c r="F446"/>
  <c r="L445"/>
  <c r="K445"/>
  <c r="H445"/>
  <c r="F445"/>
  <c r="L444"/>
  <c r="K444"/>
  <c r="H444"/>
  <c r="F444"/>
  <c r="L443"/>
  <c r="K443"/>
  <c r="H443"/>
  <c r="F443"/>
  <c r="L442"/>
  <c r="K442"/>
  <c r="H442"/>
  <c r="F442"/>
  <c r="L441"/>
  <c r="K441"/>
  <c r="H441"/>
  <c r="F441"/>
  <c r="L440"/>
  <c r="K440"/>
  <c r="H440"/>
  <c r="F440"/>
  <c r="L439"/>
  <c r="K439"/>
  <c r="H439"/>
  <c r="F439"/>
  <c r="L438"/>
  <c r="K438"/>
  <c r="H438"/>
  <c r="F438"/>
  <c r="L437"/>
  <c r="K437"/>
  <c r="H437"/>
  <c r="F437"/>
  <c r="L436"/>
  <c r="K436"/>
  <c r="H436"/>
  <c r="F436"/>
  <c r="L435"/>
  <c r="K435"/>
  <c r="H435"/>
  <c r="F435"/>
  <c r="L434"/>
  <c r="K434"/>
  <c r="H434"/>
  <c r="F434"/>
  <c r="L433"/>
  <c r="K433"/>
  <c r="H433"/>
  <c r="F433"/>
  <c r="L432"/>
  <c r="K432"/>
  <c r="H432"/>
  <c r="F432"/>
  <c r="L431"/>
  <c r="K431"/>
  <c r="H431"/>
  <c r="F431"/>
  <c r="L430"/>
  <c r="K430"/>
  <c r="H430"/>
  <c r="F430"/>
  <c r="L429"/>
  <c r="K429"/>
  <c r="H429"/>
  <c r="F429"/>
  <c r="L428"/>
  <c r="K428"/>
  <c r="H428"/>
  <c r="F428"/>
  <c r="L427"/>
  <c r="K427"/>
  <c r="H427"/>
  <c r="F427"/>
  <c r="L426"/>
  <c r="K426"/>
  <c r="H426"/>
  <c r="F426"/>
  <c r="L425"/>
  <c r="K425"/>
  <c r="H425"/>
  <c r="F425"/>
  <c r="L424"/>
  <c r="K424"/>
  <c r="H424"/>
  <c r="F424"/>
  <c r="L423"/>
  <c r="K423"/>
  <c r="H423"/>
  <c r="F423"/>
  <c r="L422"/>
  <c r="K422"/>
  <c r="H422"/>
  <c r="F422"/>
  <c r="L421"/>
  <c r="K421"/>
  <c r="H421"/>
  <c r="F421"/>
  <c r="L420"/>
  <c r="K420"/>
  <c r="H420"/>
  <c r="F420"/>
  <c r="L419"/>
  <c r="K419"/>
  <c r="H419"/>
  <c r="F419"/>
  <c r="L418"/>
  <c r="K418"/>
  <c r="H418"/>
  <c r="F418"/>
  <c r="L417"/>
  <c r="K417"/>
  <c r="H417"/>
  <c r="F417"/>
  <c r="L416"/>
  <c r="K416"/>
  <c r="H416"/>
  <c r="F416"/>
  <c r="L415"/>
  <c r="K415"/>
  <c r="H415"/>
  <c r="F415"/>
  <c r="L414"/>
  <c r="K414"/>
  <c r="H414"/>
  <c r="F414"/>
  <c r="L413"/>
  <c r="K413"/>
  <c r="H413"/>
  <c r="F413"/>
  <c r="L412"/>
  <c r="K412"/>
  <c r="H412"/>
  <c r="F412"/>
  <c r="L411"/>
  <c r="K411"/>
  <c r="H411"/>
  <c r="F411"/>
  <c r="L410"/>
  <c r="K410"/>
  <c r="H410"/>
  <c r="F410"/>
  <c r="L409"/>
  <c r="K409"/>
  <c r="H409"/>
  <c r="F409"/>
  <c r="L408"/>
  <c r="K408"/>
  <c r="H408"/>
  <c r="F408"/>
  <c r="L407"/>
  <c r="K407"/>
  <c r="H407"/>
  <c r="F407"/>
  <c r="L406"/>
  <c r="K406"/>
  <c r="H406"/>
  <c r="F406"/>
  <c r="L405"/>
  <c r="K405"/>
  <c r="H405"/>
  <c r="F405"/>
  <c r="L404"/>
  <c r="K404"/>
  <c r="H404"/>
  <c r="F404"/>
  <c r="L403"/>
  <c r="K403"/>
  <c r="H403"/>
  <c r="F403"/>
  <c r="L402"/>
  <c r="K402"/>
  <c r="H402"/>
  <c r="F402"/>
  <c r="L401"/>
  <c r="K401"/>
  <c r="H401"/>
  <c r="F401"/>
  <c r="L400"/>
  <c r="K400"/>
  <c r="H400"/>
  <c r="F400"/>
  <c r="L399"/>
  <c r="K399"/>
  <c r="H399"/>
  <c r="F399"/>
  <c r="L398"/>
  <c r="K398"/>
  <c r="H398"/>
  <c r="F398"/>
  <c r="L397"/>
  <c r="K397"/>
  <c r="H397"/>
  <c r="F397"/>
  <c r="L396"/>
  <c r="K396"/>
  <c r="H396"/>
  <c r="F396"/>
  <c r="L395"/>
  <c r="K395"/>
  <c r="H395"/>
  <c r="F395"/>
  <c r="L394"/>
  <c r="K394"/>
  <c r="H394"/>
  <c r="F394"/>
  <c r="L393"/>
  <c r="K393"/>
  <c r="H393"/>
  <c r="F393"/>
  <c r="L392"/>
  <c r="K392"/>
  <c r="H392"/>
  <c r="F392"/>
  <c r="L391"/>
  <c r="K391"/>
  <c r="H391"/>
  <c r="F391"/>
  <c r="L390"/>
  <c r="K390"/>
  <c r="H390"/>
  <c r="F390"/>
  <c r="L389"/>
  <c r="K389"/>
  <c r="H389"/>
  <c r="F389"/>
  <c r="L388"/>
  <c r="K388"/>
  <c r="H388"/>
  <c r="F388"/>
  <c r="L387"/>
  <c r="K387"/>
  <c r="H387"/>
  <c r="F387"/>
  <c r="L386"/>
  <c r="K386"/>
  <c r="H386"/>
  <c r="F386"/>
  <c r="L385"/>
  <c r="K385"/>
  <c r="H385"/>
  <c r="F385"/>
  <c r="L384"/>
  <c r="K384"/>
  <c r="H384"/>
  <c r="F384"/>
  <c r="L383"/>
  <c r="K383"/>
  <c r="H383"/>
  <c r="F383"/>
  <c r="L382"/>
  <c r="K382"/>
  <c r="H382"/>
  <c r="F382"/>
  <c r="L381"/>
  <c r="K381"/>
  <c r="H381"/>
  <c r="F381"/>
  <c r="L380"/>
  <c r="K380"/>
  <c r="H380"/>
  <c r="F380"/>
  <c r="L379"/>
  <c r="K379"/>
  <c r="H379"/>
  <c r="F379"/>
  <c r="L378"/>
  <c r="K378"/>
  <c r="H378"/>
  <c r="F378"/>
  <c r="L377"/>
  <c r="K377"/>
  <c r="H377"/>
  <c r="F377"/>
  <c r="L376"/>
  <c r="K376"/>
  <c r="H376"/>
  <c r="F376"/>
  <c r="L375"/>
  <c r="K375"/>
  <c r="H375"/>
  <c r="F375"/>
  <c r="L374"/>
  <c r="K374"/>
  <c r="H374"/>
  <c r="F374"/>
  <c r="L373"/>
  <c r="K373"/>
  <c r="H373"/>
  <c r="F373"/>
  <c r="L372"/>
  <c r="K372"/>
  <c r="H372"/>
  <c r="F372"/>
  <c r="L371"/>
  <c r="K371"/>
  <c r="H371"/>
  <c r="F371"/>
  <c r="L370"/>
  <c r="K370"/>
  <c r="H370"/>
  <c r="F370"/>
  <c r="L369"/>
  <c r="K369"/>
  <c r="H369"/>
  <c r="F369"/>
  <c r="L368"/>
  <c r="K368"/>
  <c r="H368"/>
  <c r="F368"/>
  <c r="L367"/>
  <c r="K367"/>
  <c r="H367"/>
  <c r="F367"/>
  <c r="L366"/>
  <c r="K366"/>
  <c r="H366"/>
  <c r="F366"/>
  <c r="L365"/>
  <c r="K365"/>
  <c r="H365"/>
  <c r="F365"/>
  <c r="L364"/>
  <c r="K364"/>
  <c r="H364"/>
  <c r="F364"/>
  <c r="L363"/>
  <c r="K363"/>
  <c r="H363"/>
  <c r="F363"/>
  <c r="L362"/>
  <c r="K362"/>
  <c r="H362"/>
  <c r="F362"/>
  <c r="L361"/>
  <c r="K361"/>
  <c r="H361"/>
  <c r="F361"/>
  <c r="L360"/>
  <c r="K360"/>
  <c r="H360"/>
  <c r="F360"/>
  <c r="L359"/>
  <c r="K359"/>
  <c r="H359"/>
  <c r="F359"/>
  <c r="L358"/>
  <c r="K358"/>
  <c r="H358"/>
  <c r="F358"/>
  <c r="L357"/>
  <c r="K357"/>
  <c r="H357"/>
  <c r="F357"/>
  <c r="L356"/>
  <c r="K356"/>
  <c r="H356"/>
  <c r="F356"/>
  <c r="L355"/>
  <c r="K355"/>
  <c r="H355"/>
  <c r="F355"/>
  <c r="L354"/>
  <c r="K354"/>
  <c r="H354"/>
  <c r="F354"/>
  <c r="L353"/>
  <c r="K353"/>
  <c r="H353"/>
  <c r="F353"/>
  <c r="L352"/>
  <c r="K352"/>
  <c r="H352"/>
  <c r="F352"/>
  <c r="L351"/>
  <c r="K351"/>
  <c r="H351"/>
  <c r="F351"/>
  <c r="L350"/>
  <c r="K350"/>
  <c r="H350"/>
  <c r="F350"/>
  <c r="L349"/>
  <c r="K349"/>
  <c r="H349"/>
  <c r="F349"/>
  <c r="L348"/>
  <c r="K348"/>
  <c r="H348"/>
  <c r="F348"/>
  <c r="L347"/>
  <c r="K347"/>
  <c r="H347"/>
  <c r="F347"/>
  <c r="L346"/>
  <c r="K346"/>
  <c r="H346"/>
  <c r="F346"/>
  <c r="L345"/>
  <c r="K345"/>
  <c r="H345"/>
  <c r="F345"/>
  <c r="L344"/>
  <c r="K344"/>
  <c r="H344"/>
  <c r="F344"/>
  <c r="L343"/>
  <c r="K343"/>
  <c r="H343"/>
  <c r="F343"/>
  <c r="L342"/>
  <c r="K342"/>
  <c r="H342"/>
  <c r="F342"/>
  <c r="L341"/>
  <c r="K341"/>
  <c r="H341"/>
  <c r="F341"/>
  <c r="L340"/>
  <c r="K340"/>
  <c r="H340"/>
  <c r="F340"/>
  <c r="L339"/>
  <c r="K339"/>
  <c r="H339"/>
  <c r="F339"/>
  <c r="L338"/>
  <c r="K338"/>
  <c r="H338"/>
  <c r="F338"/>
  <c r="L337"/>
  <c r="K337"/>
  <c r="H337"/>
  <c r="F337"/>
  <c r="L336"/>
  <c r="K336"/>
  <c r="H336"/>
  <c r="F336"/>
  <c r="L335"/>
  <c r="K335"/>
  <c r="H335"/>
  <c r="F335"/>
  <c r="L334"/>
  <c r="K334"/>
  <c r="H334"/>
  <c r="F334"/>
  <c r="L333"/>
  <c r="K333"/>
  <c r="H333"/>
  <c r="F333"/>
  <c r="L332"/>
  <c r="K332"/>
  <c r="H332"/>
  <c r="F332"/>
  <c r="L331"/>
  <c r="K331"/>
  <c r="H331"/>
  <c r="F331"/>
  <c r="L330"/>
  <c r="K330"/>
  <c r="H330"/>
  <c r="F330"/>
  <c r="L329"/>
  <c r="K329"/>
  <c r="H329"/>
  <c r="F329"/>
  <c r="L328"/>
  <c r="K328"/>
  <c r="H328"/>
  <c r="F328"/>
  <c r="L327"/>
  <c r="K327"/>
  <c r="H327"/>
  <c r="F327"/>
  <c r="L326"/>
  <c r="K326"/>
  <c r="H326"/>
  <c r="F326"/>
  <c r="L325"/>
  <c r="K325"/>
  <c r="H325"/>
  <c r="F325"/>
  <c r="L324"/>
  <c r="K324"/>
  <c r="H324"/>
  <c r="F324"/>
  <c r="L323"/>
  <c r="K323"/>
  <c r="H323"/>
  <c r="F323"/>
  <c r="L322"/>
  <c r="K322"/>
  <c r="H322"/>
  <c r="F322"/>
  <c r="L321"/>
  <c r="K321"/>
  <c r="H321"/>
  <c r="F321"/>
  <c r="L320"/>
  <c r="K320"/>
  <c r="H320"/>
  <c r="F320"/>
  <c r="L319"/>
  <c r="K319"/>
  <c r="H319"/>
  <c r="F319"/>
  <c r="L318"/>
  <c r="K318"/>
  <c r="H318"/>
  <c r="F318"/>
  <c r="L317"/>
  <c r="K317"/>
  <c r="H317"/>
  <c r="F317"/>
  <c r="L316"/>
  <c r="K316"/>
  <c r="H316"/>
  <c r="F316"/>
  <c r="L315"/>
  <c r="K315"/>
  <c r="H315"/>
  <c r="F315"/>
  <c r="L314"/>
  <c r="K314"/>
  <c r="H314"/>
  <c r="F314"/>
  <c r="L313"/>
  <c r="K313"/>
  <c r="H313"/>
  <c r="F313"/>
  <c r="L312"/>
  <c r="K312"/>
  <c r="H312"/>
  <c r="F312"/>
  <c r="L311"/>
  <c r="K311"/>
  <c r="H311"/>
  <c r="F311"/>
  <c r="L310"/>
  <c r="K310"/>
  <c r="H310"/>
  <c r="F310"/>
  <c r="L309"/>
  <c r="K309"/>
  <c r="H309"/>
  <c r="F309"/>
  <c r="L308"/>
  <c r="K308"/>
  <c r="H308"/>
  <c r="F308"/>
  <c r="L307"/>
  <c r="K307"/>
  <c r="H307"/>
  <c r="F307"/>
  <c r="L306"/>
  <c r="K306"/>
  <c r="H306"/>
  <c r="F306"/>
  <c r="L305"/>
  <c r="K305"/>
  <c r="H305"/>
  <c r="F305"/>
  <c r="L304"/>
  <c r="K304"/>
  <c r="H304"/>
  <c r="F304"/>
  <c r="L303"/>
  <c r="K303"/>
  <c r="H303"/>
  <c r="F303"/>
  <c r="L302"/>
  <c r="K302"/>
  <c r="H302"/>
  <c r="F302"/>
  <c r="L301"/>
  <c r="K301"/>
  <c r="H301"/>
  <c r="F301"/>
  <c r="L300"/>
  <c r="K300"/>
  <c r="H300"/>
  <c r="F300"/>
  <c r="L299"/>
  <c r="K299"/>
  <c r="H299"/>
  <c r="F299"/>
  <c r="L298"/>
  <c r="K298"/>
  <c r="H298"/>
  <c r="F298"/>
  <c r="L297"/>
  <c r="K297"/>
  <c r="H297"/>
  <c r="F297"/>
  <c r="L296"/>
  <c r="K296"/>
  <c r="H296"/>
  <c r="F296"/>
  <c r="L295"/>
  <c r="K295"/>
  <c r="H295"/>
  <c r="F295"/>
  <c r="L294"/>
  <c r="K294"/>
  <c r="H294"/>
  <c r="F294"/>
  <c r="L293"/>
  <c r="K293"/>
  <c r="H293"/>
  <c r="F293"/>
  <c r="L292"/>
  <c r="K292"/>
  <c r="H292"/>
  <c r="F292"/>
  <c r="L291"/>
  <c r="K291"/>
  <c r="H291"/>
  <c r="F291"/>
  <c r="L290"/>
  <c r="K290"/>
  <c r="H290"/>
  <c r="F290"/>
  <c r="L289"/>
  <c r="K289"/>
  <c r="H289"/>
  <c r="F289"/>
  <c r="L288"/>
  <c r="K288"/>
  <c r="H288"/>
  <c r="F288"/>
  <c r="L287"/>
  <c r="K287"/>
  <c r="H287"/>
  <c r="F287"/>
  <c r="L286"/>
  <c r="K286"/>
  <c r="H286"/>
  <c r="F286"/>
  <c r="L285"/>
  <c r="K285"/>
  <c r="H285"/>
  <c r="F285"/>
  <c r="L284"/>
  <c r="K284"/>
  <c r="H284"/>
  <c r="F284"/>
  <c r="L283"/>
  <c r="K283"/>
  <c r="H283"/>
  <c r="F283"/>
  <c r="L282"/>
  <c r="K282"/>
  <c r="H282"/>
  <c r="F282"/>
  <c r="L281"/>
  <c r="K281"/>
  <c r="H281"/>
  <c r="F281"/>
  <c r="L280"/>
  <c r="K280"/>
  <c r="H280"/>
  <c r="F280"/>
  <c r="L279"/>
  <c r="K279"/>
  <c r="H279"/>
  <c r="F279"/>
  <c r="L278"/>
  <c r="K278"/>
  <c r="H278"/>
  <c r="F278"/>
  <c r="L277"/>
  <c r="K277"/>
  <c r="H277"/>
  <c r="F277"/>
  <c r="L276"/>
  <c r="K276"/>
  <c r="H276"/>
  <c r="F276"/>
  <c r="L275"/>
  <c r="K275"/>
  <c r="H275"/>
  <c r="F275"/>
  <c r="L274"/>
  <c r="K274"/>
  <c r="H274"/>
  <c r="F274"/>
  <c r="L273"/>
  <c r="K273"/>
  <c r="H273"/>
  <c r="F273"/>
  <c r="L272"/>
  <c r="K272"/>
  <c r="H272"/>
  <c r="F272"/>
  <c r="L271"/>
  <c r="K271"/>
  <c r="H271"/>
  <c r="F271"/>
  <c r="L270"/>
  <c r="K270"/>
  <c r="H270"/>
  <c r="F270"/>
  <c r="L269"/>
  <c r="K269"/>
  <c r="H269"/>
  <c r="F269"/>
  <c r="L268"/>
  <c r="K268"/>
  <c r="H268"/>
  <c r="F268"/>
  <c r="L267"/>
  <c r="K267"/>
  <c r="H267"/>
  <c r="F267"/>
  <c r="L266"/>
  <c r="K266"/>
  <c r="H266"/>
  <c r="F266"/>
  <c r="L265"/>
  <c r="K265"/>
  <c r="H265"/>
  <c r="F265"/>
  <c r="L264"/>
  <c r="K264"/>
  <c r="H264"/>
  <c r="F264"/>
  <c r="L263"/>
  <c r="K263"/>
  <c r="H263"/>
  <c r="F263"/>
  <c r="L262"/>
  <c r="K262"/>
  <c r="H262"/>
  <c r="F262"/>
  <c r="L261"/>
  <c r="K261"/>
  <c r="H261"/>
  <c r="F261"/>
  <c r="L260"/>
  <c r="K260"/>
  <c r="H260"/>
  <c r="F260"/>
  <c r="L259"/>
  <c r="K259"/>
  <c r="H259"/>
  <c r="F259"/>
  <c r="L258"/>
  <c r="K258"/>
  <c r="H258"/>
  <c r="F258"/>
  <c r="L257"/>
  <c r="K257"/>
  <c r="H257"/>
  <c r="F257"/>
  <c r="L256"/>
  <c r="K256"/>
  <c r="H256"/>
  <c r="F256"/>
  <c r="L255"/>
  <c r="K255"/>
  <c r="H255"/>
  <c r="F255"/>
  <c r="L254"/>
  <c r="K254"/>
  <c r="H254"/>
  <c r="F254"/>
  <c r="L253"/>
  <c r="K253"/>
  <c r="H253"/>
  <c r="F253"/>
  <c r="L252"/>
  <c r="K252"/>
  <c r="H252"/>
  <c r="F252"/>
  <c r="L251"/>
  <c r="K251"/>
  <c r="H251"/>
  <c r="F251"/>
  <c r="L250"/>
  <c r="K250"/>
  <c r="H250"/>
  <c r="F250"/>
  <c r="L249"/>
  <c r="K249"/>
  <c r="H249"/>
  <c r="F249"/>
  <c r="L248"/>
  <c r="K248"/>
  <c r="H248"/>
  <c r="F248"/>
  <c r="L247"/>
  <c r="K247"/>
  <c r="H247"/>
  <c r="F247"/>
  <c r="L246"/>
  <c r="K246"/>
  <c r="H246"/>
  <c r="F246"/>
  <c r="L245"/>
  <c r="K245"/>
  <c r="H245"/>
  <c r="F245"/>
  <c r="L244"/>
  <c r="K244"/>
  <c r="H244"/>
  <c r="F244"/>
  <c r="L243"/>
  <c r="K243"/>
  <c r="H243"/>
  <c r="F243"/>
  <c r="L242"/>
  <c r="K242"/>
  <c r="H242"/>
  <c r="F242"/>
  <c r="L241"/>
  <c r="K241"/>
  <c r="H241"/>
  <c r="F241"/>
  <c r="L240"/>
  <c r="K240"/>
  <c r="H240"/>
  <c r="F240"/>
  <c r="L239"/>
  <c r="K239"/>
  <c r="H239"/>
  <c r="F239"/>
  <c r="L238"/>
  <c r="K238"/>
  <c r="H238"/>
  <c r="F238"/>
  <c r="L237"/>
  <c r="K237"/>
  <c r="H237"/>
  <c r="F237"/>
  <c r="L236"/>
  <c r="K236"/>
  <c r="H236"/>
  <c r="F236"/>
  <c r="L235"/>
  <c r="K235"/>
  <c r="H235"/>
  <c r="F235"/>
  <c r="L234"/>
  <c r="K234"/>
  <c r="H234"/>
  <c r="F234"/>
  <c r="L233"/>
  <c r="K233"/>
  <c r="H233"/>
  <c r="F233"/>
  <c r="L232"/>
  <c r="K232"/>
  <c r="H232"/>
  <c r="F232"/>
  <c r="L231"/>
  <c r="K231"/>
  <c r="H231"/>
  <c r="F231"/>
  <c r="L230"/>
  <c r="K230"/>
  <c r="H230"/>
  <c r="F230"/>
  <c r="L229"/>
  <c r="K229"/>
  <c r="H229"/>
  <c r="F229"/>
  <c r="L228"/>
  <c r="K228"/>
  <c r="H228"/>
  <c r="F228"/>
  <c r="L227"/>
  <c r="K227"/>
  <c r="H227"/>
  <c r="F227"/>
  <c r="L226"/>
  <c r="K226"/>
  <c r="H226"/>
  <c r="F226"/>
  <c r="L225"/>
  <c r="K225"/>
  <c r="H225"/>
  <c r="F225"/>
  <c r="L224"/>
  <c r="K224"/>
  <c r="H224"/>
  <c r="F224"/>
  <c r="L223"/>
  <c r="K223"/>
  <c r="H223"/>
  <c r="F223"/>
  <c r="L222"/>
  <c r="K222"/>
  <c r="H222"/>
  <c r="F222"/>
  <c r="L221"/>
  <c r="K221"/>
  <c r="H221"/>
  <c r="F221"/>
  <c r="L220"/>
  <c r="K220"/>
  <c r="H220"/>
  <c r="F220"/>
  <c r="L219"/>
  <c r="K219"/>
  <c r="H219"/>
  <c r="F219"/>
  <c r="L218"/>
  <c r="K218"/>
  <c r="H218"/>
  <c r="F218"/>
  <c r="L217"/>
  <c r="K217"/>
  <c r="H217"/>
  <c r="F217"/>
  <c r="L216"/>
  <c r="K216"/>
  <c r="H216"/>
  <c r="F216"/>
  <c r="L215"/>
  <c r="K215"/>
  <c r="H215"/>
  <c r="F215"/>
  <c r="L214"/>
  <c r="K214"/>
  <c r="H214"/>
  <c r="F214"/>
  <c r="L213"/>
  <c r="K213"/>
  <c r="H213"/>
  <c r="F213"/>
  <c r="L212"/>
  <c r="K212"/>
  <c r="H212"/>
  <c r="F212"/>
  <c r="L211"/>
  <c r="K211"/>
  <c r="H211"/>
  <c r="F211"/>
  <c r="L210"/>
  <c r="K210"/>
  <c r="H210"/>
  <c r="F210"/>
  <c r="L209"/>
  <c r="K209"/>
  <c r="H209"/>
  <c r="F209"/>
  <c r="L208"/>
  <c r="K208"/>
  <c r="H208"/>
  <c r="F208"/>
  <c r="L207"/>
  <c r="K207"/>
  <c r="H207"/>
  <c r="F207"/>
  <c r="L206"/>
  <c r="K206"/>
  <c r="H206"/>
  <c r="F206"/>
  <c r="L205"/>
  <c r="K205"/>
  <c r="H205"/>
  <c r="F205"/>
  <c r="L204"/>
  <c r="K204"/>
  <c r="H204"/>
  <c r="F204"/>
  <c r="L203"/>
  <c r="K203"/>
  <c r="H203"/>
  <c r="F203"/>
  <c r="L202"/>
  <c r="K202"/>
  <c r="H202"/>
  <c r="F202"/>
  <c r="L201"/>
  <c r="K201"/>
  <c r="H201"/>
  <c r="F201"/>
  <c r="L200"/>
  <c r="K200"/>
  <c r="H200"/>
  <c r="F200"/>
  <c r="L199"/>
  <c r="K199"/>
  <c r="H199"/>
  <c r="F199"/>
  <c r="L198"/>
  <c r="K198"/>
  <c r="H198"/>
  <c r="F198"/>
  <c r="L197"/>
  <c r="K197"/>
  <c r="H197"/>
  <c r="F197"/>
  <c r="L196"/>
  <c r="K196"/>
  <c r="H196"/>
  <c r="F196"/>
  <c r="L195"/>
  <c r="K195"/>
  <c r="H195"/>
  <c r="F195"/>
  <c r="L194"/>
  <c r="K194"/>
  <c r="H194"/>
  <c r="F194"/>
  <c r="L193"/>
  <c r="K193"/>
  <c r="H193"/>
  <c r="F193"/>
  <c r="L192"/>
  <c r="K192"/>
  <c r="H192"/>
  <c r="F192"/>
  <c r="L191"/>
  <c r="K191"/>
  <c r="H191"/>
  <c r="F191"/>
  <c r="L190"/>
  <c r="K190"/>
  <c r="H190"/>
  <c r="F190"/>
  <c r="L189"/>
  <c r="K189"/>
  <c r="H189"/>
  <c r="F189"/>
  <c r="L188"/>
  <c r="K188"/>
  <c r="H188"/>
  <c r="F188"/>
  <c r="L187"/>
  <c r="K187"/>
  <c r="H187"/>
  <c r="F187"/>
  <c r="L186"/>
  <c r="K186"/>
  <c r="H186"/>
  <c r="F186"/>
  <c r="L185"/>
  <c r="K185"/>
  <c r="H185"/>
  <c r="F185"/>
  <c r="L184"/>
  <c r="K184"/>
  <c r="H184"/>
  <c r="F184"/>
  <c r="L183"/>
  <c r="K183"/>
  <c r="H183"/>
  <c r="F183"/>
  <c r="L182"/>
  <c r="K182"/>
  <c r="H182"/>
  <c r="F182"/>
  <c r="L181"/>
  <c r="K181"/>
  <c r="H181"/>
  <c r="F181"/>
  <c r="L180"/>
  <c r="K180"/>
  <c r="H180"/>
  <c r="F180"/>
  <c r="L179"/>
  <c r="K179"/>
  <c r="H179"/>
  <c r="F179"/>
  <c r="L178"/>
  <c r="K178"/>
  <c r="H178"/>
  <c r="F178"/>
  <c r="L177"/>
  <c r="K177"/>
  <c r="H177"/>
  <c r="F177"/>
  <c r="L176"/>
  <c r="K176"/>
  <c r="H176"/>
  <c r="F176"/>
  <c r="L175"/>
  <c r="K175"/>
  <c r="H175"/>
  <c r="F175"/>
  <c r="L174"/>
  <c r="K174"/>
  <c r="H174"/>
  <c r="F174"/>
  <c r="L173"/>
  <c r="K173"/>
  <c r="H173"/>
  <c r="F173"/>
  <c r="L172"/>
  <c r="K172"/>
  <c r="H172"/>
  <c r="F172"/>
  <c r="L171"/>
  <c r="K171"/>
  <c r="H171"/>
  <c r="F171"/>
  <c r="L170"/>
  <c r="K170"/>
  <c r="H170"/>
  <c r="F170"/>
  <c r="L169"/>
  <c r="K169"/>
  <c r="H169"/>
  <c r="F169"/>
  <c r="L168"/>
  <c r="K168"/>
  <c r="H168"/>
  <c r="F168"/>
  <c r="L167"/>
  <c r="K167"/>
  <c r="H167"/>
  <c r="F167"/>
  <c r="L166"/>
  <c r="K166"/>
  <c r="H166"/>
  <c r="F166"/>
  <c r="L165"/>
  <c r="K165"/>
  <c r="H165"/>
  <c r="F165"/>
  <c r="L164"/>
  <c r="K164"/>
  <c r="H164"/>
  <c r="F164"/>
  <c r="L163"/>
  <c r="K163"/>
  <c r="H163"/>
  <c r="F163"/>
  <c r="L162"/>
  <c r="K162"/>
  <c r="H162"/>
  <c r="F162"/>
  <c r="L161"/>
  <c r="K161"/>
  <c r="H161"/>
  <c r="F161"/>
  <c r="L160"/>
  <c r="K160"/>
  <c r="H160"/>
  <c r="F160"/>
  <c r="L159"/>
  <c r="K159"/>
  <c r="H159"/>
  <c r="F159"/>
  <c r="L158"/>
  <c r="K158"/>
  <c r="H158"/>
  <c r="F158"/>
  <c r="L157"/>
  <c r="K157"/>
  <c r="H157"/>
  <c r="F157"/>
  <c r="L156"/>
  <c r="K156"/>
  <c r="H156"/>
  <c r="F156"/>
  <c r="L155"/>
  <c r="K155"/>
  <c r="H155"/>
  <c r="F155"/>
  <c r="L154"/>
  <c r="K154"/>
  <c r="H154"/>
  <c r="F154"/>
  <c r="L153"/>
  <c r="K153"/>
  <c r="H153"/>
  <c r="F153"/>
  <c r="L152"/>
  <c r="K152"/>
  <c r="H152"/>
  <c r="F152"/>
  <c r="L151"/>
  <c r="K151"/>
  <c r="H151"/>
  <c r="F151"/>
  <c r="L150"/>
  <c r="K150"/>
  <c r="H150"/>
  <c r="F150"/>
  <c r="L149"/>
  <c r="K149"/>
  <c r="H149"/>
  <c r="F149"/>
  <c r="L148"/>
  <c r="K148"/>
  <c r="H148"/>
  <c r="F148"/>
  <c r="L147"/>
  <c r="K147"/>
  <c r="H147"/>
  <c r="F147"/>
  <c r="L146"/>
  <c r="K146"/>
  <c r="H146"/>
  <c r="F146"/>
  <c r="L145"/>
  <c r="K145"/>
  <c r="H145"/>
  <c r="F145"/>
  <c r="L144"/>
  <c r="K144"/>
  <c r="H144"/>
  <c r="F144"/>
  <c r="L143"/>
  <c r="K143"/>
  <c r="H143"/>
  <c r="F143"/>
  <c r="L142"/>
  <c r="K142"/>
  <c r="H142"/>
  <c r="F142"/>
  <c r="L141"/>
  <c r="K141"/>
  <c r="H141"/>
  <c r="F141"/>
  <c r="L140"/>
  <c r="K140"/>
  <c r="H140"/>
  <c r="F140"/>
  <c r="L139"/>
  <c r="K139"/>
  <c r="H139"/>
  <c r="F139"/>
  <c r="L138"/>
  <c r="K138"/>
  <c r="H138"/>
  <c r="F138"/>
  <c r="L137"/>
  <c r="K137"/>
  <c r="H137"/>
  <c r="F137"/>
  <c r="L136"/>
  <c r="K136"/>
  <c r="H136"/>
  <c r="F136"/>
  <c r="L135"/>
  <c r="K135"/>
  <c r="H135"/>
  <c r="F135"/>
  <c r="L134"/>
  <c r="K134"/>
  <c r="H134"/>
  <c r="F134"/>
  <c r="L133"/>
  <c r="K133"/>
  <c r="H133"/>
  <c r="F133"/>
  <c r="L132"/>
  <c r="K132"/>
  <c r="H132"/>
  <c r="F132"/>
  <c r="L131"/>
  <c r="K131"/>
  <c r="H131"/>
  <c r="F131"/>
  <c r="L130"/>
  <c r="K130"/>
  <c r="H130"/>
  <c r="F130"/>
  <c r="L129"/>
  <c r="K129"/>
  <c r="H129"/>
  <c r="F129"/>
  <c r="L128"/>
  <c r="K128"/>
  <c r="H128"/>
  <c r="F128"/>
  <c r="L127"/>
  <c r="K127"/>
  <c r="H127"/>
  <c r="F127"/>
  <c r="L126"/>
  <c r="K126"/>
  <c r="H126"/>
  <c r="F126"/>
  <c r="L125"/>
  <c r="K125"/>
  <c r="H125"/>
  <c r="F125"/>
  <c r="L124"/>
  <c r="K124"/>
  <c r="H124"/>
  <c r="F124"/>
  <c r="L123"/>
  <c r="K123"/>
  <c r="H123"/>
  <c r="F123"/>
  <c r="L122"/>
  <c r="K122"/>
  <c r="H122"/>
  <c r="F122"/>
  <c r="L121"/>
  <c r="K121"/>
  <c r="H121"/>
  <c r="F121"/>
  <c r="L120"/>
  <c r="K120"/>
  <c r="H120"/>
  <c r="F120"/>
  <c r="L119"/>
  <c r="K119"/>
  <c r="H119"/>
  <c r="F119"/>
  <c r="L118"/>
  <c r="K118"/>
  <c r="H118"/>
  <c r="F118"/>
  <c r="L117"/>
  <c r="K117"/>
  <c r="H117"/>
  <c r="F117"/>
  <c r="L116"/>
  <c r="K116"/>
  <c r="H116"/>
  <c r="F116"/>
  <c r="L115"/>
  <c r="K115"/>
  <c r="H115"/>
  <c r="F115"/>
  <c r="L114"/>
  <c r="K114"/>
  <c r="H114"/>
  <c r="F114"/>
  <c r="L113"/>
  <c r="K113"/>
  <c r="H113"/>
  <c r="F113"/>
  <c r="L112"/>
  <c r="K112"/>
  <c r="H112"/>
  <c r="F112"/>
  <c r="L111"/>
  <c r="K111"/>
  <c r="H111"/>
  <c r="F111"/>
  <c r="L110"/>
  <c r="K110"/>
  <c r="H110"/>
  <c r="F110"/>
  <c r="L109"/>
  <c r="K109"/>
  <c r="H109"/>
  <c r="F109"/>
  <c r="L108"/>
  <c r="K108"/>
  <c r="H108"/>
  <c r="F108"/>
  <c r="L107"/>
  <c r="K107"/>
  <c r="H107"/>
  <c r="F107"/>
  <c r="L106"/>
  <c r="K106"/>
  <c r="H106"/>
  <c r="F106"/>
  <c r="L105"/>
  <c r="K105"/>
  <c r="H105"/>
  <c r="F105"/>
  <c r="L104"/>
  <c r="K104"/>
  <c r="H104"/>
  <c r="F104"/>
  <c r="L103"/>
  <c r="K103"/>
  <c r="H103"/>
  <c r="F103"/>
  <c r="L102"/>
  <c r="K102"/>
  <c r="H102"/>
  <c r="F102"/>
  <c r="L101"/>
  <c r="K101"/>
  <c r="H101"/>
  <c r="F101"/>
  <c r="L100"/>
  <c r="K100"/>
  <c r="H100"/>
  <c r="F100"/>
  <c r="L99"/>
  <c r="K99"/>
  <c r="H99"/>
  <c r="F99"/>
  <c r="L98"/>
  <c r="K98"/>
  <c r="H98"/>
  <c r="F98"/>
  <c r="L97"/>
  <c r="K97"/>
  <c r="H97"/>
  <c r="F97"/>
  <c r="L96"/>
  <c r="K96"/>
  <c r="H96"/>
  <c r="F96"/>
  <c r="L95"/>
  <c r="K95"/>
  <c r="H95"/>
  <c r="F95"/>
  <c r="L94"/>
  <c r="K94"/>
  <c r="H94"/>
  <c r="F94"/>
  <c r="L93"/>
  <c r="K93"/>
  <c r="H93"/>
  <c r="F93"/>
  <c r="L92"/>
  <c r="K92"/>
  <c r="H92"/>
  <c r="F92"/>
  <c r="L91"/>
  <c r="K91"/>
  <c r="H91"/>
  <c r="F91"/>
  <c r="L90"/>
  <c r="K90"/>
  <c r="H90"/>
  <c r="F90"/>
  <c r="L89"/>
  <c r="K89"/>
  <c r="H89"/>
  <c r="F89"/>
  <c r="L88"/>
  <c r="K88"/>
  <c r="H88"/>
  <c r="F88"/>
  <c r="L87"/>
  <c r="K87"/>
  <c r="H87"/>
  <c r="F87"/>
  <c r="L86"/>
  <c r="K86"/>
  <c r="H86"/>
  <c r="F86"/>
  <c r="L85"/>
  <c r="K85"/>
  <c r="H85"/>
  <c r="F85"/>
  <c r="L84"/>
  <c r="K84"/>
  <c r="H84"/>
  <c r="F84"/>
  <c r="L83"/>
  <c r="K83"/>
  <c r="H83"/>
  <c r="F83"/>
  <c r="L82"/>
  <c r="K82"/>
  <c r="H82"/>
  <c r="F82"/>
  <c r="L81"/>
  <c r="K81"/>
  <c r="H81"/>
  <c r="F81"/>
  <c r="L80"/>
  <c r="K80"/>
  <c r="H80"/>
  <c r="F80"/>
  <c r="L79"/>
  <c r="K79"/>
  <c r="H79"/>
  <c r="F79"/>
  <c r="L78"/>
  <c r="K78"/>
  <c r="H78"/>
  <c r="F78"/>
  <c r="L77"/>
  <c r="K77"/>
  <c r="H77"/>
  <c r="F77"/>
  <c r="L76"/>
  <c r="K76"/>
  <c r="H76"/>
  <c r="F76"/>
  <c r="L75"/>
  <c r="K75"/>
  <c r="H75"/>
  <c r="F75"/>
  <c r="L74"/>
  <c r="K74"/>
  <c r="H74"/>
  <c r="F74"/>
  <c r="L73"/>
  <c r="K73"/>
  <c r="H73"/>
  <c r="F73"/>
  <c r="L72"/>
  <c r="K72"/>
  <c r="H72"/>
  <c r="F72"/>
  <c r="L71"/>
  <c r="K71"/>
  <c r="H71"/>
  <c r="F71"/>
  <c r="L70"/>
  <c r="K70"/>
  <c r="H70"/>
  <c r="F70"/>
  <c r="L69"/>
  <c r="K69"/>
  <c r="H69"/>
  <c r="F69"/>
  <c r="L68"/>
  <c r="K68"/>
  <c r="H68"/>
  <c r="F68"/>
  <c r="L67"/>
  <c r="K67"/>
  <c r="H67"/>
  <c r="F67"/>
  <c r="L66"/>
  <c r="K66"/>
  <c r="H66"/>
  <c r="F66"/>
  <c r="L65"/>
  <c r="K65"/>
  <c r="H65"/>
  <c r="F65"/>
  <c r="L64"/>
  <c r="K64"/>
  <c r="H64"/>
  <c r="F64"/>
  <c r="L63"/>
  <c r="K63"/>
  <c r="H63"/>
  <c r="F63"/>
  <c r="L62"/>
  <c r="K62"/>
  <c r="H62"/>
  <c r="F62"/>
  <c r="L61"/>
  <c r="K61"/>
  <c r="H61"/>
  <c r="F61"/>
  <c r="L60"/>
  <c r="K60"/>
  <c r="H60"/>
  <c r="F60"/>
  <c r="L59"/>
  <c r="K59"/>
  <c r="H59"/>
  <c r="F59"/>
  <c r="L58"/>
  <c r="K58"/>
  <c r="H58"/>
  <c r="F58"/>
  <c r="L57"/>
  <c r="K57"/>
  <c r="H57"/>
  <c r="F57"/>
  <c r="L56"/>
  <c r="K56"/>
  <c r="H56"/>
  <c r="F56"/>
  <c r="L55"/>
  <c r="K55"/>
  <c r="H55"/>
  <c r="F55"/>
  <c r="L54"/>
  <c r="K54"/>
  <c r="H54"/>
  <c r="F54"/>
  <c r="L53"/>
  <c r="K53"/>
  <c r="H53"/>
  <c r="F53"/>
  <c r="L52"/>
  <c r="K52"/>
  <c r="H52"/>
  <c r="F52"/>
  <c r="L51"/>
  <c r="K51"/>
  <c r="H51"/>
  <c r="F51"/>
  <c r="L50"/>
  <c r="K50"/>
  <c r="H50"/>
  <c r="F50"/>
  <c r="L49"/>
  <c r="K49"/>
  <c r="H49"/>
  <c r="F49"/>
  <c r="L48"/>
  <c r="K48"/>
  <c r="H48"/>
  <c r="F48"/>
  <c r="L47"/>
  <c r="K47"/>
  <c r="H47"/>
  <c r="F47"/>
  <c r="L46"/>
  <c r="K46"/>
  <c r="H46"/>
  <c r="F46"/>
  <c r="L45"/>
  <c r="K45"/>
  <c r="H45"/>
  <c r="F45"/>
  <c r="L44"/>
  <c r="K44"/>
  <c r="H44"/>
  <c r="F44"/>
  <c r="L43"/>
  <c r="K43"/>
  <c r="H43"/>
  <c r="F43"/>
  <c r="L42"/>
  <c r="K42"/>
  <c r="H42"/>
  <c r="F42"/>
  <c r="L41"/>
  <c r="K41"/>
  <c r="H41"/>
  <c r="F41"/>
  <c r="L40"/>
  <c r="K40"/>
  <c r="H40"/>
  <c r="F40"/>
  <c r="L39"/>
  <c r="K39"/>
  <c r="H39"/>
  <c r="F39"/>
  <c r="L38"/>
  <c r="K38"/>
  <c r="H38"/>
  <c r="F38"/>
  <c r="L37"/>
  <c r="K37"/>
  <c r="H37"/>
  <c r="F37"/>
  <c r="L36"/>
  <c r="K36"/>
  <c r="H36"/>
  <c r="F36"/>
  <c r="L35"/>
  <c r="K35"/>
  <c r="H35"/>
  <c r="F35"/>
  <c r="L34"/>
  <c r="K34"/>
  <c r="H34"/>
  <c r="F34"/>
  <c r="L33"/>
  <c r="K33"/>
  <c r="H33"/>
  <c r="F33"/>
  <c r="L32"/>
  <c r="K32"/>
  <c r="H32"/>
  <c r="F32"/>
  <c r="L31"/>
  <c r="K31"/>
  <c r="H31"/>
  <c r="F31"/>
  <c r="L30"/>
  <c r="K30"/>
  <c r="H30"/>
  <c r="F30"/>
  <c r="L29"/>
  <c r="K29"/>
  <c r="H29"/>
  <c r="F29"/>
  <c r="L28"/>
  <c r="K28"/>
  <c r="H28"/>
  <c r="F28"/>
  <c r="L27"/>
  <c r="K27"/>
  <c r="H27"/>
  <c r="F27"/>
  <c r="L26"/>
  <c r="K26"/>
  <c r="H26"/>
  <c r="F26"/>
  <c r="L25"/>
  <c r="K25"/>
  <c r="H25"/>
  <c r="F25"/>
  <c r="L24"/>
  <c r="K24"/>
  <c r="H24"/>
  <c r="F24"/>
  <c r="L23"/>
  <c r="K23"/>
  <c r="H23"/>
  <c r="F23"/>
  <c r="L22"/>
  <c r="K22"/>
  <c r="H22"/>
  <c r="F22"/>
  <c r="L21"/>
  <c r="K21"/>
  <c r="H21"/>
  <c r="F21"/>
  <c r="L20"/>
  <c r="K20"/>
  <c r="H20"/>
  <c r="F20"/>
  <c r="L19"/>
  <c r="K19"/>
  <c r="H19"/>
  <c r="F19"/>
  <c r="L18"/>
  <c r="K18"/>
  <c r="H18"/>
  <c r="F18"/>
  <c r="L17"/>
  <c r="K17"/>
  <c r="H17"/>
  <c r="F17"/>
  <c r="L16"/>
  <c r="K16"/>
  <c r="H16"/>
  <c r="F16"/>
  <c r="L15"/>
  <c r="K15"/>
  <c r="H15"/>
  <c r="F15"/>
  <c r="L14"/>
  <c r="K14"/>
  <c r="H14"/>
  <c r="F14"/>
  <c r="L13"/>
  <c r="K13"/>
  <c r="H13"/>
  <c r="F13"/>
  <c r="L12"/>
  <c r="K12"/>
  <c r="H12"/>
  <c r="F12"/>
  <c r="L11"/>
  <c r="K11"/>
  <c r="H11"/>
  <c r="F11"/>
  <c r="L10"/>
  <c r="K10"/>
  <c r="H10"/>
  <c r="F10"/>
  <c r="L9"/>
  <c r="K9"/>
  <c r="H9"/>
  <c r="F9"/>
  <c r="L8"/>
  <c r="K8"/>
  <c r="H8"/>
  <c r="F8"/>
  <c r="L7"/>
  <c r="K7"/>
  <c r="H7"/>
  <c r="F7"/>
  <c r="L6"/>
  <c r="K6"/>
  <c r="H6"/>
  <c r="F6"/>
  <c r="L5"/>
  <c r="K5"/>
  <c r="H5"/>
  <c r="F5"/>
  <c r="L4"/>
  <c r="K4"/>
  <c r="H4"/>
  <c r="F4"/>
  <c r="L3"/>
  <c r="K3"/>
  <c r="H3"/>
  <c r="F3"/>
  <c r="L2"/>
  <c r="K2"/>
  <c r="H2"/>
  <c r="F2"/>
  <c r="L2" i="1"/>
  <c r="K2"/>
  <c r="D2" s="1"/>
  <c r="M2" l="1"/>
  <c r="N2" s="1"/>
  <c r="O2" s="1"/>
  <c r="M536" i="4"/>
  <c r="N156"/>
  <c r="O156" s="1"/>
  <c r="M722"/>
  <c r="M950"/>
  <c r="M638"/>
  <c r="N917"/>
  <c r="O917" s="1"/>
  <c r="M822"/>
  <c r="N858"/>
  <c r="O858" s="1"/>
  <c r="M673"/>
  <c r="M537"/>
  <c r="N944"/>
  <c r="O944" s="1"/>
  <c r="M894"/>
  <c r="N329"/>
  <c r="O329" s="1"/>
  <c r="N781"/>
  <c r="O781" s="1"/>
  <c r="M90"/>
  <c r="M393"/>
  <c r="M791"/>
  <c r="M756"/>
  <c r="M866"/>
  <c r="N946"/>
  <c r="O946" s="1"/>
  <c r="M790"/>
  <c r="M809"/>
  <c r="M828"/>
  <c r="M945"/>
  <c r="M797"/>
  <c r="M905"/>
  <c r="N352"/>
  <c r="O352" s="1"/>
  <c r="M224"/>
  <c r="M699"/>
  <c r="M397"/>
  <c r="M666"/>
  <c r="M616"/>
  <c r="M736"/>
  <c r="M583"/>
  <c r="M847"/>
  <c r="N39"/>
  <c r="O39" s="1"/>
  <c r="N833"/>
  <c r="O833" s="1"/>
  <c r="M804"/>
  <c r="N867"/>
  <c r="O867" s="1"/>
  <c r="M863"/>
  <c r="N287"/>
  <c r="O287" s="1"/>
  <c r="N220"/>
  <c r="O220" s="1"/>
  <c r="M531"/>
  <c r="M574"/>
  <c r="N803"/>
  <c r="O803" s="1"/>
  <c r="N601"/>
  <c r="O601" s="1"/>
  <c r="M870"/>
  <c r="M826"/>
  <c r="M805"/>
  <c r="M98"/>
  <c r="N812"/>
  <c r="O812" s="1"/>
  <c r="M842"/>
  <c r="M541"/>
  <c r="M558"/>
  <c r="N571"/>
  <c r="O571" s="1"/>
  <c r="M654"/>
  <c r="M614"/>
  <c r="M762"/>
  <c r="M664"/>
  <c r="M344"/>
  <c r="M338"/>
  <c r="N674"/>
  <c r="O674" s="1"/>
  <c r="N398"/>
  <c r="O398" s="1"/>
  <c r="N728"/>
  <c r="O728" s="1"/>
  <c r="M396"/>
  <c r="M747"/>
  <c r="M343"/>
  <c r="N678"/>
  <c r="O678" s="1"/>
  <c r="N628"/>
  <c r="O628" s="1"/>
  <c r="M845"/>
  <c r="M582"/>
  <c r="N778"/>
  <c r="O778" s="1"/>
  <c r="M542"/>
  <c r="N704"/>
  <c r="O704" s="1"/>
  <c r="M94"/>
  <c r="M676"/>
  <c r="M608"/>
  <c r="M751"/>
  <c r="N733"/>
  <c r="O733" s="1"/>
  <c r="N838"/>
  <c r="O838" s="1"/>
  <c r="M779"/>
  <c r="N821"/>
  <c r="O821" s="1"/>
  <c r="M725"/>
  <c r="M591"/>
  <c r="M80"/>
  <c r="M754"/>
  <c r="N457"/>
  <c r="O457" s="1"/>
  <c r="N726"/>
  <c r="O726" s="1"/>
  <c r="N715"/>
  <c r="O715" s="1"/>
  <c r="M819"/>
  <c r="N53"/>
  <c r="O53" s="1"/>
  <c r="N784"/>
  <c r="O784" s="1"/>
  <c r="N272"/>
  <c r="O272" s="1"/>
  <c r="N527"/>
  <c r="O527" s="1"/>
  <c r="N901"/>
  <c r="O901" s="1"/>
  <c r="M620"/>
  <c r="M943"/>
  <c r="M473"/>
  <c r="M528"/>
  <c r="N341"/>
  <c r="O341" s="1"/>
  <c r="M918"/>
  <c r="N556"/>
  <c r="O556" s="1"/>
  <c r="M226"/>
  <c r="M61"/>
  <c r="M948"/>
  <c r="M798"/>
  <c r="M834"/>
  <c r="M723"/>
  <c r="M856"/>
  <c r="M799"/>
  <c r="M225"/>
  <c r="M214"/>
  <c r="M743"/>
  <c r="M896"/>
  <c r="N840"/>
  <c r="O840" s="1"/>
  <c r="N607"/>
  <c r="O607" s="1"/>
  <c r="M92"/>
  <c r="M741"/>
  <c r="M511"/>
  <c r="N564"/>
  <c r="O564" s="1"/>
  <c r="M617"/>
  <c r="N706"/>
  <c r="O706" s="1"/>
  <c r="M855"/>
  <c r="M411"/>
  <c r="M768"/>
  <c r="M772"/>
  <c r="M757"/>
  <c r="M937"/>
  <c r="M518"/>
  <c r="M544"/>
  <c r="N93"/>
  <c r="O93" s="1"/>
  <c r="M844"/>
  <c r="M851"/>
  <c r="M577"/>
  <c r="N932"/>
  <c r="O932" s="1"/>
  <c r="M26"/>
  <c r="N573"/>
  <c r="O573" s="1"/>
  <c r="N173"/>
  <c r="O173" s="1"/>
  <c r="N10"/>
  <c r="O10" s="1"/>
  <c r="M915"/>
  <c r="N559"/>
  <c r="O559" s="1"/>
  <c r="N524"/>
  <c r="O524" s="1"/>
  <c r="M11"/>
  <c r="M774"/>
  <c r="M512"/>
  <c r="M575"/>
  <c r="M861"/>
  <c r="M761"/>
  <c r="M602"/>
  <c r="M472"/>
  <c r="N875"/>
  <c r="O875" s="1"/>
  <c r="M874"/>
  <c r="M846"/>
  <c r="M933"/>
  <c r="M509"/>
  <c r="N487"/>
  <c r="O487" s="1"/>
  <c r="M793"/>
  <c r="M661"/>
  <c r="M566"/>
  <c r="N337"/>
  <c r="O337" s="1"/>
  <c r="M631"/>
  <c r="N490"/>
  <c r="O490" s="1"/>
  <c r="M530"/>
  <c r="N13"/>
  <c r="O13" s="1"/>
  <c r="N572"/>
  <c r="O572" s="1"/>
  <c r="M492"/>
  <c r="M920"/>
  <c r="M818"/>
  <c r="N949"/>
  <c r="O949" s="1"/>
  <c r="M41"/>
  <c r="M711"/>
  <c r="N766"/>
  <c r="O766" s="1"/>
  <c r="N362"/>
  <c r="O362" s="1"/>
  <c r="N618"/>
  <c r="O618" s="1"/>
  <c r="M865"/>
  <c r="M936"/>
  <c r="M919"/>
  <c r="N286"/>
  <c r="O286" s="1"/>
  <c r="M685"/>
  <c r="M534"/>
  <c r="M522"/>
  <c r="M342"/>
  <c r="M633"/>
  <c r="N697"/>
  <c r="O697" s="1"/>
  <c r="M610"/>
  <c r="M483"/>
  <c r="M70"/>
  <c r="M862"/>
  <c r="M841"/>
  <c r="M850"/>
  <c r="M737"/>
  <c r="M671"/>
  <c r="N519"/>
  <c r="O519" s="1"/>
  <c r="M515"/>
  <c r="M785"/>
  <c r="M505"/>
  <c r="M516"/>
  <c r="M735"/>
  <c r="N503"/>
  <c r="O503" s="1"/>
  <c r="N305"/>
  <c r="O305" s="1"/>
  <c r="N482"/>
  <c r="O482" s="1"/>
  <c r="N307"/>
  <c r="O307" s="1"/>
  <c r="M813"/>
  <c r="N807"/>
  <c r="O807" s="1"/>
  <c r="M611"/>
  <c r="N78"/>
  <c r="O78" s="1"/>
  <c r="M792"/>
  <c r="N662"/>
  <c r="O662" s="1"/>
  <c r="M839"/>
  <c r="M719"/>
  <c r="M598"/>
  <c r="N204"/>
  <c r="O204" s="1"/>
  <c r="M782"/>
  <c r="M940"/>
  <c r="M665"/>
  <c r="N783"/>
  <c r="O783" s="1"/>
  <c r="M718"/>
  <c r="M859"/>
  <c r="M652"/>
  <c r="N615"/>
  <c r="O615" s="1"/>
  <c r="N864"/>
  <c r="O864" s="1"/>
  <c r="M589"/>
  <c r="N57"/>
  <c r="O57" s="1"/>
  <c r="M59"/>
  <c r="N229"/>
  <c r="O229" s="1"/>
  <c r="M634"/>
  <c r="M95"/>
  <c r="N436"/>
  <c r="O436" s="1"/>
  <c r="M786"/>
  <c r="N595"/>
  <c r="O595" s="1"/>
  <c r="M15"/>
  <c r="M744"/>
  <c r="M732"/>
  <c r="M597"/>
  <c r="N644"/>
  <c r="O644" s="1"/>
  <c r="M51"/>
  <c r="M690"/>
  <c r="N596"/>
  <c r="O596" s="1"/>
  <c r="N708"/>
  <c r="O708" s="1"/>
  <c r="M532"/>
  <c r="N907"/>
  <c r="O907" s="1"/>
  <c r="N691"/>
  <c r="O691" s="1"/>
  <c r="M712"/>
  <c r="N64"/>
  <c r="O64" s="1"/>
  <c r="M760"/>
  <c r="M609"/>
  <c r="M947"/>
  <c r="N750"/>
  <c r="O750" s="1"/>
  <c r="N817"/>
  <c r="O817" s="1"/>
  <c r="M553"/>
  <c r="M223"/>
  <c r="M795"/>
  <c r="M816"/>
  <c r="M832"/>
  <c r="M758"/>
  <c r="M748"/>
  <c r="M560"/>
  <c r="N294"/>
  <c r="O294" s="1"/>
  <c r="M481"/>
  <c r="N277"/>
  <c r="O277" s="1"/>
  <c r="N525"/>
  <c r="O525" s="1"/>
  <c r="M221"/>
  <c r="M823"/>
  <c r="M570"/>
  <c r="M775"/>
  <c r="M339"/>
  <c r="M653"/>
  <c r="M506"/>
  <c r="N908"/>
  <c r="O908" s="1"/>
  <c r="M603"/>
  <c r="N138"/>
  <c r="O138" s="1"/>
  <c r="M27"/>
  <c r="M637"/>
  <c r="N650"/>
  <c r="O650" s="1"/>
  <c r="M935"/>
  <c r="M727"/>
  <c r="M129"/>
  <c r="N129" s="1"/>
  <c r="O129" s="1"/>
  <c r="M548"/>
  <c r="N646"/>
  <c r="O646" s="1"/>
  <c r="M939"/>
  <c r="M713"/>
  <c r="M710"/>
  <c r="M136"/>
  <c r="N709"/>
  <c r="O709" s="1"/>
  <c r="N576"/>
  <c r="O576" s="1"/>
  <c r="M82"/>
  <c r="N540"/>
  <c r="O540" s="1"/>
  <c r="N533"/>
  <c r="O533" s="1"/>
  <c r="N471"/>
  <c r="O471" s="1"/>
  <c r="N702"/>
  <c r="O702" s="1"/>
  <c r="M938"/>
  <c r="M622"/>
  <c r="N545"/>
  <c r="O545" s="1"/>
  <c r="N3"/>
  <c r="O3" s="1"/>
  <c r="N849"/>
  <c r="O849" s="1"/>
  <c r="M916"/>
  <c r="M306"/>
  <c r="M420"/>
  <c r="N420" s="1"/>
  <c r="O420" s="1"/>
  <c r="N623"/>
  <c r="O623" s="1"/>
  <c r="M539"/>
  <c r="M837"/>
  <c r="M692"/>
  <c r="N550"/>
  <c r="O550" s="1"/>
  <c r="N467"/>
  <c r="O467" s="1"/>
  <c r="N196"/>
  <c r="O196" s="1"/>
  <c r="M643"/>
  <c r="M358"/>
  <c r="N358" s="1"/>
  <c r="O358" s="1"/>
  <c r="M83"/>
  <c r="M680"/>
  <c r="M668"/>
  <c r="N146"/>
  <c r="O146" s="1"/>
  <c r="M852"/>
  <c r="M763"/>
  <c r="M523"/>
  <c r="N117"/>
  <c r="O117" s="1"/>
  <c r="M546"/>
  <c r="M345"/>
  <c r="M897"/>
  <c r="N897" s="1"/>
  <c r="O897" s="1"/>
  <c r="N458"/>
  <c r="O458" s="1"/>
  <c r="M886"/>
  <c r="N731"/>
  <c r="O731" s="1"/>
  <c r="M698"/>
  <c r="M660"/>
  <c r="M526"/>
  <c r="N485"/>
  <c r="O485" s="1"/>
  <c r="M498"/>
  <c r="M788"/>
  <c r="M730"/>
  <c r="M586"/>
  <c r="N235"/>
  <c r="O235" s="1"/>
  <c r="N759"/>
  <c r="O759" s="1"/>
  <c r="M667"/>
  <c r="N565"/>
  <c r="O565" s="1"/>
  <c r="M749"/>
  <c r="M32"/>
  <c r="N182"/>
  <c r="O182" s="1"/>
  <c r="M488"/>
  <c r="N579"/>
  <c r="O579" s="1"/>
  <c r="M853"/>
  <c r="M567"/>
  <c r="N239"/>
  <c r="O239" s="1"/>
  <c r="N323"/>
  <c r="O323" s="1"/>
  <c r="N893"/>
  <c r="O893" s="1"/>
  <c r="M767"/>
  <c r="M714"/>
  <c r="M716"/>
  <c r="M569"/>
  <c r="N645"/>
  <c r="O645" s="1"/>
  <c r="M60"/>
  <c r="M432"/>
  <c r="N153"/>
  <c r="O153" s="1"/>
  <c r="N46"/>
  <c r="O46" s="1"/>
  <c r="M824"/>
  <c r="M742"/>
  <c r="M630"/>
  <c r="N552"/>
  <c r="O552" s="1"/>
  <c r="N683"/>
  <c r="O683" s="1"/>
  <c r="N400"/>
  <c r="O400" s="1"/>
  <c r="N696"/>
  <c r="O696" s="1"/>
  <c r="M547"/>
  <c r="M308"/>
  <c r="M340"/>
  <c r="N237"/>
  <c r="O237" s="1"/>
  <c r="M147"/>
  <c r="N144"/>
  <c r="O144" s="1"/>
  <c r="M629"/>
  <c r="N250"/>
  <c r="O250" s="1"/>
  <c r="N103"/>
  <c r="O103" s="1"/>
  <c r="N717"/>
  <c r="O717" s="1"/>
  <c r="N659"/>
  <c r="O659" s="1"/>
  <c r="N746"/>
  <c r="O746" s="1"/>
  <c r="N873"/>
  <c r="O873" s="1"/>
  <c r="M873"/>
  <c r="M253"/>
  <c r="M140"/>
  <c r="N219"/>
  <c r="O219" s="1"/>
  <c r="N48"/>
  <c r="O48" s="1"/>
  <c r="M831"/>
  <c r="M734"/>
  <c r="M755"/>
  <c r="M738"/>
  <c r="N501"/>
  <c r="O501" s="1"/>
  <c r="M489"/>
  <c r="M721"/>
  <c r="M2"/>
  <c r="M222"/>
  <c r="M600"/>
  <c r="N267"/>
  <c r="O267" s="1"/>
  <c r="N412"/>
  <c r="O412" s="1"/>
  <c r="N363"/>
  <c r="O363" s="1"/>
  <c r="M373"/>
  <c r="N373"/>
  <c r="O373" s="1"/>
  <c r="M474"/>
  <c r="N474"/>
  <c r="O474" s="1"/>
  <c r="M796"/>
  <c r="N796"/>
  <c r="O796" s="1"/>
  <c r="M639"/>
  <c r="N632"/>
  <c r="O632" s="1"/>
  <c r="N551"/>
  <c r="O551" s="1"/>
  <c r="M496"/>
  <c r="N496" s="1"/>
  <c r="O496" s="1"/>
  <c r="M679"/>
  <c r="N89"/>
  <c r="O89" s="1"/>
  <c r="N568"/>
  <c r="O568" s="1"/>
  <c r="M568"/>
  <c r="N139"/>
  <c r="O139" s="1"/>
  <c r="M497"/>
  <c r="M827"/>
  <c r="M707"/>
  <c r="M830"/>
  <c r="M636"/>
  <c r="M554"/>
  <c r="N464"/>
  <c r="O464" s="1"/>
  <c r="M561"/>
  <c r="N449"/>
  <c r="O449" s="1"/>
  <c r="M584"/>
  <c r="N127"/>
  <c r="O127" s="1"/>
  <c r="N869"/>
  <c r="O869" s="1"/>
  <c r="M869"/>
  <c r="N535"/>
  <c r="O535" s="1"/>
  <c r="M535"/>
  <c r="M656"/>
  <c r="N656" s="1"/>
  <c r="O656" s="1"/>
  <c r="M580"/>
  <c r="N290"/>
  <c r="O290" s="1"/>
  <c r="N242"/>
  <c r="O242" s="1"/>
  <c r="N613"/>
  <c r="O613" s="1"/>
  <c r="M619"/>
  <c r="M581"/>
  <c r="N404"/>
  <c r="O404" s="1"/>
  <c r="N121"/>
  <c r="O121" s="1"/>
  <c r="N205"/>
  <c r="O205" s="1"/>
  <c r="M319"/>
  <c r="N319" s="1"/>
  <c r="O319" s="1"/>
  <c r="N291"/>
  <c r="O291" s="1"/>
  <c r="N502"/>
  <c r="O502" s="1"/>
  <c r="M753"/>
  <c r="N753"/>
  <c r="O753" s="1"/>
  <c r="M872"/>
  <c r="N872" s="1"/>
  <c r="O872" s="1"/>
  <c r="M207"/>
  <c r="N207" s="1"/>
  <c r="O207" s="1"/>
  <c r="M942"/>
  <c r="N942"/>
  <c r="O942" s="1"/>
  <c r="N621"/>
  <c r="O621" s="1"/>
  <c r="M724"/>
  <c r="N724"/>
  <c r="O724" s="1"/>
  <c r="M594"/>
  <c r="N594"/>
  <c r="O594" s="1"/>
  <c r="M187"/>
  <c r="N187" s="1"/>
  <c r="O187" s="1"/>
  <c r="N212"/>
  <c r="O212" s="1"/>
  <c r="M212"/>
  <c r="N236"/>
  <c r="O236" s="1"/>
  <c r="M236"/>
  <c r="N514"/>
  <c r="O514" s="1"/>
  <c r="M514"/>
  <c r="N777"/>
  <c r="O777" s="1"/>
  <c r="M777"/>
  <c r="M382"/>
  <c r="N382" s="1"/>
  <c r="O382" s="1"/>
  <c r="N508"/>
  <c r="O508" s="1"/>
  <c r="M508"/>
  <c r="M203"/>
  <c r="N203" s="1"/>
  <c r="O203" s="1"/>
  <c r="M234"/>
  <c r="N234"/>
  <c r="O234" s="1"/>
  <c r="M148"/>
  <c r="N148" s="1"/>
  <c r="O148" s="1"/>
  <c r="N170"/>
  <c r="O170" s="1"/>
  <c r="M170"/>
  <c r="M451"/>
  <c r="N451" s="1"/>
  <c r="O451" s="1"/>
  <c r="M418"/>
  <c r="N418" s="1"/>
  <c r="O418" s="1"/>
  <c r="M33"/>
  <c r="N33" s="1"/>
  <c r="O33" s="1"/>
  <c r="N588"/>
  <c r="O588" s="1"/>
  <c r="M588"/>
  <c r="N555"/>
  <c r="O555" s="1"/>
  <c r="M555"/>
  <c r="M369"/>
  <c r="N369" s="1"/>
  <c r="O369" s="1"/>
  <c r="M378"/>
  <c r="N378" s="1"/>
  <c r="O378" s="1"/>
  <c r="M695"/>
  <c r="N695"/>
  <c r="O695" s="1"/>
  <c r="M765"/>
  <c r="N765"/>
  <c r="O765" s="1"/>
  <c r="N934"/>
  <c r="O934" s="1"/>
  <c r="M934"/>
  <c r="M686"/>
  <c r="N417"/>
  <c r="O417" s="1"/>
  <c r="M295"/>
  <c r="N295" s="1"/>
  <c r="O295" s="1"/>
  <c r="M408"/>
  <c r="N408" s="1"/>
  <c r="O408" s="1"/>
  <c r="N521"/>
  <c r="O521" s="1"/>
  <c r="M521"/>
  <c r="M681"/>
  <c r="M529"/>
  <c r="M504"/>
  <c r="N789"/>
  <c r="O789" s="1"/>
  <c r="M789"/>
  <c r="M806"/>
  <c r="N806"/>
  <c r="O806" s="1"/>
  <c r="M477"/>
  <c r="N477" s="1"/>
  <c r="O477" s="1"/>
  <c r="M517"/>
  <c r="N517"/>
  <c r="O517" s="1"/>
  <c r="M520"/>
  <c r="M67"/>
  <c r="N67" s="1"/>
  <c r="O67" s="1"/>
  <c r="N675"/>
  <c r="O675" s="1"/>
  <c r="M675"/>
  <c r="N640"/>
  <c r="O640" s="1"/>
  <c r="M640"/>
  <c r="N612"/>
  <c r="O612" s="1"/>
  <c r="M612"/>
  <c r="M274"/>
  <c r="N274" s="1"/>
  <c r="O274" s="1"/>
  <c r="N161"/>
  <c r="O161" s="1"/>
  <c r="M355"/>
  <c r="N355" s="1"/>
  <c r="O355" s="1"/>
  <c r="N854"/>
  <c r="O854" s="1"/>
  <c r="N684"/>
  <c r="O684" s="1"/>
  <c r="N390"/>
  <c r="O390" s="1"/>
  <c r="M401"/>
  <c r="M96"/>
  <c r="N96" s="1"/>
  <c r="O96" s="1"/>
  <c r="M40"/>
  <c r="N40" s="1"/>
  <c r="O40" s="1"/>
  <c r="M771"/>
  <c r="N771"/>
  <c r="O771" s="1"/>
  <c r="M215"/>
  <c r="N215" s="1"/>
  <c r="O215" s="1"/>
  <c r="M836"/>
  <c r="N836"/>
  <c r="O836" s="1"/>
  <c r="M351"/>
  <c r="N351"/>
  <c r="O351" s="1"/>
  <c r="N56"/>
  <c r="O56" s="1"/>
  <c r="M56"/>
  <c r="M392"/>
  <c r="N128"/>
  <c r="O128" s="1"/>
  <c r="N480"/>
  <c r="O480" s="1"/>
  <c r="M480"/>
  <c r="M166"/>
  <c r="N166" s="1"/>
  <c r="O166" s="1"/>
  <c r="M848"/>
  <c r="M592"/>
  <c r="M604"/>
  <c r="N452"/>
  <c r="O452" s="1"/>
  <c r="N227"/>
  <c r="O227" s="1"/>
  <c r="N739"/>
  <c r="O739" s="1"/>
  <c r="M739"/>
  <c r="N350"/>
  <c r="O350" s="1"/>
  <c r="M350"/>
  <c r="M115"/>
  <c r="N115" s="1"/>
  <c r="O115" s="1"/>
  <c r="N91"/>
  <c r="O91" s="1"/>
  <c r="M91"/>
  <c r="N752"/>
  <c r="O752" s="1"/>
  <c r="M752"/>
  <c r="N860"/>
  <c r="O860" s="1"/>
  <c r="M860"/>
  <c r="N811"/>
  <c r="O811" s="1"/>
  <c r="M811"/>
  <c r="N825"/>
  <c r="O825" s="1"/>
  <c r="M825"/>
  <c r="M627"/>
  <c r="N627" s="1"/>
  <c r="O627" s="1"/>
  <c r="N769"/>
  <c r="O769" s="1"/>
  <c r="M769"/>
  <c r="N605"/>
  <c r="O605" s="1"/>
  <c r="M605"/>
  <c r="N578"/>
  <c r="O578" s="1"/>
  <c r="M578"/>
  <c r="N543"/>
  <c r="O543" s="1"/>
  <c r="M543"/>
  <c r="M102"/>
  <c r="N102" s="1"/>
  <c r="O102" s="1"/>
  <c r="M88"/>
  <c r="N88" s="1"/>
  <c r="O88" s="1"/>
  <c r="M108"/>
  <c r="N108" s="1"/>
  <c r="O108" s="1"/>
  <c r="N801"/>
  <c r="O801" s="1"/>
  <c r="M801"/>
  <c r="N770"/>
  <c r="O770" s="1"/>
  <c r="M770"/>
  <c r="N829"/>
  <c r="O829" s="1"/>
  <c r="M829"/>
  <c r="N688"/>
  <c r="O688" s="1"/>
  <c r="M688"/>
  <c r="M587"/>
  <c r="N587"/>
  <c r="O587" s="1"/>
  <c r="N549"/>
  <c r="O549" s="1"/>
  <c r="M549"/>
  <c r="M346"/>
  <c r="N346" s="1"/>
  <c r="O346" s="1"/>
  <c r="M163"/>
  <c r="N163" s="1"/>
  <c r="O163" s="1"/>
  <c r="N81"/>
  <c r="O81" s="1"/>
  <c r="M81"/>
  <c r="M266"/>
  <c r="N266" s="1"/>
  <c r="O266" s="1"/>
  <c r="N941"/>
  <c r="O941" s="1"/>
  <c r="M941"/>
  <c r="N810"/>
  <c r="O810" s="1"/>
  <c r="M810"/>
  <c r="N794"/>
  <c r="O794" s="1"/>
  <c r="M794"/>
  <c r="N787"/>
  <c r="O787" s="1"/>
  <c r="M787"/>
  <c r="N764"/>
  <c r="O764" s="1"/>
  <c r="M764"/>
  <c r="N670"/>
  <c r="O670" s="1"/>
  <c r="M670"/>
  <c r="M430"/>
  <c r="N430" s="1"/>
  <c r="O430" s="1"/>
  <c r="N465"/>
  <c r="O465" s="1"/>
  <c r="M465"/>
  <c r="M486"/>
  <c r="N486" s="1"/>
  <c r="O486" s="1"/>
  <c r="M470"/>
  <c r="N470"/>
  <c r="O470" s="1"/>
  <c r="N402"/>
  <c r="O402" s="1"/>
  <c r="M402"/>
  <c r="M232"/>
  <c r="N232" s="1"/>
  <c r="O232" s="1"/>
  <c r="N513"/>
  <c r="O513" s="1"/>
  <c r="M513"/>
  <c r="N776"/>
  <c r="O776" s="1"/>
  <c r="M776"/>
  <c r="N800"/>
  <c r="O800" s="1"/>
  <c r="M800"/>
  <c r="N694"/>
  <c r="O694" s="1"/>
  <c r="M694"/>
  <c r="N606"/>
  <c r="O606" s="1"/>
  <c r="M606"/>
  <c r="N507"/>
  <c r="O507" s="1"/>
  <c r="M507"/>
  <c r="M447"/>
  <c r="N447" s="1"/>
  <c r="O447" s="1"/>
  <c r="M251"/>
  <c r="N251" s="1"/>
  <c r="O251" s="1"/>
  <c r="N510"/>
  <c r="O510" s="1"/>
  <c r="M510"/>
  <c r="M381"/>
  <c r="N381" s="1"/>
  <c r="O381" s="1"/>
  <c r="M500"/>
  <c r="N500" s="1"/>
  <c r="O500" s="1"/>
  <c r="M318"/>
  <c r="N318" s="1"/>
  <c r="O318" s="1"/>
  <c r="M283"/>
  <c r="N283" s="1"/>
  <c r="O283" s="1"/>
  <c r="N394"/>
  <c r="O394" s="1"/>
  <c r="M394"/>
  <c r="M304"/>
  <c r="N304" s="1"/>
  <c r="O304" s="1"/>
  <c r="N77"/>
  <c r="O77" s="1"/>
  <c r="M77"/>
  <c r="D15" i="2"/>
  <c r="D71"/>
  <c r="M71" s="1"/>
  <c r="N71" s="1"/>
  <c r="O71" s="1"/>
  <c r="D134"/>
  <c r="N906" i="4"/>
  <c r="O906" s="1"/>
  <c r="M906"/>
  <c r="N682"/>
  <c r="O682" s="1"/>
  <c r="M682"/>
  <c r="N773"/>
  <c r="O773" s="1"/>
  <c r="M773"/>
  <c r="N689"/>
  <c r="O689" s="1"/>
  <c r="M689"/>
  <c r="N557"/>
  <c r="O557" s="1"/>
  <c r="M557"/>
  <c r="M562"/>
  <c r="N562"/>
  <c r="O562" s="1"/>
  <c r="N563"/>
  <c r="O563" s="1"/>
  <c r="M563"/>
  <c r="N590"/>
  <c r="O590" s="1"/>
  <c r="M590"/>
  <c r="M255"/>
  <c r="N255" s="1"/>
  <c r="O255" s="1"/>
  <c r="M443"/>
  <c r="N443" s="1"/>
  <c r="O443" s="1"/>
  <c r="M421"/>
  <c r="N421" s="1"/>
  <c r="O421" s="1"/>
  <c r="M311"/>
  <c r="N311" s="1"/>
  <c r="O311" s="1"/>
  <c r="M273"/>
  <c r="N273" s="1"/>
  <c r="O273" s="1"/>
  <c r="M310"/>
  <c r="N310" s="1"/>
  <c r="O310" s="1"/>
  <c r="M119"/>
  <c r="N119" s="1"/>
  <c r="O119" s="1"/>
  <c r="N892"/>
  <c r="O892" s="1"/>
  <c r="M892"/>
  <c r="N820"/>
  <c r="O820" s="1"/>
  <c r="M820"/>
  <c r="N599"/>
  <c r="O599" s="1"/>
  <c r="M599"/>
  <c r="N701"/>
  <c r="O701" s="1"/>
  <c r="M701"/>
  <c r="N663"/>
  <c r="O663" s="1"/>
  <c r="M663"/>
  <c r="M332"/>
  <c r="N332" s="1"/>
  <c r="O332" s="1"/>
  <c r="M206"/>
  <c r="N206" s="1"/>
  <c r="O206" s="1"/>
  <c r="M360"/>
  <c r="N360" s="1"/>
  <c r="O360" s="1"/>
  <c r="M372"/>
  <c r="N372" s="1"/>
  <c r="O372" s="1"/>
  <c r="M254"/>
  <c r="N254" s="1"/>
  <c r="O254" s="1"/>
  <c r="N399"/>
  <c r="O399" s="1"/>
  <c r="M399"/>
  <c r="M281"/>
  <c r="N281" s="1"/>
  <c r="O281" s="1"/>
  <c r="M257"/>
  <c r="N257" s="1"/>
  <c r="O257" s="1"/>
  <c r="M71"/>
  <c r="N71" s="1"/>
  <c r="O71" s="1"/>
  <c r="M913"/>
  <c r="N913" s="1"/>
  <c r="O913" s="1"/>
  <c r="M740"/>
  <c r="N740"/>
  <c r="O740" s="1"/>
  <c r="N835"/>
  <c r="O835" s="1"/>
  <c r="M835"/>
  <c r="N593"/>
  <c r="O593" s="1"/>
  <c r="M593"/>
  <c r="M297"/>
  <c r="N297" s="1"/>
  <c r="O297" s="1"/>
  <c r="M218"/>
  <c r="N218" s="1"/>
  <c r="O218" s="1"/>
  <c r="M367"/>
  <c r="N367" s="1"/>
  <c r="O367" s="1"/>
  <c r="M275"/>
  <c r="N275" s="1"/>
  <c r="O275" s="1"/>
  <c r="N211"/>
  <c r="O211" s="1"/>
  <c r="M211"/>
  <c r="M197"/>
  <c r="N197" s="1"/>
  <c r="O197" s="1"/>
  <c r="M151"/>
  <c r="N151" s="1"/>
  <c r="O151" s="1"/>
  <c r="M878"/>
  <c r="N878" s="1"/>
  <c r="O878" s="1"/>
  <c r="M871"/>
  <c r="N871" s="1"/>
  <c r="O871" s="1"/>
  <c r="N538"/>
  <c r="O538" s="1"/>
  <c r="M538"/>
  <c r="N814"/>
  <c r="O814" s="1"/>
  <c r="M814"/>
  <c r="M705"/>
  <c r="N705"/>
  <c r="O705" s="1"/>
  <c r="N248"/>
  <c r="O248" s="1"/>
  <c r="M248"/>
  <c r="M423"/>
  <c r="N423" s="1"/>
  <c r="O423" s="1"/>
  <c r="M185"/>
  <c r="N185" s="1"/>
  <c r="O185" s="1"/>
  <c r="M230"/>
  <c r="N230" s="1"/>
  <c r="O230" s="1"/>
  <c r="N181"/>
  <c r="O181" s="1"/>
  <c r="M181"/>
  <c r="M192"/>
  <c r="N192" s="1"/>
  <c r="O192" s="1"/>
  <c r="M293"/>
  <c r="N293" s="1"/>
  <c r="O293" s="1"/>
  <c r="M649"/>
  <c r="N649" s="1"/>
  <c r="O649" s="1"/>
  <c r="N720"/>
  <c r="O720" s="1"/>
  <c r="M720"/>
  <c r="N677"/>
  <c r="O677" s="1"/>
  <c r="M677"/>
  <c r="M868"/>
  <c r="N868"/>
  <c r="O868" s="1"/>
  <c r="N687"/>
  <c r="O687" s="1"/>
  <c r="M687"/>
  <c r="N585"/>
  <c r="O585" s="1"/>
  <c r="M585"/>
  <c r="M199"/>
  <c r="N199" s="1"/>
  <c r="O199" s="1"/>
  <c r="M444"/>
  <c r="N444" s="1"/>
  <c r="O444" s="1"/>
  <c r="M374"/>
  <c r="N374" s="1"/>
  <c r="O374" s="1"/>
  <c r="M130"/>
  <c r="N130" s="1"/>
  <c r="O130" s="1"/>
  <c r="M178"/>
  <c r="N178" s="1"/>
  <c r="O178" s="1"/>
  <c r="M189"/>
  <c r="N189" s="1"/>
  <c r="O189" s="1"/>
  <c r="N843"/>
  <c r="O843" s="1"/>
  <c r="M843"/>
  <c r="N641"/>
  <c r="O641" s="1"/>
  <c r="M641"/>
  <c r="N669"/>
  <c r="O669" s="1"/>
  <c r="M669"/>
  <c r="N700"/>
  <c r="O700" s="1"/>
  <c r="M700"/>
  <c r="M269"/>
  <c r="N269" s="1"/>
  <c r="O269" s="1"/>
  <c r="N479"/>
  <c r="O479" s="1"/>
  <c r="M479"/>
  <c r="M426"/>
  <c r="N426" s="1"/>
  <c r="O426" s="1"/>
  <c r="M143"/>
  <c r="N143" s="1"/>
  <c r="O143" s="1"/>
  <c r="M262"/>
  <c r="N262" s="1"/>
  <c r="O262" s="1"/>
  <c r="M168"/>
  <c r="N168" s="1"/>
  <c r="O168" s="1"/>
  <c r="N857"/>
  <c r="O857" s="1"/>
  <c r="M857"/>
  <c r="N808"/>
  <c r="O808" s="1"/>
  <c r="M808"/>
  <c r="N745"/>
  <c r="O745" s="1"/>
  <c r="M745"/>
  <c r="N672"/>
  <c r="O672" s="1"/>
  <c r="M672"/>
  <c r="M648"/>
  <c r="N648" s="1"/>
  <c r="O648" s="1"/>
  <c r="M353"/>
  <c r="N353" s="1"/>
  <c r="O353" s="1"/>
  <c r="M416"/>
  <c r="N416" s="1"/>
  <c r="O416" s="1"/>
  <c r="M109"/>
  <c r="N109" s="1"/>
  <c r="O109" s="1"/>
  <c r="M213"/>
  <c r="N213"/>
  <c r="O213" s="1"/>
  <c r="M169"/>
  <c r="N169" s="1"/>
  <c r="O169" s="1"/>
  <c r="N815"/>
  <c r="O815" s="1"/>
  <c r="M815"/>
  <c r="N780"/>
  <c r="O780" s="1"/>
  <c r="M780"/>
  <c r="M703"/>
  <c r="N703"/>
  <c r="O703" s="1"/>
  <c r="N642"/>
  <c r="O642" s="1"/>
  <c r="M642"/>
  <c r="N635"/>
  <c r="O635" s="1"/>
  <c r="M635"/>
  <c r="N395"/>
  <c r="O395" s="1"/>
  <c r="M395"/>
  <c r="N729"/>
  <c r="O729" s="1"/>
  <c r="M729"/>
  <c r="M377"/>
  <c r="N377" s="1"/>
  <c r="O377" s="1"/>
  <c r="M162"/>
  <c r="N162" s="1"/>
  <c r="O162" s="1"/>
  <c r="M155"/>
  <c r="N155" s="1"/>
  <c r="O155" s="1"/>
  <c r="M279"/>
  <c r="N279" s="1"/>
  <c r="O279" s="1"/>
  <c r="D684" i="2"/>
  <c r="M684" s="1"/>
  <c r="N684" s="1"/>
  <c r="O684" s="1"/>
  <c r="D159"/>
  <c r="M159" s="1"/>
  <c r="N159" s="1"/>
  <c r="O159" s="1"/>
  <c r="D631"/>
  <c r="M631" s="1"/>
  <c r="D657"/>
  <c r="N657" s="1"/>
  <c r="O657" s="1"/>
  <c r="D176"/>
  <c r="M176" s="1"/>
  <c r="N176" s="1"/>
  <c r="O176" s="1"/>
  <c r="D183"/>
  <c r="N183" s="1"/>
  <c r="O183" s="1"/>
  <c r="D323"/>
  <c r="N323" s="1"/>
  <c r="O323" s="1"/>
  <c r="D330"/>
  <c r="N330" s="1"/>
  <c r="O330" s="1"/>
  <c r="D491"/>
  <c r="N491" s="1"/>
  <c r="O491" s="1"/>
  <c r="D610"/>
  <c r="N610" s="1"/>
  <c r="O610" s="1"/>
  <c r="D145"/>
  <c r="M145" s="1"/>
  <c r="N145" s="1"/>
  <c r="O145" s="1"/>
  <c r="D152"/>
  <c r="M152" s="1"/>
  <c r="N152" s="1"/>
  <c r="O152" s="1"/>
  <c r="D334"/>
  <c r="N334" s="1"/>
  <c r="O334" s="1"/>
  <c r="D37"/>
  <c r="N37" s="1"/>
  <c r="O37" s="1"/>
  <c r="D44"/>
  <c r="N44" s="1"/>
  <c r="O44" s="1"/>
  <c r="D58"/>
  <c r="M58" s="1"/>
  <c r="N58" s="1"/>
  <c r="O58" s="1"/>
  <c r="D65"/>
  <c r="M65" s="1"/>
  <c r="N65" s="1"/>
  <c r="O65" s="1"/>
  <c r="D100"/>
  <c r="N100" s="1"/>
  <c r="O100" s="1"/>
  <c r="D121"/>
  <c r="M121" s="1"/>
  <c r="N121" s="1"/>
  <c r="O121" s="1"/>
  <c r="D264"/>
  <c r="M264" s="1"/>
  <c r="D649"/>
  <c r="N649" s="1"/>
  <c r="O649" s="1"/>
  <c r="D667"/>
  <c r="M667" s="1"/>
  <c r="D209"/>
  <c r="M209" s="1"/>
  <c r="D251"/>
  <c r="M251" s="1"/>
  <c r="N251" s="1"/>
  <c r="O251" s="1"/>
  <c r="D426"/>
  <c r="M426" s="1"/>
  <c r="D454"/>
  <c r="M454" s="1"/>
  <c r="D629"/>
  <c r="N629" s="1"/>
  <c r="O629" s="1"/>
  <c r="D650"/>
  <c r="M650" s="1"/>
  <c r="D517"/>
  <c r="M517" s="1"/>
  <c r="D587"/>
  <c r="M587" s="1"/>
  <c r="D388"/>
  <c r="M388" s="1"/>
  <c r="D395"/>
  <c r="N395" s="1"/>
  <c r="O395" s="1"/>
  <c r="D77"/>
  <c r="M77" s="1"/>
  <c r="N77" s="1"/>
  <c r="O77" s="1"/>
  <c r="D147"/>
  <c r="M147" s="1"/>
  <c r="N147" s="1"/>
  <c r="O147" s="1"/>
  <c r="D665"/>
  <c r="M665" s="1"/>
  <c r="D263"/>
  <c r="M263" s="1"/>
  <c r="N263" s="1"/>
  <c r="O263" s="1"/>
  <c r="D174"/>
  <c r="M174" s="1"/>
  <c r="N174" s="1"/>
  <c r="O174" s="1"/>
  <c r="D181"/>
  <c r="M181" s="1"/>
  <c r="N181" s="1"/>
  <c r="O181" s="1"/>
  <c r="D219"/>
  <c r="M219" s="1"/>
  <c r="N219" s="1"/>
  <c r="O219" s="1"/>
  <c r="D240"/>
  <c r="M240" s="1"/>
  <c r="N240" s="1"/>
  <c r="O240" s="1"/>
  <c r="D157"/>
  <c r="N157" s="1"/>
  <c r="O157" s="1"/>
  <c r="D202"/>
  <c r="M202" s="1"/>
  <c r="N202" s="1"/>
  <c r="O202" s="1"/>
  <c r="D261"/>
  <c r="M261" s="1"/>
  <c r="N261" s="1"/>
  <c r="O261" s="1"/>
  <c r="D551"/>
  <c r="M551" s="1"/>
  <c r="D586"/>
  <c r="N586" s="1"/>
  <c r="O586" s="1"/>
  <c r="D666"/>
  <c r="N666" s="1"/>
  <c r="O666" s="1"/>
  <c r="D178"/>
  <c r="M178" s="1"/>
  <c r="N178" s="1"/>
  <c r="O178" s="1"/>
  <c r="D680"/>
  <c r="M680" s="1"/>
  <c r="D380"/>
  <c r="M380" s="1"/>
  <c r="D11"/>
  <c r="M11" s="1"/>
  <c r="N11" s="1"/>
  <c r="O11" s="1"/>
  <c r="D39"/>
  <c r="M39" s="1"/>
  <c r="D53"/>
  <c r="M53" s="1"/>
  <c r="D116"/>
  <c r="M116" s="1"/>
  <c r="D151"/>
  <c r="M151" s="1"/>
  <c r="N151" s="1"/>
  <c r="O151" s="1"/>
  <c r="D332"/>
  <c r="M332" s="1"/>
  <c r="D172"/>
  <c r="M172" s="1"/>
  <c r="N172" s="1"/>
  <c r="O172" s="1"/>
  <c r="D259"/>
  <c r="N259" s="1"/>
  <c r="O259" s="1"/>
  <c r="D507"/>
  <c r="M507" s="1"/>
  <c r="D549"/>
  <c r="N549" s="1"/>
  <c r="O549" s="1"/>
  <c r="D584"/>
  <c r="M584" s="1"/>
  <c r="D605"/>
  <c r="M605" s="1"/>
  <c r="D716"/>
  <c r="M716" s="1"/>
  <c r="N716" s="1"/>
  <c r="O716" s="1"/>
  <c r="D214"/>
  <c r="N214" s="1"/>
  <c r="O214" s="1"/>
  <c r="D479"/>
  <c r="N479" s="1"/>
  <c r="O479" s="1"/>
  <c r="D521"/>
  <c r="M521" s="1"/>
  <c r="D633"/>
  <c r="N633" s="1"/>
  <c r="O633" s="1"/>
  <c r="D647"/>
  <c r="N647" s="1"/>
  <c r="O647" s="1"/>
  <c r="D368"/>
  <c r="N368" s="1"/>
  <c r="O368" s="1"/>
  <c r="D483"/>
  <c r="N483" s="1"/>
  <c r="O483" s="1"/>
  <c r="D553"/>
  <c r="N553" s="1"/>
  <c r="O553" s="1"/>
  <c r="D595"/>
  <c r="N595" s="1"/>
  <c r="O595" s="1"/>
  <c r="D699"/>
  <c r="M699" s="1"/>
  <c r="N699" s="1"/>
  <c r="O699" s="1"/>
  <c r="D734"/>
  <c r="M734" s="1"/>
  <c r="D19"/>
  <c r="M19" s="1"/>
  <c r="D550"/>
  <c r="N550" s="1"/>
  <c r="O550" s="1"/>
  <c r="D211"/>
  <c r="N211" s="1"/>
  <c r="O211" s="1"/>
  <c r="D225"/>
  <c r="M225" s="1"/>
  <c r="D407"/>
  <c r="M407" s="1"/>
  <c r="N407" s="1"/>
  <c r="O407" s="1"/>
  <c r="D435"/>
  <c r="M435" s="1"/>
  <c r="D470"/>
  <c r="N470" s="1"/>
  <c r="O470" s="1"/>
  <c r="D616"/>
  <c r="M616" s="1"/>
  <c r="D731"/>
  <c r="M731" s="1"/>
  <c r="D6"/>
  <c r="M6" s="1"/>
  <c r="D48"/>
  <c r="M48" s="1"/>
  <c r="D561"/>
  <c r="N561" s="1"/>
  <c r="O561" s="1"/>
  <c r="D582"/>
  <c r="N582" s="1"/>
  <c r="O582" s="1"/>
  <c r="D596"/>
  <c r="N596" s="1"/>
  <c r="O596" s="1"/>
  <c r="D389"/>
  <c r="M389" s="1"/>
  <c r="D445"/>
  <c r="N445" s="1"/>
  <c r="O445" s="1"/>
  <c r="D73"/>
  <c r="M73" s="1"/>
  <c r="N73" s="1"/>
  <c r="O73" s="1"/>
  <c r="D222"/>
  <c r="M222" s="1"/>
  <c r="N222" s="1"/>
  <c r="O222" s="1"/>
  <c r="D697"/>
  <c r="M697" s="1"/>
  <c r="N697" s="1"/>
  <c r="O697" s="1"/>
  <c r="D28"/>
  <c r="M28" s="1"/>
  <c r="D42"/>
  <c r="N42" s="1"/>
  <c r="O42" s="1"/>
  <c r="D59"/>
  <c r="M59" s="1"/>
  <c r="N59" s="1"/>
  <c r="O59" s="1"/>
  <c r="D250"/>
  <c r="M250" s="1"/>
  <c r="D257"/>
  <c r="M257" s="1"/>
  <c r="N257" s="1"/>
  <c r="O257" s="1"/>
  <c r="D292"/>
  <c r="M292" s="1"/>
  <c r="D410"/>
  <c r="N410" s="1"/>
  <c r="O410" s="1"/>
  <c r="D459"/>
  <c r="N459" s="1"/>
  <c r="O459" s="1"/>
  <c r="D497"/>
  <c r="N497" s="1"/>
  <c r="O497" s="1"/>
  <c r="D601"/>
  <c r="M601" s="1"/>
  <c r="D632"/>
  <c r="M632" s="1"/>
  <c r="D22"/>
  <c r="M22" s="1"/>
  <c r="N22" s="1"/>
  <c r="O22" s="1"/>
  <c r="D102"/>
  <c r="M102" s="1"/>
  <c r="N102" s="1"/>
  <c r="O102" s="1"/>
  <c r="D168"/>
  <c r="M168" s="1"/>
  <c r="N168" s="1"/>
  <c r="O168" s="1"/>
  <c r="D185"/>
  <c r="N185" s="1"/>
  <c r="O185" s="1"/>
  <c r="D307"/>
  <c r="N307" s="1"/>
  <c r="O307" s="1"/>
  <c r="D314"/>
  <c r="N314" s="1"/>
  <c r="O314" s="1"/>
  <c r="D418"/>
  <c r="M418" s="1"/>
  <c r="D619"/>
  <c r="N619" s="1"/>
  <c r="O619" s="1"/>
  <c r="D674"/>
  <c r="M674" s="1"/>
  <c r="D303"/>
  <c r="M303" s="1"/>
  <c r="D740"/>
  <c r="N740" s="1"/>
  <c r="O740" s="1"/>
  <c r="D660"/>
  <c r="M660" s="1"/>
  <c r="D26"/>
  <c r="M26" s="1"/>
  <c r="N26" s="1"/>
  <c r="O26" s="1"/>
  <c r="D36"/>
  <c r="N36" s="1"/>
  <c r="O36" s="1"/>
  <c r="D40"/>
  <c r="M40" s="1"/>
  <c r="N40" s="1"/>
  <c r="O40" s="1"/>
  <c r="D64"/>
  <c r="M64" s="1"/>
  <c r="N64" s="1"/>
  <c r="O64" s="1"/>
  <c r="D165"/>
  <c r="M165" s="1"/>
  <c r="N165" s="1"/>
  <c r="O165" s="1"/>
  <c r="D241"/>
  <c r="M241" s="1"/>
  <c r="N241" s="1"/>
  <c r="O241" s="1"/>
  <c r="D255"/>
  <c r="M255" s="1"/>
  <c r="N255" s="1"/>
  <c r="O255" s="1"/>
  <c r="D457"/>
  <c r="M457" s="1"/>
  <c r="N457" s="1"/>
  <c r="O457" s="1"/>
  <c r="D502"/>
  <c r="N502" s="1"/>
  <c r="O502" s="1"/>
  <c r="D519"/>
  <c r="M519" s="1"/>
  <c r="D571"/>
  <c r="M571" s="1"/>
  <c r="D599"/>
  <c r="N599" s="1"/>
  <c r="O599" s="1"/>
  <c r="D671"/>
  <c r="N671" s="1"/>
  <c r="O671" s="1"/>
  <c r="D68"/>
  <c r="M68" s="1"/>
  <c r="D124"/>
  <c r="N124" s="1"/>
  <c r="O124" s="1"/>
  <c r="D262"/>
  <c r="M262" s="1"/>
  <c r="N262" s="1"/>
  <c r="O262" s="1"/>
  <c r="D325"/>
  <c r="N325" s="1"/>
  <c r="O325" s="1"/>
  <c r="D422"/>
  <c r="M422" s="1"/>
  <c r="D651"/>
  <c r="N651" s="1"/>
  <c r="O651" s="1"/>
  <c r="D322"/>
  <c r="M322" s="1"/>
  <c r="D506"/>
  <c r="M506" s="1"/>
  <c r="D544"/>
  <c r="N544" s="1"/>
  <c r="O544" s="1"/>
  <c r="D603"/>
  <c r="M603" s="1"/>
  <c r="D634"/>
  <c r="M634" s="1"/>
  <c r="D637"/>
  <c r="N637" s="1"/>
  <c r="O637" s="1"/>
  <c r="D689"/>
  <c r="M689" s="1"/>
  <c r="N689" s="1"/>
  <c r="O689" s="1"/>
  <c r="D13"/>
  <c r="M13" s="1"/>
  <c r="D20"/>
  <c r="M20" s="1"/>
  <c r="N20" s="1"/>
  <c r="O20" s="1"/>
  <c r="D142"/>
  <c r="M142" s="1"/>
  <c r="N142" s="1"/>
  <c r="O142" s="1"/>
  <c r="D149"/>
  <c r="M149" s="1"/>
  <c r="N149" s="1"/>
  <c r="O149" s="1"/>
  <c r="D62"/>
  <c r="M62" s="1"/>
  <c r="D69"/>
  <c r="M69" s="1"/>
  <c r="N69" s="1"/>
  <c r="O69" s="1"/>
  <c r="D118"/>
  <c r="M118" s="1"/>
  <c r="D139"/>
  <c r="M139" s="1"/>
  <c r="N139" s="1"/>
  <c r="O139" s="1"/>
  <c r="D232"/>
  <c r="M232" s="1"/>
  <c r="N232" s="1"/>
  <c r="O232" s="1"/>
  <c r="D305"/>
  <c r="M305" s="1"/>
  <c r="D312"/>
  <c r="N312" s="1"/>
  <c r="O312" s="1"/>
  <c r="D364"/>
  <c r="N364" s="1"/>
  <c r="O364" s="1"/>
  <c r="D510"/>
  <c r="N510" s="1"/>
  <c r="O510" s="1"/>
  <c r="D645"/>
  <c r="M645" s="1"/>
  <c r="D655"/>
  <c r="M655" s="1"/>
  <c r="D679"/>
  <c r="M679" s="1"/>
  <c r="N679" s="1"/>
  <c r="O679" s="1"/>
  <c r="D438"/>
  <c r="N438" s="1"/>
  <c r="O438" s="1"/>
  <c r="D24"/>
  <c r="M24" s="1"/>
  <c r="D146"/>
  <c r="M146" s="1"/>
  <c r="D253"/>
  <c r="M253" s="1"/>
  <c r="N253" s="1"/>
  <c r="O253" s="1"/>
  <c r="D288"/>
  <c r="N288" s="1"/>
  <c r="O288" s="1"/>
  <c r="D392"/>
  <c r="N392" s="1"/>
  <c r="O392" s="1"/>
  <c r="D455"/>
  <c r="M455" s="1"/>
  <c r="N455" s="1"/>
  <c r="O455" s="1"/>
  <c r="D500"/>
  <c r="N500" s="1"/>
  <c r="O500" s="1"/>
  <c r="D597"/>
  <c r="N597" s="1"/>
  <c r="O597" s="1"/>
  <c r="D4"/>
  <c r="M4" s="1"/>
  <c r="N4" s="1"/>
  <c r="O4" s="1"/>
  <c r="D27"/>
  <c r="M27" s="1"/>
  <c r="D78"/>
  <c r="M78" s="1"/>
  <c r="N78" s="1"/>
  <c r="O78" s="1"/>
  <c r="D153"/>
  <c r="M153" s="1"/>
  <c r="N153" s="1"/>
  <c r="O153" s="1"/>
  <c r="D208"/>
  <c r="M208" s="1"/>
  <c r="D349"/>
  <c r="N349" s="1"/>
  <c r="O349" s="1"/>
  <c r="D493"/>
  <c r="N493" s="1"/>
  <c r="O493" s="1"/>
  <c r="D564"/>
  <c r="M564" s="1"/>
  <c r="D598"/>
  <c r="M598" s="1"/>
  <c r="D625"/>
  <c r="M625" s="1"/>
  <c r="D713"/>
  <c r="M713" s="1"/>
  <c r="D51"/>
  <c r="M51" s="1"/>
  <c r="N51" s="1"/>
  <c r="O51" s="1"/>
  <c r="D75"/>
  <c r="M75" s="1"/>
  <c r="N75" s="1"/>
  <c r="O75" s="1"/>
  <c r="D96"/>
  <c r="M96" s="1"/>
  <c r="N96" s="1"/>
  <c r="O96" s="1"/>
  <c r="D195"/>
  <c r="D198"/>
  <c r="M198" s="1"/>
  <c r="N198" s="1"/>
  <c r="O198" s="1"/>
  <c r="D205"/>
  <c r="M205" s="1"/>
  <c r="D236"/>
  <c r="M236" s="1"/>
  <c r="N236" s="1"/>
  <c r="O236" s="1"/>
  <c r="D243"/>
  <c r="M243" s="1"/>
  <c r="N243" s="1"/>
  <c r="O243" s="1"/>
  <c r="D408"/>
  <c r="M408" s="1"/>
  <c r="D429"/>
  <c r="N429" s="1"/>
  <c r="O429" s="1"/>
  <c r="D442"/>
  <c r="M442" s="1"/>
  <c r="D622"/>
  <c r="M622" s="1"/>
  <c r="D639"/>
  <c r="M639" s="1"/>
  <c r="D724"/>
  <c r="M724" s="1"/>
  <c r="D31"/>
  <c r="M31" s="1"/>
  <c r="N31" s="1"/>
  <c r="O31" s="1"/>
  <c r="D72"/>
  <c r="N72" s="1"/>
  <c r="O72" s="1"/>
  <c r="D123"/>
  <c r="M123" s="1"/>
  <c r="D346"/>
  <c r="N346" s="1"/>
  <c r="O346" s="1"/>
  <c r="D381"/>
  <c r="N381" s="1"/>
  <c r="O381" s="1"/>
  <c r="D575"/>
  <c r="N575" s="1"/>
  <c r="O575" s="1"/>
  <c r="D643"/>
  <c r="M643" s="1"/>
  <c r="D721"/>
  <c r="M721" s="1"/>
  <c r="N721" s="1"/>
  <c r="O721" s="1"/>
  <c r="D82"/>
  <c r="M82" s="1"/>
  <c r="D110"/>
  <c r="M110" s="1"/>
  <c r="N110" s="1"/>
  <c r="O110" s="1"/>
  <c r="D212"/>
  <c r="M212" s="1"/>
  <c r="D281"/>
  <c r="M281" s="1"/>
  <c r="N281" s="1"/>
  <c r="O281" s="1"/>
  <c r="D5"/>
  <c r="M5" s="1"/>
  <c r="D8"/>
  <c r="M8" s="1"/>
  <c r="N8" s="1"/>
  <c r="O8" s="1"/>
  <c r="D79"/>
  <c r="M79" s="1"/>
  <c r="N79" s="1"/>
  <c r="O79" s="1"/>
  <c r="D93"/>
  <c r="M93" s="1"/>
  <c r="N93" s="1"/>
  <c r="O93" s="1"/>
  <c r="D148"/>
  <c r="M148" s="1"/>
  <c r="N148" s="1"/>
  <c r="O148" s="1"/>
  <c r="D223"/>
  <c r="N223" s="1"/>
  <c r="O223" s="1"/>
  <c r="D230"/>
  <c r="M230" s="1"/>
  <c r="N230" s="1"/>
  <c r="O230" s="1"/>
  <c r="D278"/>
  <c r="M278" s="1"/>
  <c r="N278" s="1"/>
  <c r="O278" s="1"/>
  <c r="D316"/>
  <c r="M316" s="1"/>
  <c r="D416"/>
  <c r="M416" s="1"/>
  <c r="D474"/>
  <c r="M474" s="1"/>
  <c r="D498"/>
  <c r="M498" s="1"/>
  <c r="D569"/>
  <c r="M569" s="1"/>
  <c r="D589"/>
  <c r="N589" s="1"/>
  <c r="O589" s="1"/>
  <c r="D653"/>
  <c r="N653" s="1"/>
  <c r="O653" s="1"/>
  <c r="D670"/>
  <c r="M670" s="1"/>
  <c r="D687"/>
  <c r="M687" s="1"/>
  <c r="N687" s="1"/>
  <c r="O687" s="1"/>
  <c r="D690"/>
  <c r="M690" s="1"/>
  <c r="D718"/>
  <c r="M718" s="1"/>
  <c r="N718" s="1"/>
  <c r="O718" s="1"/>
  <c r="D728"/>
  <c r="N728" s="1"/>
  <c r="O728" s="1"/>
  <c r="D568"/>
  <c r="M568" s="1"/>
  <c r="D2"/>
  <c r="M2" s="1"/>
  <c r="D9"/>
  <c r="M9" s="1"/>
  <c r="D12"/>
  <c r="M12" s="1"/>
  <c r="N12" s="1"/>
  <c r="O12" s="1"/>
  <c r="D29"/>
  <c r="M29" s="1"/>
  <c r="N29" s="1"/>
  <c r="O29" s="1"/>
  <c r="D46"/>
  <c r="N46" s="1"/>
  <c r="O46" s="1"/>
  <c r="D49"/>
  <c r="N49" s="1"/>
  <c r="O49" s="1"/>
  <c r="D155"/>
  <c r="M155" s="1"/>
  <c r="N155" s="1"/>
  <c r="O155" s="1"/>
  <c r="D199"/>
  <c r="M199" s="1"/>
  <c r="N199" s="1"/>
  <c r="O199" s="1"/>
  <c r="D220"/>
  <c r="M220" s="1"/>
  <c r="N220" s="1"/>
  <c r="O220" s="1"/>
  <c r="D271"/>
  <c r="M271" s="1"/>
  <c r="N271" s="1"/>
  <c r="O271" s="1"/>
  <c r="D320"/>
  <c r="M320" s="1"/>
  <c r="D406"/>
  <c r="M406" s="1"/>
  <c r="D475"/>
  <c r="M475" s="1"/>
  <c r="D505"/>
  <c r="M505" s="1"/>
  <c r="D535"/>
  <c r="N535" s="1"/>
  <c r="O535" s="1"/>
  <c r="D542"/>
  <c r="M542" s="1"/>
  <c r="D654"/>
  <c r="N654" s="1"/>
  <c r="O654" s="1"/>
  <c r="D694"/>
  <c r="M694" s="1"/>
  <c r="D701"/>
  <c r="M701" s="1"/>
  <c r="N701" s="1"/>
  <c r="O701" s="1"/>
  <c r="D715"/>
  <c r="M715" s="1"/>
  <c r="N715" s="1"/>
  <c r="O715" s="1"/>
  <c r="D80"/>
  <c r="M80" s="1"/>
  <c r="N80" s="1"/>
  <c r="O80" s="1"/>
  <c r="D87"/>
  <c r="M87" s="1"/>
  <c r="N87" s="1"/>
  <c r="O87" s="1"/>
  <c r="D138"/>
  <c r="M138" s="1"/>
  <c r="N138" s="1"/>
  <c r="O138" s="1"/>
  <c r="D179"/>
  <c r="M179" s="1"/>
  <c r="N179" s="1"/>
  <c r="O179" s="1"/>
  <c r="D193"/>
  <c r="M193" s="1"/>
  <c r="N193" s="1"/>
  <c r="O193" s="1"/>
  <c r="D227"/>
  <c r="M227" s="1"/>
  <c r="D234"/>
  <c r="N234" s="1"/>
  <c r="O234" s="1"/>
  <c r="D248"/>
  <c r="M248" s="1"/>
  <c r="N248" s="1"/>
  <c r="O248" s="1"/>
  <c r="D275"/>
  <c r="M275" s="1"/>
  <c r="D306"/>
  <c r="N306" s="1"/>
  <c r="O306" s="1"/>
  <c r="D344"/>
  <c r="N344" s="1"/>
  <c r="O344" s="1"/>
  <c r="D403"/>
  <c r="N403" s="1"/>
  <c r="O403" s="1"/>
  <c r="D427"/>
  <c r="N427" s="1"/>
  <c r="O427" s="1"/>
  <c r="D430"/>
  <c r="D508"/>
  <c r="N508" s="1"/>
  <c r="O508" s="1"/>
  <c r="D515"/>
  <c r="N515" s="1"/>
  <c r="O515" s="1"/>
  <c r="D573"/>
  <c r="M573" s="1"/>
  <c r="D600"/>
  <c r="M600" s="1"/>
  <c r="D617"/>
  <c r="N617" s="1"/>
  <c r="O617" s="1"/>
  <c r="D644"/>
  <c r="N644" s="1"/>
  <c r="O644" s="1"/>
  <c r="D664"/>
  <c r="M664" s="1"/>
  <c r="D698"/>
  <c r="N698" s="1"/>
  <c r="O698" s="1"/>
  <c r="D729"/>
  <c r="N729" s="1"/>
  <c r="O729" s="1"/>
  <c r="D3"/>
  <c r="M3" s="1"/>
  <c r="D33"/>
  <c r="N33" s="1"/>
  <c r="O33" s="1"/>
  <c r="D135"/>
  <c r="M135" s="1"/>
  <c r="D207"/>
  <c r="N207" s="1"/>
  <c r="O207" s="1"/>
  <c r="D351"/>
  <c r="M351" s="1"/>
  <c r="D437"/>
  <c r="N437" s="1"/>
  <c r="O437" s="1"/>
  <c r="D465"/>
  <c r="M465" s="1"/>
  <c r="N465" s="1"/>
  <c r="O465" s="1"/>
  <c r="D472"/>
  <c r="M472" s="1"/>
  <c r="D580"/>
  <c r="N580" s="1"/>
  <c r="O580" s="1"/>
  <c r="D614"/>
  <c r="M614" s="1"/>
  <c r="D641"/>
  <c r="M641" s="1"/>
  <c r="D648"/>
  <c r="M648" s="1"/>
  <c r="D47"/>
  <c r="M47" s="1"/>
  <c r="D67"/>
  <c r="M67" s="1"/>
  <c r="N67" s="1"/>
  <c r="O67" s="1"/>
  <c r="D115"/>
  <c r="M115" s="1"/>
  <c r="N115" s="1"/>
  <c r="O115" s="1"/>
  <c r="D125"/>
  <c r="N125" s="1"/>
  <c r="O125" s="1"/>
  <c r="D132"/>
  <c r="N132" s="1"/>
  <c r="O132" s="1"/>
  <c r="D390"/>
  <c r="N390" s="1"/>
  <c r="O390" s="1"/>
  <c r="D417"/>
  <c r="M417" s="1"/>
  <c r="D570"/>
  <c r="N570" s="1"/>
  <c r="O570" s="1"/>
  <c r="D719"/>
  <c r="M719" s="1"/>
  <c r="N719" s="1"/>
  <c r="O719" s="1"/>
  <c r="D17"/>
  <c r="M17" s="1"/>
  <c r="N17" s="1"/>
  <c r="O17" s="1"/>
  <c r="D30"/>
  <c r="N30" s="1"/>
  <c r="O30" s="1"/>
  <c r="D50"/>
  <c r="M50" s="1"/>
  <c r="D95"/>
  <c r="M95" s="1"/>
  <c r="N95" s="1"/>
  <c r="O95" s="1"/>
  <c r="D122"/>
  <c r="M122" s="1"/>
  <c r="D136"/>
  <c r="M136" s="1"/>
  <c r="N136" s="1"/>
  <c r="O136" s="1"/>
  <c r="D143"/>
  <c r="M143" s="1"/>
  <c r="N143" s="1"/>
  <c r="O143" s="1"/>
  <c r="D163"/>
  <c r="M163" s="1"/>
  <c r="N163" s="1"/>
  <c r="O163" s="1"/>
  <c r="D170"/>
  <c r="N170" s="1"/>
  <c r="O170" s="1"/>
  <c r="D228"/>
  <c r="M228" s="1"/>
  <c r="N228" s="1"/>
  <c r="O228" s="1"/>
  <c r="D242"/>
  <c r="M242" s="1"/>
  <c r="D249"/>
  <c r="M249" s="1"/>
  <c r="N249" s="1"/>
  <c r="O249" s="1"/>
  <c r="D338"/>
  <c r="N338" s="1"/>
  <c r="O338" s="1"/>
  <c r="D421"/>
  <c r="N421" s="1"/>
  <c r="O421" s="1"/>
  <c r="D452"/>
  <c r="M452" s="1"/>
  <c r="D529"/>
  <c r="N529" s="1"/>
  <c r="O529" s="1"/>
  <c r="D567"/>
  <c r="N567" s="1"/>
  <c r="O567" s="1"/>
  <c r="D577"/>
  <c r="M577" s="1"/>
  <c r="D608"/>
  <c r="M608" s="1"/>
  <c r="D668"/>
  <c r="M668" s="1"/>
  <c r="D682"/>
  <c r="M682" s="1"/>
  <c r="N682" s="1"/>
  <c r="O682" s="1"/>
  <c r="D702"/>
  <c r="M702" s="1"/>
  <c r="D34"/>
  <c r="N34" s="1"/>
  <c r="O34" s="1"/>
  <c r="D88"/>
  <c r="M88" s="1"/>
  <c r="N88" s="1"/>
  <c r="O88" s="1"/>
  <c r="D150"/>
  <c r="M150" s="1"/>
  <c r="N150" s="1"/>
  <c r="O150" s="1"/>
  <c r="D194"/>
  <c r="M194" s="1"/>
  <c r="N194" s="1"/>
  <c r="O194" s="1"/>
  <c r="D269"/>
  <c r="M269" s="1"/>
  <c r="N269" s="1"/>
  <c r="O269" s="1"/>
  <c r="D397"/>
  <c r="N397" s="1"/>
  <c r="O397" s="1"/>
  <c r="D428"/>
  <c r="M428" s="1"/>
  <c r="D490"/>
  <c r="D533"/>
  <c r="M533" s="1"/>
  <c r="D615"/>
  <c r="M615" s="1"/>
  <c r="D618"/>
  <c r="N618" s="1"/>
  <c r="O618" s="1"/>
  <c r="D638"/>
  <c r="N638" s="1"/>
  <c r="O638" s="1"/>
  <c r="D692"/>
  <c r="M692" s="1"/>
  <c r="N692" s="1"/>
  <c r="O692" s="1"/>
  <c r="M743" i="3"/>
  <c r="N34"/>
  <c r="O34" s="1"/>
  <c r="N356"/>
  <c r="O356" s="1"/>
  <c r="N6"/>
  <c r="O6" s="1"/>
  <c r="M205"/>
  <c r="N677"/>
  <c r="O677" s="1"/>
  <c r="N612"/>
  <c r="O612" s="1"/>
  <c r="N294"/>
  <c r="O294" s="1"/>
  <c r="N260"/>
  <c r="O260" s="1"/>
  <c r="N746"/>
  <c r="O746" s="1"/>
  <c r="M233"/>
  <c r="M400"/>
  <c r="M653"/>
  <c r="M52"/>
  <c r="M244"/>
  <c r="M512"/>
  <c r="N522"/>
  <c r="O522" s="1"/>
  <c r="M193"/>
  <c r="M371"/>
  <c r="M747"/>
  <c r="M59"/>
  <c r="N687"/>
  <c r="O687" s="1"/>
  <c r="N33"/>
  <c r="O33" s="1"/>
  <c r="M462"/>
  <c r="N158"/>
  <c r="O158" s="1"/>
  <c r="M563"/>
  <c r="N539"/>
  <c r="O539" s="1"/>
  <c r="N427"/>
  <c r="O427" s="1"/>
  <c r="M23"/>
  <c r="M457"/>
  <c r="N553"/>
  <c r="O553" s="1"/>
  <c r="N715"/>
  <c r="O715" s="1"/>
  <c r="M357"/>
  <c r="N126"/>
  <c r="O126" s="1"/>
  <c r="M343"/>
  <c r="N610"/>
  <c r="O610" s="1"/>
  <c r="N546"/>
  <c r="O546" s="1"/>
  <c r="N662"/>
  <c r="O662" s="1"/>
  <c r="M414"/>
  <c r="M529"/>
  <c r="N423"/>
  <c r="O423" s="1"/>
  <c r="M454"/>
  <c r="M332"/>
  <c r="M502"/>
  <c r="N407"/>
  <c r="O407" s="1"/>
  <c r="M405"/>
  <c r="M20"/>
  <c r="N259"/>
  <c r="O259" s="1"/>
  <c r="M364"/>
  <c r="N595"/>
  <c r="O595" s="1"/>
  <c r="N439"/>
  <c r="O439" s="1"/>
  <c r="M557"/>
  <c r="M576"/>
  <c r="M578"/>
  <c r="M324"/>
  <c r="M380"/>
  <c r="N14"/>
  <c r="O14" s="1"/>
  <c r="M675"/>
  <c r="N523"/>
  <c r="O523" s="1"/>
  <c r="N726"/>
  <c r="O726" s="1"/>
  <c r="M346"/>
  <c r="N386"/>
  <c r="O386" s="1"/>
  <c r="N49"/>
  <c r="O49" s="1"/>
  <c r="N394"/>
  <c r="O394" s="1"/>
  <c r="M596"/>
  <c r="N360"/>
  <c r="O360" s="1"/>
  <c r="N19"/>
  <c r="O19" s="1"/>
  <c r="N318"/>
  <c r="O318" s="1"/>
  <c r="N594"/>
  <c r="O594" s="1"/>
  <c r="M421"/>
  <c r="M402"/>
  <c r="N607"/>
  <c r="O607" s="1"/>
  <c r="M453"/>
  <c r="M463"/>
  <c r="M363"/>
  <c r="M527"/>
  <c r="N668"/>
  <c r="O668" s="1"/>
  <c r="M601"/>
  <c r="M592"/>
  <c r="M519"/>
  <c r="N608"/>
  <c r="O608" s="1"/>
  <c r="M449"/>
  <c r="M413"/>
  <c r="M597"/>
  <c r="M434"/>
  <c r="M491"/>
  <c r="N567"/>
  <c r="O567" s="1"/>
  <c r="M415"/>
  <c r="N424"/>
  <c r="O424" s="1"/>
  <c r="N433"/>
  <c r="O433" s="1"/>
  <c r="M39"/>
  <c r="M323"/>
  <c r="M565"/>
  <c r="N495"/>
  <c r="O495" s="1"/>
  <c r="M571"/>
  <c r="M354"/>
  <c r="M130"/>
  <c r="N497"/>
  <c r="O497" s="1"/>
  <c r="M376"/>
  <c r="N422"/>
  <c r="O422" s="1"/>
  <c r="M300"/>
  <c r="N214"/>
  <c r="O214" s="1"/>
  <c r="M555"/>
  <c r="N749"/>
  <c r="O749" s="1"/>
  <c r="N37"/>
  <c r="O37" s="1"/>
  <c r="M359"/>
  <c r="M256"/>
  <c r="M669"/>
  <c r="N647"/>
  <c r="O647" s="1"/>
  <c r="M684"/>
  <c r="M399"/>
  <c r="M646"/>
  <c r="M221"/>
  <c r="N628"/>
  <c r="O628" s="1"/>
  <c r="M756"/>
  <c r="M681"/>
  <c r="M575"/>
  <c r="M340"/>
  <c r="M479"/>
  <c r="N688"/>
  <c r="O688" s="1"/>
  <c r="M215"/>
  <c r="M472"/>
  <c r="M644"/>
  <c r="M623"/>
  <c r="M568"/>
  <c r="M2"/>
  <c r="N507"/>
  <c r="O507" s="1"/>
  <c r="M355"/>
  <c r="M419"/>
  <c r="N83"/>
  <c r="O83" s="1"/>
  <c r="M448"/>
  <c r="N464"/>
  <c r="O464" s="1"/>
  <c r="N751"/>
  <c r="O751" s="1"/>
  <c r="M134"/>
  <c r="M122"/>
  <c r="M335"/>
  <c r="M139"/>
  <c r="N137"/>
  <c r="O137" s="1"/>
  <c r="M604"/>
  <c r="N166"/>
  <c r="O166" s="1"/>
  <c r="N283"/>
  <c r="O283" s="1"/>
  <c r="M760"/>
  <c r="M430"/>
  <c r="N333"/>
  <c r="O333" s="1"/>
  <c r="M408"/>
  <c r="M484"/>
  <c r="M219"/>
  <c r="N358"/>
  <c r="O358" s="1"/>
  <c r="M534"/>
  <c r="N409"/>
  <c r="O409" s="1"/>
  <c r="N309"/>
  <c r="O309" s="1"/>
  <c r="N330"/>
  <c r="O330" s="1"/>
  <c r="N517"/>
  <c r="O517" s="1"/>
  <c r="M396"/>
  <c r="N704"/>
  <c r="O704" s="1"/>
  <c r="M536"/>
  <c r="M570"/>
  <c r="N278"/>
  <c r="O278" s="1"/>
  <c r="M504"/>
  <c r="M141"/>
  <c r="N63"/>
  <c r="O63" s="1"/>
  <c r="M658"/>
  <c r="M509"/>
  <c r="N13"/>
  <c r="O13" s="1"/>
  <c r="M308"/>
  <c r="N663"/>
  <c r="O663" s="1"/>
  <c r="M395"/>
  <c r="N338"/>
  <c r="O338" s="1"/>
  <c r="M603"/>
  <c r="M632"/>
  <c r="N418"/>
  <c r="O418" s="1"/>
  <c r="M291"/>
  <c r="M353"/>
  <c r="M393"/>
  <c r="N640"/>
  <c r="O640" s="1"/>
  <c r="N398"/>
  <c r="O398" s="1"/>
  <c r="M143"/>
  <c r="N637"/>
  <c r="O637" s="1"/>
  <c r="M585"/>
  <c r="N609"/>
  <c r="O609" s="1"/>
  <c r="M620"/>
  <c r="N471"/>
  <c r="O471" s="1"/>
  <c r="N305"/>
  <c r="O305" s="1"/>
  <c r="N411"/>
  <c r="O411" s="1"/>
  <c r="N296"/>
  <c r="O296" s="1"/>
  <c r="M451"/>
  <c r="M486"/>
  <c r="M86"/>
  <c r="M429"/>
  <c r="M541"/>
  <c r="M655"/>
  <c r="M465"/>
  <c r="M579"/>
  <c r="M381"/>
  <c r="N344"/>
  <c r="O344" s="1"/>
  <c r="M261"/>
  <c r="M492"/>
  <c r="M728"/>
  <c r="N389"/>
  <c r="O389" s="1"/>
  <c r="M560"/>
  <c r="M526"/>
  <c r="M514"/>
  <c r="N104"/>
  <c r="O104" s="1"/>
  <c r="M257"/>
  <c r="N611"/>
  <c r="O611" s="1"/>
  <c r="N226"/>
  <c r="O226" s="1"/>
  <c r="M666"/>
  <c r="M761"/>
  <c r="M331"/>
  <c r="M420"/>
  <c r="M31"/>
  <c r="N692"/>
  <c r="O692" s="1"/>
  <c r="M750"/>
  <c r="N96"/>
  <c r="O96" s="1"/>
  <c r="M490"/>
  <c r="M586"/>
  <c r="M535"/>
  <c r="N239"/>
  <c r="O239" s="1"/>
  <c r="N693"/>
  <c r="O693" s="1"/>
  <c r="M511"/>
  <c r="M127"/>
  <c r="N25"/>
  <c r="O25" s="1"/>
  <c r="M712"/>
  <c r="N712" s="1"/>
  <c r="O712" s="1"/>
  <c r="M498"/>
  <c r="M574"/>
  <c r="N100"/>
  <c r="O100" s="1"/>
  <c r="M719"/>
  <c r="M625"/>
  <c r="N670"/>
  <c r="O670" s="1"/>
  <c r="M328"/>
  <c r="M179"/>
  <c r="M61"/>
  <c r="N367"/>
  <c r="O367" s="1"/>
  <c r="M744"/>
  <c r="N90"/>
  <c r="O90" s="1"/>
  <c r="N57"/>
  <c r="O57" s="1"/>
  <c r="M350"/>
  <c r="M720"/>
  <c r="M416"/>
  <c r="N222"/>
  <c r="O222" s="1"/>
  <c r="N643"/>
  <c r="O643" s="1"/>
  <c r="M727"/>
  <c r="N581"/>
  <c r="O581" s="1"/>
  <c r="N438"/>
  <c r="O438" s="1"/>
  <c r="M82"/>
  <c r="M133"/>
  <c r="M366"/>
  <c r="N564"/>
  <c r="O564" s="1"/>
  <c r="N680"/>
  <c r="O680" s="1"/>
  <c r="M391"/>
  <c r="N714"/>
  <c r="O714" s="1"/>
  <c r="M9"/>
  <c r="M631"/>
  <c r="M606"/>
  <c r="N375"/>
  <c r="O375" s="1"/>
  <c r="N210"/>
  <c r="O210" s="1"/>
  <c r="M426"/>
  <c r="M441"/>
  <c r="N686"/>
  <c r="O686" s="1"/>
  <c r="N443"/>
  <c r="O443" s="1"/>
  <c r="N337"/>
  <c r="O337" s="1"/>
  <c r="M40"/>
  <c r="N683"/>
  <c r="O683" s="1"/>
  <c r="M582"/>
  <c r="M385"/>
  <c r="M390"/>
  <c r="N530"/>
  <c r="O530" s="1"/>
  <c r="N432"/>
  <c r="O432" s="1"/>
  <c r="N334"/>
  <c r="O334" s="1"/>
  <c r="M349"/>
  <c r="M362"/>
  <c r="N16"/>
  <c r="O16" s="1"/>
  <c r="M622"/>
  <c r="M313"/>
  <c r="N47"/>
  <c r="O47" s="1"/>
  <c r="N703"/>
  <c r="O703" s="1"/>
  <c r="M661"/>
  <c r="M547"/>
  <c r="N437"/>
  <c r="O437" s="1"/>
  <c r="N697"/>
  <c r="O697" s="1"/>
  <c r="M759"/>
  <c r="M461"/>
  <c r="M528"/>
  <c r="M320"/>
  <c r="N53"/>
  <c r="O53" s="1"/>
  <c r="N373"/>
  <c r="O373" s="1"/>
  <c r="M217"/>
  <c r="N217"/>
  <c r="O217" s="1"/>
  <c r="M734"/>
  <c r="N734" s="1"/>
  <c r="O734" s="1"/>
  <c r="M532"/>
  <c r="M626"/>
  <c r="M617"/>
  <c r="M321"/>
  <c r="M347"/>
  <c r="M428"/>
  <c r="M551"/>
  <c r="M630"/>
  <c r="M614"/>
  <c r="M327"/>
  <c r="M641"/>
  <c r="M518"/>
  <c r="M404"/>
  <c r="M153"/>
  <c r="M138"/>
  <c r="M124"/>
  <c r="N124" s="1"/>
  <c r="O124" s="1"/>
  <c r="M442"/>
  <c r="N326"/>
  <c r="O326" s="1"/>
  <c r="M258"/>
  <c r="N264"/>
  <c r="O264" s="1"/>
  <c r="N494"/>
  <c r="O494" s="1"/>
  <c r="M85"/>
  <c r="N85" s="1"/>
  <c r="O85" s="1"/>
  <c r="M369"/>
  <c r="N229"/>
  <c r="O229" s="1"/>
  <c r="M619"/>
  <c r="M634"/>
  <c r="M310"/>
  <c r="M282"/>
  <c r="M467"/>
  <c r="N467" s="1"/>
  <c r="O467" s="1"/>
  <c r="M548"/>
  <c r="M572"/>
  <c r="N515"/>
  <c r="O515" s="1"/>
  <c r="M656"/>
  <c r="M590"/>
  <c r="M445"/>
  <c r="N445" s="1"/>
  <c r="O445" s="1"/>
  <c r="M412"/>
  <c r="N540"/>
  <c r="O540" s="1"/>
  <c r="M480"/>
  <c r="M378"/>
  <c r="M736"/>
  <c r="N736" s="1"/>
  <c r="O736" s="1"/>
  <c r="M506"/>
  <c r="M672"/>
  <c r="M440"/>
  <c r="M525"/>
  <c r="M384"/>
  <c r="M435"/>
  <c r="M325"/>
  <c r="M170"/>
  <c r="N170" s="1"/>
  <c r="O170" s="1"/>
  <c r="M177"/>
  <c r="N177" s="1"/>
  <c r="O177" s="1"/>
  <c r="N84"/>
  <c r="O84" s="1"/>
  <c r="M140"/>
  <c r="N140"/>
  <c r="O140" s="1"/>
  <c r="N674"/>
  <c r="O674" s="1"/>
  <c r="M476"/>
  <c r="N476" s="1"/>
  <c r="O476" s="1"/>
  <c r="M238"/>
  <c r="N238" s="1"/>
  <c r="O238" s="1"/>
  <c r="N45"/>
  <c r="O45" s="1"/>
  <c r="M388"/>
  <c r="N638"/>
  <c r="O638" s="1"/>
  <c r="N446"/>
  <c r="O446" s="1"/>
  <c r="M676"/>
  <c r="M194"/>
  <c r="N521"/>
  <c r="O521" s="1"/>
  <c r="N267"/>
  <c r="O267" s="1"/>
  <c r="N75"/>
  <c r="O75" s="1"/>
  <c r="N500"/>
  <c r="O500" s="1"/>
  <c r="N482"/>
  <c r="O482" s="1"/>
  <c r="M482"/>
  <c r="M754"/>
  <c r="M615"/>
  <c r="N488"/>
  <c r="O488" s="1"/>
  <c r="N48"/>
  <c r="O48" s="1"/>
  <c r="M731"/>
  <c r="N731"/>
  <c r="O731" s="1"/>
  <c r="M738"/>
  <c r="N738" s="1"/>
  <c r="O738" s="1"/>
  <c r="N365"/>
  <c r="O365" s="1"/>
  <c r="M365"/>
  <c r="M168"/>
  <c r="N168" s="1"/>
  <c r="O168" s="1"/>
  <c r="N425"/>
  <c r="O425" s="1"/>
  <c r="M425"/>
  <c r="M700"/>
  <c r="N700" s="1"/>
  <c r="O700" s="1"/>
  <c r="M474"/>
  <c r="N474" s="1"/>
  <c r="O474" s="1"/>
  <c r="N481"/>
  <c r="O481" s="1"/>
  <c r="M481"/>
  <c r="M753"/>
  <c r="M613"/>
  <c r="M642"/>
  <c r="M174"/>
  <c r="N174" s="1"/>
  <c r="O174" s="1"/>
  <c r="M483"/>
  <c r="M345"/>
  <c r="M232"/>
  <c r="N232" s="1"/>
  <c r="O232" s="1"/>
  <c r="N114"/>
  <c r="O114" s="1"/>
  <c r="M729"/>
  <c r="N729"/>
  <c r="O729" s="1"/>
  <c r="N383"/>
  <c r="O383" s="1"/>
  <c r="M383"/>
  <c r="M584"/>
  <c r="N584"/>
  <c r="O584" s="1"/>
  <c r="M709"/>
  <c r="N730"/>
  <c r="O730" s="1"/>
  <c r="M312"/>
  <c r="N312" s="1"/>
  <c r="O312" s="1"/>
  <c r="N316"/>
  <c r="O316" s="1"/>
  <c r="N351"/>
  <c r="O351" s="1"/>
  <c r="N35"/>
  <c r="O35" s="1"/>
  <c r="N545"/>
  <c r="O545" s="1"/>
  <c r="M545"/>
  <c r="M436"/>
  <c r="M588"/>
  <c r="N588"/>
  <c r="O588" s="1"/>
  <c r="M235"/>
  <c r="N235" s="1"/>
  <c r="O235" s="1"/>
  <c r="N542"/>
  <c r="O542" s="1"/>
  <c r="N397"/>
  <c r="O397" s="1"/>
  <c r="M397"/>
  <c r="M7"/>
  <c r="N7" s="1"/>
  <c r="O7" s="1"/>
  <c r="N549"/>
  <c r="O549" s="1"/>
  <c r="M549"/>
  <c r="M633"/>
  <c r="N650"/>
  <c r="O650" s="1"/>
  <c r="M379"/>
  <c r="M561"/>
  <c r="M562"/>
  <c r="M271"/>
  <c r="M101"/>
  <c r="N101" s="1"/>
  <c r="O101" s="1"/>
  <c r="M616"/>
  <c r="N616"/>
  <c r="O616" s="1"/>
  <c r="M501"/>
  <c r="N501"/>
  <c r="O501" s="1"/>
  <c r="N304"/>
  <c r="O304" s="1"/>
  <c r="M304"/>
  <c r="N447"/>
  <c r="O447" s="1"/>
  <c r="M447"/>
  <c r="N660"/>
  <c r="O660" s="1"/>
  <c r="M660"/>
  <c r="M558"/>
  <c r="N245"/>
  <c r="O245" s="1"/>
  <c r="N17"/>
  <c r="O17" s="1"/>
  <c r="M696"/>
  <c r="N696" s="1"/>
  <c r="O696" s="1"/>
  <c r="M185"/>
  <c r="N185" s="1"/>
  <c r="O185" s="1"/>
  <c r="N598"/>
  <c r="O598" s="1"/>
  <c r="M456"/>
  <c r="M600"/>
  <c r="M377"/>
  <c r="M618"/>
  <c r="M255"/>
  <c r="M505"/>
  <c r="N505"/>
  <c r="O505" s="1"/>
  <c r="M211"/>
  <c r="N211" s="1"/>
  <c r="O211" s="1"/>
  <c r="M263"/>
  <c r="N263"/>
  <c r="O263" s="1"/>
  <c r="N196"/>
  <c r="O196" s="1"/>
  <c r="M196"/>
  <c r="M352"/>
  <c r="M543"/>
  <c r="M315"/>
  <c r="M173"/>
  <c r="N173" s="1"/>
  <c r="O173" s="1"/>
  <c r="M71"/>
  <c r="N516"/>
  <c r="O516" s="1"/>
  <c r="M516"/>
  <c r="M639"/>
  <c r="N254"/>
  <c r="O254" s="1"/>
  <c r="N679"/>
  <c r="O679" s="1"/>
  <c r="M679"/>
  <c r="N485"/>
  <c r="O485" s="1"/>
  <c r="M485"/>
  <c r="N403"/>
  <c r="O403" s="1"/>
  <c r="M403"/>
  <c r="M44"/>
  <c r="N44" s="1"/>
  <c r="O44" s="1"/>
  <c r="M46"/>
  <c r="N46"/>
  <c r="O46" s="1"/>
  <c r="M629"/>
  <c r="M583"/>
  <c r="M651"/>
  <c r="M450"/>
  <c r="N649"/>
  <c r="O649" s="1"/>
  <c r="M649"/>
  <c r="M220"/>
  <c r="N220"/>
  <c r="O220" s="1"/>
  <c r="M370"/>
  <c r="N370"/>
  <c r="O370" s="1"/>
  <c r="M78"/>
  <c r="N78" s="1"/>
  <c r="O78" s="1"/>
  <c r="M460"/>
  <c r="N460"/>
  <c r="O460" s="1"/>
  <c r="M281"/>
  <c r="N281" s="1"/>
  <c r="O281" s="1"/>
  <c r="M533"/>
  <c r="N533"/>
  <c r="O533" s="1"/>
  <c r="M182"/>
  <c r="N182" s="1"/>
  <c r="O182" s="1"/>
  <c r="N544"/>
  <c r="O544" s="1"/>
  <c r="M544"/>
  <c r="N664"/>
  <c r="O664" s="1"/>
  <c r="M664"/>
  <c r="N627"/>
  <c r="O627" s="1"/>
  <c r="M627"/>
  <c r="N652"/>
  <c r="O652" s="1"/>
  <c r="M652"/>
  <c r="N577"/>
  <c r="O577" s="1"/>
  <c r="M577"/>
  <c r="M524"/>
  <c r="N524"/>
  <c r="O524" s="1"/>
  <c r="N599"/>
  <c r="O599" s="1"/>
  <c r="M599"/>
  <c r="N554"/>
  <c r="O554" s="1"/>
  <c r="M554"/>
  <c r="N374"/>
  <c r="O374" s="1"/>
  <c r="M374"/>
  <c r="M213"/>
  <c r="N213" s="1"/>
  <c r="O213" s="1"/>
  <c r="M121"/>
  <c r="N121" s="1"/>
  <c r="O121" s="1"/>
  <c r="M206"/>
  <c r="N206" s="1"/>
  <c r="O206" s="1"/>
  <c r="N28"/>
  <c r="O28" s="1"/>
  <c r="M28"/>
  <c r="M685"/>
  <c r="N685"/>
  <c r="O685" s="1"/>
  <c r="M538"/>
  <c r="N538"/>
  <c r="O538" s="1"/>
  <c r="N657"/>
  <c r="O657" s="1"/>
  <c r="M657"/>
  <c r="N520"/>
  <c r="O520" s="1"/>
  <c r="M520"/>
  <c r="N410"/>
  <c r="O410" s="1"/>
  <c r="M410"/>
  <c r="M470"/>
  <c r="N470" s="1"/>
  <c r="O470" s="1"/>
  <c r="M322"/>
  <c r="N322"/>
  <c r="O322" s="1"/>
  <c r="M295"/>
  <c r="N295" s="1"/>
  <c r="O295" s="1"/>
  <c r="N455"/>
  <c r="O455" s="1"/>
  <c r="M455"/>
  <c r="M154"/>
  <c r="N154" s="1"/>
  <c r="O154" s="1"/>
  <c r="N636"/>
  <c r="O636" s="1"/>
  <c r="M636"/>
  <c r="N713"/>
  <c r="O713" s="1"/>
  <c r="M713"/>
  <c r="N417"/>
  <c r="O417" s="1"/>
  <c r="M417"/>
  <c r="M493"/>
  <c r="N493"/>
  <c r="O493" s="1"/>
  <c r="M299"/>
  <c r="N299" s="1"/>
  <c r="O299" s="1"/>
  <c r="N431"/>
  <c r="O431" s="1"/>
  <c r="M431"/>
  <c r="M94"/>
  <c r="N94" s="1"/>
  <c r="O94" s="1"/>
  <c r="N587"/>
  <c r="O587" s="1"/>
  <c r="M587"/>
  <c r="N755"/>
  <c r="O755" s="1"/>
  <c r="M755"/>
  <c r="N654"/>
  <c r="O654" s="1"/>
  <c r="M654"/>
  <c r="N566"/>
  <c r="O566" s="1"/>
  <c r="M566"/>
  <c r="M689"/>
  <c r="N689"/>
  <c r="O689" s="1"/>
  <c r="N382"/>
  <c r="O382" s="1"/>
  <c r="M382"/>
  <c r="N372"/>
  <c r="O372" s="1"/>
  <c r="M372"/>
  <c r="M175"/>
  <c r="N175" s="1"/>
  <c r="O175" s="1"/>
  <c r="M186"/>
  <c r="N186" s="1"/>
  <c r="O186" s="1"/>
  <c r="M188"/>
  <c r="N188" s="1"/>
  <c r="O188" s="1"/>
  <c r="M131"/>
  <c r="N131"/>
  <c r="O131" s="1"/>
  <c r="N745"/>
  <c r="O745" s="1"/>
  <c r="M745"/>
  <c r="M735"/>
  <c r="N735" s="1"/>
  <c r="O735" s="1"/>
  <c r="N752"/>
  <c r="O752" s="1"/>
  <c r="M752"/>
  <c r="N648"/>
  <c r="O648" s="1"/>
  <c r="M648"/>
  <c r="N361"/>
  <c r="O361" s="1"/>
  <c r="M361"/>
  <c r="M593"/>
  <c r="N593"/>
  <c r="O593" s="1"/>
  <c r="N508"/>
  <c r="O508" s="1"/>
  <c r="M508"/>
  <c r="N458"/>
  <c r="O458" s="1"/>
  <c r="M458"/>
  <c r="N711"/>
  <c r="O711" s="1"/>
  <c r="M711"/>
  <c r="N503"/>
  <c r="O503" s="1"/>
  <c r="M503"/>
  <c r="N602"/>
  <c r="O602" s="1"/>
  <c r="M602"/>
  <c r="N227"/>
  <c r="O227" s="1"/>
  <c r="M227"/>
  <c r="M306"/>
  <c r="N306" s="1"/>
  <c r="O306" s="1"/>
  <c r="M172"/>
  <c r="N172" s="1"/>
  <c r="O172" s="1"/>
  <c r="N556"/>
  <c r="O556" s="1"/>
  <c r="M556"/>
  <c r="N573"/>
  <c r="O573" s="1"/>
  <c r="M573"/>
  <c r="N591"/>
  <c r="O591" s="1"/>
  <c r="M591"/>
  <c r="N368"/>
  <c r="O368" s="1"/>
  <c r="M368"/>
  <c r="M311"/>
  <c r="N311" s="1"/>
  <c r="O311" s="1"/>
  <c r="M103"/>
  <c r="N103" s="1"/>
  <c r="O103" s="1"/>
  <c r="M66"/>
  <c r="N66" s="1"/>
  <c r="O66" s="1"/>
  <c r="M98"/>
  <c r="N98" s="1"/>
  <c r="O98" s="1"/>
  <c r="N758"/>
  <c r="O758" s="1"/>
  <c r="M758"/>
  <c r="N487"/>
  <c r="O487" s="1"/>
  <c r="M487"/>
  <c r="N218"/>
  <c r="O218" s="1"/>
  <c r="M218"/>
  <c r="M162"/>
  <c r="N162" s="1"/>
  <c r="O162" s="1"/>
  <c r="M42"/>
  <c r="N42" s="1"/>
  <c r="O42" s="1"/>
  <c r="N473"/>
  <c r="O473" s="1"/>
  <c r="M473"/>
  <c r="N406"/>
  <c r="O406" s="1"/>
  <c r="M406"/>
  <c r="N513"/>
  <c r="O513" s="1"/>
  <c r="M513"/>
  <c r="N339"/>
  <c r="O339" s="1"/>
  <c r="M339"/>
  <c r="N216"/>
  <c r="O216" s="1"/>
  <c r="M216"/>
  <c r="M341"/>
  <c r="N341"/>
  <c r="O341" s="1"/>
  <c r="M231"/>
  <c r="N231" s="1"/>
  <c r="O231" s="1"/>
  <c r="N149"/>
  <c r="O149" s="1"/>
  <c r="M149"/>
  <c r="M151"/>
  <c r="N151" s="1"/>
  <c r="O151" s="1"/>
  <c r="M208"/>
  <c r="N208" s="1"/>
  <c r="O208" s="1"/>
  <c r="M163"/>
  <c r="N163" s="1"/>
  <c r="O163" s="1"/>
  <c r="N50"/>
  <c r="O50" s="1"/>
  <c r="M50"/>
  <c r="N678"/>
  <c r="O678" s="1"/>
  <c r="M678"/>
  <c r="M459"/>
  <c r="N459"/>
  <c r="O459" s="1"/>
  <c r="N401"/>
  <c r="O401" s="1"/>
  <c r="M401"/>
  <c r="N336"/>
  <c r="O336" s="1"/>
  <c r="M336"/>
  <c r="M290"/>
  <c r="N290" s="1"/>
  <c r="O290" s="1"/>
  <c r="N132"/>
  <c r="O132" s="1"/>
  <c r="M132"/>
  <c r="M128"/>
  <c r="N128" s="1"/>
  <c r="O128" s="1"/>
  <c r="M624"/>
  <c r="N624"/>
  <c r="O624" s="1"/>
  <c r="N757"/>
  <c r="O757" s="1"/>
  <c r="M757"/>
  <c r="N748"/>
  <c r="O748" s="1"/>
  <c r="M748"/>
  <c r="N635"/>
  <c r="O635" s="1"/>
  <c r="M635"/>
  <c r="M510"/>
  <c r="N510"/>
  <c r="O510" s="1"/>
  <c r="N569"/>
  <c r="O569" s="1"/>
  <c r="M569"/>
  <c r="M716"/>
  <c r="N716" s="1"/>
  <c r="O716" s="1"/>
  <c r="N392"/>
  <c r="O392" s="1"/>
  <c r="M392"/>
  <c r="N342"/>
  <c r="O342" s="1"/>
  <c r="M342"/>
  <c r="N303"/>
  <c r="O303" s="1"/>
  <c r="M303"/>
  <c r="N262"/>
  <c r="O262" s="1"/>
  <c r="M262"/>
  <c r="M191"/>
  <c r="N191" s="1"/>
  <c r="O191" s="1"/>
  <c r="M195"/>
  <c r="N195"/>
  <c r="O195" s="1"/>
  <c r="M240"/>
  <c r="N240" s="1"/>
  <c r="O240" s="1"/>
  <c r="M76"/>
  <c r="N76" s="1"/>
  <c r="O76" s="1"/>
  <c r="N667"/>
  <c r="O667" s="1"/>
  <c r="M667"/>
  <c r="M707"/>
  <c r="N707" s="1"/>
  <c r="O707" s="1"/>
  <c r="M722"/>
  <c r="N722" s="1"/>
  <c r="O722" s="1"/>
  <c r="M699"/>
  <c r="N699" s="1"/>
  <c r="O699" s="1"/>
  <c r="N605"/>
  <c r="O605" s="1"/>
  <c r="M605"/>
  <c r="M466"/>
  <c r="N466" s="1"/>
  <c r="O466" s="1"/>
  <c r="M552"/>
  <c r="N552"/>
  <c r="O552" s="1"/>
  <c r="N621"/>
  <c r="O621" s="1"/>
  <c r="M621"/>
  <c r="N452"/>
  <c r="O452" s="1"/>
  <c r="M452"/>
  <c r="N387"/>
  <c r="O387" s="1"/>
  <c r="M387"/>
  <c r="M307"/>
  <c r="N307" s="1"/>
  <c r="O307" s="1"/>
  <c r="N496"/>
  <c r="O496" s="1"/>
  <c r="M496"/>
  <c r="M242"/>
  <c r="N242" s="1"/>
  <c r="O242" s="1"/>
  <c r="M178"/>
  <c r="N178" s="1"/>
  <c r="O178" s="1"/>
  <c r="M203"/>
  <c r="N203" s="1"/>
  <c r="O203" s="1"/>
  <c r="M92"/>
  <c r="N92" s="1"/>
  <c r="O92" s="1"/>
  <c r="M64"/>
  <c r="N64" s="1"/>
  <c r="O64" s="1"/>
  <c r="M708"/>
  <c r="N708" s="1"/>
  <c r="O708" s="1"/>
  <c r="M537"/>
  <c r="N537"/>
  <c r="O537" s="1"/>
  <c r="N665"/>
  <c r="O665" s="1"/>
  <c r="M665"/>
  <c r="N348"/>
  <c r="O348" s="1"/>
  <c r="M348"/>
  <c r="M225"/>
  <c r="N225" s="1"/>
  <c r="O225" s="1"/>
  <c r="M209"/>
  <c r="N209" s="1"/>
  <c r="O209" s="1"/>
  <c r="M129"/>
  <c r="N129" s="1"/>
  <c r="O129" s="1"/>
  <c r="M184"/>
  <c r="N184" s="1"/>
  <c r="O184" s="1"/>
  <c r="M580"/>
  <c r="N580"/>
  <c r="O580" s="1"/>
  <c r="N694"/>
  <c r="O694" s="1"/>
  <c r="M694"/>
  <c r="N531"/>
  <c r="O531" s="1"/>
  <c r="M531"/>
  <c r="N673"/>
  <c r="O673" s="1"/>
  <c r="M673"/>
  <c r="N329"/>
  <c r="O329" s="1"/>
  <c r="M329"/>
  <c r="M659"/>
  <c r="N659"/>
  <c r="O659" s="1"/>
  <c r="M223"/>
  <c r="N223"/>
  <c r="O223" s="1"/>
  <c r="N110"/>
  <c r="O110" s="1"/>
  <c r="M110"/>
  <c r="M72"/>
  <c r="N72" s="1"/>
  <c r="O72" s="1"/>
  <c r="N58"/>
  <c r="O58" s="1"/>
  <c r="M58"/>
  <c r="N559"/>
  <c r="O559" s="1"/>
  <c r="M559"/>
  <c r="N671"/>
  <c r="O671" s="1"/>
  <c r="M671"/>
  <c r="N550"/>
  <c r="O550" s="1"/>
  <c r="M550"/>
  <c r="N682"/>
  <c r="O682" s="1"/>
  <c r="M682"/>
  <c r="N489"/>
  <c r="O489" s="1"/>
  <c r="M489"/>
  <c r="M589"/>
  <c r="N589"/>
  <c r="O589" s="1"/>
  <c r="N645"/>
  <c r="O645" s="1"/>
  <c r="M645"/>
  <c r="N499"/>
  <c r="O499" s="1"/>
  <c r="M499"/>
  <c r="M156"/>
  <c r="N156" s="1"/>
  <c r="O156" s="1"/>
  <c r="M107"/>
  <c r="N107" s="1"/>
  <c r="O107" s="1"/>
  <c r="M36"/>
  <c r="N36" s="1"/>
  <c r="O36" s="1"/>
  <c r="T2" i="1"/>
  <c r="D55" i="2"/>
  <c r="M55" s="1"/>
  <c r="N55" s="1"/>
  <c r="O55" s="1"/>
  <c r="D57"/>
  <c r="M57" s="1"/>
  <c r="D76"/>
  <c r="N76" s="1"/>
  <c r="O76" s="1"/>
  <c r="D99"/>
  <c r="N99" s="1"/>
  <c r="O99" s="1"/>
  <c r="D101"/>
  <c r="N101" s="1"/>
  <c r="O101" s="1"/>
  <c r="D106"/>
  <c r="M106" s="1"/>
  <c r="D108"/>
  <c r="M108" s="1"/>
  <c r="D117"/>
  <c r="N117" s="1"/>
  <c r="O117" s="1"/>
  <c r="D184"/>
  <c r="N184" s="1"/>
  <c r="O184" s="1"/>
  <c r="D190"/>
  <c r="M190" s="1"/>
  <c r="N190" s="1"/>
  <c r="O190" s="1"/>
  <c r="D192"/>
  <c r="M192" s="1"/>
  <c r="N192" s="1"/>
  <c r="O192" s="1"/>
  <c r="D299"/>
  <c r="N299" s="1"/>
  <c r="O299" s="1"/>
  <c r="D350"/>
  <c r="N350" s="1"/>
  <c r="O350" s="1"/>
  <c r="D352"/>
  <c r="N352" s="1"/>
  <c r="O352" s="1"/>
  <c r="D66"/>
  <c r="M66" s="1"/>
  <c r="N66" s="1"/>
  <c r="O66" s="1"/>
  <c r="D103"/>
  <c r="D114"/>
  <c r="M114" s="1"/>
  <c r="N114" s="1"/>
  <c r="O114" s="1"/>
  <c r="D166"/>
  <c r="M166" s="1"/>
  <c r="N166" s="1"/>
  <c r="O166" s="1"/>
  <c r="D295"/>
  <c r="M295" s="1"/>
  <c r="N295" s="1"/>
  <c r="O295" s="1"/>
  <c r="D331"/>
  <c r="N331" s="1"/>
  <c r="O331" s="1"/>
  <c r="D333"/>
  <c r="N333" s="1"/>
  <c r="O333" s="1"/>
  <c r="D369"/>
  <c r="D503"/>
  <c r="D543"/>
  <c r="M543" s="1"/>
  <c r="D545"/>
  <c r="M545" s="1"/>
  <c r="D424"/>
  <c r="D524"/>
  <c r="M524" s="1"/>
  <c r="D539"/>
  <c r="N539" s="1"/>
  <c r="O539" s="1"/>
  <c r="D602"/>
  <c r="N602" s="1"/>
  <c r="O602" s="1"/>
  <c r="D32"/>
  <c r="D90"/>
  <c r="M90" s="1"/>
  <c r="N90" s="1"/>
  <c r="O90" s="1"/>
  <c r="D92"/>
  <c r="N92" s="1"/>
  <c r="O92" s="1"/>
  <c r="D270"/>
  <c r="N270" s="1"/>
  <c r="O270" s="1"/>
  <c r="D272"/>
  <c r="M272" s="1"/>
  <c r="N272" s="1"/>
  <c r="O272" s="1"/>
  <c r="D274"/>
  <c r="D276"/>
  <c r="D360"/>
  <c r="M360" s="1"/>
  <c r="D444"/>
  <c r="N444" s="1"/>
  <c r="O444" s="1"/>
  <c r="D450"/>
  <c r="D554"/>
  <c r="M554" s="1"/>
  <c r="D578"/>
  <c r="M578" s="1"/>
  <c r="D591"/>
  <c r="N591" s="1"/>
  <c r="O591" s="1"/>
  <c r="D378"/>
  <c r="N378" s="1"/>
  <c r="O378" s="1"/>
  <c r="D436"/>
  <c r="D489"/>
  <c r="N489" s="1"/>
  <c r="O489" s="1"/>
  <c r="D494"/>
  <c r="D61"/>
  <c r="D10"/>
  <c r="D16"/>
  <c r="M16" s="1"/>
  <c r="D18"/>
  <c r="M18" s="1"/>
  <c r="N18" s="1"/>
  <c r="O18" s="1"/>
  <c r="D41"/>
  <c r="M41" s="1"/>
  <c r="N41" s="1"/>
  <c r="O41" s="1"/>
  <c r="D86"/>
  <c r="M86" s="1"/>
  <c r="N86" s="1"/>
  <c r="O86" s="1"/>
  <c r="D89"/>
  <c r="M89" s="1"/>
  <c r="N89" s="1"/>
  <c r="O89" s="1"/>
  <c r="D91"/>
  <c r="M91" s="1"/>
  <c r="D120"/>
  <c r="M120" s="1"/>
  <c r="N120" s="1"/>
  <c r="O120" s="1"/>
  <c r="D279"/>
  <c r="N279" s="1"/>
  <c r="O279" s="1"/>
  <c r="D315"/>
  <c r="N315" s="1"/>
  <c r="O315" s="1"/>
  <c r="D319"/>
  <c r="N319" s="1"/>
  <c r="O319" s="1"/>
  <c r="D562"/>
  <c r="M562" s="1"/>
  <c r="D52"/>
  <c r="N52" s="1"/>
  <c r="O52" s="1"/>
  <c r="D107"/>
  <c r="M107" s="1"/>
  <c r="D23"/>
  <c r="M23" s="1"/>
  <c r="D38"/>
  <c r="N38" s="1"/>
  <c r="O38" s="1"/>
  <c r="D60"/>
  <c r="M60" s="1"/>
  <c r="N60" s="1"/>
  <c r="O60" s="1"/>
  <c r="D127"/>
  <c r="M127" s="1"/>
  <c r="D129"/>
  <c r="M129" s="1"/>
  <c r="N129" s="1"/>
  <c r="O129" s="1"/>
  <c r="D131"/>
  <c r="M131" s="1"/>
  <c r="D133"/>
  <c r="D164"/>
  <c r="M164" s="1"/>
  <c r="N164" s="1"/>
  <c r="O164" s="1"/>
  <c r="D197"/>
  <c r="M197" s="1"/>
  <c r="D204"/>
  <c r="M204" s="1"/>
  <c r="N204" s="1"/>
  <c r="O204" s="1"/>
  <c r="D221"/>
  <c r="M221" s="1"/>
  <c r="N221" s="1"/>
  <c r="O221" s="1"/>
  <c r="D254"/>
  <c r="M254" s="1"/>
  <c r="D256"/>
  <c r="D258"/>
  <c r="M258" s="1"/>
  <c r="N258" s="1"/>
  <c r="O258" s="1"/>
  <c r="D260"/>
  <c r="M260" s="1"/>
  <c r="N260" s="1"/>
  <c r="O260" s="1"/>
  <c r="D317"/>
  <c r="N317" s="1"/>
  <c r="O317" s="1"/>
  <c r="D373"/>
  <c r="N373" s="1"/>
  <c r="O373" s="1"/>
  <c r="D375"/>
  <c r="N375" s="1"/>
  <c r="O375" s="1"/>
  <c r="D420"/>
  <c r="N420" s="1"/>
  <c r="O420" s="1"/>
  <c r="N454"/>
  <c r="O454" s="1"/>
  <c r="D499"/>
  <c r="M499" s="1"/>
  <c r="D520"/>
  <c r="M520" s="1"/>
  <c r="D523"/>
  <c r="D566"/>
  <c r="D245"/>
  <c r="N245" s="1"/>
  <c r="O245" s="1"/>
  <c r="D247"/>
  <c r="N247" s="1"/>
  <c r="O247" s="1"/>
  <c r="D291"/>
  <c r="M291" s="1"/>
  <c r="D310"/>
  <c r="M310" s="1"/>
  <c r="D313"/>
  <c r="M313" s="1"/>
  <c r="D335"/>
  <c r="N335" s="1"/>
  <c r="O335" s="1"/>
  <c r="D337"/>
  <c r="M337" s="1"/>
  <c r="D341"/>
  <c r="N341" s="1"/>
  <c r="O341" s="1"/>
  <c r="D345"/>
  <c r="N345" s="1"/>
  <c r="O345" s="1"/>
  <c r="D365"/>
  <c r="N365" s="1"/>
  <c r="O365" s="1"/>
  <c r="D367"/>
  <c r="M367" s="1"/>
  <c r="D382"/>
  <c r="N382" s="1"/>
  <c r="O382" s="1"/>
  <c r="D425"/>
  <c r="N425" s="1"/>
  <c r="O425" s="1"/>
  <c r="D481"/>
  <c r="N481" s="1"/>
  <c r="O481" s="1"/>
  <c r="D487"/>
  <c r="D501"/>
  <c r="N501" s="1"/>
  <c r="O501" s="1"/>
  <c r="D518"/>
  <c r="N518" s="1"/>
  <c r="O518" s="1"/>
  <c r="D526"/>
  <c r="N526" s="1"/>
  <c r="O526" s="1"/>
  <c r="D528"/>
  <c r="D537"/>
  <c r="M537" s="1"/>
  <c r="D548"/>
  <c r="N548" s="1"/>
  <c r="O548" s="1"/>
  <c r="D556"/>
  <c r="M556" s="1"/>
  <c r="D620"/>
  <c r="D652"/>
  <c r="D703"/>
  <c r="D720"/>
  <c r="M720" s="1"/>
  <c r="D635"/>
  <c r="N635" s="1"/>
  <c r="O635" s="1"/>
  <c r="D681"/>
  <c r="N681" s="1"/>
  <c r="O681" s="1"/>
  <c r="D140"/>
  <c r="M140" s="1"/>
  <c r="D156"/>
  <c r="M156" s="1"/>
  <c r="N156" s="1"/>
  <c r="O156" s="1"/>
  <c r="D180"/>
  <c r="D226"/>
  <c r="M226" s="1"/>
  <c r="N226" s="1"/>
  <c r="O226" s="1"/>
  <c r="D237"/>
  <c r="M237" s="1"/>
  <c r="N237" s="1"/>
  <c r="O237" s="1"/>
  <c r="D239"/>
  <c r="M239" s="1"/>
  <c r="N239" s="1"/>
  <c r="O239" s="1"/>
  <c r="D296"/>
  <c r="N296" s="1"/>
  <c r="O296" s="1"/>
  <c r="D300"/>
  <c r="N300" s="1"/>
  <c r="O300" s="1"/>
  <c r="D302"/>
  <c r="N302" s="1"/>
  <c r="O302" s="1"/>
  <c r="D311"/>
  <c r="N311" s="1"/>
  <c r="O311" s="1"/>
  <c r="D353"/>
  <c r="D398"/>
  <c r="M398" s="1"/>
  <c r="N398" s="1"/>
  <c r="O398" s="1"/>
  <c r="D423"/>
  <c r="N423" s="1"/>
  <c r="O423" s="1"/>
  <c r="D471"/>
  <c r="N471" s="1"/>
  <c r="O471" s="1"/>
  <c r="D495"/>
  <c r="M495" s="1"/>
  <c r="D512"/>
  <c r="N512" s="1"/>
  <c r="O512" s="1"/>
  <c r="D514"/>
  <c r="M514" s="1"/>
  <c r="D522"/>
  <c r="M522" s="1"/>
  <c r="D531"/>
  <c r="M531" s="1"/>
  <c r="D538"/>
  <c r="D547"/>
  <c r="D552"/>
  <c r="D662"/>
  <c r="M662" s="1"/>
  <c r="D669"/>
  <c r="D678"/>
  <c r="M678" s="1"/>
  <c r="N678" s="1"/>
  <c r="O678" s="1"/>
  <c r="D706"/>
  <c r="M706" s="1"/>
  <c r="N706" s="1"/>
  <c r="O706" s="1"/>
  <c r="D727"/>
  <c r="N727" s="1"/>
  <c r="O727" s="1"/>
  <c r="D81"/>
  <c r="M81" s="1"/>
  <c r="N81" s="1"/>
  <c r="O81" s="1"/>
  <c r="D83"/>
  <c r="M83" s="1"/>
  <c r="D85"/>
  <c r="D104"/>
  <c r="M104" s="1"/>
  <c r="N104" s="1"/>
  <c r="O104" s="1"/>
  <c r="D144"/>
  <c r="M144" s="1"/>
  <c r="D160"/>
  <c r="M160" s="1"/>
  <c r="N160" s="1"/>
  <c r="O160" s="1"/>
  <c r="D162"/>
  <c r="M162" s="1"/>
  <c r="N162" s="1"/>
  <c r="O162" s="1"/>
  <c r="D169"/>
  <c r="D171"/>
  <c r="M171" s="1"/>
  <c r="D187"/>
  <c r="M187" s="1"/>
  <c r="N187" s="1"/>
  <c r="O187" s="1"/>
  <c r="D191"/>
  <c r="M191" s="1"/>
  <c r="N191" s="1"/>
  <c r="O191" s="1"/>
  <c r="D200"/>
  <c r="M200" s="1"/>
  <c r="N200" s="1"/>
  <c r="O200" s="1"/>
  <c r="D246"/>
  <c r="N246" s="1"/>
  <c r="O246" s="1"/>
  <c r="D265"/>
  <c r="M265" s="1"/>
  <c r="N265" s="1"/>
  <c r="O265" s="1"/>
  <c r="D267"/>
  <c r="M267" s="1"/>
  <c r="D273"/>
  <c r="M273" s="1"/>
  <c r="N273" s="1"/>
  <c r="O273" s="1"/>
  <c r="D290"/>
  <c r="M290" s="1"/>
  <c r="N290" s="1"/>
  <c r="O290" s="1"/>
  <c r="D304"/>
  <c r="N304" s="1"/>
  <c r="O304" s="1"/>
  <c r="D327"/>
  <c r="N327" s="1"/>
  <c r="O327" s="1"/>
  <c r="D329"/>
  <c r="M329" s="1"/>
  <c r="D340"/>
  <c r="M340" s="1"/>
  <c r="D359"/>
  <c r="N359" s="1"/>
  <c r="O359" s="1"/>
  <c r="D366"/>
  <c r="M366" s="1"/>
  <c r="D370"/>
  <c r="N370" s="1"/>
  <c r="O370" s="1"/>
  <c r="D374"/>
  <c r="N374" s="1"/>
  <c r="O374" s="1"/>
  <c r="D376"/>
  <c r="N376" s="1"/>
  <c r="O376" s="1"/>
  <c r="D404"/>
  <c r="M404" s="1"/>
  <c r="D439"/>
  <c r="N439" s="1"/>
  <c r="O439" s="1"/>
  <c r="D441"/>
  <c r="N441" s="1"/>
  <c r="O441" s="1"/>
  <c r="D443"/>
  <c r="N443" s="1"/>
  <c r="O443" s="1"/>
  <c r="D449"/>
  <c r="N449" s="1"/>
  <c r="O449" s="1"/>
  <c r="D464"/>
  <c r="M464" s="1"/>
  <c r="N464" s="1"/>
  <c r="O464" s="1"/>
  <c r="D466"/>
  <c r="M466" s="1"/>
  <c r="N466" s="1"/>
  <c r="O466" s="1"/>
  <c r="D473"/>
  <c r="M473" s="1"/>
  <c r="D504"/>
  <c r="M504" s="1"/>
  <c r="D559"/>
  <c r="N559" s="1"/>
  <c r="O559" s="1"/>
  <c r="D583"/>
  <c r="D613"/>
  <c r="D646"/>
  <c r="M646" s="1"/>
  <c r="D656"/>
  <c r="M656" s="1"/>
  <c r="D695"/>
  <c r="M695" s="1"/>
  <c r="N695" s="1"/>
  <c r="O695" s="1"/>
  <c r="D714"/>
  <c r="D733"/>
  <c r="M733" s="1"/>
  <c r="D201"/>
  <c r="D213"/>
  <c r="N213" s="1"/>
  <c r="O213" s="1"/>
  <c r="D215"/>
  <c r="N215" s="1"/>
  <c r="O215" s="1"/>
  <c r="D217"/>
  <c r="N217" s="1"/>
  <c r="O217" s="1"/>
  <c r="D229"/>
  <c r="M229" s="1"/>
  <c r="N229" s="1"/>
  <c r="O229" s="1"/>
  <c r="D233"/>
  <c r="M233" s="1"/>
  <c r="N233" s="1"/>
  <c r="O233" s="1"/>
  <c r="D277"/>
  <c r="M277" s="1"/>
  <c r="N277" s="1"/>
  <c r="O277" s="1"/>
  <c r="D294"/>
  <c r="M294" s="1"/>
  <c r="N294" s="1"/>
  <c r="O294" s="1"/>
  <c r="D363"/>
  <c r="M363" s="1"/>
  <c r="D385"/>
  <c r="N385" s="1"/>
  <c r="O385" s="1"/>
  <c r="D387"/>
  <c r="M387" s="1"/>
  <c r="D394"/>
  <c r="N394" s="1"/>
  <c r="O394" s="1"/>
  <c r="D396"/>
  <c r="D414"/>
  <c r="N414" s="1"/>
  <c r="O414" s="1"/>
  <c r="D461"/>
  <c r="N461" s="1"/>
  <c r="O461" s="1"/>
  <c r="D467"/>
  <c r="N467" s="1"/>
  <c r="O467" s="1"/>
  <c r="D469"/>
  <c r="M469" s="1"/>
  <c r="D477"/>
  <c r="M477" s="1"/>
  <c r="D488"/>
  <c r="N488" s="1"/>
  <c r="O488" s="1"/>
  <c r="D527"/>
  <c r="N527" s="1"/>
  <c r="O527" s="1"/>
  <c r="D534"/>
  <c r="D585"/>
  <c r="M585" s="1"/>
  <c r="D592"/>
  <c r="M592" s="1"/>
  <c r="D594"/>
  <c r="M594" s="1"/>
  <c r="D607"/>
  <c r="M607" s="1"/>
  <c r="D636"/>
  <c r="N636" s="1"/>
  <c r="O636" s="1"/>
  <c r="D640"/>
  <c r="N640" s="1"/>
  <c r="O640" s="1"/>
  <c r="D642"/>
  <c r="N642" s="1"/>
  <c r="O642" s="1"/>
  <c r="D685"/>
  <c r="M685" s="1"/>
  <c r="N685" s="1"/>
  <c r="O685" s="1"/>
  <c r="D717"/>
  <c r="M717" s="1"/>
  <c r="N717" s="1"/>
  <c r="O717" s="1"/>
  <c r="D741"/>
  <c r="N741" s="1"/>
  <c r="O741" s="1"/>
  <c r="D743"/>
  <c r="D285"/>
  <c r="M285" s="1"/>
  <c r="N285" s="1"/>
  <c r="O285" s="1"/>
  <c r="D309"/>
  <c r="N309" s="1"/>
  <c r="O309" s="1"/>
  <c r="D326"/>
  <c r="D354"/>
  <c r="N354" s="1"/>
  <c r="O354" s="1"/>
  <c r="D358"/>
  <c r="N358" s="1"/>
  <c r="O358" s="1"/>
  <c r="D383"/>
  <c r="M383" s="1"/>
  <c r="D405"/>
  <c r="M405" s="1"/>
  <c r="D409"/>
  <c r="D434"/>
  <c r="M434" s="1"/>
  <c r="D451"/>
  <c r="N451" s="1"/>
  <c r="O451" s="1"/>
  <c r="D463"/>
  <c r="M463" s="1"/>
  <c r="N463" s="1"/>
  <c r="O463" s="1"/>
  <c r="D558"/>
  <c r="N558" s="1"/>
  <c r="O558" s="1"/>
  <c r="D611"/>
  <c r="M611" s="1"/>
  <c r="D661"/>
  <c r="N661" s="1"/>
  <c r="O661" s="1"/>
  <c r="D676"/>
  <c r="N676" s="1"/>
  <c r="O676" s="1"/>
  <c r="D700"/>
  <c r="M700" s="1"/>
  <c r="D736"/>
  <c r="M736" s="1"/>
  <c r="D593"/>
  <c r="M593" s="1"/>
  <c r="D659"/>
  <c r="N659" s="1"/>
  <c r="O659" s="1"/>
  <c r="D663"/>
  <c r="M663" s="1"/>
  <c r="D672"/>
  <c r="N672" s="1"/>
  <c r="O672" s="1"/>
  <c r="D686"/>
  <c r="M686" s="1"/>
  <c r="D691"/>
  <c r="M691" s="1"/>
  <c r="N691" s="1"/>
  <c r="O691" s="1"/>
  <c r="D704"/>
  <c r="M704" s="1"/>
  <c r="D710"/>
  <c r="M710" s="1"/>
  <c r="D712"/>
  <c r="N712" s="1"/>
  <c r="O712" s="1"/>
  <c r="D742"/>
  <c r="M742" s="1"/>
  <c r="D606"/>
  <c r="D621"/>
  <c r="D630"/>
  <c r="N630" s="1"/>
  <c r="O630" s="1"/>
  <c r="D708"/>
  <c r="M708" s="1"/>
  <c r="N708" s="1"/>
  <c r="O708" s="1"/>
  <c r="D723"/>
  <c r="M723" s="1"/>
  <c r="N723" s="1"/>
  <c r="O723" s="1"/>
  <c r="D730"/>
  <c r="D735"/>
  <c r="D744"/>
  <c r="M744" s="1"/>
  <c r="D158"/>
  <c r="M158" s="1"/>
  <c r="N158" s="1"/>
  <c r="O158" s="1"/>
  <c r="D167"/>
  <c r="M167" s="1"/>
  <c r="D210"/>
  <c r="D282"/>
  <c r="M282" s="1"/>
  <c r="N282" s="1"/>
  <c r="O282" s="1"/>
  <c r="D284"/>
  <c r="N284" s="1"/>
  <c r="O284" s="1"/>
  <c r="D293"/>
  <c r="M293" s="1"/>
  <c r="D318"/>
  <c r="N318" s="1"/>
  <c r="O318" s="1"/>
  <c r="D339"/>
  <c r="M339" s="1"/>
  <c r="D347"/>
  <c r="D348"/>
  <c r="N348" s="1"/>
  <c r="O348" s="1"/>
  <c r="D355"/>
  <c r="M355" s="1"/>
  <c r="D357"/>
  <c r="N357" s="1"/>
  <c r="O357" s="1"/>
  <c r="D379"/>
  <c r="D400"/>
  <c r="N400" s="1"/>
  <c r="O400" s="1"/>
  <c r="D431"/>
  <c r="M431" s="1"/>
  <c r="N431" s="1"/>
  <c r="O431" s="1"/>
  <c r="D462"/>
  <c r="M462" s="1"/>
  <c r="N462" s="1"/>
  <c r="O462" s="1"/>
  <c r="D484"/>
  <c r="N484" s="1"/>
  <c r="O484" s="1"/>
  <c r="D492"/>
  <c r="M492" s="1"/>
  <c r="D496"/>
  <c r="D509"/>
  <c r="N509" s="1"/>
  <c r="O509" s="1"/>
  <c r="D530"/>
  <c r="M530" s="1"/>
  <c r="D540"/>
  <c r="N540" s="1"/>
  <c r="O540" s="1"/>
  <c r="D565"/>
  <c r="M565" s="1"/>
  <c r="D576"/>
  <c r="M576" s="1"/>
  <c r="D588"/>
  <c r="M588" s="1"/>
  <c r="D612"/>
  <c r="N612" s="1"/>
  <c r="O612" s="1"/>
  <c r="D623"/>
  <c r="N623" s="1"/>
  <c r="O623" s="1"/>
  <c r="D627"/>
  <c r="N627" s="1"/>
  <c r="O627" s="1"/>
  <c r="D658"/>
  <c r="M658" s="1"/>
  <c r="D705"/>
  <c r="M705" s="1"/>
  <c r="N705" s="1"/>
  <c r="O705" s="1"/>
  <c r="D725"/>
  <c r="D732"/>
  <c r="M732" s="1"/>
  <c r="D739"/>
  <c r="D707"/>
  <c r="M707" s="1"/>
  <c r="N707" s="1"/>
  <c r="O707" s="1"/>
  <c r="D25"/>
  <c r="D98"/>
  <c r="D113"/>
  <c r="D130"/>
  <c r="D56"/>
  <c r="D111"/>
  <c r="D218"/>
  <c r="D14"/>
  <c r="D45"/>
  <c r="M134"/>
  <c r="N134" s="1"/>
  <c r="O134" s="1"/>
  <c r="D188"/>
  <c r="D7"/>
  <c r="D173"/>
  <c r="D43"/>
  <c r="D94"/>
  <c r="D109"/>
  <c r="D54"/>
  <c r="D74"/>
  <c r="D177"/>
  <c r="D216"/>
  <c r="D141"/>
  <c r="D128"/>
  <c r="D235"/>
  <c r="D280"/>
  <c r="D289"/>
  <c r="D297"/>
  <c r="M344"/>
  <c r="D119"/>
  <c r="D196"/>
  <c r="D287"/>
  <c r="D35"/>
  <c r="D84"/>
  <c r="D112"/>
  <c r="D189"/>
  <c r="D206"/>
  <c r="D283"/>
  <c r="D298"/>
  <c r="D97"/>
  <c r="D161"/>
  <c r="D238"/>
  <c r="D336"/>
  <c r="M15"/>
  <c r="N15" s="1"/>
  <c r="O15" s="1"/>
  <c r="D21"/>
  <c r="D70"/>
  <c r="D105"/>
  <c r="D182"/>
  <c r="D244"/>
  <c r="D324"/>
  <c r="D372"/>
  <c r="D137"/>
  <c r="D154"/>
  <c r="D231"/>
  <c r="D252"/>
  <c r="D343"/>
  <c r="D63"/>
  <c r="D186"/>
  <c r="D203"/>
  <c r="D268"/>
  <c r="D286"/>
  <c r="D301"/>
  <c r="D458"/>
  <c r="D516"/>
  <c r="D361"/>
  <c r="D453"/>
  <c r="D401"/>
  <c r="D468"/>
  <c r="D485"/>
  <c r="D126"/>
  <c r="D175"/>
  <c r="D224"/>
  <c r="D362"/>
  <c r="D386"/>
  <c r="D399"/>
  <c r="D411"/>
  <c r="D480"/>
  <c r="D546"/>
  <c r="D308"/>
  <c r="D328"/>
  <c r="D356"/>
  <c r="D384"/>
  <c r="D377"/>
  <c r="D513"/>
  <c r="D563"/>
  <c r="D448"/>
  <c r="D460"/>
  <c r="D482"/>
  <c r="D536"/>
  <c r="D555"/>
  <c r="D572"/>
  <c r="D604"/>
  <c r="D673"/>
  <c r="D683"/>
  <c r="D419"/>
  <c r="D446"/>
  <c r="D456"/>
  <c r="D626"/>
  <c r="D478"/>
  <c r="D511"/>
  <c r="D393"/>
  <c r="D412"/>
  <c r="D415"/>
  <c r="D432"/>
  <c r="D486"/>
  <c r="D532"/>
  <c r="D581"/>
  <c r="D624"/>
  <c r="D693"/>
  <c r="D696"/>
  <c r="D447"/>
  <c r="D738"/>
  <c r="D266"/>
  <c r="D321"/>
  <c r="D371"/>
  <c r="D413"/>
  <c r="D433"/>
  <c r="D525"/>
  <c r="D557"/>
  <c r="D560"/>
  <c r="D574"/>
  <c r="D675"/>
  <c r="D609"/>
  <c r="D402"/>
  <c r="D541"/>
  <c r="D590"/>
  <c r="D476"/>
  <c r="D579"/>
  <c r="D737"/>
  <c r="D709"/>
  <c r="D722"/>
  <c r="D440"/>
  <c r="D677"/>
  <c r="D342"/>
  <c r="D391"/>
  <c r="D628"/>
  <c r="D688"/>
  <c r="D711"/>
  <c r="D726"/>
  <c r="N435" l="1"/>
  <c r="O435" s="1"/>
  <c r="M651"/>
  <c r="M491"/>
  <c r="M497"/>
  <c r="M666"/>
  <c r="M649"/>
  <c r="M610"/>
  <c r="M549"/>
  <c r="N731"/>
  <c r="O731" s="1"/>
  <c r="M647"/>
  <c r="N667"/>
  <c r="O667" s="1"/>
  <c r="M334"/>
  <c r="M323"/>
  <c r="N670"/>
  <c r="O670" s="1"/>
  <c r="N209"/>
  <c r="O209" s="1"/>
  <c r="M368"/>
  <c r="M597"/>
  <c r="N601"/>
  <c r="O601" s="1"/>
  <c r="M259"/>
  <c r="N631"/>
  <c r="O631" s="1"/>
  <c r="N660"/>
  <c r="O660" s="1"/>
  <c r="M403"/>
  <c r="M100"/>
  <c r="M438"/>
  <c r="M395"/>
  <c r="M325"/>
  <c r="N569"/>
  <c r="O569" s="1"/>
  <c r="N118"/>
  <c r="O118" s="1"/>
  <c r="M392"/>
  <c r="N625"/>
  <c r="O625" s="1"/>
  <c r="M288"/>
  <c r="N428"/>
  <c r="O428" s="1"/>
  <c r="N614"/>
  <c r="O614" s="1"/>
  <c r="M599"/>
  <c r="M44"/>
  <c r="M595"/>
  <c r="M653"/>
  <c r="N713"/>
  <c r="O713" s="1"/>
  <c r="M185"/>
  <c r="N39"/>
  <c r="O39" s="1"/>
  <c r="N28"/>
  <c r="O28" s="1"/>
  <c r="N584"/>
  <c r="O584" s="1"/>
  <c r="N208"/>
  <c r="O208" s="1"/>
  <c r="N416"/>
  <c r="O416" s="1"/>
  <c r="M629"/>
  <c r="M157"/>
  <c r="N519"/>
  <c r="O519" s="1"/>
  <c r="M544"/>
  <c r="N332"/>
  <c r="O332" s="1"/>
  <c r="N292"/>
  <c r="O292" s="1"/>
  <c r="M619"/>
  <c r="M644"/>
  <c r="N615"/>
  <c r="O615" s="1"/>
  <c r="N650"/>
  <c r="O650" s="1"/>
  <c r="N406"/>
  <c r="O406" s="1"/>
  <c r="N123"/>
  <c r="O123" s="1"/>
  <c r="N68"/>
  <c r="O68" s="1"/>
  <c r="N734"/>
  <c r="O734" s="1"/>
  <c r="M535"/>
  <c r="N24"/>
  <c r="O24" s="1"/>
  <c r="M657"/>
  <c r="M125"/>
  <c r="N212"/>
  <c r="O212" s="1"/>
  <c r="M728"/>
  <c r="M34"/>
  <c r="M223"/>
  <c r="M586"/>
  <c r="N388"/>
  <c r="O388" s="1"/>
  <c r="M49"/>
  <c r="M33"/>
  <c r="N665"/>
  <c r="O665" s="1"/>
  <c r="N598"/>
  <c r="O598" s="1"/>
  <c r="M515"/>
  <c r="N389"/>
  <c r="O389" s="1"/>
  <c r="N498"/>
  <c r="O498" s="1"/>
  <c r="N27"/>
  <c r="O27" s="1"/>
  <c r="N648"/>
  <c r="O648" s="1"/>
  <c r="M364"/>
  <c r="M427"/>
  <c r="M36"/>
  <c r="M493"/>
  <c r="M346"/>
  <c r="N62"/>
  <c r="O62" s="1"/>
  <c r="N564"/>
  <c r="O564" s="1"/>
  <c r="M397"/>
  <c r="N417"/>
  <c r="O417" s="1"/>
  <c r="N452"/>
  <c r="O452" s="1"/>
  <c r="N53"/>
  <c r="O53" s="1"/>
  <c r="N506"/>
  <c r="O506" s="1"/>
  <c r="M470"/>
  <c r="M580"/>
  <c r="N600"/>
  <c r="O600" s="1"/>
  <c r="M529"/>
  <c r="M633"/>
  <c r="M170"/>
  <c r="N551"/>
  <c r="O551" s="1"/>
  <c r="N303"/>
  <c r="O303" s="1"/>
  <c r="M575"/>
  <c r="N275"/>
  <c r="O275" s="1"/>
  <c r="M729"/>
  <c r="M410"/>
  <c r="N47"/>
  <c r="O47" s="1"/>
  <c r="N571"/>
  <c r="O571" s="1"/>
  <c r="N517"/>
  <c r="O517" s="1"/>
  <c r="M637"/>
  <c r="N205"/>
  <c r="O205" s="1"/>
  <c r="N568"/>
  <c r="O568" s="1"/>
  <c r="M459"/>
  <c r="N135"/>
  <c r="O135" s="1"/>
  <c r="M561"/>
  <c r="M654"/>
  <c r="M483"/>
  <c r="M553"/>
  <c r="M37"/>
  <c r="M638"/>
  <c r="N426"/>
  <c r="O426" s="1"/>
  <c r="N122"/>
  <c r="O122" s="1"/>
  <c r="N316"/>
  <c r="O316" s="1"/>
  <c r="N9"/>
  <c r="O9" s="1"/>
  <c r="N587"/>
  <c r="O587" s="1"/>
  <c r="M132"/>
  <c r="M349"/>
  <c r="M550"/>
  <c r="M46"/>
  <c r="N694"/>
  <c r="O694" s="1"/>
  <c r="N474"/>
  <c r="O474" s="1"/>
  <c r="N19"/>
  <c r="O19" s="1"/>
  <c r="M390"/>
  <c r="M124"/>
  <c r="N82"/>
  <c r="O82" s="1"/>
  <c r="N408"/>
  <c r="O408" s="1"/>
  <c r="M582"/>
  <c r="N5"/>
  <c r="O5" s="1"/>
  <c r="M479"/>
  <c r="M307"/>
  <c r="M740"/>
  <c r="M42"/>
  <c r="N639"/>
  <c r="O639" s="1"/>
  <c r="N680"/>
  <c r="O680" s="1"/>
  <c r="M330"/>
  <c r="N264"/>
  <c r="O264" s="1"/>
  <c r="M421"/>
  <c r="N664"/>
  <c r="O664" s="1"/>
  <c r="N475"/>
  <c r="O475" s="1"/>
  <c r="N608"/>
  <c r="O608" s="1"/>
  <c r="N6"/>
  <c r="O6" s="1"/>
  <c r="M617"/>
  <c r="M234"/>
  <c r="N674"/>
  <c r="O674" s="1"/>
  <c r="N242"/>
  <c r="O242" s="1"/>
  <c r="N645"/>
  <c r="O645" s="1"/>
  <c r="M429"/>
  <c r="N2"/>
  <c r="O2" s="1"/>
  <c r="N655"/>
  <c r="O655" s="1"/>
  <c r="N542"/>
  <c r="O542" s="1"/>
  <c r="N643"/>
  <c r="O643" s="1"/>
  <c r="N322"/>
  <c r="O322" s="1"/>
  <c r="M72"/>
  <c r="N616"/>
  <c r="O616" s="1"/>
  <c r="N116"/>
  <c r="O116" s="1"/>
  <c r="M510"/>
  <c r="M502"/>
  <c r="N505"/>
  <c r="O505" s="1"/>
  <c r="M381"/>
  <c r="M698"/>
  <c r="M500"/>
  <c r="N634"/>
  <c r="O634" s="1"/>
  <c r="N250"/>
  <c r="O250" s="1"/>
  <c r="N305"/>
  <c r="O305" s="1"/>
  <c r="M618"/>
  <c r="N380"/>
  <c r="O380" s="1"/>
  <c r="M314"/>
  <c r="N320"/>
  <c r="O320" s="1"/>
  <c r="M338"/>
  <c r="N422"/>
  <c r="O422" s="1"/>
  <c r="M508"/>
  <c r="N690"/>
  <c r="O690" s="1"/>
  <c r="N533"/>
  <c r="O533" s="1"/>
  <c r="M589"/>
  <c r="N225"/>
  <c r="O225" s="1"/>
  <c r="M214"/>
  <c r="M312"/>
  <c r="N351"/>
  <c r="O351" s="1"/>
  <c r="N702"/>
  <c r="O702" s="1"/>
  <c r="N632"/>
  <c r="O632" s="1"/>
  <c r="M445"/>
  <c r="M207"/>
  <c r="M671"/>
  <c r="M306"/>
  <c r="N13"/>
  <c r="O13" s="1"/>
  <c r="N622"/>
  <c r="O622" s="1"/>
  <c r="N442"/>
  <c r="O442" s="1"/>
  <c r="M183"/>
  <c r="M211"/>
  <c r="N573"/>
  <c r="O573" s="1"/>
  <c r="N577"/>
  <c r="O577" s="1"/>
  <c r="N227"/>
  <c r="O227" s="1"/>
  <c r="N724"/>
  <c r="O724" s="1"/>
  <c r="M30"/>
  <c r="N3"/>
  <c r="O3" s="1"/>
  <c r="N418"/>
  <c r="O418" s="1"/>
  <c r="N603"/>
  <c r="O603" s="1"/>
  <c r="M394"/>
  <c r="N146"/>
  <c r="O146" s="1"/>
  <c r="N507"/>
  <c r="O507" s="1"/>
  <c r="N383"/>
  <c r="O383" s="1"/>
  <c r="N588"/>
  <c r="O588" s="1"/>
  <c r="M92"/>
  <c r="N405"/>
  <c r="O405" s="1"/>
  <c r="M348"/>
  <c r="N554"/>
  <c r="O554" s="1"/>
  <c r="M467"/>
  <c r="M630"/>
  <c r="N477"/>
  <c r="O477" s="1"/>
  <c r="N562"/>
  <c r="O562" s="1"/>
  <c r="M501"/>
  <c r="M375"/>
  <c r="N291"/>
  <c r="O291" s="1"/>
  <c r="M341"/>
  <c r="M385"/>
  <c r="M358"/>
  <c r="N197"/>
  <c r="O197" s="1"/>
  <c r="N367"/>
  <c r="O367" s="1"/>
  <c r="N543"/>
  <c r="O543" s="1"/>
  <c r="N592"/>
  <c r="O592" s="1"/>
  <c r="N514"/>
  <c r="O514" s="1"/>
  <c r="M365"/>
  <c r="N144"/>
  <c r="O144" s="1"/>
  <c r="M518"/>
  <c r="N521"/>
  <c r="O521" s="1"/>
  <c r="M612"/>
  <c r="N537"/>
  <c r="O537" s="1"/>
  <c r="M681"/>
  <c r="M374"/>
  <c r="N662"/>
  <c r="O662" s="1"/>
  <c r="M461"/>
  <c r="N360"/>
  <c r="O360" s="1"/>
  <c r="M217"/>
  <c r="M345"/>
  <c r="N495"/>
  <c r="O495" s="1"/>
  <c r="M331"/>
  <c r="N48"/>
  <c r="O48" s="1"/>
  <c r="M471"/>
  <c r="M444"/>
  <c r="M439"/>
  <c r="N355"/>
  <c r="O355" s="1"/>
  <c r="M382"/>
  <c r="M512"/>
  <c r="M676"/>
  <c r="M357"/>
  <c r="M309"/>
  <c r="M38"/>
  <c r="M596"/>
  <c r="N593"/>
  <c r="O593" s="1"/>
  <c r="M315"/>
  <c r="M101"/>
  <c r="N605"/>
  <c r="O605" s="1"/>
  <c r="N504"/>
  <c r="O504" s="1"/>
  <c r="N646"/>
  <c r="O646" s="1"/>
  <c r="M443"/>
  <c r="M727"/>
  <c r="M642"/>
  <c r="N254"/>
  <c r="O254" s="1"/>
  <c r="N700"/>
  <c r="O700" s="1"/>
  <c r="N499"/>
  <c r="O499" s="1"/>
  <c r="M548"/>
  <c r="M304"/>
  <c r="M213"/>
  <c r="N710"/>
  <c r="O710" s="1"/>
  <c r="M526"/>
  <c r="M327"/>
  <c r="N329"/>
  <c r="O329" s="1"/>
  <c r="N594"/>
  <c r="O594" s="1"/>
  <c r="N310"/>
  <c r="O310" s="1"/>
  <c r="M215"/>
  <c r="M284"/>
  <c r="M354"/>
  <c r="M567"/>
  <c r="N732"/>
  <c r="O732" s="1"/>
  <c r="N641"/>
  <c r="O641" s="1"/>
  <c r="N469"/>
  <c r="O469" s="1"/>
  <c r="N492"/>
  <c r="O492" s="1"/>
  <c r="M319"/>
  <c r="M318"/>
  <c r="M373"/>
  <c r="M352"/>
  <c r="M712"/>
  <c r="M246"/>
  <c r="M184"/>
  <c r="M540"/>
  <c r="M279"/>
  <c r="N313"/>
  <c r="O313" s="1"/>
  <c r="M602"/>
  <c r="N736"/>
  <c r="O736" s="1"/>
  <c r="M311"/>
  <c r="M317"/>
  <c r="N404"/>
  <c r="O404" s="1"/>
  <c r="M420"/>
  <c r="N387"/>
  <c r="O387" s="1"/>
  <c r="M247"/>
  <c r="M570"/>
  <c r="N50"/>
  <c r="O50" s="1"/>
  <c r="M489"/>
  <c r="N293"/>
  <c r="O293" s="1"/>
  <c r="N16"/>
  <c r="O16" s="1"/>
  <c r="M741"/>
  <c r="M527"/>
  <c r="M245"/>
  <c r="M350"/>
  <c r="N57"/>
  <c r="O57" s="1"/>
  <c r="N127"/>
  <c r="O127" s="1"/>
  <c r="M425"/>
  <c r="N686"/>
  <c r="O686" s="1"/>
  <c r="N83"/>
  <c r="O83" s="1"/>
  <c r="M300"/>
  <c r="M117"/>
  <c r="N656"/>
  <c r="O656" s="1"/>
  <c r="M61"/>
  <c r="N61" s="1"/>
  <c r="O61" s="1"/>
  <c r="N522"/>
  <c r="O522" s="1"/>
  <c r="N363"/>
  <c r="O363" s="1"/>
  <c r="N108"/>
  <c r="O108" s="1"/>
  <c r="M623"/>
  <c r="N658"/>
  <c r="O658" s="1"/>
  <c r="N565"/>
  <c r="O565" s="1"/>
  <c r="M627"/>
  <c r="N607"/>
  <c r="O607" s="1"/>
  <c r="M270"/>
  <c r="N434"/>
  <c r="O434" s="1"/>
  <c r="N430"/>
  <c r="O430" s="1"/>
  <c r="M430"/>
  <c r="M423"/>
  <c r="N520"/>
  <c r="O520" s="1"/>
  <c r="M635"/>
  <c r="N585"/>
  <c r="O585" s="1"/>
  <c r="M333"/>
  <c r="M437"/>
  <c r="M370"/>
  <c r="M276"/>
  <c r="N276" s="1"/>
  <c r="O276" s="1"/>
  <c r="N171"/>
  <c r="O171" s="1"/>
  <c r="M76"/>
  <c r="N23"/>
  <c r="O23" s="1"/>
  <c r="N267"/>
  <c r="O267" s="1"/>
  <c r="M591"/>
  <c r="N663"/>
  <c r="O663" s="1"/>
  <c r="N531"/>
  <c r="O531" s="1"/>
  <c r="N472"/>
  <c r="O472" s="1"/>
  <c r="N167"/>
  <c r="O167" s="1"/>
  <c r="N668"/>
  <c r="O668" s="1"/>
  <c r="N195"/>
  <c r="O195" s="1"/>
  <c r="M195"/>
  <c r="M441"/>
  <c r="M672"/>
  <c r="M558"/>
  <c r="N578"/>
  <c r="O578" s="1"/>
  <c r="N366"/>
  <c r="O366" s="1"/>
  <c r="N611"/>
  <c r="O611" s="1"/>
  <c r="M559"/>
  <c r="M488"/>
  <c r="N340"/>
  <c r="O340" s="1"/>
  <c r="M449"/>
  <c r="M509"/>
  <c r="N704"/>
  <c r="O704" s="1"/>
  <c r="N106"/>
  <c r="O106" s="1"/>
  <c r="M169"/>
  <c r="N169" s="1"/>
  <c r="O169" s="1"/>
  <c r="M636"/>
  <c r="M359"/>
  <c r="M296"/>
  <c r="N524"/>
  <c r="O524" s="1"/>
  <c r="M490"/>
  <c r="N490"/>
  <c r="O490" s="1"/>
  <c r="N742"/>
  <c r="O742" s="1"/>
  <c r="N339"/>
  <c r="O339" s="1"/>
  <c r="M347"/>
  <c r="N347"/>
  <c r="O347" s="1"/>
  <c r="M606"/>
  <c r="N606"/>
  <c r="O606" s="1"/>
  <c r="M326"/>
  <c r="N326"/>
  <c r="O326" s="1"/>
  <c r="M353"/>
  <c r="N353"/>
  <c r="O353" s="1"/>
  <c r="M487"/>
  <c r="N487"/>
  <c r="O487" s="1"/>
  <c r="M534"/>
  <c r="N534"/>
  <c r="O534" s="1"/>
  <c r="M613"/>
  <c r="N613"/>
  <c r="O613" s="1"/>
  <c r="M180"/>
  <c r="N180" s="1"/>
  <c r="O180" s="1"/>
  <c r="M133"/>
  <c r="N133"/>
  <c r="O133" s="1"/>
  <c r="M450"/>
  <c r="N450"/>
  <c r="O450" s="1"/>
  <c r="M735"/>
  <c r="N735"/>
  <c r="O735" s="1"/>
  <c r="M396"/>
  <c r="N396"/>
  <c r="O396" s="1"/>
  <c r="M714"/>
  <c r="N714"/>
  <c r="O714" s="1"/>
  <c r="M103"/>
  <c r="N103" s="1"/>
  <c r="O103" s="1"/>
  <c r="N576"/>
  <c r="O576" s="1"/>
  <c r="M659"/>
  <c r="M378"/>
  <c r="M730"/>
  <c r="N730"/>
  <c r="O730" s="1"/>
  <c r="N409"/>
  <c r="O409" s="1"/>
  <c r="M409"/>
  <c r="N743"/>
  <c r="O743" s="1"/>
  <c r="M743"/>
  <c r="M583"/>
  <c r="N583"/>
  <c r="O583" s="1"/>
  <c r="M494"/>
  <c r="N494"/>
  <c r="O494" s="1"/>
  <c r="N424"/>
  <c r="O424" s="1"/>
  <c r="M424"/>
  <c r="M369"/>
  <c r="N369"/>
  <c r="O369" s="1"/>
  <c r="M335"/>
  <c r="M299"/>
  <c r="N107"/>
  <c r="O107" s="1"/>
  <c r="M274"/>
  <c r="N274" s="1"/>
  <c r="O274" s="1"/>
  <c r="M379"/>
  <c r="N379"/>
  <c r="O379" s="1"/>
  <c r="M703"/>
  <c r="N703" s="1"/>
  <c r="O703" s="1"/>
  <c r="N528"/>
  <c r="O528" s="1"/>
  <c r="M528"/>
  <c r="N566"/>
  <c r="O566" s="1"/>
  <c r="M566"/>
  <c r="M451"/>
  <c r="M414"/>
  <c r="M376"/>
  <c r="M99"/>
  <c r="M85"/>
  <c r="N85" s="1"/>
  <c r="O85" s="1"/>
  <c r="M201"/>
  <c r="N201" s="1"/>
  <c r="O201" s="1"/>
  <c r="N552"/>
  <c r="O552" s="1"/>
  <c r="M552"/>
  <c r="N652"/>
  <c r="O652" s="1"/>
  <c r="M652"/>
  <c r="N523"/>
  <c r="O523" s="1"/>
  <c r="M523"/>
  <c r="M436"/>
  <c r="N436"/>
  <c r="O436" s="1"/>
  <c r="M725"/>
  <c r="N725" s="1"/>
  <c r="O725" s="1"/>
  <c r="M539"/>
  <c r="N530"/>
  <c r="O530" s="1"/>
  <c r="M640"/>
  <c r="N473"/>
  <c r="O473" s="1"/>
  <c r="M661"/>
  <c r="M481"/>
  <c r="N140"/>
  <c r="O140" s="1"/>
  <c r="N91"/>
  <c r="O91" s="1"/>
  <c r="M256"/>
  <c r="N256" s="1"/>
  <c r="O256" s="1"/>
  <c r="N131"/>
  <c r="O131" s="1"/>
  <c r="M52"/>
  <c r="N496"/>
  <c r="O496" s="1"/>
  <c r="M496"/>
  <c r="M210"/>
  <c r="N210"/>
  <c r="O210" s="1"/>
  <c r="N720"/>
  <c r="O720" s="1"/>
  <c r="N547"/>
  <c r="O547" s="1"/>
  <c r="M547"/>
  <c r="M503"/>
  <c r="N503"/>
  <c r="O503" s="1"/>
  <c r="N744"/>
  <c r="O744" s="1"/>
  <c r="N733"/>
  <c r="O733" s="1"/>
  <c r="M484"/>
  <c r="N337"/>
  <c r="O337" s="1"/>
  <c r="M302"/>
  <c r="M400"/>
  <c r="M739"/>
  <c r="N739"/>
  <c r="O739" s="1"/>
  <c r="N621"/>
  <c r="O621" s="1"/>
  <c r="M621"/>
  <c r="N556"/>
  <c r="O556" s="1"/>
  <c r="N545"/>
  <c r="O545" s="1"/>
  <c r="M669"/>
  <c r="N669"/>
  <c r="O669" s="1"/>
  <c r="N538"/>
  <c r="O538" s="1"/>
  <c r="M538"/>
  <c r="M620"/>
  <c r="N620"/>
  <c r="O620" s="1"/>
  <c r="M10"/>
  <c r="N10" s="1"/>
  <c r="O10" s="1"/>
  <c r="M32"/>
  <c r="N32" s="1"/>
  <c r="O32" s="1"/>
  <c r="N321"/>
  <c r="O321" s="1"/>
  <c r="M321"/>
  <c r="N628"/>
  <c r="O628" s="1"/>
  <c r="M628"/>
  <c r="M737"/>
  <c r="N737"/>
  <c r="O737" s="1"/>
  <c r="M541"/>
  <c r="N541"/>
  <c r="O541" s="1"/>
  <c r="N738"/>
  <c r="O738" s="1"/>
  <c r="M738"/>
  <c r="N624"/>
  <c r="O624" s="1"/>
  <c r="M624"/>
  <c r="N511"/>
  <c r="O511" s="1"/>
  <c r="M511"/>
  <c r="M536"/>
  <c r="N536"/>
  <c r="O536" s="1"/>
  <c r="M286"/>
  <c r="N286" s="1"/>
  <c r="O286" s="1"/>
  <c r="M154"/>
  <c r="N154" s="1"/>
  <c r="O154" s="1"/>
  <c r="M177"/>
  <c r="N177" s="1"/>
  <c r="O177" s="1"/>
  <c r="N35"/>
  <c r="O35" s="1"/>
  <c r="M35"/>
  <c r="N43"/>
  <c r="O43" s="1"/>
  <c r="M43"/>
  <c r="M7"/>
  <c r="N7" s="1"/>
  <c r="O7" s="1"/>
  <c r="M268"/>
  <c r="N268" s="1"/>
  <c r="O268" s="1"/>
  <c r="N581"/>
  <c r="O581" s="1"/>
  <c r="M581"/>
  <c r="N482"/>
  <c r="O482" s="1"/>
  <c r="M482"/>
  <c r="N546"/>
  <c r="O546" s="1"/>
  <c r="M546"/>
  <c r="M458"/>
  <c r="N458" s="1"/>
  <c r="O458" s="1"/>
  <c r="M203"/>
  <c r="N203" s="1"/>
  <c r="O203" s="1"/>
  <c r="N336"/>
  <c r="O336" s="1"/>
  <c r="M336"/>
  <c r="N113"/>
  <c r="O113" s="1"/>
  <c r="M113"/>
  <c r="M105"/>
  <c r="N105" s="1"/>
  <c r="O105" s="1"/>
  <c r="N186"/>
  <c r="O186" s="1"/>
  <c r="M186"/>
  <c r="N298"/>
  <c r="O298" s="1"/>
  <c r="M298"/>
  <c r="M111"/>
  <c r="N111" s="1"/>
  <c r="O111" s="1"/>
  <c r="M98"/>
  <c r="N98" s="1"/>
  <c r="O98" s="1"/>
  <c r="M137"/>
  <c r="N137" s="1"/>
  <c r="O137" s="1"/>
  <c r="M63"/>
  <c r="N63" s="1"/>
  <c r="O63" s="1"/>
  <c r="M70"/>
  <c r="N70" s="1"/>
  <c r="O70" s="1"/>
  <c r="M283"/>
  <c r="N283" s="1"/>
  <c r="O283" s="1"/>
  <c r="N287"/>
  <c r="O287" s="1"/>
  <c r="M287"/>
  <c r="N297"/>
  <c r="O297" s="1"/>
  <c r="M297"/>
  <c r="M173"/>
  <c r="N173" s="1"/>
  <c r="O173" s="1"/>
  <c r="M188"/>
  <c r="N188" s="1"/>
  <c r="O188" s="1"/>
  <c r="M25"/>
  <c r="N25" s="1"/>
  <c r="O25" s="1"/>
  <c r="M377"/>
  <c r="N377"/>
  <c r="O377" s="1"/>
  <c r="N476"/>
  <c r="O476" s="1"/>
  <c r="M476"/>
  <c r="N402"/>
  <c r="O402" s="1"/>
  <c r="M402"/>
  <c r="M557"/>
  <c r="N557"/>
  <c r="O557" s="1"/>
  <c r="N447"/>
  <c r="O447" s="1"/>
  <c r="M447"/>
  <c r="M683"/>
  <c r="N683" s="1"/>
  <c r="O683" s="1"/>
  <c r="M411"/>
  <c r="N411"/>
  <c r="O411" s="1"/>
  <c r="N372"/>
  <c r="O372" s="1"/>
  <c r="M372"/>
  <c r="M196"/>
  <c r="N196" s="1"/>
  <c r="O196" s="1"/>
  <c r="M289"/>
  <c r="N289" s="1"/>
  <c r="O289" s="1"/>
  <c r="M391"/>
  <c r="N391"/>
  <c r="O391" s="1"/>
  <c r="N478"/>
  <c r="O478" s="1"/>
  <c r="M478"/>
  <c r="N525"/>
  <c r="O525" s="1"/>
  <c r="M525"/>
  <c r="N486"/>
  <c r="O486" s="1"/>
  <c r="M486"/>
  <c r="M399"/>
  <c r="N399" s="1"/>
  <c r="O399" s="1"/>
  <c r="N324"/>
  <c r="O324" s="1"/>
  <c r="M324"/>
  <c r="M238"/>
  <c r="N238" s="1"/>
  <c r="O238" s="1"/>
  <c r="N119"/>
  <c r="O119" s="1"/>
  <c r="M119"/>
  <c r="M280"/>
  <c r="N280" s="1"/>
  <c r="O280" s="1"/>
  <c r="N532"/>
  <c r="O532" s="1"/>
  <c r="M532"/>
  <c r="M456"/>
  <c r="N456" s="1"/>
  <c r="O456" s="1"/>
  <c r="N419"/>
  <c r="O419" s="1"/>
  <c r="M419"/>
  <c r="M480"/>
  <c r="N480"/>
  <c r="O480" s="1"/>
  <c r="M386"/>
  <c r="N386"/>
  <c r="O386" s="1"/>
  <c r="N206"/>
  <c r="O206" s="1"/>
  <c r="M206"/>
  <c r="M235"/>
  <c r="N235" s="1"/>
  <c r="O235" s="1"/>
  <c r="M74"/>
  <c r="N74" s="1"/>
  <c r="O74" s="1"/>
  <c r="N677"/>
  <c r="O677" s="1"/>
  <c r="M677"/>
  <c r="N446"/>
  <c r="O446" s="1"/>
  <c r="M446"/>
  <c r="N448"/>
  <c r="O448" s="1"/>
  <c r="M448"/>
  <c r="N440"/>
  <c r="O440" s="1"/>
  <c r="M440"/>
  <c r="M415"/>
  <c r="N415"/>
  <c r="O415" s="1"/>
  <c r="N626"/>
  <c r="O626" s="1"/>
  <c r="M626"/>
  <c r="N673"/>
  <c r="O673" s="1"/>
  <c r="M673"/>
  <c r="M384"/>
  <c r="N384"/>
  <c r="O384" s="1"/>
  <c r="N362"/>
  <c r="O362" s="1"/>
  <c r="M362"/>
  <c r="N343"/>
  <c r="O343" s="1"/>
  <c r="M343"/>
  <c r="M128"/>
  <c r="N128" s="1"/>
  <c r="O128" s="1"/>
  <c r="M141"/>
  <c r="N141" s="1"/>
  <c r="O141" s="1"/>
  <c r="N401"/>
  <c r="O401" s="1"/>
  <c r="M401"/>
  <c r="N609"/>
  <c r="O609" s="1"/>
  <c r="M609"/>
  <c r="N460"/>
  <c r="O460" s="1"/>
  <c r="M460"/>
  <c r="N726"/>
  <c r="O726" s="1"/>
  <c r="M726"/>
  <c r="M433"/>
  <c r="N433" s="1"/>
  <c r="O433" s="1"/>
  <c r="N412"/>
  <c r="O412" s="1"/>
  <c r="M412"/>
  <c r="M356"/>
  <c r="N356"/>
  <c r="O356" s="1"/>
  <c r="N485"/>
  <c r="O485" s="1"/>
  <c r="M485"/>
  <c r="N453"/>
  <c r="O453" s="1"/>
  <c r="M453"/>
  <c r="M21"/>
  <c r="N21" s="1"/>
  <c r="O21" s="1"/>
  <c r="M161"/>
  <c r="N161" s="1"/>
  <c r="O161" s="1"/>
  <c r="M56"/>
  <c r="N56" s="1"/>
  <c r="O56" s="1"/>
  <c r="N342"/>
  <c r="O342" s="1"/>
  <c r="M342"/>
  <c r="M579"/>
  <c r="N579"/>
  <c r="O579" s="1"/>
  <c r="N574"/>
  <c r="O574" s="1"/>
  <c r="M574"/>
  <c r="N560"/>
  <c r="O560" s="1"/>
  <c r="M560"/>
  <c r="M432"/>
  <c r="N432" s="1"/>
  <c r="O432" s="1"/>
  <c r="M711"/>
  <c r="N711"/>
  <c r="O711" s="1"/>
  <c r="M722"/>
  <c r="N722" s="1"/>
  <c r="O722" s="1"/>
  <c r="M590"/>
  <c r="N590"/>
  <c r="O590" s="1"/>
  <c r="N413"/>
  <c r="O413" s="1"/>
  <c r="M413"/>
  <c r="N696"/>
  <c r="O696" s="1"/>
  <c r="M696"/>
  <c r="M393"/>
  <c r="N393"/>
  <c r="O393" s="1"/>
  <c r="M604"/>
  <c r="N604"/>
  <c r="O604" s="1"/>
  <c r="N328"/>
  <c r="O328" s="1"/>
  <c r="M328"/>
  <c r="M224"/>
  <c r="N224" s="1"/>
  <c r="O224" s="1"/>
  <c r="N468"/>
  <c r="O468" s="1"/>
  <c r="M468"/>
  <c r="N244"/>
  <c r="O244" s="1"/>
  <c r="M244"/>
  <c r="N97"/>
  <c r="O97" s="1"/>
  <c r="M97"/>
  <c r="M189"/>
  <c r="N189" s="1"/>
  <c r="O189" s="1"/>
  <c r="M54"/>
  <c r="N54" s="1"/>
  <c r="O54" s="1"/>
  <c r="M109"/>
  <c r="N109" s="1"/>
  <c r="O109" s="1"/>
  <c r="M45"/>
  <c r="N45"/>
  <c r="O45" s="1"/>
  <c r="M709"/>
  <c r="N709"/>
  <c r="O709" s="1"/>
  <c r="N371"/>
  <c r="O371" s="1"/>
  <c r="M371"/>
  <c r="M693"/>
  <c r="N693" s="1"/>
  <c r="O693" s="1"/>
  <c r="N563"/>
  <c r="O563" s="1"/>
  <c r="M563"/>
  <c r="N308"/>
  <c r="O308" s="1"/>
  <c r="M308"/>
  <c r="M175"/>
  <c r="N175" s="1"/>
  <c r="O175" s="1"/>
  <c r="M94"/>
  <c r="N94" s="1"/>
  <c r="O94" s="1"/>
  <c r="N675"/>
  <c r="O675" s="1"/>
  <c r="M675"/>
  <c r="N572"/>
  <c r="O572" s="1"/>
  <c r="M572"/>
  <c r="M513"/>
  <c r="N513"/>
  <c r="O513" s="1"/>
  <c r="M126"/>
  <c r="N126"/>
  <c r="O126" s="1"/>
  <c r="N516"/>
  <c r="O516" s="1"/>
  <c r="M516"/>
  <c r="M252"/>
  <c r="N252" s="1"/>
  <c r="O252" s="1"/>
  <c r="M182"/>
  <c r="N182" s="1"/>
  <c r="O182" s="1"/>
  <c r="M112"/>
  <c r="N112" s="1"/>
  <c r="O112" s="1"/>
  <c r="M688"/>
  <c r="N688" s="1"/>
  <c r="O688" s="1"/>
  <c r="M266"/>
  <c r="N266" s="1"/>
  <c r="O266" s="1"/>
  <c r="M555"/>
  <c r="N555"/>
  <c r="O555" s="1"/>
  <c r="N361"/>
  <c r="O361" s="1"/>
  <c r="M361"/>
  <c r="N301"/>
  <c r="O301" s="1"/>
  <c r="M301"/>
  <c r="M231"/>
  <c r="N231" s="1"/>
  <c r="O231" s="1"/>
  <c r="N84"/>
  <c r="O84" s="1"/>
  <c r="M84"/>
  <c r="N216"/>
  <c r="O216" s="1"/>
  <c r="M216"/>
  <c r="M14"/>
  <c r="N14" s="1"/>
  <c r="O14" s="1"/>
  <c r="M218"/>
  <c r="N218" s="1"/>
  <c r="O218" s="1"/>
  <c r="M130"/>
  <c r="N130" s="1"/>
  <c r="O130" s="1"/>
</calcChain>
</file>

<file path=xl/sharedStrings.xml><?xml version="1.0" encoding="utf-8"?>
<sst xmlns="http://schemas.openxmlformats.org/spreadsheetml/2006/main" count="2280" uniqueCount="697">
  <si>
    <t>-------------------------ЯНДЕКС-------------------------</t>
  </si>
  <si>
    <t>Заход</t>
  </si>
  <si>
    <t>Витрина</t>
  </si>
  <si>
    <t>ЯМ ₽</t>
  </si>
  <si>
    <t>Размещение %</t>
  </si>
  <si>
    <t>Размещение ₽</t>
  </si>
  <si>
    <t>Экваринг %</t>
  </si>
  <si>
    <t>Экваринг ₽</t>
  </si>
  <si>
    <t>Обработка</t>
  </si>
  <si>
    <t>Буст %</t>
  </si>
  <si>
    <t>Буст ₽</t>
  </si>
  <si>
    <t>Налоги</t>
  </si>
  <si>
    <t>% за вывод</t>
  </si>
  <si>
    <t>ПРИБЫЛЬ</t>
  </si>
  <si>
    <t>Маржа</t>
  </si>
  <si>
    <t>AirPods</t>
  </si>
  <si>
    <t xml:space="preserve"> AirPods Pro 2, (USB-C)</t>
  </si>
  <si>
    <t xml:space="preserve"> AirPods 4, (ANC)</t>
  </si>
  <si>
    <t xml:space="preserve"> AirPods 4</t>
  </si>
  <si>
    <t xml:space="preserve"> AirPods 3 (MagSafe Сase)</t>
  </si>
  <si>
    <t xml:space="preserve"> AirPods 3 (Lightning)</t>
  </si>
  <si>
    <t>AirPods Max, (Lightning)</t>
  </si>
  <si>
    <t>AirPods Max, Silver, (Lightning)</t>
  </si>
  <si>
    <t>AirPods Max, Green, (Lightning)</t>
  </si>
  <si>
    <t>AirPods Max, Black, (Lightning)</t>
  </si>
  <si>
    <t>AirPods Max, 2024 (USB-C)</t>
  </si>
  <si>
    <t>AirPods Max, (2024) Midnight, (USB-C)</t>
  </si>
  <si>
    <t>AirPods Max, (2024) Starlight, (USB-C)</t>
  </si>
  <si>
    <t>AirPods Max, (2024) Purple, (USB-C)</t>
  </si>
  <si>
    <t>AirPods Max, (2024) Orandge, (USB-C)</t>
  </si>
  <si>
    <t>AirPods Max, (2024) Blue, (USB-C)</t>
  </si>
  <si>
    <t>Sony WH-1000XM5</t>
  </si>
  <si>
    <t>Sony WH-1000XM5, Black</t>
  </si>
  <si>
    <t xml:space="preserve">Sony WH-1000XM5, Silver </t>
  </si>
  <si>
    <t>Sony WH-1000XM5, Blue</t>
  </si>
  <si>
    <t xml:space="preserve">Sony WH-1000XM5, Pink </t>
  </si>
  <si>
    <t>Sony WH-1000XM4</t>
  </si>
  <si>
    <t>Sony WH-1000XM4, Black</t>
  </si>
  <si>
    <t xml:space="preserve">Sony WH-1000XM4, Silver </t>
  </si>
  <si>
    <t>Sony WF-1000XM5</t>
  </si>
  <si>
    <t>Sony WF-1000XM5, Black</t>
  </si>
  <si>
    <t>Sony WF-1000XM5, Silver</t>
  </si>
  <si>
    <t>Sony PULSE Elite</t>
  </si>
  <si>
    <t>Sony PULSE Elite, White</t>
  </si>
  <si>
    <t>Sony PULSE Elite, Black</t>
  </si>
  <si>
    <t>Samsung Galaxy Buds</t>
  </si>
  <si>
    <t xml:space="preserve">Galaxy Buds FE Graphite </t>
  </si>
  <si>
    <t xml:space="preserve">Galaxy Buds FE White </t>
  </si>
  <si>
    <t xml:space="preserve">Galaxy Buds 3 White </t>
  </si>
  <si>
    <t xml:space="preserve">Galaxy Buds 3 Silver </t>
  </si>
  <si>
    <t>Galaxy Buds 3 Pro Silver  (ANC)</t>
  </si>
  <si>
    <t>Galaxy Buds 3 Pro White  (ANC)</t>
  </si>
  <si>
    <t xml:space="preserve">Др беспроводные наушники </t>
  </si>
  <si>
    <t xml:space="preserve">Nothing Ear (a) B162 Black </t>
  </si>
  <si>
    <t xml:space="preserve">OnePlus Buds 3 (E509A) Metallic Gray </t>
  </si>
  <si>
    <t xml:space="preserve">OnePlus Buds 3 (E509A) Metallic Blue </t>
  </si>
  <si>
    <t xml:space="preserve">OnePlus Buds Pro 2 (E507A) Green </t>
  </si>
  <si>
    <t xml:space="preserve">OnePlus Nord Buds 3 (E514A) White </t>
  </si>
  <si>
    <t xml:space="preserve">Redmi Buds 6 Pro Purple </t>
  </si>
  <si>
    <t>Watch SE (2023) 44 мм</t>
  </si>
  <si>
    <t xml:space="preserve"> AW SE (2023) 44 мм,  Midnight M/L</t>
  </si>
  <si>
    <t xml:space="preserve"> AW SE (2023) 44 мм,  Starlight S/M</t>
  </si>
  <si>
    <t>Watch SE (2024) 44 мм</t>
  </si>
  <si>
    <t xml:space="preserve"> AW (2024) SE 44 мм,  Midnight M/L</t>
  </si>
  <si>
    <t xml:space="preserve"> AW (2024) SE 44 мм,  Midnight S/M</t>
  </si>
  <si>
    <t xml:space="preserve"> AW (2024) SE 44 мм,  Midnight Sport Loop</t>
  </si>
  <si>
    <t xml:space="preserve"> AW (2024) SE 44 мм,  Silver M/L</t>
  </si>
  <si>
    <t xml:space="preserve"> AW (2024) SE 44 мм,  Silver S/M</t>
  </si>
  <si>
    <t xml:space="preserve"> AW (2024) SE 44 мм,  Silver Sport Loop</t>
  </si>
  <si>
    <t xml:space="preserve"> AW (2024) SE 44 мм,  Starlight M/L</t>
  </si>
  <si>
    <t xml:space="preserve"> AW (2024) SE 44 мм,  Starlight S/M</t>
  </si>
  <si>
    <t xml:space="preserve"> AW (2024) SE 44 мм,  Starlight Sport Loop</t>
  </si>
  <si>
    <t>Watch SE (2024) 40 мм</t>
  </si>
  <si>
    <t xml:space="preserve"> AW (2024) SE 40 мм,  Midnight M/L</t>
  </si>
  <si>
    <t xml:space="preserve"> AW (2024) SE 40 мм,  Midnight S/M</t>
  </si>
  <si>
    <t xml:space="preserve"> AW (2024) SE 40 мм,  Midnight Sport Loop</t>
  </si>
  <si>
    <t xml:space="preserve"> AW (2024) SE 40 мм,  Silver Denim SB M/L</t>
  </si>
  <si>
    <t xml:space="preserve"> AW (2024) SE 40 мм,  Silver Denim SB S/M</t>
  </si>
  <si>
    <t xml:space="preserve"> AW (2024) SE 40 мм,  Silver Blue Sport Loop</t>
  </si>
  <si>
    <t xml:space="preserve"> AW (2024) SE 40 мм,  Starlight M/L</t>
  </si>
  <si>
    <t xml:space="preserve"> AW (2024) SE 40 мм,  Starlight S/M</t>
  </si>
  <si>
    <t xml:space="preserve"> AW (2024) SE 40 мм,  Starlight Sport Loop</t>
  </si>
  <si>
    <t xml:space="preserve">Watch Series 9 </t>
  </si>
  <si>
    <t xml:space="preserve"> AW S9 45 мм,  Midnight S/M</t>
  </si>
  <si>
    <t xml:space="preserve"> AW S9 45 мм, Silver  M/L</t>
  </si>
  <si>
    <t xml:space="preserve"> AW S9 45 мм, Pink  M/L</t>
  </si>
  <si>
    <t xml:space="preserve">Watch Series 10 42 мм, </t>
  </si>
  <si>
    <t xml:space="preserve"> AW S10 42 мм,  Jet Black M/L</t>
  </si>
  <si>
    <t xml:space="preserve"> AW S10 42 мм,  Jet Black S/M</t>
  </si>
  <si>
    <t xml:space="preserve"> AW S10 42 мм,  Jet Black Sport Loop</t>
  </si>
  <si>
    <t xml:space="preserve"> AW S10 42 мм,  Rose Gold M/L</t>
  </si>
  <si>
    <t xml:space="preserve"> AW S10 42 мм,  Rose Gold S/M</t>
  </si>
  <si>
    <t xml:space="preserve"> AW S10 42 мм,  Rose Gold Sport Loop</t>
  </si>
  <si>
    <t xml:space="preserve"> AW S10 42 мм,  Silver Denim S/M</t>
  </si>
  <si>
    <t xml:space="preserve">Watch Series 10 46 мм, </t>
  </si>
  <si>
    <t xml:space="preserve"> AW S10 46 мм,  Jet Black M/L</t>
  </si>
  <si>
    <t xml:space="preserve"> AW S10 46 мм,  Jet Black S/M</t>
  </si>
  <si>
    <t xml:space="preserve"> AW S10 46 мм,  Jet Black Sport Loop</t>
  </si>
  <si>
    <t xml:space="preserve"> AW S10 46 мм,  Rose Gold M/L</t>
  </si>
  <si>
    <t xml:space="preserve"> AW S10 46 мм,  Rose Gold Sport Loop</t>
  </si>
  <si>
    <t xml:space="preserve"> AW S10 46 мм,  Silver Denim M/L</t>
  </si>
  <si>
    <t xml:space="preserve"> AW S10 46 мм,  Silver Denim Sport Loop</t>
  </si>
  <si>
    <t>Watch Ultra 2</t>
  </si>
  <si>
    <t>AW Ultra 2, 49mm, Black Ti, Dark Green Alp Lp S</t>
  </si>
  <si>
    <t>AW Ultra 2, 49mm, Black Ti, Dark Green Alp Lp M</t>
  </si>
  <si>
    <t>AW Ultra 2, 49mm, Black Ti, TL Black M/L</t>
  </si>
  <si>
    <t>AW Ultra 2, 49mm, Black Ti, Ocean Band</t>
  </si>
  <si>
    <t>AW Ultra 2, 49mm, Black Milanese Loop L</t>
  </si>
  <si>
    <t>Часы дороже 50.000</t>
  </si>
  <si>
    <t>Ultra 2 49mm Titanium, White Ocean Band</t>
  </si>
  <si>
    <t>нет</t>
  </si>
  <si>
    <t>Ultra 2 49mm Titanium, Orange Ocean Band</t>
  </si>
  <si>
    <t>Ultra 2 49mm Titanium, Blue Ocean Band</t>
  </si>
  <si>
    <t>Ultra 2 49mm Titanium, Navy Ocean Band (2024)</t>
  </si>
  <si>
    <t>S10, 46 мм, Gold titanium  Milanese Loop, M/L</t>
  </si>
  <si>
    <t>S10, 46 мм, Gold titanium  Milanese Loop, S/M</t>
  </si>
  <si>
    <t>S10, 42 мм, Gold titanium  Milanese Loop, (One size)</t>
  </si>
  <si>
    <t>S10, 46 мм, Natural titanium  Milanese Loop, M/L</t>
  </si>
  <si>
    <t>S10, 46 мм, Natural titanium  Milanese Loop, S/M</t>
  </si>
  <si>
    <t>S10, 42 мм, Natural titanium  Milanese Loop, (One size)</t>
  </si>
  <si>
    <t>S10, 46 мм, Slate titanium  Milanese Loop, M/L</t>
  </si>
  <si>
    <t xml:space="preserve"> Galaxy Watch</t>
  </si>
  <si>
    <t xml:space="preserve">Watch6 Classic 47mm (R960) Black </t>
  </si>
  <si>
    <t xml:space="preserve">Watch6 Classic 47mm (R960) Silver </t>
  </si>
  <si>
    <t>Watch6 Classic (R960) Astro Edition Black</t>
  </si>
  <si>
    <t>Watch7, 40 мм, (Wi-Fi)L300, Cream</t>
  </si>
  <si>
    <t>Watch7, 40 мм, (Wi-Fi)L300, Green</t>
  </si>
  <si>
    <t>Watch7, 40 мм, (Wi-Fi + 4G LTE)L305, Cream</t>
  </si>
  <si>
    <t>Watch7, 40 мм, (Wi-Fi + 4G LTE)L305, Green</t>
  </si>
  <si>
    <t>Watch7, 40 мм, (Wi-Fi + 4G LTE)L305, Green 🇷🇺</t>
  </si>
  <si>
    <t>Watch7, 44 мм, (Wi-Fi)L310, Silver</t>
  </si>
  <si>
    <t>Watch7, 44 мм, (Wi-Fi)L310, Green</t>
  </si>
  <si>
    <t>Watch7, 44 мм, (Wi-Fi + LTE )L310, Silver</t>
  </si>
  <si>
    <t xml:space="preserve"> Galaxy Watch Ultra ремешок Marine</t>
  </si>
  <si>
    <t xml:space="preserve">Watch Ultra 47mm (L705) LTE Titanium Gray (Black/Orange) </t>
  </si>
  <si>
    <t xml:space="preserve">Watch Ultra 47mm (L705) LTE Titanium Silver (Silver/Black) </t>
  </si>
  <si>
    <t xml:space="preserve">Watch Ultra 47mm (L705) LTE Titanium White (Silver/White) </t>
  </si>
  <si>
    <t>Galaxy Tab</t>
  </si>
  <si>
    <t>Galaxy Tab A9 X110 Wi-Fi 8/128 Graphite</t>
  </si>
  <si>
    <t>IMac M1</t>
  </si>
  <si>
    <t>iMAC M1 256ГБ (MGPC3), Silver</t>
  </si>
  <si>
    <t>Mac Mini M4</t>
  </si>
  <si>
    <t>Mac Mini M4, 16/256ГБ, (MU9D3), Silver</t>
  </si>
  <si>
    <t>Mac Mini M4, 16/512ГБ, (MU9E3), Silver</t>
  </si>
  <si>
    <t xml:space="preserve"> </t>
  </si>
  <si>
    <t>Mac Mini M4, 24/512ГБ, (MCYT4), Silver</t>
  </si>
  <si>
    <t>Mac Mini M4 Pro,12C CPU/16C GPU 24/512ГБ, (MCX44), Silver</t>
  </si>
  <si>
    <t>13' Macbook Air M1</t>
  </si>
  <si>
    <t>Macbook Air (M1 8/256), MGN63, Gray</t>
  </si>
  <si>
    <t>Macbook Air (M1 8/256), MGN93, Silver</t>
  </si>
  <si>
    <t>Macbook Air (M1 8/256), MGND3, Gold</t>
  </si>
  <si>
    <t>13' Macbook Air M2</t>
  </si>
  <si>
    <t>Macbook Air 13' (M2 8/256) MLY13, Starlight</t>
  </si>
  <si>
    <t>Macbook Air 13' (M2 8/256) MLY33, Midnight</t>
  </si>
  <si>
    <t>Macbook Air 13' (M2 8/256) MLXW3, Space Gray</t>
  </si>
  <si>
    <t>Macbook Air 13' (M2 8/256) MLXY3, Silver</t>
  </si>
  <si>
    <t>Macbook Air 13" (M2 16/256) MC7U4, Space Gray</t>
  </si>
  <si>
    <t>Macbook Air 13" (M2 16/256) MC7V4, Silver</t>
  </si>
  <si>
    <t>Macbook Air 13" (M2 16/256) MC7W4, Starlight</t>
  </si>
  <si>
    <t>Macbook Air 13" (M2 16/256) MC7X4, Midnight</t>
  </si>
  <si>
    <t>Macbook Air 13" (M2 8/512) MLXX3, Space Gray</t>
  </si>
  <si>
    <t>Macbook Air 13" (M2 8/512) MLY03, Silver</t>
  </si>
  <si>
    <t>Macbook Air 13" (M2 8/512) MLY23, Starlight</t>
  </si>
  <si>
    <t>Macbook Air 13" (M2 8/512) MLY43, Midnight</t>
  </si>
  <si>
    <t>13' Macbook Air M3</t>
  </si>
  <si>
    <t>Macbook Air 13' (M3 8/256) MRXT3, Starlight</t>
  </si>
  <si>
    <t>Macbook Air 13' (M3 8/256) MRXV3, Midnight</t>
  </si>
  <si>
    <t>Macbook Air 13' (M3 8/256) MRXN3, Space Gray</t>
  </si>
  <si>
    <t>Macbook Air 13' (M3 8/256) MRXQ3, Silver</t>
  </si>
  <si>
    <t>Macbook Air 13' (M3 16/256) , Starlight</t>
  </si>
  <si>
    <t>Macbook Air 13' (M3 16/256) , Midnight</t>
  </si>
  <si>
    <t>Macbook Air 13' (M3 16/256) , Space Gray</t>
  </si>
  <si>
    <t>Macbook Air 13' (M3 16/256) , Silver</t>
  </si>
  <si>
    <t>Macbook Air 13' (M3 8/512) , Starlight</t>
  </si>
  <si>
    <t>Macbook Air 13' (M3 8/512) , Midnight</t>
  </si>
  <si>
    <t>Macbook Air 13' (M3 8/512) , Space Gray</t>
  </si>
  <si>
    <t>Macbook Air 13' (M3 8/512) , Silver</t>
  </si>
  <si>
    <t>15' Macbook Air M3</t>
  </si>
  <si>
    <t>Macbook Air 15' (M3 8/256) , Starlight</t>
  </si>
  <si>
    <t>Macbook Air 15' (M3 8/256) , Midnight</t>
  </si>
  <si>
    <t>Macbook Air 15' (M3 8/256) , Space Gray</t>
  </si>
  <si>
    <t>Macbook Air 15' (M3 8/256) , Silver</t>
  </si>
  <si>
    <t>Macbook Air 15' (M3 16/256) , Starlight</t>
  </si>
  <si>
    <t>Macbook Air 15' (M3 16/256) MC9G4, Midnight</t>
  </si>
  <si>
    <t>Macbook Air 15' (M3 16/256) , Space Gray</t>
  </si>
  <si>
    <t>Macbook Air 15' (M3 16/256) , Silver</t>
  </si>
  <si>
    <t>Macbook Air 15' (M3 8/512) , Starlight</t>
  </si>
  <si>
    <t>Macbook Air 15' (M3 8/512) , Midnight</t>
  </si>
  <si>
    <t>Macbook Air 15' (M3 8/512) , Space Gray</t>
  </si>
  <si>
    <t>Macbook Air 15' (M3 8/512) , Silver</t>
  </si>
  <si>
    <t>14' Macbook Pro M3</t>
  </si>
  <si>
    <t>MacBook Pro 14' (M3 8/512) MR7J3, Silver</t>
  </si>
  <si>
    <t>MacBook Pro 14' (M3 8/512) MR7J3, Space Gray</t>
  </si>
  <si>
    <t>13' Macbook Air M4</t>
  </si>
  <si>
    <t>Macbook Air 13" (M4 16/256) MC6T4, Sky Blue</t>
  </si>
  <si>
    <t>Macbook Air 13" (M4 16/256) MW123, Midnight</t>
  </si>
  <si>
    <t>Macbook Air 13" (M4 16/256) MW0Y3, Starlight</t>
  </si>
  <si>
    <t>Macbook Air 13" (M4 16/256) MW0W3, Silver</t>
  </si>
  <si>
    <t>Macbook Air 13" (M4 16/512) MC6U4, Sky Blue</t>
  </si>
  <si>
    <t>Macbook Air 13" (M4 16/512) MW133, Midnight</t>
  </si>
  <si>
    <t>Macbook Air 13" (M4 16/512) MW103, Starlight</t>
  </si>
  <si>
    <t>Macbook Air 13" (M4 16/512) MW0X3, Silver</t>
  </si>
  <si>
    <t>15' Macbook Air M4</t>
  </si>
  <si>
    <t>Macbook Air 15" (M4 16/256) MC7A4, Sky Blue</t>
  </si>
  <si>
    <t>Macbook Air 15" (M4 16/256) MW1L3, Midnight</t>
  </si>
  <si>
    <t>Macbook Air 15" (M4 16/256) MW1J3, Starlight</t>
  </si>
  <si>
    <t>Macbook Air 15" (M4 16/256) MW1G3, Silver</t>
  </si>
  <si>
    <t>Macbook Air 15" (M4 16/512) , Sky Blue</t>
  </si>
  <si>
    <t>Macbook Air 15" (M4 16/512) MW1M3, Midnight</t>
  </si>
  <si>
    <t>Macbook Air 15" (M4 16/512) MW1K3, Starlight</t>
  </si>
  <si>
    <t>Macbook Air 15" (M4 16/512) MW1H3, Silver</t>
  </si>
  <si>
    <t xml:space="preserve">Macbook Air 15" (M4 24/512) </t>
  </si>
  <si>
    <t>14' Macbook Pro M4</t>
  </si>
  <si>
    <t>MacBook Pro 14' (M4 16/512) MW2W3, Silver</t>
  </si>
  <si>
    <t>MacBook Pro 14' (M4 16/512) MW2U3, Space Black</t>
  </si>
  <si>
    <t>MacBook Pro 14' (M4 16/1TB) MW2V3, Space Black</t>
  </si>
  <si>
    <t>MacBook Pro 14' (M4 24/512) MX2E3, Silver</t>
  </si>
  <si>
    <t>MacBook Pro 14' (M4 24/512) MX2H3, Space Black</t>
  </si>
  <si>
    <t xml:space="preserve">   iPhone 11</t>
  </si>
  <si>
    <t>iPhone 11 64ГБ White</t>
  </si>
  <si>
    <t>iPhone 11 64ГБ Black</t>
  </si>
  <si>
    <t>iPhone 11 128ГБ Black</t>
  </si>
  <si>
    <t xml:space="preserve">   iPhone 13, 128ГБ</t>
  </si>
  <si>
    <t>iPhone 13, 128ГБ Blue</t>
  </si>
  <si>
    <t>iPhone 13, 128ГБ Midnight</t>
  </si>
  <si>
    <t>iPhone 13, 128ГБ Green</t>
  </si>
  <si>
    <t>iPhone 13, 128ГБ Starlight</t>
  </si>
  <si>
    <t>iPhone 13, 128ГБ Pink</t>
  </si>
  <si>
    <t xml:space="preserve">   iPhone 14, 128ГБ</t>
  </si>
  <si>
    <t>iPhone 14, 128ГБ Midnight</t>
  </si>
  <si>
    <t>iPhone 14, 128ГБ Starlight</t>
  </si>
  <si>
    <t>iPhone 14, 128ГБ Blue</t>
  </si>
  <si>
    <t>iPhone 14, 128ГБ Yellow</t>
  </si>
  <si>
    <t>iPhone 14, 128ГБ Red</t>
  </si>
  <si>
    <t>iPhone 14, 256ГБ Midnight</t>
  </si>
  <si>
    <t>iPhone 14, 256ГБ Starlight</t>
  </si>
  <si>
    <t>iPhone 14, 256ГБ Blue</t>
  </si>
  <si>
    <t>iPhone 14, 256ГБ Yellow</t>
  </si>
  <si>
    <t>iPhone 14, 256ГБ Purple</t>
  </si>
  <si>
    <t xml:space="preserve">   iPhone 15</t>
  </si>
  <si>
    <t>iPhone 15, 128ГБ Black</t>
  </si>
  <si>
    <t>iPhone 15, 128ГБ Pink</t>
  </si>
  <si>
    <t>iPhone 15, 128ГБ Green</t>
  </si>
  <si>
    <t>iPhone 15, 128ГБ Blue</t>
  </si>
  <si>
    <t>iPhone 15, 256ГБ Black</t>
  </si>
  <si>
    <t>iPhone 15, 256ГБ Pink</t>
  </si>
  <si>
    <t>iPhone 15, 256ГБ Green</t>
  </si>
  <si>
    <t>iPhone 15, 256ГБ Blue</t>
  </si>
  <si>
    <t>iPhone 15, 256ГБ Yellow</t>
  </si>
  <si>
    <t xml:space="preserve">   iPhone 15 Pro </t>
  </si>
  <si>
    <t>iPhone 15Pro 128ГБ White (Sim + eSim)</t>
  </si>
  <si>
    <t>iPhone 15Pro 128ГБ Blue (Sim + eSim)</t>
  </si>
  <si>
    <t xml:space="preserve">   iPhone 15 Pro Max</t>
  </si>
  <si>
    <t>iPhone 15 Pro Max 256ГБ Natural (Sim + eSim)</t>
  </si>
  <si>
    <t>iPhone 15 Pro Max 256ГБ Blue (Sim + eSim)</t>
  </si>
  <si>
    <t>iPhone 15 Pro Max 512ГБ Black (Sim + eSim)</t>
  </si>
  <si>
    <t>iPhone 15 Pro Max 512ГБ Blue (Sim + eSim)</t>
  </si>
  <si>
    <t>iPhone 15 Pro Max 512ГБ Natural (Sim + eSim)</t>
  </si>
  <si>
    <t>iPhone 15 Pro Max 512ГБ White (Sim + eSim)</t>
  </si>
  <si>
    <t xml:space="preserve">   iPhone 16 е</t>
  </si>
  <si>
    <t>iPhone 16е, 128ГБ Black</t>
  </si>
  <si>
    <t>iPhone 16е, 128ГБ White</t>
  </si>
  <si>
    <t>iPhone 16е, 256ГБ Black</t>
  </si>
  <si>
    <t>iPhone 16е, 256ГБ White</t>
  </si>
  <si>
    <t xml:space="preserve">   iPhone 16</t>
  </si>
  <si>
    <t>iPhone 16, 128ГБ Black</t>
  </si>
  <si>
    <t>iPhone 16, 128ГБ White</t>
  </si>
  <si>
    <t>iPhone 16, 128ГБ Ultramarine</t>
  </si>
  <si>
    <t>iPhone 16, 128ГБ Teal</t>
  </si>
  <si>
    <t>iPhone 16, 128ГБ Pink</t>
  </si>
  <si>
    <t>iPhone 16, 256ГБ Black</t>
  </si>
  <si>
    <t>iPhone 16, 256ГБ White</t>
  </si>
  <si>
    <t>iPhone 16, 256ГБ Ultramarine</t>
  </si>
  <si>
    <t>iPhone 16, 256ГБ Teal</t>
  </si>
  <si>
    <t>iPhone 16, 256ГБ Pink</t>
  </si>
  <si>
    <t xml:space="preserve">   iPhone 16 Pro</t>
  </si>
  <si>
    <t>iPhone 16 Pro 128ГБ Natural (SIM + eSIM)</t>
  </si>
  <si>
    <t>iPhone 16 Pro 128ГБ Desert (SIM + eSIM)</t>
  </si>
  <si>
    <t>iPhone 16 Pro 128ГБ White (SIM + eSIM)</t>
  </si>
  <si>
    <t>iPhone 16 Pro 128ГБ Black (SIM + eSIM)</t>
  </si>
  <si>
    <t>iPhone 16 Pro 256ГБ Natural (SIM + eSIM)</t>
  </si>
  <si>
    <t>iPhone 16 Pro 256ГБ Desert (SIM + eSIM)</t>
  </si>
  <si>
    <t>iPhone 16 Pro 256ГБ White (SIM + eSIM)</t>
  </si>
  <si>
    <t>iPhone 16 Pro 256ГБ Black (SIM + eSIM)</t>
  </si>
  <si>
    <t xml:space="preserve">   iPhone 16 Pro Max</t>
  </si>
  <si>
    <t>iPhone 16 Pro Max 256GB Natural (SIM + eSIM)</t>
  </si>
  <si>
    <t>iPhone 16 Pro Max 256GB Desert (SIM + eSIM)</t>
  </si>
  <si>
    <t>iPhone 16 Pro Max 256GB White (SIM + eSIM)</t>
  </si>
  <si>
    <t>iPhone 16 Pro Max 256GB Black (SIM + eSIM)</t>
  </si>
  <si>
    <t>iPad Mini 7 (2024) Wi-Fi 256ГБ</t>
  </si>
  <si>
    <t>iPad Mini 7 (2024) 256ГБ Wi-Fi Starlight</t>
  </si>
  <si>
    <t>iPad Mini 7 (2024) 256ГБ Wi-Fi Blue</t>
  </si>
  <si>
    <t>iPad Mini 7 (2024) 256ГБ Wi-Fi Purple</t>
  </si>
  <si>
    <t>iPad 10.9 (2022) Wi-Fi 64ГБ</t>
  </si>
  <si>
    <t>iPad 10.9 (2022) Wi-Fi 64ГБ Blue</t>
  </si>
  <si>
    <t>iPad 10.9 (2022) Wi-Fi 64ГБ Silver</t>
  </si>
  <si>
    <t>iPad 10.9 (2022) Wi-Fi 64ГБ Pink</t>
  </si>
  <si>
    <t>iPad 10.9 (2022) Wi-Fi 64ГБ Yellow</t>
  </si>
  <si>
    <t>iPad 10.9 (2022) Wi-Fi 256ГБ</t>
  </si>
  <si>
    <t>iPad 10.9 (2022) Wi-Fi 256ГБ Blue</t>
  </si>
  <si>
    <t>iPad 10.9 (2022) Wi-Fi 256ГБ Silver</t>
  </si>
  <si>
    <t>iPad 10.9 (2022) Wi-Fi 256ГБ Pink</t>
  </si>
  <si>
    <t>iPad 10.9 (2022) Wi-Fi 256ГБ Yellow</t>
  </si>
  <si>
    <t xml:space="preserve">  iPad 11 (2025) Wi-Fi 128ГБ</t>
  </si>
  <si>
    <t>iPad 11 (2025) Wi-Fi 128ГБ  Blue</t>
  </si>
  <si>
    <t>iPad 11 (2025) Wi-Fi 128ГБ Silver</t>
  </si>
  <si>
    <t>iPad 11 (2025) Wi-Fi 128ГБ Pink</t>
  </si>
  <si>
    <t xml:space="preserve">iPad 11 (2025) Wi-Fi 128ГБ Yellow </t>
  </si>
  <si>
    <t xml:space="preserve">  iPad 11 (2025) Wi-Fi 256ГБ</t>
  </si>
  <si>
    <t>iPad 11 (2025) Wi-Fi 256ГБ  Blue</t>
  </si>
  <si>
    <t>iPad 11 (2025) Wi-Fi 256ГБ Silver</t>
  </si>
  <si>
    <t>iPad 11 (2025) Wi-Fi 256ГБ Pink</t>
  </si>
  <si>
    <t xml:space="preserve">iPad 11 (2025) Wi-Fi 256ГБ Yellow </t>
  </si>
  <si>
    <t xml:space="preserve">  iPad Air 11 (M3) 2025 Wi-Fi 128ГБ</t>
  </si>
  <si>
    <t xml:space="preserve">iPad Air 11 M3(2025) Wi-Fi 128ГБ  </t>
  </si>
  <si>
    <t xml:space="preserve">iPad Air 11 M3(2025) Wi-Fi 128ГБ </t>
  </si>
  <si>
    <t>iPad Air 11 M3(2025) Wi-Fi 128ГБ Purple</t>
  </si>
  <si>
    <t xml:space="preserve">  iPad Air 11 (M3) 2025 Wi-Fi 256ГБ</t>
  </si>
  <si>
    <t>iPad Air 11 M3(2025) Wi-Fi 256ГБ Space Gray</t>
  </si>
  <si>
    <t>iPad Air 11 M3(2025) Wi-Fi 256ГБ Starlight</t>
  </si>
  <si>
    <t xml:space="preserve">iPad Air 11 M3(2025) Wi-Fi 256ГБ </t>
  </si>
  <si>
    <t>iPad Air 11 M3(2025) Wi-Fi 256ГБ Purple</t>
  </si>
  <si>
    <t xml:space="preserve">  iPad Air 13 (M3) 2025 Wi-Fi 128ГБ</t>
  </si>
  <si>
    <t>iPad Air 13 M3(2025) Wi-Fi 128ГБ  Space Gray</t>
  </si>
  <si>
    <t>iPad Air 13 M3(2025) Wi-Fi 128ГБ Starlight</t>
  </si>
  <si>
    <t xml:space="preserve">iPad Air 13 M3(2025) Wi-Fi 128ГБ </t>
  </si>
  <si>
    <t>iPad Air 13 M3(2025) Wi-Fi 128ГБ Purple</t>
  </si>
  <si>
    <t xml:space="preserve">  iPad Pro 11 (M4) 2025 Wi-Fi 256ГБ</t>
  </si>
  <si>
    <t xml:space="preserve">iPad Pro 11 M4(2025) Wi-Fi 256ГБ  </t>
  </si>
  <si>
    <t>iPad Pro 11 M4(2025) Wi-Fi 256ГБ Silver</t>
  </si>
  <si>
    <t xml:space="preserve">iPad Pro 11 M4(2025) Wi-Fi 256ГБ </t>
  </si>
  <si>
    <t>iPad Pro 11 M4(2025) Wi-Fi 256ГБ Black</t>
  </si>
  <si>
    <t xml:space="preserve">  iPad Pro 13 (M4) 2025 Wi-Fi 256ГБ</t>
  </si>
  <si>
    <t xml:space="preserve">iPad Pro 13 M4(2025) Wi-Fi 256ГБ  </t>
  </si>
  <si>
    <t>iPad Pro 13 M4(2025) Wi-Fi 256ГБ</t>
  </si>
  <si>
    <t xml:space="preserve">iPad Pro 13 M4(2025) Wi-Fi 256ГБ </t>
  </si>
  <si>
    <t>iPad Pro 13 M4(2025) Wi-Fi 256ГБ Black</t>
  </si>
  <si>
    <t>iPad Pro 13 M4(2025) Wi-Fi 512ГБ Space Black</t>
  </si>
  <si>
    <t>Samsung A</t>
  </si>
  <si>
    <t xml:space="preserve">A06 4/128 Gold </t>
  </si>
  <si>
    <t xml:space="preserve">A06 4/128 Light Blue </t>
  </si>
  <si>
    <t xml:space="preserve">A06 6/128 Black </t>
  </si>
  <si>
    <t xml:space="preserve">A06 6/128 Gold </t>
  </si>
  <si>
    <t xml:space="preserve">A16 4/128 Black </t>
  </si>
  <si>
    <t xml:space="preserve">A16 4/128 Gray </t>
  </si>
  <si>
    <t xml:space="preserve">A16 4/128 Green </t>
  </si>
  <si>
    <t xml:space="preserve">A16 6/128 Black </t>
  </si>
  <si>
    <t xml:space="preserve">A16 6/128 Gray </t>
  </si>
  <si>
    <t xml:space="preserve">A16 6/128 Green </t>
  </si>
  <si>
    <t xml:space="preserve">A16 8/256 Black </t>
  </si>
  <si>
    <t xml:space="preserve">A16 8/256 Gray </t>
  </si>
  <si>
    <t xml:space="preserve">A16 8/256 Green </t>
  </si>
  <si>
    <t xml:space="preserve">A25 8/256 Light Blue </t>
  </si>
  <si>
    <t xml:space="preserve">A25 8/256 Yellow </t>
  </si>
  <si>
    <t xml:space="preserve">A26 6/128 Black </t>
  </si>
  <si>
    <t xml:space="preserve">A26 6/128 Mint </t>
  </si>
  <si>
    <t xml:space="preserve">A26 8/256 Black </t>
  </si>
  <si>
    <t xml:space="preserve">A26 8/256 Pink </t>
  </si>
  <si>
    <t xml:space="preserve">A26 8/256 White </t>
  </si>
  <si>
    <t xml:space="preserve">A26 8/256 Mint </t>
  </si>
  <si>
    <t xml:space="preserve">A36 6/128 Black </t>
  </si>
  <si>
    <t xml:space="preserve">A36 6/128 White </t>
  </si>
  <si>
    <t xml:space="preserve">A36 8/128 Black </t>
  </si>
  <si>
    <t xml:space="preserve">A36 8/128 Lavender </t>
  </si>
  <si>
    <t xml:space="preserve">A36 8/128 Lime </t>
  </si>
  <si>
    <t xml:space="preserve">A36 8/128 White </t>
  </si>
  <si>
    <t xml:space="preserve">A36 8/256 Black </t>
  </si>
  <si>
    <t xml:space="preserve">A36 8/256 Lavender </t>
  </si>
  <si>
    <t xml:space="preserve">A36 8/256 Lime </t>
  </si>
  <si>
    <t xml:space="preserve">A36 8/256 White </t>
  </si>
  <si>
    <t>A36 12/256 Lime</t>
  </si>
  <si>
    <t>A36 12/256 White</t>
  </si>
  <si>
    <t>A36 12/256 Black</t>
  </si>
  <si>
    <t xml:space="preserve">A55 8/256 Icyblue </t>
  </si>
  <si>
    <t xml:space="preserve">A55 8/256 Navy </t>
  </si>
  <si>
    <t xml:space="preserve">A55 12/256 Lilac </t>
  </si>
  <si>
    <t xml:space="preserve">A55 12/256 Navy </t>
  </si>
  <si>
    <t xml:space="preserve">A56 8/128 Graphite </t>
  </si>
  <si>
    <t xml:space="preserve">A56 8/128 Lightgray </t>
  </si>
  <si>
    <t xml:space="preserve">A56 8/128 Olive </t>
  </si>
  <si>
    <t xml:space="preserve">A56 8/128 Pink </t>
  </si>
  <si>
    <t xml:space="preserve">A56 8/256 Graphite </t>
  </si>
  <si>
    <t xml:space="preserve">A56 8/256 Lightgray </t>
  </si>
  <si>
    <t xml:space="preserve">A56 8/256 Olive </t>
  </si>
  <si>
    <t xml:space="preserve">A56 8/256 Pink </t>
  </si>
  <si>
    <t xml:space="preserve">A56 12/256 Graphite </t>
  </si>
  <si>
    <t xml:space="preserve">A56 12/256 Lightgray </t>
  </si>
  <si>
    <t xml:space="preserve">A56 12/256 Olive </t>
  </si>
  <si>
    <t xml:space="preserve">A56 12/256 Pink </t>
  </si>
  <si>
    <t xml:space="preserve">M55 5G 8/128 Black </t>
  </si>
  <si>
    <t>22000    </t>
  </si>
  <si>
    <t xml:space="preserve">M55 5G 8/256 Green </t>
  </si>
  <si>
    <t xml:space="preserve">M55 5G 8/256 Black </t>
  </si>
  <si>
    <t xml:space="preserve">M55 5G 8/256 Light Green </t>
  </si>
  <si>
    <t>Samsung  Z</t>
  </si>
  <si>
    <t>Я Flip6, 12/256 Mint</t>
  </si>
  <si>
    <t>Я Flip6, 12/256 Blue</t>
  </si>
  <si>
    <t>Samsung S</t>
  </si>
  <si>
    <t xml:space="preserve">S23 8/128 S911B Cream </t>
  </si>
  <si>
    <t xml:space="preserve">S23 8/128 S911B Green </t>
  </si>
  <si>
    <t xml:space="preserve">S23 8/128 S911B Lavender </t>
  </si>
  <si>
    <t xml:space="preserve">S23 8/256 S911B Cream </t>
  </si>
  <si>
    <t>S23 Ultra 12/256, Black</t>
  </si>
  <si>
    <t>S23 Ultra 12/256, Green</t>
  </si>
  <si>
    <t xml:space="preserve">S24 FE 8/128 S721B Gray </t>
  </si>
  <si>
    <t xml:space="preserve">S24 FE 8/256 S721B Blue </t>
  </si>
  <si>
    <t xml:space="preserve">S24 FE 8/256 S721B Graphite </t>
  </si>
  <si>
    <t xml:space="preserve">S24 FE 8/256 S721B Gray </t>
  </si>
  <si>
    <t xml:space="preserve">S24 FE 8/256 S721B Mint </t>
  </si>
  <si>
    <t xml:space="preserve">S24 FE 8/512 S721B Gray </t>
  </si>
  <si>
    <t xml:space="preserve">S24 8/128 S921B Black </t>
  </si>
  <si>
    <t xml:space="preserve">S24 8/128 S921B Violet </t>
  </si>
  <si>
    <t xml:space="preserve">S24 8/128 S921B Yellow </t>
  </si>
  <si>
    <t xml:space="preserve">S24 8/256 S921B Violet </t>
  </si>
  <si>
    <t xml:space="preserve">S24 8/256 S921B Yellow </t>
  </si>
  <si>
    <t xml:space="preserve">S24 8/512 S921B Black </t>
  </si>
  <si>
    <t xml:space="preserve">S24+ 12/256 S926B Black </t>
  </si>
  <si>
    <t xml:space="preserve">S24+ 12/256 S926B Violet </t>
  </si>
  <si>
    <t xml:space="preserve">S24+ 12/512 S926B Black </t>
  </si>
  <si>
    <t>57400 </t>
  </si>
  <si>
    <t xml:space="preserve">S24 Ultra 12/256 S928B Black </t>
  </si>
  <si>
    <t xml:space="preserve">S24 Ultra 12/256 S928B Gray </t>
  </si>
  <si>
    <t xml:space="preserve">S24 Ultra 12/256 S928B Violet </t>
  </si>
  <si>
    <t>S25 12/128 ГБ, (SIM + eSIM) Navy</t>
  </si>
  <si>
    <t>S25 12/128 ГБ, (SIM + eSIM) Icyblue</t>
  </si>
  <si>
    <t>S25 12/128 ГБ, (SIM + eSIM) Silver Shadow</t>
  </si>
  <si>
    <t>S25 12/128 ГБ, (SIM + eSIM) Mint</t>
  </si>
  <si>
    <t>S25 12/128 ГБ, (SIM + eSIM) Blueblack</t>
  </si>
  <si>
    <t>S25 12/128 ГБ, (SIM + eSIM) Coralred</t>
  </si>
  <si>
    <t>S25 12/128 ГБ, (SIM + eSIM) Pinkgold</t>
  </si>
  <si>
    <t xml:space="preserve">S25 12/256 S931B Blueblack </t>
  </si>
  <si>
    <t xml:space="preserve">S25 12/256 S931B Icyblue </t>
  </si>
  <si>
    <t xml:space="preserve">S25 12/256 S931B Mint </t>
  </si>
  <si>
    <t xml:space="preserve">S25 12/256 S931B Navy </t>
  </si>
  <si>
    <t xml:space="preserve">S25 12/256 S931B Silver </t>
  </si>
  <si>
    <t xml:space="preserve">S25+ 12/256 S936B Icyblue </t>
  </si>
  <si>
    <t xml:space="preserve">S25+ 12/256 S936B Mint </t>
  </si>
  <si>
    <t xml:space="preserve">S25+ 12/256 S936B Navy </t>
  </si>
  <si>
    <t xml:space="preserve">S25+ 12/256 S936B Silver </t>
  </si>
  <si>
    <t xml:space="preserve">S25+ 12/512 S936B Icyblue </t>
  </si>
  <si>
    <t xml:space="preserve">S25+ 12/512 S936B Mint </t>
  </si>
  <si>
    <t xml:space="preserve">S25+ 12/512 S936B Navy </t>
  </si>
  <si>
    <t xml:space="preserve">S25+ 12/512 S936B Silver </t>
  </si>
  <si>
    <t>Samsung Galaxy S25 Ultra 256</t>
  </si>
  <si>
    <t>S25 Ultra 12/256 ГБ,S938B Black</t>
  </si>
  <si>
    <t>S25 Ultra 12/256 ГБ,S938B Jetblack</t>
  </si>
  <si>
    <t>S25 Ultra 12/256 ГБ,S938B Gray</t>
  </si>
  <si>
    <t>S25 Ultra 12/256 ГБ,S938B Whitesilver</t>
  </si>
  <si>
    <t>S25 Ultra 12/256 ГБ,S938B Silverblue</t>
  </si>
  <si>
    <t>S25 Ultra 12/256 ГБ,S938B Titanium Jadegreen</t>
  </si>
  <si>
    <t>S25 Ultra 12/256 ГБ,S938B Titanium Pinkgold</t>
  </si>
  <si>
    <t>Samsung Galaxy S25 Ultra 512</t>
  </si>
  <si>
    <t>S25 Ultra 12/512 ГБ,S938B Black</t>
  </si>
  <si>
    <t>S25 Ultra 12/512 ГБ,S938B Jetblack</t>
  </si>
  <si>
    <t>S25 Ultra 12/512 ГБ,S938B Gray</t>
  </si>
  <si>
    <t>S25 Ultra 12/512 ГБ,S938B Whitesilver</t>
  </si>
  <si>
    <t>S25 Ultra 12/512 ГБ,S938B Silverblue</t>
  </si>
  <si>
    <t>Realme Note</t>
  </si>
  <si>
    <t>Realme Note 60X 3/64 Black</t>
  </si>
  <si>
    <t>Realme Note 60X 3/64 Green</t>
  </si>
  <si>
    <t xml:space="preserve">HONOR </t>
  </si>
  <si>
    <t xml:space="preserve">Honor X7c 6/128 Black </t>
  </si>
  <si>
    <t xml:space="preserve">Honor X7c 6/128 Green </t>
  </si>
  <si>
    <t xml:space="preserve">Honor X7c 6/128 White </t>
  </si>
  <si>
    <t xml:space="preserve">Honor X8b 8/256 Black </t>
  </si>
  <si>
    <t xml:space="preserve">Honor X8b 8/256 Green </t>
  </si>
  <si>
    <t xml:space="preserve">Honor X8b 8/256 Silver </t>
  </si>
  <si>
    <t>Honor X8c 8/128 Black</t>
  </si>
  <si>
    <t xml:space="preserve">Honor X8c 8/128 Green </t>
  </si>
  <si>
    <t xml:space="preserve">Honor X9c 8/256 Blue </t>
  </si>
  <si>
    <t xml:space="preserve">Honor X9c 8/256 Violet </t>
  </si>
  <si>
    <t xml:space="preserve">Honor X9c 12/256 Black </t>
  </si>
  <si>
    <t xml:space="preserve">Honor X9c 12/256 Blue </t>
  </si>
  <si>
    <t xml:space="preserve">Honor 200 8/256 Black </t>
  </si>
  <si>
    <t xml:space="preserve">Honor 200 8/256 Green </t>
  </si>
  <si>
    <t xml:space="preserve">Honor 200 8/256 White </t>
  </si>
  <si>
    <t xml:space="preserve">Honor 200 12/512 Black </t>
  </si>
  <si>
    <t xml:space="preserve">Honor 200 12/512 Green </t>
  </si>
  <si>
    <t xml:space="preserve">Honor 200 12/512 White </t>
  </si>
  <si>
    <t xml:space="preserve">Honor 200 Pro 12/512 Black </t>
  </si>
  <si>
    <t xml:space="preserve">Honor 200 Pro 12/512 Ocean </t>
  </si>
  <si>
    <t xml:space="preserve">Honor Magic 7 12/256 Grey </t>
  </si>
  <si>
    <t xml:space="preserve">Honor Magic 7 12/256 White </t>
  </si>
  <si>
    <t xml:space="preserve">Honor Magic 7 Pro 12/512 Black </t>
  </si>
  <si>
    <t xml:space="preserve">Honor Magic 7 Pro 12/512 Blue </t>
  </si>
  <si>
    <t xml:space="preserve">Honor Magic 7 Pro 12/512 Grey </t>
  </si>
  <si>
    <t>Huawei</t>
  </si>
  <si>
    <t xml:space="preserve">Huawei Mate 70 Pro 12/512 Black </t>
  </si>
  <si>
    <t xml:space="preserve">Huawei Mate 70 Pro 12/512 Green </t>
  </si>
  <si>
    <t xml:space="preserve">Huawei Pura 70 12/256 Black </t>
  </si>
  <si>
    <t xml:space="preserve">Huawei Pura 70 12/256 Pink </t>
  </si>
  <si>
    <t xml:space="preserve">Huawei Pura 70 12/256 White </t>
  </si>
  <si>
    <t xml:space="preserve">Huawei Pura 70 pro 12/512 Black </t>
  </si>
  <si>
    <t xml:space="preserve">Huawei Pura 70 pro 12/512 White </t>
  </si>
  <si>
    <t>Redmi | Note</t>
  </si>
  <si>
    <t xml:space="preserve">Redmi 13 6/128 NFC Black </t>
  </si>
  <si>
    <t xml:space="preserve">Redmi 13 6/128 NFC Gold </t>
  </si>
  <si>
    <t xml:space="preserve">Redmi 13 8/256 NFC Black </t>
  </si>
  <si>
    <t xml:space="preserve">Redmi 14C 4/128 NFC Green </t>
  </si>
  <si>
    <t xml:space="preserve">Note 13 Pro+ 5G 8/256 Purple </t>
  </si>
  <si>
    <t xml:space="preserve">Note 13 Pro+ 5G 12/512 Black </t>
  </si>
  <si>
    <t xml:space="preserve">Note 13 Pro+ 5G 12/512 Purple </t>
  </si>
  <si>
    <t xml:space="preserve">Note 13 Pro+ 5G 12/512 White </t>
  </si>
  <si>
    <t xml:space="preserve">Note 14 4G 6/128 NFC Black </t>
  </si>
  <si>
    <t xml:space="preserve">Note 14 4G 6/128 NFC Blue </t>
  </si>
  <si>
    <t xml:space="preserve">Note 14 4G 6/128 NFC Green </t>
  </si>
  <si>
    <t xml:space="preserve">Note 14 4G 8/128 NFC Blue </t>
  </si>
  <si>
    <t xml:space="preserve">Note 14 4G 8/128 NFC Green </t>
  </si>
  <si>
    <t xml:space="preserve">Note 14 4G 8/256 NFC Black </t>
  </si>
  <si>
    <t xml:space="preserve">Note 14 4G 8/256 NFC Blue </t>
  </si>
  <si>
    <t xml:space="preserve">Note 14 4G 8/256 NFC Green </t>
  </si>
  <si>
    <t xml:space="preserve">Note 14 4G 8/256 NFC Purple </t>
  </si>
  <si>
    <t xml:space="preserve">Note 14S 4G 8/256 NFC Black </t>
  </si>
  <si>
    <t xml:space="preserve">Note 14S 4G 8/256 NFC Blue </t>
  </si>
  <si>
    <t xml:space="preserve">Note 14S 4G 8/256 NFC Purple </t>
  </si>
  <si>
    <t xml:space="preserve">Note 14 Pro 4G 8/256 Black </t>
  </si>
  <si>
    <t xml:space="preserve">Note 14 Pro 4G 8/256 Blue </t>
  </si>
  <si>
    <t xml:space="preserve">Note 14 Pro 4G 8/256 Purple </t>
  </si>
  <si>
    <t xml:space="preserve">Note 14 Pro 4G 12/256 Black </t>
  </si>
  <si>
    <t xml:space="preserve">Note 14 Pro 4G 12/256 Blue </t>
  </si>
  <si>
    <t xml:space="preserve">Note 14 Pro 4G 12/512 Black </t>
  </si>
  <si>
    <t xml:space="preserve">Note 14 Pro 4G 12/512 Blue </t>
  </si>
  <si>
    <t xml:space="preserve">Note 14 Pro 4G 12/512 Purple </t>
  </si>
  <si>
    <t xml:space="preserve">Note 14 Pro 5G 8/256 Black </t>
  </si>
  <si>
    <t xml:space="preserve">Note 14 Pro 5G 8/256 Green </t>
  </si>
  <si>
    <t xml:space="preserve">Note 14 Pro 5G 8/256 Purple </t>
  </si>
  <si>
    <t xml:space="preserve">Note 14 Pro 5G 12/512 Black </t>
  </si>
  <si>
    <t xml:space="preserve">Note 14 Pro 5G 12/512 Green </t>
  </si>
  <si>
    <t xml:space="preserve">Note 14 Pro 5G 12/512 Purple </t>
  </si>
  <si>
    <t xml:space="preserve">Note 14 Pro+ 5G 8/256 Black </t>
  </si>
  <si>
    <t xml:space="preserve">Note 14 Pro+ 5G 8/256 Blue </t>
  </si>
  <si>
    <t xml:space="preserve">Note 14 Pro+ 5G 8/256 Purple </t>
  </si>
  <si>
    <t xml:space="preserve">Note 14 Pro+ 5G 12/512 Black </t>
  </si>
  <si>
    <t xml:space="preserve">Note 14 Pro+ 5G 12/512 Blue </t>
  </si>
  <si>
    <t xml:space="preserve">Note 14 Pro+ 5G 12/512 Purple </t>
  </si>
  <si>
    <t>Xiaomi</t>
  </si>
  <si>
    <t xml:space="preserve">Xiaomi 12 5G 8/256 Blue </t>
  </si>
  <si>
    <t xml:space="preserve">Xiaomi 12 5G 8/256 Purple </t>
  </si>
  <si>
    <t xml:space="preserve">Xiaomi 13T 5G 8/256 Black </t>
  </si>
  <si>
    <t xml:space="preserve">Xiaomi 13T Pro 5G 12/512 Black </t>
  </si>
  <si>
    <t xml:space="preserve">Xiaomi 13T Pro 5G 12/512 Green </t>
  </si>
  <si>
    <t xml:space="preserve">Xiaomi 14T 5G 12/256 Black </t>
  </si>
  <si>
    <t xml:space="preserve">Xiaomi 14T 5G 12/256 Blue </t>
  </si>
  <si>
    <t xml:space="preserve">Xiaomi 14T 5G 12/256 Green </t>
  </si>
  <si>
    <t xml:space="preserve">Xiaomi 14T 5G 12/256 Gray </t>
  </si>
  <si>
    <t xml:space="preserve">Xiaomi 14T 5G 12/512 Black </t>
  </si>
  <si>
    <t xml:space="preserve">Xiaomi 14T 5G 12/512 Blue </t>
  </si>
  <si>
    <t xml:space="preserve">Xiaomi 14T 5G 12/512 Gray </t>
  </si>
  <si>
    <t xml:space="preserve">Xiaomi 14T Pro 5G 12/256 Gray </t>
  </si>
  <si>
    <t xml:space="preserve">Xiaomi 14T Pro 5G 12/512 Black </t>
  </si>
  <si>
    <t xml:space="preserve">Xiaomi 14T Pro 5G 12/512 Blue </t>
  </si>
  <si>
    <t xml:space="preserve">Xiaomi 14T Pro 5G 12/1024 Black </t>
  </si>
  <si>
    <t xml:space="preserve">Xiaomi 14T Pro 5G 12/1024 Blue </t>
  </si>
  <si>
    <t xml:space="preserve">Xiaomi 15 5G 12/256 Black </t>
  </si>
  <si>
    <t xml:space="preserve">Xiaomi 15 5G 12/256 Green </t>
  </si>
  <si>
    <t xml:space="preserve">Xiaomi 15 5G 12/256 White </t>
  </si>
  <si>
    <t xml:space="preserve">Xiaomi 15 5G 12/512 Black </t>
  </si>
  <si>
    <t xml:space="preserve">Xiaomi 15 5G 12/512 Green </t>
  </si>
  <si>
    <t xml:space="preserve">Xiaomi 15 5G 12/512 White </t>
  </si>
  <si>
    <t xml:space="preserve">🇬🇧Xiaomi 15 Ultra 5G 16/512 Black </t>
  </si>
  <si>
    <t xml:space="preserve">🇪🇺Xiaomi 15 Ultra 5G 16/512 Black </t>
  </si>
  <si>
    <t xml:space="preserve">🇷🇺 Xiaomi 15 Ultra 5G 16/512 Black </t>
  </si>
  <si>
    <t xml:space="preserve">🇪🇺Xiaomi 15 Ultra 5G 16/512 White </t>
  </si>
  <si>
    <t>POCO</t>
  </si>
  <si>
    <t xml:space="preserve">Poco M5s 4G 8/256 Grey </t>
  </si>
  <si>
    <t xml:space="preserve">Poco M6 4G 6/128 Purple </t>
  </si>
  <si>
    <t xml:space="preserve">Poco M6 4G 8/256 Black </t>
  </si>
  <si>
    <t xml:space="preserve">Poco M6 Pro 4G 8/256 Purple </t>
  </si>
  <si>
    <t xml:space="preserve">Poco M6 Pro 4G 12/512 Black </t>
  </si>
  <si>
    <t xml:space="preserve">Poco M6 Pro 4G 12/512 Blue </t>
  </si>
  <si>
    <t xml:space="preserve">Poco M6 Pro 4G 12/512 Purple </t>
  </si>
  <si>
    <t xml:space="preserve">Poco M7 Pro 8/256 Green </t>
  </si>
  <si>
    <t xml:space="preserve">Poco M7 Pro 8/256 Silver </t>
  </si>
  <si>
    <t xml:space="preserve">Poco X6 Pro 5G 12/512 Black </t>
  </si>
  <si>
    <t xml:space="preserve">Poco X6 Pro 5G 12/512 Grey </t>
  </si>
  <si>
    <t xml:space="preserve">Poco X6 Pro 5G 12/512 Yellow </t>
  </si>
  <si>
    <t xml:space="preserve">Poco X7 5G 8/256 Green </t>
  </si>
  <si>
    <t xml:space="preserve">Poco X7 5G 8/256 Silver </t>
  </si>
  <si>
    <t xml:space="preserve">Poco X7 5G 12/512 Green </t>
  </si>
  <si>
    <t xml:space="preserve">Poco X7 5G 12/512 Silver </t>
  </si>
  <si>
    <t xml:space="preserve">Poco X7 Pro 5G 8/256 Black </t>
  </si>
  <si>
    <t xml:space="preserve">Poco X7 Pro 5G 8/256 Green </t>
  </si>
  <si>
    <t xml:space="preserve">Poco X7 Pro 5G 8/256 Yellow </t>
  </si>
  <si>
    <t xml:space="preserve">Poco X7 Pro 5G 12/256 Black </t>
  </si>
  <si>
    <t xml:space="preserve">Poco X7 Pro 5G 12/256 Green </t>
  </si>
  <si>
    <t xml:space="preserve">Poco X7 Pro 5G 12/256 Yellow </t>
  </si>
  <si>
    <t xml:space="preserve">Poco X7 Pro 5G 12/512 Black </t>
  </si>
  <si>
    <t xml:space="preserve">Poco X7 Pro 5G 12/512 Green </t>
  </si>
  <si>
    <t xml:space="preserve">Poco X7 Pro 5G 12/512 Yellow </t>
  </si>
  <si>
    <t xml:space="preserve">Poco F6 5G 8/256 Black </t>
  </si>
  <si>
    <t xml:space="preserve">Poco F6 5G 8/256 Green </t>
  </si>
  <si>
    <t xml:space="preserve">Poco F6 5G 8/256 Titanium </t>
  </si>
  <si>
    <t xml:space="preserve">Poco F6 5G 12/512 Black </t>
  </si>
  <si>
    <t xml:space="preserve">Poco F6 5G 12/512 Green </t>
  </si>
  <si>
    <t xml:space="preserve">Poco F6 5G 12/512 Titanium </t>
  </si>
  <si>
    <t xml:space="preserve">Poco F6 Pro 5G 12/512 Black </t>
  </si>
  <si>
    <t xml:space="preserve">Poco F6 Pro 5G 12/512 White </t>
  </si>
  <si>
    <t xml:space="preserve">Poco F7 Pro 5G 12/256 Black </t>
  </si>
  <si>
    <t xml:space="preserve">Poco F7 Pro 5G 12/256 Blue </t>
  </si>
  <si>
    <t xml:space="preserve">Poco F7 Pro 5G 12/256 Silver </t>
  </si>
  <si>
    <t xml:space="preserve">Poco F7 Pro 5G 12/512 Black </t>
  </si>
  <si>
    <t xml:space="preserve">Poco F7 Pro 5G 12/512 Blue </t>
  </si>
  <si>
    <t xml:space="preserve">Poco F7 Pro 5G 12/512 Silver </t>
  </si>
  <si>
    <t xml:space="preserve">Poco F7 Ultra 5G 12/256 Black </t>
  </si>
  <si>
    <t xml:space="preserve">Poco F7 Ultra 5G 12/256 Yellow </t>
  </si>
  <si>
    <t xml:space="preserve">Poco F7 Ultra 5G 16/512 Black </t>
  </si>
  <si>
    <t xml:space="preserve">Poco F7 Ultra 5G 16/512 Yellow </t>
  </si>
  <si>
    <t>Poco | Redmi | Xiaomi PAD</t>
  </si>
  <si>
    <t xml:space="preserve">Poco Pad 8/256 Wi-Fi Gray </t>
  </si>
  <si>
    <t xml:space="preserve">Redmi Pad SE 8.7 4G 4/128 Blue </t>
  </si>
  <si>
    <t xml:space="preserve">Redmi Pad SE 8.7 4G 4/128 Gray </t>
  </si>
  <si>
    <t xml:space="preserve">Redmi Pad SE 8/256 Wi-Fi Gray </t>
  </si>
  <si>
    <t xml:space="preserve">Redmi Pad SE 8/256 Wi-Fi Green </t>
  </si>
  <si>
    <t xml:space="preserve">Redmi Pad SE 8/256 Wi-Fi Purple </t>
  </si>
  <si>
    <t xml:space="preserve">Redmi Pad Pro 8/256 Wi-Fi Gray </t>
  </si>
  <si>
    <t xml:space="preserve">Redmi Pad Pro 8/256 Wi-Fi Green </t>
  </si>
  <si>
    <t xml:space="preserve">Xiaomi Pad 6 8/256 Wi-Fi Grey </t>
  </si>
  <si>
    <t xml:space="preserve">Xiaomi Pad 7 8/128 Wi-Fi Blue </t>
  </si>
  <si>
    <t xml:space="preserve">Xiaomi Pad 7 8/128 Wi-Fi Green </t>
  </si>
  <si>
    <t xml:space="preserve">Xiaomi Pad 7 8/256 Wi-Fi Blue </t>
  </si>
  <si>
    <t xml:space="preserve">Xiaomi Pad 7 8/256 Wi-Fi Gray </t>
  </si>
  <si>
    <t xml:space="preserve">Xiaomi Pad 7 8/256 Wi-Fi Green </t>
  </si>
  <si>
    <t xml:space="preserve">Xiaomi Pad 7 Pro 8/256 Wi-Fi Blue </t>
  </si>
  <si>
    <t xml:space="preserve">Xiaomi Pad 7 Pro 8/256 Wi-Fi Gray </t>
  </si>
  <si>
    <t xml:space="preserve">Xiaomi Pad 7 Pro 8/256 Wi-Fi Greеn </t>
  </si>
  <si>
    <t xml:space="preserve">Xiaomi Pad 7 Pro 12/512 Wi-Fi Blue </t>
  </si>
  <si>
    <t xml:space="preserve">Xiaomi Pad 7 Pro 12/512 Wi-Fi Gray </t>
  </si>
  <si>
    <t xml:space="preserve">Xiaomi Pad 7 Pro 12/512 Wi-Fi Greеn </t>
  </si>
  <si>
    <t xml:space="preserve">ДОПОЛНИТЕЛЬНО но ВАЖНО </t>
  </si>
  <si>
    <t>(VR шлем) Oculus Quest 3, 512 GB</t>
  </si>
  <si>
    <t>(VR шлем) Oculus Quest 3S, 128 GB</t>
  </si>
  <si>
    <t>Apple Magic mouse 3 (Lighting), White</t>
  </si>
  <si>
    <t>Apple Magic mouse 3 (Lighting), Black</t>
  </si>
  <si>
    <t>Apple Magic mouse (UCB-C), White</t>
  </si>
  <si>
    <t>Apple Magic mouse (UCB-C), Black</t>
  </si>
  <si>
    <t>Экшн камера GoPro 13 Hero, Black</t>
  </si>
  <si>
    <t>Экшн камера GoPro 12 Hero, Black</t>
  </si>
  <si>
    <t>Экшн камера DJI Osmo Pocket 3 Creator Combo, Black</t>
  </si>
  <si>
    <t>Экшн-камера DJI Osmo Pocket 3, Black</t>
  </si>
  <si>
    <t>Фотоаппарат Canon PowerShot G7 X Mark III, Black</t>
  </si>
  <si>
    <t>Фотоаппарат Canon PowerShot G7 X Mark III, Silver</t>
  </si>
  <si>
    <t>Sony PlayStation 5</t>
  </si>
  <si>
    <t>PS5 PRO (Digital Edition)</t>
  </si>
  <si>
    <t>PS 5 Slim, 1TB (CFI-2000A01)</t>
  </si>
  <si>
    <t>PS 5 Slim, 1TB (CFI-2016A01)</t>
  </si>
  <si>
    <t>PS 5 Slim, 1TB (Digital Edition)</t>
  </si>
  <si>
    <t>Sony PlayStation VR2</t>
  </si>
  <si>
    <t>Sony PlayStation 5 Pro (комплекты)</t>
  </si>
  <si>
    <t xml:space="preserve"> PS5 PRO + Дисковод  для PS5</t>
  </si>
  <si>
    <t>Sony PlayStation 5 Slim (комплекты)</t>
  </si>
  <si>
    <t xml:space="preserve"> PS 5 Slim + 2-й геймпад + Док-станция</t>
  </si>
  <si>
    <t>Дисковод Sony PlayStation Disc Drive</t>
  </si>
  <si>
    <t>Дисковод Disc Drive(CFI-ZDD1)</t>
  </si>
  <si>
    <t xml:space="preserve">Apple аксессуары </t>
  </si>
  <si>
    <t>Magic Mouse Black USB-C</t>
  </si>
  <si>
    <t>Magic Mouse White USB-C</t>
  </si>
  <si>
    <t xml:space="preserve">Magic Trackpad USB-C Black </t>
  </si>
  <si>
    <t xml:space="preserve">Magic Trackpad USB-C White </t>
  </si>
  <si>
    <t xml:space="preserve"> Pencil Pro</t>
  </si>
  <si>
    <t xml:space="preserve"> Pencil 2</t>
  </si>
  <si>
    <t>Яндекс Станция</t>
  </si>
  <si>
    <t xml:space="preserve">Умная колонка Яндекс Станция Миди Изумрудный  </t>
  </si>
  <si>
    <t xml:space="preserve">Умная колонка Яндекс Станция Лайт 2 Синяя </t>
  </si>
  <si>
    <t xml:space="preserve">Умная колонка Яндекс Станция Лайт 2 Фиолетовая </t>
  </si>
  <si>
    <t xml:space="preserve">Умная колонка Яндекс.Станция Мини 3 Black (Черный) </t>
  </si>
  <si>
    <t xml:space="preserve">REMAX GL-27 / iPhone 16 Pro </t>
  </si>
  <si>
    <t xml:space="preserve">443 REMAX GL-27 Privacy / iPhone 16 Pro </t>
  </si>
  <si>
    <t xml:space="preserve">619 REMAX GL-86  / iPhone 16 Pro </t>
  </si>
  <si>
    <t xml:space="preserve">543 REMAX GL-83  / iPhone 16 Pro </t>
  </si>
  <si>
    <t xml:space="preserve">648 REMAX ES-01  / iPhone 16 Pro </t>
  </si>
  <si>
    <t>650 REMAX GL-27 Privacy / iPhone 16 Pro Max</t>
  </si>
  <si>
    <t>620 REMAX GL-86  / iPhone 16 Pro Max</t>
  </si>
  <si>
    <t>549 REMAX GL-83  / iPhone 16 Pro Max</t>
  </si>
  <si>
    <t>646 REMAX GL-81  / iPhone 16 Pro Max</t>
  </si>
  <si>
    <t>449 REMAX GL-27 / S25/S24</t>
  </si>
  <si>
    <t>449 REMAX GL-27 / S25 Ultra</t>
  </si>
  <si>
    <t>Sony PlayStation Portal Remote Player</t>
  </si>
  <si>
    <t>Sony WH-1000XM6</t>
  </si>
  <si>
    <t xml:space="preserve">Nintendo Switch 2 </t>
  </si>
  <si>
    <t>OnePlus Buds 4 E513A Green 🇨🇳</t>
  </si>
  <si>
    <t>OnePlus Buds 4 E513A Storm Gray 🇪🇺</t>
  </si>
  <si>
    <t>OnePlus Buds Pro 3 E512A  Lunar Radiance 🇪🇺</t>
  </si>
  <si>
    <t>OnePlus Buds Pro 3 E512A  Midnight Opus 🇪🇺</t>
  </si>
  <si>
    <t>Marshall Major 5 black</t>
  </si>
  <si>
    <t>Marshall Major 5 brown</t>
  </si>
  <si>
    <t>Marshall Major 5 cream</t>
  </si>
  <si>
    <t>Sony WH-1000XM6, Black</t>
  </si>
  <si>
    <t xml:space="preserve">Sony WH-1000XM6, Silver </t>
  </si>
  <si>
    <t>Macbook Air 15' (M2 8/256) , Midnight</t>
  </si>
  <si>
    <t>Nintendo Switch 2 + Mario</t>
  </si>
  <si>
    <t>СМ</t>
  </si>
  <si>
    <t>Общий итог</t>
  </si>
  <si>
    <t>Промкод</t>
  </si>
  <si>
    <t>Цена для клиента</t>
  </si>
  <si>
    <t>Столбец1</t>
  </si>
  <si>
    <t>Товар</t>
  </si>
  <si>
    <t xml:space="preserve">Black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</si>
</sst>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22">
    <font>
      <sz val="12"/>
      <color theme="1"/>
      <name val="Aptos Narrow"/>
      <family val="2"/>
      <charset val="204"/>
      <scheme val="minor"/>
    </font>
    <font>
      <b/>
      <sz val="12"/>
      <color theme="1"/>
      <name val="Aptos Narrow"/>
      <family val="2"/>
      <charset val="204"/>
      <scheme val="minor"/>
    </font>
    <font>
      <sz val="12"/>
      <color theme="1"/>
      <name val="Aptos Narrow"/>
      <scheme val="minor"/>
    </font>
    <font>
      <sz val="10"/>
      <color theme="1"/>
      <name val="Aptos Narrow"/>
      <scheme val="minor"/>
    </font>
    <font>
      <sz val="10"/>
      <color theme="1"/>
      <name val="Aptos Narrow"/>
      <family val="2"/>
      <charset val="204"/>
      <scheme val="minor"/>
    </font>
    <font>
      <b/>
      <sz val="12"/>
      <color theme="1"/>
      <name val="Aptos Narrow"/>
      <scheme val="minor"/>
    </font>
    <font>
      <sz val="12"/>
      <color theme="9" tint="-0.499984740745262"/>
      <name val="Aptos Narrow"/>
      <family val="2"/>
      <charset val="204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C00000"/>
      <name val="Aptos Narrow"/>
      <scheme val="minor"/>
    </font>
    <font>
      <sz val="12"/>
      <color rgb="FFC00000"/>
      <name val="Aptos Narrow"/>
      <family val="2"/>
      <charset val="204"/>
      <scheme val="minor"/>
    </font>
    <font>
      <sz val="12"/>
      <color rgb="FFC00000"/>
      <name val="Aptos Narrow"/>
      <family val="2"/>
      <scheme val="minor"/>
    </font>
    <font>
      <b/>
      <sz val="12"/>
      <color rgb="FFC00000"/>
      <name val="Aptos Narrow"/>
      <scheme val="minor"/>
    </font>
    <font>
      <sz val="12"/>
      <color theme="6"/>
      <name val="Aptos Narrow"/>
      <scheme val="minor"/>
    </font>
    <font>
      <sz val="12"/>
      <color theme="3" tint="0.249977111117893"/>
      <name val="Aptos Narrow"/>
      <scheme val="minor"/>
    </font>
    <font>
      <sz val="12"/>
      <color theme="3" tint="0.249977111117893"/>
      <name val="Aptos Narrow"/>
      <family val="2"/>
      <scheme val="minor"/>
    </font>
    <font>
      <b/>
      <sz val="12"/>
      <color theme="3" tint="0.249977111117893"/>
      <name val="Aptos Narrow"/>
      <scheme val="minor"/>
    </font>
    <font>
      <sz val="12"/>
      <color rgb="FF7030A0"/>
      <name val="Aptos Narrow"/>
      <scheme val="minor"/>
    </font>
    <font>
      <b/>
      <sz val="12"/>
      <color rgb="FF7030A0"/>
      <name val="Aptos Narrow"/>
      <scheme val="minor"/>
    </font>
    <font>
      <sz val="12"/>
      <color theme="9"/>
      <name val="Aptos Narrow"/>
      <scheme val="minor"/>
    </font>
    <font>
      <b/>
      <sz val="12"/>
      <color theme="9"/>
      <name val="Aptos Narrow"/>
      <scheme val="minor"/>
    </font>
    <font>
      <sz val="12"/>
      <color rgb="FFFF0000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quotePrefix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0" fontId="5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10" fontId="2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0" fillId="0" borderId="0" xfId="0" applyNumberForma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left"/>
    </xf>
    <xf numFmtId="9" fontId="5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left" vertical="center"/>
    </xf>
    <xf numFmtId="10" fontId="10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10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165" fontId="12" fillId="0" borderId="0" xfId="0" applyNumberFormat="1" applyFont="1" applyAlignment="1">
      <alignment horizontal="left" vertical="center"/>
    </xf>
    <xf numFmtId="10" fontId="11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0" fontId="9" fillId="0" borderId="0" xfId="0" applyFont="1"/>
    <xf numFmtId="1" fontId="9" fillId="0" borderId="0" xfId="0" applyNumberFormat="1" applyFont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3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1" fillId="0" borderId="0" xfId="0" applyFont="1"/>
    <xf numFmtId="3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4" fontId="14" fillId="0" borderId="0" xfId="0" applyNumberFormat="1" applyFont="1" applyAlignment="1">
      <alignment horizontal="left" vertical="center"/>
    </xf>
    <xf numFmtId="10" fontId="14" fillId="0" borderId="0" xfId="0" applyNumberFormat="1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164" fontId="14" fillId="0" borderId="0" xfId="0" applyNumberFormat="1" applyFont="1" applyAlignment="1">
      <alignment horizontal="left" vertical="center"/>
    </xf>
    <xf numFmtId="2" fontId="14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3" fontId="17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horizontal="left" vertical="center"/>
    </xf>
    <xf numFmtId="10" fontId="17" fillId="0" borderId="0" xfId="0" applyNumberFormat="1" applyFont="1" applyAlignment="1">
      <alignment horizontal="left" vertical="center"/>
    </xf>
    <xf numFmtId="165" fontId="17" fillId="0" borderId="0" xfId="0" applyNumberFormat="1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2" fontId="17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left" vertical="center"/>
    </xf>
    <xf numFmtId="3" fontId="17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3" fontId="19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horizontal="left" vertical="center"/>
    </xf>
    <xf numFmtId="10" fontId="19" fillId="0" borderId="0" xfId="0" applyNumberFormat="1" applyFont="1" applyAlignment="1">
      <alignment horizontal="left" vertical="center"/>
    </xf>
    <xf numFmtId="165" fontId="19" fillId="0" borderId="0" xfId="0" applyNumberFormat="1" applyFont="1" applyAlignment="1">
      <alignment horizontal="left" vertical="center"/>
    </xf>
    <xf numFmtId="164" fontId="19" fillId="0" borderId="0" xfId="0" applyNumberFormat="1" applyFont="1" applyAlignment="1">
      <alignment horizontal="left" vertical="center"/>
    </xf>
    <xf numFmtId="2" fontId="19" fillId="0" borderId="0" xfId="0" applyNumberFormat="1" applyFont="1" applyAlignment="1">
      <alignment horizontal="left" vertical="center"/>
    </xf>
    <xf numFmtId="165" fontId="20" fillId="0" borderId="0" xfId="0" applyNumberFormat="1" applyFont="1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3" fontId="21" fillId="0" borderId="0" xfId="0" applyNumberFormat="1" applyFont="1" applyAlignment="1">
      <alignment horizontal="left" vertical="center"/>
    </xf>
  </cellXfs>
  <cellStyles count="1">
    <cellStyle name="Обычный" xfId="0" builtinId="0"/>
  </cellStyles>
  <dxfs count="71">
    <dxf>
      <font>
        <b/>
      </font>
      <numFmt numFmtId="165" formatCode="0.0%"/>
      <alignment horizontal="left" vertical="center" textRotation="0" wrapText="0" indent="0" relativeIndent="255" justifyLastLine="0" shrinkToFit="0" readingOrder="0"/>
    </dxf>
    <dxf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numFmt numFmtId="2" formatCode="0.00"/>
      <alignment horizontal="left" vertical="center" textRotation="0" wrapText="0" indent="0" relativeIndent="255" justifyLastLine="0" shrinkToFit="0" readingOrder="0"/>
    </dxf>
    <dxf>
      <numFmt numFmtId="164" formatCode="#,##0.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</font>
      <numFmt numFmtId="165" formatCode="0.0%"/>
      <alignment horizontal="left" vertical="center" textRotation="0" wrapText="0" indent="0" relativeIndent="255" justifyLastLine="0" shrinkToFit="0" readingOrder="0"/>
    </dxf>
    <dxf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numFmt numFmtId="2" formatCode="0.00"/>
      <alignment horizontal="left" vertical="center" textRotation="0" wrapText="0" indent="0" relativeIndent="255" justifyLastLine="0" shrinkToFit="0" readingOrder="0"/>
    </dxf>
    <dxf>
      <numFmt numFmtId="164" formatCode="#,##0.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alignment horizontal="left" vertical="center" textRotation="0" wrapText="0" indent="0" relativeIndent="255" justifyLastLine="0" shrinkToFit="0" readingOrder="0"/>
    </dxf>
    <dxf>
      <font>
        <b/>
      </font>
      <numFmt numFmtId="165" formatCode="0.0%"/>
      <alignment horizontal="left" vertical="center" textRotation="0" wrapText="0" indent="0" relativeIndent="255" justifyLastLine="0" shrinkToFit="0" readingOrder="0"/>
    </dxf>
    <dxf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numFmt numFmtId="2" formatCode="0.00"/>
      <alignment horizontal="left" vertical="center" textRotation="0" wrapText="0" indent="0" relativeIndent="255" justifyLastLine="0" shrinkToFit="0" readingOrder="0"/>
    </dxf>
    <dxf>
      <numFmt numFmtId="164" formatCode="#,##0.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center" textRotation="0" wrapText="0" indent="0" relativeIndent="255" justifyLastLine="0" shrinkToFit="0" readingOrder="0"/>
    </dxf>
    <dxf>
      <fill>
        <patternFill patternType="solid">
          <fgColor rgb="FFFFFF00"/>
          <bgColor rgb="FF000000"/>
        </patternFill>
      </fill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  <dxf>
      <font>
        <b/>
      </font>
      <numFmt numFmtId="165" formatCode="0.0%"/>
      <alignment horizontal="left" vertical="center" textRotation="0" wrapText="0" indent="0" relativeIndent="255" justifyLastLine="0" shrinkToFit="0" readingOrder="0"/>
    </dxf>
    <dxf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numFmt numFmtId="2" formatCode="0.00"/>
      <alignment horizontal="left" vertical="center" textRotation="0" wrapText="0" indent="0" relativeIndent="255" justifyLastLine="0" shrinkToFit="0" readingOrder="0"/>
    </dxf>
    <dxf>
      <numFmt numFmtId="164" formatCode="#,##0.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numFmt numFmtId="14" formatCode="0.00%"/>
      <alignment horizontal="lef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numFmt numFmtId="4" formatCode="#,##0.0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numFmt numFmtId="3" formatCode="#,##0"/>
      <alignment horizontal="left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left" vertical="center" textRotation="0" wrapText="0" indent="0" relativeIndent="255" justifyLastLine="0" shrinkToFit="0" readingOrder="0"/>
    </dxf>
    <dxf>
      <font>
        <color rgb="FF215C98"/>
      </font>
    </dxf>
    <dxf>
      <alignment horizontal="left" vertical="center" textRotation="0" wrapText="0" indent="0" relativeIndent="255" justifyLastLine="0" shrinkToFit="0" readingOrder="0"/>
    </dxf>
    <dxf>
      <alignment horizontal="center" vertical="center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554" displayName="Таблица2554" ref="A1:O2" totalsRowShown="0" headerRowDxfId="70" dataDxfId="69">
  <autoFilter ref="A1:O2"/>
  <sortState ref="A2:O1003">
    <sortCondition sortBy="fontColor" ref="A1:A1003" dxfId="68"/>
  </sortState>
  <tableColumns count="15">
    <tableColumn id="1" name="Товар" dataDxfId="67"/>
    <tableColumn id="2" name="Заход" dataDxfId="66"/>
    <tableColumn id="3" name="Витрина" dataDxfId="65"/>
    <tableColumn id="17" name="ЯМ ₽" dataDxfId="64">
      <calculatedColumnFormula>IF(AND(F2&lt;&gt;"",H2&lt;&gt;"",I2&lt;&gt;"",K2&lt;&gt;""),F2+H2+I2+K2,"")</calculatedColumnFormula>
    </tableColumn>
    <tableColumn id="4" name="Размещение %" dataDxfId="63"/>
    <tableColumn id="5" name="Размещение ₽" dataDxfId="62">
      <calculatedColumnFormula>IF(AND(C2&lt;&gt;"",E2&lt;&gt;""),C2*E2,"")</calculatedColumnFormula>
    </tableColumn>
    <tableColumn id="14" name="Экваринг %" dataDxfId="61"/>
    <tableColumn id="15" name="Экваринг ₽" dataDxfId="60">
      <calculatedColumnFormula>IF(AND(C2&lt;&gt;"",G2&lt;&gt;""),C2*G2,"")</calculatedColumnFormula>
    </tableColumn>
    <tableColumn id="12" name="Обработка" dataDxfId="59"/>
    <tableColumn id="10" name="Буст %" dataDxfId="58"/>
    <tableColumn id="11" name="Буст ₽" dataDxfId="57">
      <calculatedColumnFormula>IF(AND(C2&lt;&gt;"",J2&lt;&gt;""),C2*J2,"")</calculatedColumnFormula>
    </tableColumn>
    <tableColumn id="6" name="Налоги" dataDxfId="56">
      <calculatedColumnFormula>IFERROR(C2*1%," ")</calculatedColumnFormula>
    </tableColumn>
    <tableColumn id="7" name="% за вывод" dataDxfId="55">
      <calculatedColumnFormula>IFERROR((C2-D2)*1.93%," ")</calculatedColumnFormula>
    </tableColumn>
    <tableColumn id="8" name="ПРИБЫЛЬ" dataDxfId="54">
      <calculatedColumnFormula>IF(AND(C2&lt;&gt;"",D2&lt;&gt;"",L2&lt;&gt;""),C2-(B2+D2+L2+M2),"")</calculatedColumnFormula>
    </tableColumn>
    <tableColumn id="9" name="Маржа" dataDxfId="53">
      <calculatedColumnFormula>IFERROR((N2/C2)*100%," ")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4" name="Таблица255445" displayName="Таблица255445" ref="A1:P950" totalsRowShown="0" headerRowDxfId="52" dataDxfId="51">
  <autoFilter ref="A1:P950">
    <filterColumn colId="15">
      <colorFilter dxfId="50"/>
    </filterColumn>
  </autoFilter>
  <tableColumns count="16">
    <tableColumn id="1" name="-------------------------ЯНДЕКС-------------------------" dataDxfId="49"/>
    <tableColumn id="2" name="Заход" dataDxfId="48"/>
    <tableColumn id="3" name="Витрина" dataDxfId="47"/>
    <tableColumn id="17" name="ЯМ ₽" dataDxfId="46">
      <calculatedColumnFormula>IF(AND(F2&lt;&gt;"",H2&lt;&gt;"",I2&lt;&gt;"",K2&lt;&gt;""),F2+H2+I2+K2,"")</calculatedColumnFormula>
    </tableColumn>
    <tableColumn id="4" name="Размещение %" dataDxfId="45"/>
    <tableColumn id="5" name="Размещение ₽" dataDxfId="44">
      <calculatedColumnFormula>IF(AND(C2&lt;&gt;"",E2&lt;&gt;""),C2*E2,"")</calculatedColumnFormula>
    </tableColumn>
    <tableColumn id="14" name="Экваринг %" dataDxfId="43"/>
    <tableColumn id="15" name="Экваринг ₽" dataDxfId="42">
      <calculatedColumnFormula>IF(AND(C2&lt;&gt;"",G2&lt;&gt;""),C2*G2,"")</calculatedColumnFormula>
    </tableColumn>
    <tableColumn id="12" name="Обработка" dataDxfId="41"/>
    <tableColumn id="10" name="Буст %" dataDxfId="40"/>
    <tableColumn id="11" name="Буст ₽" dataDxfId="39">
      <calculatedColumnFormula>IF(AND(C2&lt;&gt;"",J2&lt;&gt;""),C2*J2,"")</calculatedColumnFormula>
    </tableColumn>
    <tableColumn id="6" name="Налоги" dataDxfId="38">
      <calculatedColumnFormula>IFERROR(C2*1%," ")</calculatedColumnFormula>
    </tableColumn>
    <tableColumn id="7" name="% за вывод" dataDxfId="37">
      <calculatedColumnFormula>IFERROR((C2-D2)*1.93%," ")</calculatedColumnFormula>
    </tableColumn>
    <tableColumn id="8" name="ПРИБЫЛЬ" dataDxfId="36">
      <calculatedColumnFormula>IF(AND(C2&lt;&gt;"",D2&lt;&gt;"",L2&lt;&gt;""),C2-(B2+D2+L2+M2),"")</calculatedColumnFormula>
    </tableColumn>
    <tableColumn id="9" name="Маржа" dataDxfId="35">
      <calculatedColumnFormula>IFERROR((N2/C2)*100%," ")</calculatedColumnFormula>
    </tableColumn>
    <tableColumn id="13" name="Столбец1" dataDxfId="3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3" name="Таблица25544" displayName="Таблица25544" ref="A1:O761" totalsRowShown="0" headerRowDxfId="33" dataDxfId="32">
  <autoFilter ref="A1:O761"/>
  <tableColumns count="15">
    <tableColumn id="1" name="-------------------------ЯНДЕКС-------------------------" dataDxfId="31"/>
    <tableColumn id="2" name="Заход" dataDxfId="30"/>
    <tableColumn id="3" name="Витрина" dataDxfId="29"/>
    <tableColumn id="17" name="ЯМ ₽" dataDxfId="28">
      <calculatedColumnFormula>IF(AND(F2&lt;&gt;"",H2&lt;&gt;"",I2&lt;&gt;"",K2&lt;&gt;""),F2+H2+I2+K2,"")</calculatedColumnFormula>
    </tableColumn>
    <tableColumn id="4" name="Размещение %" dataDxfId="27"/>
    <tableColumn id="5" name="Размещение ₽" dataDxfId="26">
      <calculatedColumnFormula>IF(AND(C2&lt;&gt;"",E2&lt;&gt;""),C2*E2,"")</calculatedColumnFormula>
    </tableColumn>
    <tableColumn id="14" name="Экваринг %" dataDxfId="25"/>
    <tableColumn id="15" name="Экваринг ₽" dataDxfId="24">
      <calculatedColumnFormula>IF(AND(C2&lt;&gt;"",G2&lt;&gt;""),C2*G2,"")</calculatedColumnFormula>
    </tableColumn>
    <tableColumn id="12" name="Обработка" dataDxfId="23"/>
    <tableColumn id="10" name="Буст %" dataDxfId="22"/>
    <tableColumn id="11" name="Буст ₽" dataDxfId="21">
      <calculatedColumnFormula>IF(AND(C2&lt;&gt;"",J2&lt;&gt;""),C2*J2,"")</calculatedColumnFormula>
    </tableColumn>
    <tableColumn id="6" name="Налоги" dataDxfId="20">
      <calculatedColumnFormula>IFERROR(C2*1%," ")</calculatedColumnFormula>
    </tableColumn>
    <tableColumn id="7" name="% за вывод" dataDxfId="19">
      <calculatedColumnFormula>IFERROR((C2-D2)*1.93%," ")</calculatedColumnFormula>
    </tableColumn>
    <tableColumn id="8" name="ПРИБЫЛЬ" dataDxfId="18">
      <calculatedColumnFormula>IF(AND(C2&lt;&gt;"",D2&lt;&gt;"",L2&lt;&gt;""),C2-(B2+D2+L2+M2),"")</calculatedColumnFormula>
    </tableColumn>
    <tableColumn id="9" name="Маржа" dataDxfId="17">
      <calculatedColumnFormula>IFERROR((N2/C2)*100%," ")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2" name="Таблица25543" displayName="Таблица25543" ref="A1:O744" totalsRowShown="0" headerRowDxfId="16" dataDxfId="15">
  <autoFilter ref="A1:O744">
    <filterColumn colId="4">
      <filters>
        <filter val="13,00%"/>
      </filters>
    </filterColumn>
  </autoFilter>
  <tableColumns count="15">
    <tableColumn id="1" name="-------------------------ЯНДЕКС-------------------------" dataDxfId="14"/>
    <tableColumn id="2" name="Заход" dataDxfId="13"/>
    <tableColumn id="3" name="Витрина" dataDxfId="12"/>
    <tableColumn id="17" name="ЯМ ₽" dataDxfId="11">
      <calculatedColumnFormula>IF(AND(F2&lt;&gt;"",H2&lt;&gt;"",I2&lt;&gt;"",K2&lt;&gt;""),F2+H2+I2+K2,"")</calculatedColumnFormula>
    </tableColumn>
    <tableColumn id="4" name="Размещение %" dataDxfId="10"/>
    <tableColumn id="5" name="Размещение ₽" dataDxfId="9">
      <calculatedColumnFormula>IF(AND(C2&lt;&gt;"",E2&lt;&gt;""),C2*E2,"")</calculatedColumnFormula>
    </tableColumn>
    <tableColumn id="14" name="Экваринг %" dataDxfId="8"/>
    <tableColumn id="15" name="Экваринг ₽" dataDxfId="7">
      <calculatedColumnFormula>IF(AND(C2&lt;&gt;"",G2&lt;&gt;""),C2*G2,"")</calculatedColumnFormula>
    </tableColumn>
    <tableColumn id="12" name="Обработка" dataDxfId="6"/>
    <tableColumn id="10" name="Буст %" dataDxfId="5"/>
    <tableColumn id="11" name="Буст ₽" dataDxfId="4">
      <calculatedColumnFormula>IF(AND(C2&lt;&gt;"",J2&lt;&gt;""),C2*J2,"")</calculatedColumnFormula>
    </tableColumn>
    <tableColumn id="6" name="Налоги" dataDxfId="3">
      <calculatedColumnFormula>IFERROR(C2*1%," ")</calculatedColumnFormula>
    </tableColumn>
    <tableColumn id="7" name="% за вывод" dataDxfId="2">
      <calculatedColumnFormula>IFERROR((C2-D2)*1.93%," ")</calculatedColumnFormula>
    </tableColumn>
    <tableColumn id="8" name="ПРИБЫЛЬ" dataDxfId="1">
      <calculatedColumnFormula>IF(AND(C2&lt;&gt;"",D2&lt;&gt;"",L2&lt;&gt;""),C2-(B2+D2+L2+M2),"")</calculatedColumnFormula>
    </tableColumn>
    <tableColumn id="9" name="Маржа" dataDxfId="0">
      <calculatedColumnFormula>IFERROR((N2/C2)*100%," 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"/>
  <sheetViews>
    <sheetView showZeros="0" tabSelected="1" zoomScale="70" zoomScaleNormal="70" workbookViewId="0">
      <pane ySplit="1" topLeftCell="A2" activePane="bottomLeft" state="frozen"/>
      <selection pane="bottomLeft" activeCell="B9" sqref="B9"/>
    </sheetView>
  </sheetViews>
  <sheetFormatPr defaultColWidth="10.77734375" defaultRowHeight="15.75"/>
  <cols>
    <col min="1" max="1" width="52.109375" style="21" bestFit="1" customWidth="1"/>
    <col min="2" max="3" width="10.77734375" style="10" customWidth="1"/>
    <col min="4" max="5" width="10.77734375" style="21" customWidth="1"/>
    <col min="6" max="6" width="10.77734375" style="19" customWidth="1"/>
    <col min="7" max="7" width="10.77734375" style="21" customWidth="1"/>
    <col min="8" max="8" width="10.77734375" style="19" customWidth="1"/>
    <col min="9" max="10" width="10.77734375" style="21" customWidth="1"/>
    <col min="11" max="12" width="10.77734375" style="19" customWidth="1"/>
    <col min="13" max="13" width="13.109375" style="21" customWidth="1"/>
    <col min="14" max="14" width="12.33203125" style="19" customWidth="1"/>
    <col min="15" max="15" width="15.6640625" style="18" customWidth="1"/>
    <col min="16" max="16" width="10.77734375" style="19" customWidth="1"/>
    <col min="17" max="17" width="10.77734375" style="54" hidden="1" customWidth="1"/>
    <col min="18" max="18" width="10.33203125" style="55" hidden="1" customWidth="1"/>
    <col min="19" max="20" width="10.77734375" style="55" hidden="1" customWidth="1"/>
    <col min="21" max="21" width="10.77734375" style="19" hidden="1" customWidth="1"/>
    <col min="22" max="23" width="0" style="19" hidden="1" customWidth="1"/>
    <col min="24" max="16384" width="10.77734375" style="19"/>
  </cols>
  <sheetData>
    <row r="1" spans="1:20" s="7" customFormat="1" ht="30.95" customHeight="1">
      <c r="A1" s="6" t="s">
        <v>695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6" t="s">
        <v>12</v>
      </c>
      <c r="N1" s="7" t="s">
        <v>13</v>
      </c>
      <c r="O1" s="8" t="s">
        <v>14</v>
      </c>
      <c r="Q1" s="60" t="s">
        <v>692</v>
      </c>
      <c r="R1" s="61" t="s">
        <v>693</v>
      </c>
      <c r="S1" s="62" t="s">
        <v>690</v>
      </c>
      <c r="T1" s="62" t="s">
        <v>691</v>
      </c>
    </row>
    <row r="2" spans="1:20">
      <c r="A2" s="24" t="s">
        <v>696</v>
      </c>
      <c r="B2" s="102">
        <v>18800</v>
      </c>
      <c r="C2" s="10">
        <v>30000</v>
      </c>
      <c r="D2" s="44">
        <f t="shared" ref="D2" si="0">IF(AND(F2&lt;&gt;"",H2&lt;&gt;"",I2&lt;&gt;"",K2&lt;&gt;""),F2+H2+I2+K2,"")</f>
        <v>8405</v>
      </c>
      <c r="E2" s="14">
        <v>0.21</v>
      </c>
      <c r="F2" s="44">
        <f t="shared" ref="F2" si="1">IF(AND(C2&lt;&gt;"",E2&lt;&gt;""),C2*E2,"")</f>
        <v>6300</v>
      </c>
      <c r="G2" s="22">
        <v>3.5000000000000003E-2</v>
      </c>
      <c r="H2" s="44">
        <f t="shared" ref="H2" si="2">IF(AND(C2&lt;&gt;"",G2&lt;&gt;""),C2*G2,"")</f>
        <v>1050</v>
      </c>
      <c r="I2" s="11">
        <v>605</v>
      </c>
      <c r="J2" s="14">
        <v>1.4999999999999999E-2</v>
      </c>
      <c r="K2" s="15">
        <f t="shared" ref="K2" si="3">IF(AND(C2&lt;&gt;"",J2&lt;&gt;""),C2*J2,"")</f>
        <v>450</v>
      </c>
      <c r="L2" s="16">
        <f t="shared" ref="L2" si="4">IFERROR(C2*1%," ")</f>
        <v>300</v>
      </c>
      <c r="M2" s="44">
        <f t="shared" ref="M2" si="5">IFERROR((C2-D2)*1.93%," ")</f>
        <v>416.78349999999995</v>
      </c>
      <c r="N2" s="40">
        <f t="shared" ref="N2" si="6">IF(AND(C2&lt;&gt;"",D2&lt;&gt;"",L2&lt;&gt;""),C2-(B2+D2+L2+M2),"")</f>
        <v>2078.2164999999986</v>
      </c>
      <c r="O2" s="49">
        <f t="shared" ref="O2" si="7">IFERROR((N2/C2)*100%," ")</f>
        <v>6.9273883333333286E-2</v>
      </c>
      <c r="Q2" s="54">
        <f>Таблица2554[[#This Row],[Витрина]]*11%</f>
        <v>3300</v>
      </c>
      <c r="R2" s="56">
        <f>Таблица2554[[#This Row],[Витрина]]-Q2</f>
        <v>26700</v>
      </c>
      <c r="S2" s="57">
        <f>Таблица2554[[#This Row],[Витрина]]*8%</f>
        <v>2400</v>
      </c>
      <c r="T2" s="56">
        <f>Таблица2554[[#This Row],[Витрина]]-(Q2+S2)</f>
        <v>24300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T954"/>
  <sheetViews>
    <sheetView showZeros="0" zoomScale="180" zoomScaleNormal="180" workbookViewId="0">
      <pane ySplit="1" topLeftCell="A4" activePane="bottomLeft" state="frozen"/>
      <selection pane="bottomLeft" activeCell="U50" sqref="U50"/>
    </sheetView>
  </sheetViews>
  <sheetFormatPr defaultColWidth="10.77734375" defaultRowHeight="15.75"/>
  <cols>
    <col min="1" max="1" width="52.109375" style="21" bestFit="1" customWidth="1"/>
    <col min="2" max="3" width="10.77734375" style="10" customWidth="1"/>
    <col min="4" max="5" width="10.77734375" style="21" customWidth="1"/>
    <col min="6" max="6" width="10.77734375" style="19" customWidth="1"/>
    <col min="7" max="7" width="10.77734375" style="21" customWidth="1"/>
    <col min="8" max="8" width="10.77734375" style="19" customWidth="1"/>
    <col min="9" max="10" width="10.77734375" style="21" customWidth="1"/>
    <col min="11" max="12" width="10.77734375" style="19" customWidth="1"/>
    <col min="13" max="13" width="13.109375" style="21" customWidth="1"/>
    <col min="14" max="14" width="12.33203125" style="19" customWidth="1"/>
    <col min="15" max="15" width="15.6640625" style="18" customWidth="1"/>
    <col min="16" max="16" width="10.77734375" style="19" customWidth="1"/>
    <col min="17" max="17" width="10.77734375" style="54" customWidth="1"/>
    <col min="18" max="18" width="10.33203125" style="55" customWidth="1"/>
    <col min="19" max="20" width="10.77734375" style="55" customWidth="1"/>
    <col min="21" max="21" width="10.77734375" style="19" customWidth="1"/>
    <col min="22" max="16384" width="10.77734375" style="19"/>
  </cols>
  <sheetData>
    <row r="1" spans="1:20" s="7" customFormat="1" ht="30.9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6" t="s">
        <v>12</v>
      </c>
      <c r="N1" s="7" t="s">
        <v>13</v>
      </c>
      <c r="O1" s="8" t="s">
        <v>14</v>
      </c>
      <c r="P1" s="7" t="s">
        <v>694</v>
      </c>
      <c r="Q1" s="60" t="s">
        <v>692</v>
      </c>
      <c r="R1" s="61" t="s">
        <v>693</v>
      </c>
      <c r="S1" s="62" t="s">
        <v>690</v>
      </c>
      <c r="T1" s="62" t="s">
        <v>691</v>
      </c>
    </row>
    <row r="2" spans="1:20" hidden="1">
      <c r="A2" s="8" t="s">
        <v>15</v>
      </c>
      <c r="D2" s="11" t="str">
        <f t="shared" ref="D2:D217" si="0">IF(AND(F2&lt;&gt;"",H2&lt;&gt;"",I2&lt;&gt;"",K2&lt;&gt;""),F2+H2+I2+K2,"")</f>
        <v/>
      </c>
      <c r="E2" s="12"/>
      <c r="F2" s="13" t="str">
        <f t="shared" ref="F2:F65" si="1">IF(AND(C2&lt;&gt;"",E2&lt;&gt;""),C2*E2,"")</f>
        <v/>
      </c>
      <c r="G2" s="14"/>
      <c r="H2" s="13" t="str">
        <f t="shared" ref="H2:H65" si="2">IF(AND(C2&lt;&gt;"",G2&lt;&gt;""),C2*G2,"")</f>
        <v/>
      </c>
      <c r="I2" s="11"/>
      <c r="J2" s="14"/>
      <c r="K2" s="15" t="str">
        <f t="shared" ref="K2:K65" si="3">IF(AND(C2&lt;&gt;"",J2&lt;&gt;""),C2*J2,"")</f>
        <v/>
      </c>
      <c r="L2" s="16">
        <f t="shared" ref="L2:L65" si="4">IFERROR(C2*1%," ")</f>
        <v>0</v>
      </c>
      <c r="M2" s="11" t="str">
        <f t="shared" ref="M2:M65" si="5">IFERROR((C2-D2)*1.93%," ")</f>
        <v/>
      </c>
      <c r="N2" s="17" t="str">
        <f t="shared" ref="N2:N65" si="6">IF(AND(C2&lt;&gt;"",D2&lt;&gt;"",L2&lt;&gt;""),C2-(B2+D2+L2+M2),"")</f>
        <v/>
      </c>
      <c r="O2" s="18" t="str">
        <f t="shared" ref="O2:O65" si="7">IFERROR((N2/C2)*100%," ")</f>
        <v/>
      </c>
      <c r="P2" s="55"/>
      <c r="Q2" s="54">
        <f>Таблица255445[[#This Row],[Витрина]]*15%</f>
        <v>0</v>
      </c>
    </row>
    <row r="3" spans="1:20" s="21" customFormat="1">
      <c r="A3" s="21" t="s">
        <v>16</v>
      </c>
      <c r="B3" s="10">
        <v>14700</v>
      </c>
      <c r="C3" s="10">
        <v>23990</v>
      </c>
      <c r="D3" s="11">
        <f>IF(AND(F3&lt;&gt;"",H3&lt;&gt;"",I3&lt;&gt;"",K3&lt;&gt;""),F3+H3+I3+K3,"")</f>
        <v>7744.02</v>
      </c>
      <c r="E3" s="14">
        <v>0.28000000000000003</v>
      </c>
      <c r="F3" s="11">
        <f t="shared" si="1"/>
        <v>6717.2000000000007</v>
      </c>
      <c r="G3" s="22">
        <v>1.7999999999999999E-2</v>
      </c>
      <c r="H3" s="11">
        <f t="shared" si="2"/>
        <v>431.82</v>
      </c>
      <c r="I3" s="11">
        <v>595</v>
      </c>
      <c r="J3" s="14">
        <v>0</v>
      </c>
      <c r="K3" s="34">
        <f t="shared" si="3"/>
        <v>0</v>
      </c>
      <c r="L3" s="51">
        <f t="shared" si="4"/>
        <v>239.9</v>
      </c>
      <c r="M3" s="11">
        <f t="shared" si="5"/>
        <v>313.54741399999995</v>
      </c>
      <c r="N3" s="10">
        <f t="shared" si="6"/>
        <v>992.53258599999754</v>
      </c>
      <c r="O3" s="18">
        <f t="shared" si="7"/>
        <v>4.1372763067944872E-2</v>
      </c>
      <c r="P3" s="71"/>
      <c r="Q3" s="54">
        <f>Таблица255445[[#This Row],[Витрина]]*15%</f>
        <v>3598.5</v>
      </c>
      <c r="R3" s="56">
        <f>Таблица255445[[#This Row],[Витрина]]-Q3</f>
        <v>20391.5</v>
      </c>
      <c r="S3" s="57">
        <f>Таблица255445[[#This Row],[Витрина]]*10%</f>
        <v>2399</v>
      </c>
      <c r="T3" s="56">
        <f>Таблица255445[[#This Row],[Витрина]]-(Q3+S3)</f>
        <v>17992.5</v>
      </c>
    </row>
    <row r="4" spans="1:20" s="43" customFormat="1">
      <c r="A4" s="63" t="s">
        <v>16</v>
      </c>
      <c r="B4" s="40">
        <v>14700</v>
      </c>
      <c r="C4" s="40">
        <v>23990</v>
      </c>
      <c r="D4" s="44">
        <f>IF(AND(F4&lt;&gt;"",H4&lt;&gt;"",I4&lt;&gt;"",K4&lt;&gt;""),F4+H4+I4+K4,"")</f>
        <v>5824.82</v>
      </c>
      <c r="E4" s="50">
        <v>0.2</v>
      </c>
      <c r="F4" s="44">
        <f t="shared" si="1"/>
        <v>4798</v>
      </c>
      <c r="G4" s="46">
        <v>1.7999999999999999E-2</v>
      </c>
      <c r="H4" s="44">
        <f t="shared" si="2"/>
        <v>431.82</v>
      </c>
      <c r="I4" s="44">
        <v>595</v>
      </c>
      <c r="J4" s="45">
        <v>0</v>
      </c>
      <c r="K4" s="47">
        <f t="shared" si="3"/>
        <v>0</v>
      </c>
      <c r="L4" s="48">
        <f t="shared" si="4"/>
        <v>239.9</v>
      </c>
      <c r="M4" s="44">
        <f t="shared" si="5"/>
        <v>350.58797399999997</v>
      </c>
      <c r="N4" s="40">
        <f t="shared" si="6"/>
        <v>2874.6920260000006</v>
      </c>
      <c r="O4" s="49">
        <f t="shared" si="7"/>
        <v>0.119828763067945</v>
      </c>
      <c r="P4" s="72"/>
      <c r="Q4" s="54">
        <f>Таблица255445[[#This Row],[Витрина]]*15%</f>
        <v>3598.5</v>
      </c>
      <c r="R4" s="56">
        <f>Таблица255445[[#This Row],[Витрина]]-Q4</f>
        <v>20391.5</v>
      </c>
      <c r="S4" s="57">
        <f>Таблица255445[[#This Row],[Витрина]]*10%</f>
        <v>2399</v>
      </c>
      <c r="T4" s="56">
        <f>Таблица255445[[#This Row],[Витрина]]-(Q4+S4)</f>
        <v>17992.5</v>
      </c>
    </row>
    <row r="5" spans="1:20" hidden="1">
      <c r="A5" s="24" t="s">
        <v>17</v>
      </c>
      <c r="B5" s="10">
        <v>13100</v>
      </c>
      <c r="C5" s="10">
        <v>20890</v>
      </c>
      <c r="D5" s="11">
        <f t="shared" si="0"/>
        <v>6820.2200000000012</v>
      </c>
      <c r="E5" s="14">
        <v>0.28000000000000003</v>
      </c>
      <c r="F5" s="13">
        <f t="shared" si="1"/>
        <v>5849.2000000000007</v>
      </c>
      <c r="G5" s="22">
        <v>1.7999999999999999E-2</v>
      </c>
      <c r="H5" s="13">
        <f t="shared" si="2"/>
        <v>376.02</v>
      </c>
      <c r="I5" s="11">
        <v>595</v>
      </c>
      <c r="J5" s="14">
        <v>0</v>
      </c>
      <c r="K5" s="15">
        <f t="shared" si="3"/>
        <v>0</v>
      </c>
      <c r="L5" s="16">
        <f t="shared" si="4"/>
        <v>208.9</v>
      </c>
      <c r="M5" s="11">
        <f t="shared" si="5"/>
        <v>271.54675399999996</v>
      </c>
      <c r="N5" s="17">
        <f t="shared" si="6"/>
        <v>489.33324599999833</v>
      </c>
      <c r="O5" s="18">
        <f t="shared" si="7"/>
        <v>2.3424281761608344E-2</v>
      </c>
      <c r="P5" s="55"/>
      <c r="Q5" s="54">
        <f>Таблица255445[[#This Row],[Витрина]]*15%</f>
        <v>3133.5</v>
      </c>
      <c r="R5" s="56">
        <f>Таблица255445[[#This Row],[Витрина]]-Q5</f>
        <v>17756.5</v>
      </c>
      <c r="S5" s="57">
        <f>Таблица255445[[#This Row],[Витрина]]*10%</f>
        <v>2089</v>
      </c>
      <c r="T5" s="56">
        <f>Таблица255445[[#This Row],[Витрина]]-(Q5+S5)</f>
        <v>15667.5</v>
      </c>
    </row>
    <row r="6" spans="1:20" s="43" customFormat="1" hidden="1">
      <c r="A6" s="43" t="s">
        <v>17</v>
      </c>
      <c r="B6" s="10">
        <v>13100</v>
      </c>
      <c r="C6" s="40">
        <v>20890</v>
      </c>
      <c r="D6" s="44">
        <f t="shared" si="0"/>
        <v>5149.0200000000004</v>
      </c>
      <c r="E6" s="50">
        <v>0.2</v>
      </c>
      <c r="F6" s="44">
        <f t="shared" si="1"/>
        <v>4178</v>
      </c>
      <c r="G6" s="46">
        <v>1.7999999999999999E-2</v>
      </c>
      <c r="H6" s="44">
        <f t="shared" si="2"/>
        <v>376.02</v>
      </c>
      <c r="I6" s="44">
        <v>595</v>
      </c>
      <c r="J6" s="45">
        <v>0</v>
      </c>
      <c r="K6" s="47">
        <f t="shared" si="3"/>
        <v>0</v>
      </c>
      <c r="L6" s="48">
        <f t="shared" si="4"/>
        <v>208.9</v>
      </c>
      <c r="M6" s="44">
        <f t="shared" si="5"/>
        <v>303.80091399999998</v>
      </c>
      <c r="N6" s="40">
        <f t="shared" si="6"/>
        <v>2128.2790859999986</v>
      </c>
      <c r="O6" s="49">
        <f t="shared" si="7"/>
        <v>0.10188028176160836</v>
      </c>
      <c r="P6" s="70"/>
      <c r="Q6" s="54">
        <f>Таблица255445[[#This Row],[Витрина]]*15%</f>
        <v>3133.5</v>
      </c>
      <c r="R6" s="56">
        <f>Таблица255445[[#This Row],[Витрина]]-Q6</f>
        <v>17756.5</v>
      </c>
      <c r="S6" s="57">
        <f>Таблица255445[[#This Row],[Витрина]]*10%</f>
        <v>2089</v>
      </c>
      <c r="T6" s="56">
        <f>Таблица255445[[#This Row],[Витрина]]-(Q6+S6)</f>
        <v>15667.5</v>
      </c>
    </row>
    <row r="7" spans="1:20" hidden="1">
      <c r="A7" s="21" t="s">
        <v>18</v>
      </c>
      <c r="B7" s="10">
        <v>9500</v>
      </c>
      <c r="C7" s="10">
        <v>15390</v>
      </c>
      <c r="D7" s="11">
        <f t="shared" si="0"/>
        <v>5181.2200000000012</v>
      </c>
      <c r="E7" s="14">
        <v>0.28000000000000003</v>
      </c>
      <c r="F7" s="13">
        <f t="shared" si="1"/>
        <v>4309.2000000000007</v>
      </c>
      <c r="G7" s="22">
        <v>1.7999999999999999E-2</v>
      </c>
      <c r="H7" s="13">
        <f t="shared" si="2"/>
        <v>277.02</v>
      </c>
      <c r="I7" s="11">
        <v>595</v>
      </c>
      <c r="J7" s="14">
        <v>0</v>
      </c>
      <c r="K7" s="15">
        <f t="shared" si="3"/>
        <v>0</v>
      </c>
      <c r="L7" s="16">
        <f t="shared" si="4"/>
        <v>153.9</v>
      </c>
      <c r="M7" s="11">
        <f t="shared" si="5"/>
        <v>197.02945399999996</v>
      </c>
      <c r="N7" s="17">
        <f t="shared" si="6"/>
        <v>357.85054599999967</v>
      </c>
      <c r="O7" s="18">
        <f t="shared" si="7"/>
        <v>2.3252147238466515E-2</v>
      </c>
      <c r="P7" s="55"/>
      <c r="Q7" s="54">
        <f>Таблица255445[[#This Row],[Витрина]]*15%</f>
        <v>2308.5</v>
      </c>
      <c r="R7" s="56">
        <f>Таблица255445[[#This Row],[Витрина]]-Q7</f>
        <v>13081.5</v>
      </c>
      <c r="S7" s="57">
        <f>Таблица255445[[#This Row],[Витрина]]*10%</f>
        <v>1539</v>
      </c>
      <c r="T7" s="56">
        <f>Таблица255445[[#This Row],[Витрина]]-(Q7+S7)</f>
        <v>11542.5</v>
      </c>
    </row>
    <row r="8" spans="1:20" s="43" customFormat="1" hidden="1">
      <c r="A8" s="43" t="s">
        <v>18</v>
      </c>
      <c r="B8" s="40">
        <v>9500</v>
      </c>
      <c r="C8" s="40">
        <v>15390</v>
      </c>
      <c r="D8" s="44">
        <f t="shared" si="0"/>
        <v>3950.02</v>
      </c>
      <c r="E8" s="50">
        <v>0.2</v>
      </c>
      <c r="F8" s="44">
        <f t="shared" si="1"/>
        <v>3078</v>
      </c>
      <c r="G8" s="46">
        <v>1.7999999999999999E-2</v>
      </c>
      <c r="H8" s="44">
        <f t="shared" si="2"/>
        <v>277.02</v>
      </c>
      <c r="I8" s="44">
        <v>595</v>
      </c>
      <c r="J8" s="45">
        <v>0</v>
      </c>
      <c r="K8" s="47">
        <f t="shared" si="3"/>
        <v>0</v>
      </c>
      <c r="L8" s="48">
        <f t="shared" si="4"/>
        <v>153.9</v>
      </c>
      <c r="M8" s="44">
        <f t="shared" si="5"/>
        <v>220.79161399999995</v>
      </c>
      <c r="N8" s="40">
        <f t="shared" si="6"/>
        <v>1565.2883860000002</v>
      </c>
      <c r="O8" s="49">
        <f t="shared" si="7"/>
        <v>0.10170814723846655</v>
      </c>
      <c r="P8" s="70"/>
      <c r="Q8" s="54">
        <f>Таблица255445[[#This Row],[Витрина]]*15%</f>
        <v>2308.5</v>
      </c>
      <c r="R8" s="56">
        <f>Таблица255445[[#This Row],[Витрина]]-Q8</f>
        <v>13081.5</v>
      </c>
      <c r="S8" s="57">
        <f>Таблица255445[[#This Row],[Витрина]]*10%</f>
        <v>1539</v>
      </c>
      <c r="T8" s="56">
        <f>Таблица255445[[#This Row],[Витрина]]-(Q8+S8)</f>
        <v>11542.5</v>
      </c>
    </row>
    <row r="9" spans="1:20" hidden="1">
      <c r="A9" s="24" t="s">
        <v>19</v>
      </c>
      <c r="B9" s="10">
        <v>8700</v>
      </c>
      <c r="C9" s="10">
        <v>14390</v>
      </c>
      <c r="D9" s="11">
        <f t="shared" si="0"/>
        <v>4883.22</v>
      </c>
      <c r="E9" s="14">
        <v>0.28000000000000003</v>
      </c>
      <c r="F9" s="13">
        <f t="shared" si="1"/>
        <v>4029.2000000000003</v>
      </c>
      <c r="G9" s="22">
        <v>1.7999999999999999E-2</v>
      </c>
      <c r="H9" s="13">
        <f t="shared" si="2"/>
        <v>259.02</v>
      </c>
      <c r="I9" s="11">
        <v>595</v>
      </c>
      <c r="J9" s="14">
        <v>0</v>
      </c>
      <c r="K9" s="15">
        <f t="shared" si="3"/>
        <v>0</v>
      </c>
      <c r="L9" s="16">
        <f t="shared" si="4"/>
        <v>143.9</v>
      </c>
      <c r="M9" s="11">
        <f t="shared" si="5"/>
        <v>183.48085399999997</v>
      </c>
      <c r="N9" s="17">
        <f t="shared" si="6"/>
        <v>479.39914599999975</v>
      </c>
      <c r="O9" s="18">
        <f t="shared" si="7"/>
        <v>3.3314742599027086E-2</v>
      </c>
      <c r="P9" s="55"/>
      <c r="Q9" s="54">
        <f>Таблица255445[[#This Row],[Витрина]]*15%</f>
        <v>2158.5</v>
      </c>
      <c r="R9" s="56">
        <f>Таблица255445[[#This Row],[Витрина]]-Q9</f>
        <v>12231.5</v>
      </c>
      <c r="S9" s="57">
        <f>Таблица255445[[#This Row],[Витрина]]*10%</f>
        <v>1439</v>
      </c>
      <c r="T9" s="56">
        <f>Таблица255445[[#This Row],[Витрина]]-(Q9+S9)</f>
        <v>10792.5</v>
      </c>
    </row>
    <row r="10" spans="1:20" s="43" customFormat="1" hidden="1">
      <c r="A10" s="43" t="s">
        <v>19</v>
      </c>
      <c r="B10" s="40">
        <v>8700</v>
      </c>
      <c r="C10" s="40">
        <v>14390</v>
      </c>
      <c r="D10" s="44">
        <f t="shared" si="0"/>
        <v>3732.02</v>
      </c>
      <c r="E10" s="50">
        <v>0.2</v>
      </c>
      <c r="F10" s="44">
        <f t="shared" si="1"/>
        <v>2878</v>
      </c>
      <c r="G10" s="46">
        <v>1.7999999999999999E-2</v>
      </c>
      <c r="H10" s="44">
        <f t="shared" si="2"/>
        <v>259.02</v>
      </c>
      <c r="I10" s="44">
        <v>595</v>
      </c>
      <c r="J10" s="45">
        <v>0</v>
      </c>
      <c r="K10" s="47">
        <f t="shared" si="3"/>
        <v>0</v>
      </c>
      <c r="L10" s="48">
        <f t="shared" si="4"/>
        <v>143.9</v>
      </c>
      <c r="M10" s="44">
        <f t="shared" si="5"/>
        <v>205.69901399999998</v>
      </c>
      <c r="N10" s="40">
        <f t="shared" si="6"/>
        <v>1608.3809860000001</v>
      </c>
      <c r="O10" s="49">
        <f t="shared" si="7"/>
        <v>0.11177074259902711</v>
      </c>
      <c r="P10" s="70"/>
      <c r="Q10" s="54">
        <f>Таблица255445[[#This Row],[Витрина]]*15%</f>
        <v>2158.5</v>
      </c>
      <c r="R10" s="56">
        <f>Таблица255445[[#This Row],[Витрина]]-Q10</f>
        <v>12231.5</v>
      </c>
      <c r="S10" s="57">
        <f>Таблица255445[[#This Row],[Витрина]]*10%</f>
        <v>1439</v>
      </c>
      <c r="T10" s="56">
        <f>Таблица255445[[#This Row],[Витрина]]-(Q10+S10)</f>
        <v>10792.5</v>
      </c>
    </row>
    <row r="11" spans="1:20" hidden="1">
      <c r="A11" s="8" t="s">
        <v>21</v>
      </c>
      <c r="D11" s="11" t="str">
        <f t="shared" si="0"/>
        <v/>
      </c>
      <c r="E11" s="14"/>
      <c r="F11" s="13" t="str">
        <f t="shared" si="1"/>
        <v/>
      </c>
      <c r="G11" s="22"/>
      <c r="H11" s="13" t="str">
        <f t="shared" si="2"/>
        <v/>
      </c>
      <c r="I11" s="11"/>
      <c r="J11" s="14">
        <v>0</v>
      </c>
      <c r="K11" s="15" t="str">
        <f t="shared" si="3"/>
        <v/>
      </c>
      <c r="L11" s="16">
        <f t="shared" si="4"/>
        <v>0</v>
      </c>
      <c r="M11" s="11" t="str">
        <f t="shared" si="5"/>
        <v/>
      </c>
      <c r="N11" s="17" t="str">
        <f t="shared" si="6"/>
        <v/>
      </c>
      <c r="O11" s="18" t="str">
        <f t="shared" si="7"/>
        <v/>
      </c>
      <c r="P11" s="55"/>
      <c r="Q11" s="54">
        <f>Таблица255445[[#This Row],[Витрина]]*15%</f>
        <v>0</v>
      </c>
      <c r="R11" s="56">
        <f>Таблица255445[[#This Row],[Витрина]]-Q11</f>
        <v>0</v>
      </c>
      <c r="S11" s="57">
        <f>Таблица255445[[#This Row],[Витрина]]*10%</f>
        <v>0</v>
      </c>
      <c r="T11" s="56">
        <f>Таблица255445[[#This Row],[Витрина]]-(Q11+S11)</f>
        <v>0</v>
      </c>
    </row>
    <row r="12" spans="1:20" hidden="1">
      <c r="A12" s="24" t="s">
        <v>22</v>
      </c>
      <c r="C12" s="10">
        <v>64299</v>
      </c>
      <c r="D12" s="11">
        <f t="shared" si="0"/>
        <v>19766.102000000003</v>
      </c>
      <c r="E12" s="14">
        <v>0.28000000000000003</v>
      </c>
      <c r="F12" s="13">
        <f t="shared" si="1"/>
        <v>18003.72</v>
      </c>
      <c r="G12" s="22">
        <v>1.7999999999999999E-2</v>
      </c>
      <c r="H12" s="13">
        <f t="shared" si="2"/>
        <v>1157.3819999999998</v>
      </c>
      <c r="I12" s="11">
        <v>605</v>
      </c>
      <c r="J12" s="14">
        <v>0</v>
      </c>
      <c r="K12" s="15">
        <f t="shared" si="3"/>
        <v>0</v>
      </c>
      <c r="L12" s="16">
        <f t="shared" si="4"/>
        <v>642.99</v>
      </c>
      <c r="M12" s="11">
        <f t="shared" si="5"/>
        <v>859.48493139999994</v>
      </c>
      <c r="N12" s="17">
        <f t="shared" si="6"/>
        <v>43030.423068599994</v>
      </c>
      <c r="O12" s="18">
        <f t="shared" si="7"/>
        <v>0.66922383036439126</v>
      </c>
      <c r="P12" s="55"/>
      <c r="Q12" s="54">
        <f>Таблица255445[[#This Row],[Витрина]]*15%</f>
        <v>9644.85</v>
      </c>
      <c r="R12" s="56">
        <f>Таблица255445[[#This Row],[Витрина]]-Q12</f>
        <v>54654.15</v>
      </c>
      <c r="S12" s="57">
        <f>Таблица255445[[#This Row],[Витрина]]*10%</f>
        <v>6429.9000000000005</v>
      </c>
      <c r="T12" s="56">
        <f>Таблица255445[[#This Row],[Витрина]]-(Q12+S12)</f>
        <v>48224.25</v>
      </c>
    </row>
    <row r="13" spans="1:20" hidden="1">
      <c r="A13" s="24" t="s">
        <v>23</v>
      </c>
      <c r="C13" s="10">
        <v>61240</v>
      </c>
      <c r="D13" s="11">
        <f t="shared" si="0"/>
        <v>18854.52</v>
      </c>
      <c r="E13" s="14">
        <v>0.28000000000000003</v>
      </c>
      <c r="F13" s="13">
        <f t="shared" si="1"/>
        <v>17147.2</v>
      </c>
      <c r="G13" s="22">
        <v>1.7999999999999999E-2</v>
      </c>
      <c r="H13" s="13">
        <f t="shared" si="2"/>
        <v>1102.32</v>
      </c>
      <c r="I13" s="11">
        <v>605</v>
      </c>
      <c r="J13" s="14">
        <v>0</v>
      </c>
      <c r="K13" s="15">
        <f t="shared" si="3"/>
        <v>0</v>
      </c>
      <c r="L13" s="16">
        <f t="shared" si="4"/>
        <v>612.4</v>
      </c>
      <c r="M13" s="11">
        <f t="shared" si="5"/>
        <v>818.03976399999988</v>
      </c>
      <c r="N13" s="17">
        <f t="shared" si="6"/>
        <v>40955.040236000001</v>
      </c>
      <c r="O13" s="18">
        <f t="shared" si="7"/>
        <v>0.66876290391900717</v>
      </c>
      <c r="P13" s="55"/>
      <c r="Q13" s="54">
        <f>Таблица255445[[#This Row],[Витрина]]*15%</f>
        <v>9186</v>
      </c>
      <c r="R13" s="56">
        <f>Таблица255445[[#This Row],[Витрина]]-Q13</f>
        <v>52054</v>
      </c>
      <c r="S13" s="57">
        <f>Таблица255445[[#This Row],[Витрина]]*10%</f>
        <v>6124</v>
      </c>
      <c r="T13" s="56">
        <f>Таблица255445[[#This Row],[Витрина]]-(Q13+S13)</f>
        <v>45930</v>
      </c>
    </row>
    <row r="14" spans="1:20" hidden="1">
      <c r="A14" s="21" t="s">
        <v>24</v>
      </c>
      <c r="C14" s="10">
        <v>61240</v>
      </c>
      <c r="D14" s="11">
        <f t="shared" si="0"/>
        <v>18854.52</v>
      </c>
      <c r="E14" s="14">
        <v>0.28000000000000003</v>
      </c>
      <c r="F14" s="13">
        <f t="shared" si="1"/>
        <v>17147.2</v>
      </c>
      <c r="G14" s="22">
        <v>1.7999999999999999E-2</v>
      </c>
      <c r="H14" s="13">
        <f t="shared" si="2"/>
        <v>1102.32</v>
      </c>
      <c r="I14" s="11">
        <v>605</v>
      </c>
      <c r="J14" s="14">
        <v>0</v>
      </c>
      <c r="K14" s="15">
        <f t="shared" si="3"/>
        <v>0</v>
      </c>
      <c r="L14" s="16">
        <f t="shared" si="4"/>
        <v>612.4</v>
      </c>
      <c r="M14" s="11">
        <f t="shared" si="5"/>
        <v>818.03976399999988</v>
      </c>
      <c r="N14" s="17">
        <f t="shared" si="6"/>
        <v>40955.040236000001</v>
      </c>
      <c r="O14" s="18">
        <f t="shared" si="7"/>
        <v>0.66876290391900717</v>
      </c>
      <c r="P14" s="55"/>
      <c r="Q14" s="54">
        <f>Таблица255445[[#This Row],[Витрина]]*15%</f>
        <v>9186</v>
      </c>
      <c r="R14" s="56">
        <f>Таблица255445[[#This Row],[Витрина]]-Q14</f>
        <v>52054</v>
      </c>
      <c r="S14" s="57">
        <f>Таблица255445[[#This Row],[Витрина]]*10%</f>
        <v>6124</v>
      </c>
      <c r="T14" s="56">
        <f>Таблица255445[[#This Row],[Витрина]]-(Q14+S14)</f>
        <v>45930</v>
      </c>
    </row>
    <row r="15" spans="1:20" hidden="1">
      <c r="A15" s="8" t="s">
        <v>25</v>
      </c>
      <c r="D15" s="11" t="str">
        <f t="shared" si="0"/>
        <v/>
      </c>
      <c r="E15" s="14"/>
      <c r="F15" s="13" t="str">
        <f t="shared" si="1"/>
        <v/>
      </c>
      <c r="G15" s="22"/>
      <c r="H15" s="13" t="str">
        <f t="shared" si="2"/>
        <v/>
      </c>
      <c r="I15" s="11"/>
      <c r="J15" s="14">
        <v>0</v>
      </c>
      <c r="K15" s="15" t="str">
        <f t="shared" si="3"/>
        <v/>
      </c>
      <c r="L15" s="16">
        <f t="shared" si="4"/>
        <v>0</v>
      </c>
      <c r="M15" s="11" t="str">
        <f t="shared" si="5"/>
        <v/>
      </c>
      <c r="N15" s="17" t="str">
        <f t="shared" si="6"/>
        <v/>
      </c>
      <c r="O15" s="18" t="str">
        <f t="shared" si="7"/>
        <v/>
      </c>
      <c r="P15" s="55"/>
      <c r="Q15" s="54">
        <f>Таблица255445[[#This Row],[Витрина]]*15%</f>
        <v>0</v>
      </c>
      <c r="R15" s="56">
        <f>Таблица255445[[#This Row],[Витрина]]-Q15</f>
        <v>0</v>
      </c>
      <c r="S15" s="57">
        <f>Таблица255445[[#This Row],[Витрина]]*10%</f>
        <v>0</v>
      </c>
      <c r="T15" s="56">
        <f>Таблица255445[[#This Row],[Витрина]]-(Q15+S15)</f>
        <v>0</v>
      </c>
    </row>
    <row r="16" spans="1:20">
      <c r="A16" s="24" t="s">
        <v>26</v>
      </c>
      <c r="B16" s="10">
        <v>39900</v>
      </c>
      <c r="C16" s="10">
        <v>63100</v>
      </c>
      <c r="D16" s="11">
        <f t="shared" si="0"/>
        <v>19408.8</v>
      </c>
      <c r="E16" s="14">
        <v>0.28000000000000003</v>
      </c>
      <c r="F16" s="13">
        <f t="shared" si="1"/>
        <v>17668</v>
      </c>
      <c r="G16" s="22">
        <v>1.7999999999999999E-2</v>
      </c>
      <c r="H16" s="13">
        <f t="shared" si="2"/>
        <v>1135.8</v>
      </c>
      <c r="I16" s="11">
        <v>605</v>
      </c>
      <c r="J16" s="14">
        <v>0</v>
      </c>
      <c r="K16" s="15">
        <f t="shared" si="3"/>
        <v>0</v>
      </c>
      <c r="L16" s="16">
        <f t="shared" si="4"/>
        <v>631</v>
      </c>
      <c r="M16" s="11">
        <f t="shared" si="5"/>
        <v>843.24015999999983</v>
      </c>
      <c r="N16" s="17">
        <f t="shared" si="6"/>
        <v>2316.9598399999959</v>
      </c>
      <c r="O16" s="18">
        <f t="shared" si="7"/>
        <v>3.6718856418383454E-2</v>
      </c>
      <c r="P16" s="73"/>
      <c r="Q16" s="54">
        <f>Таблица255445[[#This Row],[Витрина]]*15%</f>
        <v>9465</v>
      </c>
      <c r="R16" s="56">
        <f>Таблица255445[[#This Row],[Витрина]]-Q16</f>
        <v>53635</v>
      </c>
      <c r="S16" s="57">
        <f>Таблица255445[[#This Row],[Витрина]]*10%</f>
        <v>6310</v>
      </c>
      <c r="T16" s="56">
        <f>Таблица255445[[#This Row],[Витрина]]-(Q16+S16)</f>
        <v>47325</v>
      </c>
    </row>
    <row r="17" spans="1:20" s="43" customFormat="1">
      <c r="A17" s="63" t="s">
        <v>26</v>
      </c>
      <c r="B17" s="40">
        <v>39900</v>
      </c>
      <c r="C17" s="40">
        <v>63100</v>
      </c>
      <c r="D17" s="44">
        <f t="shared" si="0"/>
        <v>14360.8</v>
      </c>
      <c r="E17" s="50">
        <v>0.2</v>
      </c>
      <c r="F17" s="44">
        <f t="shared" si="1"/>
        <v>12620</v>
      </c>
      <c r="G17" s="46">
        <v>1.7999999999999999E-2</v>
      </c>
      <c r="H17" s="44">
        <f t="shared" si="2"/>
        <v>1135.8</v>
      </c>
      <c r="I17" s="44">
        <v>605</v>
      </c>
      <c r="J17" s="45">
        <v>0</v>
      </c>
      <c r="K17" s="47">
        <f t="shared" si="3"/>
        <v>0</v>
      </c>
      <c r="L17" s="48">
        <f t="shared" si="4"/>
        <v>631</v>
      </c>
      <c r="M17" s="44">
        <f t="shared" si="5"/>
        <v>940.66655999999978</v>
      </c>
      <c r="N17" s="40">
        <f t="shared" si="6"/>
        <v>7267.5334399999992</v>
      </c>
      <c r="O17" s="49">
        <f t="shared" si="7"/>
        <v>0.1151748564183835</v>
      </c>
      <c r="P17" s="72"/>
      <c r="Q17" s="54">
        <f>Таблица255445[[#This Row],[Витрина]]*15%</f>
        <v>9465</v>
      </c>
      <c r="R17" s="56">
        <f>Таблица255445[[#This Row],[Витрина]]-Q17</f>
        <v>53635</v>
      </c>
      <c r="S17" s="57">
        <f>Таблица255445[[#This Row],[Витрина]]*10%</f>
        <v>6310</v>
      </c>
      <c r="T17" s="56">
        <f>Таблица255445[[#This Row],[Витрина]]-(Q17+S17)</f>
        <v>47325</v>
      </c>
    </row>
    <row r="18" spans="1:20">
      <c r="A18" s="21" t="s">
        <v>27</v>
      </c>
      <c r="B18" s="10">
        <v>39300</v>
      </c>
      <c r="C18" s="10">
        <v>62690</v>
      </c>
      <c r="D18" s="11">
        <f t="shared" si="0"/>
        <v>19286.62</v>
      </c>
      <c r="E18" s="14">
        <v>0.28000000000000003</v>
      </c>
      <c r="F18" s="13">
        <f t="shared" si="1"/>
        <v>17553.2</v>
      </c>
      <c r="G18" s="22">
        <v>1.7999999999999999E-2</v>
      </c>
      <c r="H18" s="13">
        <f t="shared" si="2"/>
        <v>1128.4199999999998</v>
      </c>
      <c r="I18" s="11">
        <v>605</v>
      </c>
      <c r="J18" s="14">
        <v>0</v>
      </c>
      <c r="K18" s="15">
        <f t="shared" si="3"/>
        <v>0</v>
      </c>
      <c r="L18" s="16">
        <f t="shared" si="4"/>
        <v>626.9</v>
      </c>
      <c r="M18" s="11">
        <f t="shared" si="5"/>
        <v>837.68523400000004</v>
      </c>
      <c r="N18" s="17">
        <f t="shared" si="6"/>
        <v>2638.7947660000063</v>
      </c>
      <c r="O18" s="18">
        <f t="shared" si="7"/>
        <v>4.2092754282979844E-2</v>
      </c>
      <c r="P18" s="73"/>
      <c r="Q18" s="54">
        <f>Таблица255445[[#This Row],[Витрина]]*15%</f>
        <v>9403.5</v>
      </c>
      <c r="R18" s="56">
        <f>Таблица255445[[#This Row],[Витрина]]-Q18</f>
        <v>53286.5</v>
      </c>
      <c r="S18" s="57">
        <f>Таблица255445[[#This Row],[Витрина]]*10%</f>
        <v>6269</v>
      </c>
      <c r="T18" s="56">
        <f>Таблица255445[[#This Row],[Витрина]]-(Q18+S18)</f>
        <v>47017.5</v>
      </c>
    </row>
    <row r="19" spans="1:20" s="43" customFormat="1">
      <c r="A19" s="43" t="s">
        <v>27</v>
      </c>
      <c r="B19" s="40">
        <v>39300</v>
      </c>
      <c r="C19" s="40">
        <v>62690</v>
      </c>
      <c r="D19" s="44">
        <f t="shared" si="0"/>
        <v>14271.42</v>
      </c>
      <c r="E19" s="50">
        <v>0.2</v>
      </c>
      <c r="F19" s="44">
        <f t="shared" si="1"/>
        <v>12538</v>
      </c>
      <c r="G19" s="46">
        <v>1.7999999999999999E-2</v>
      </c>
      <c r="H19" s="44">
        <f t="shared" si="2"/>
        <v>1128.4199999999998</v>
      </c>
      <c r="I19" s="44">
        <v>605</v>
      </c>
      <c r="J19" s="45">
        <v>0</v>
      </c>
      <c r="K19" s="47">
        <f t="shared" si="3"/>
        <v>0</v>
      </c>
      <c r="L19" s="48">
        <f t="shared" si="4"/>
        <v>626.9</v>
      </c>
      <c r="M19" s="44">
        <f t="shared" si="5"/>
        <v>934.47859399999993</v>
      </c>
      <c r="N19" s="40">
        <f t="shared" si="6"/>
        <v>7557.2014060000001</v>
      </c>
      <c r="O19" s="49">
        <f t="shared" si="7"/>
        <v>0.12054875428297974</v>
      </c>
      <c r="P19" s="72"/>
      <c r="Q19" s="54">
        <f>Таблица255445[[#This Row],[Витрина]]*15%</f>
        <v>9403.5</v>
      </c>
      <c r="R19" s="56">
        <f>Таблица255445[[#This Row],[Витрина]]-Q19</f>
        <v>53286.5</v>
      </c>
      <c r="S19" s="57">
        <f>Таблица255445[[#This Row],[Витрина]]*10%</f>
        <v>6269</v>
      </c>
      <c r="T19" s="56">
        <f>Таблица255445[[#This Row],[Витрина]]-(Q19+S19)</f>
        <v>47017.5</v>
      </c>
    </row>
    <row r="20" spans="1:20">
      <c r="A20" s="21" t="s">
        <v>28</v>
      </c>
      <c r="B20" s="10">
        <v>39500</v>
      </c>
      <c r="C20" s="10">
        <v>62690</v>
      </c>
      <c r="D20" s="11">
        <f t="shared" si="0"/>
        <v>19286.62</v>
      </c>
      <c r="E20" s="14">
        <v>0.28000000000000003</v>
      </c>
      <c r="F20" s="13">
        <f t="shared" si="1"/>
        <v>17553.2</v>
      </c>
      <c r="G20" s="22">
        <v>1.7999999999999999E-2</v>
      </c>
      <c r="H20" s="13">
        <f t="shared" si="2"/>
        <v>1128.4199999999998</v>
      </c>
      <c r="I20" s="11">
        <v>605</v>
      </c>
      <c r="J20" s="14">
        <v>0</v>
      </c>
      <c r="K20" s="15">
        <f t="shared" si="3"/>
        <v>0</v>
      </c>
      <c r="L20" s="16">
        <f t="shared" si="4"/>
        <v>626.9</v>
      </c>
      <c r="M20" s="11">
        <f t="shared" si="5"/>
        <v>837.68523400000004</v>
      </c>
      <c r="N20" s="17">
        <f t="shared" si="6"/>
        <v>2438.7947660000063</v>
      </c>
      <c r="O20" s="18">
        <f t="shared" si="7"/>
        <v>3.8902452799489652E-2</v>
      </c>
      <c r="P20" s="73"/>
      <c r="Q20" s="54">
        <f>Таблица255445[[#This Row],[Витрина]]*15%</f>
        <v>9403.5</v>
      </c>
      <c r="R20" s="56">
        <f>Таблица255445[[#This Row],[Витрина]]-Q20</f>
        <v>53286.5</v>
      </c>
      <c r="S20" s="57">
        <f>Таблица255445[[#This Row],[Витрина]]*10%</f>
        <v>6269</v>
      </c>
      <c r="T20" s="56">
        <f>Таблица255445[[#This Row],[Витрина]]-(Q20+S20)</f>
        <v>47017.5</v>
      </c>
    </row>
    <row r="21" spans="1:20" s="43" customFormat="1">
      <c r="A21" s="43" t="s">
        <v>28</v>
      </c>
      <c r="B21" s="40">
        <v>39500</v>
      </c>
      <c r="C21" s="40">
        <v>62690</v>
      </c>
      <c r="D21" s="44">
        <f t="shared" si="0"/>
        <v>14271.42</v>
      </c>
      <c r="E21" s="50">
        <v>0.2</v>
      </c>
      <c r="F21" s="44">
        <f t="shared" si="1"/>
        <v>12538</v>
      </c>
      <c r="G21" s="46">
        <v>1.7999999999999999E-2</v>
      </c>
      <c r="H21" s="44">
        <f t="shared" si="2"/>
        <v>1128.4199999999998</v>
      </c>
      <c r="I21" s="44">
        <v>605</v>
      </c>
      <c r="J21" s="45">
        <v>0</v>
      </c>
      <c r="K21" s="47">
        <f t="shared" si="3"/>
        <v>0</v>
      </c>
      <c r="L21" s="48">
        <f t="shared" si="4"/>
        <v>626.9</v>
      </c>
      <c r="M21" s="44">
        <f t="shared" si="5"/>
        <v>934.47859399999993</v>
      </c>
      <c r="N21" s="40">
        <f t="shared" si="6"/>
        <v>7357.2014060000001</v>
      </c>
      <c r="O21" s="49">
        <f t="shared" si="7"/>
        <v>0.11735845279948956</v>
      </c>
      <c r="P21" s="72"/>
      <c r="Q21" s="54">
        <f>Таблица255445[[#This Row],[Витрина]]*15%</f>
        <v>9403.5</v>
      </c>
      <c r="R21" s="56">
        <f>Таблица255445[[#This Row],[Витрина]]-Q21</f>
        <v>53286.5</v>
      </c>
      <c r="S21" s="57">
        <f>Таблица255445[[#This Row],[Витрина]]*10%</f>
        <v>6269</v>
      </c>
      <c r="T21" s="56">
        <f>Таблица255445[[#This Row],[Витрина]]-(Q21+S21)</f>
        <v>47017.5</v>
      </c>
    </row>
    <row r="22" spans="1:20">
      <c r="A22" s="21" t="s">
        <v>29</v>
      </c>
      <c r="B22" s="10">
        <v>40500</v>
      </c>
      <c r="C22" s="10">
        <v>64290</v>
      </c>
      <c r="D22" s="11">
        <f t="shared" si="0"/>
        <v>19763.420000000002</v>
      </c>
      <c r="E22" s="14">
        <v>0.28000000000000003</v>
      </c>
      <c r="F22" s="13">
        <f t="shared" si="1"/>
        <v>18001.2</v>
      </c>
      <c r="G22" s="22">
        <v>1.7999999999999999E-2</v>
      </c>
      <c r="H22" s="13">
        <f t="shared" si="2"/>
        <v>1157.2199999999998</v>
      </c>
      <c r="I22" s="11">
        <v>605</v>
      </c>
      <c r="J22" s="14">
        <v>0</v>
      </c>
      <c r="K22" s="15">
        <f t="shared" si="3"/>
        <v>0</v>
      </c>
      <c r="L22" s="16">
        <f t="shared" si="4"/>
        <v>642.9</v>
      </c>
      <c r="M22" s="11">
        <f t="shared" si="5"/>
        <v>859.36299399999996</v>
      </c>
      <c r="N22" s="17">
        <f t="shared" si="6"/>
        <v>2524.3170059999975</v>
      </c>
      <c r="O22" s="18">
        <f t="shared" si="7"/>
        <v>3.9264535790947235E-2</v>
      </c>
      <c r="P22" s="73"/>
      <c r="Q22" s="54">
        <f>Таблица255445[[#This Row],[Витрина]]*15%</f>
        <v>9643.5</v>
      </c>
      <c r="R22" s="56">
        <f>Таблица255445[[#This Row],[Витрина]]-Q22</f>
        <v>54646.5</v>
      </c>
      <c r="S22" s="57">
        <f>Таблица255445[[#This Row],[Витрина]]*10%</f>
        <v>6429</v>
      </c>
      <c r="T22" s="56">
        <f>Таблица255445[[#This Row],[Витрина]]-(Q22+S22)</f>
        <v>48217.5</v>
      </c>
    </row>
    <row r="23" spans="1:20" s="43" customFormat="1">
      <c r="A23" s="43" t="s">
        <v>29</v>
      </c>
      <c r="B23" s="40">
        <v>40500</v>
      </c>
      <c r="C23" s="40">
        <v>64290</v>
      </c>
      <c r="D23" s="44">
        <f t="shared" si="0"/>
        <v>14620.22</v>
      </c>
      <c r="E23" s="50">
        <v>0.2</v>
      </c>
      <c r="F23" s="44">
        <f t="shared" si="1"/>
        <v>12858</v>
      </c>
      <c r="G23" s="46">
        <v>1.7999999999999999E-2</v>
      </c>
      <c r="H23" s="44">
        <f t="shared" si="2"/>
        <v>1157.2199999999998</v>
      </c>
      <c r="I23" s="44">
        <v>605</v>
      </c>
      <c r="J23" s="45">
        <v>0</v>
      </c>
      <c r="K23" s="47">
        <f t="shared" si="3"/>
        <v>0</v>
      </c>
      <c r="L23" s="48">
        <f t="shared" si="4"/>
        <v>642.9</v>
      </c>
      <c r="M23" s="44">
        <f t="shared" si="5"/>
        <v>958.62675399999989</v>
      </c>
      <c r="N23" s="40">
        <f t="shared" si="6"/>
        <v>7568.2532460000002</v>
      </c>
      <c r="O23" s="49">
        <f t="shared" si="7"/>
        <v>0.11772053579094727</v>
      </c>
      <c r="P23" s="72"/>
      <c r="Q23" s="54">
        <f>Таблица255445[[#This Row],[Витрина]]*15%</f>
        <v>9643.5</v>
      </c>
      <c r="R23" s="56">
        <f>Таблица255445[[#This Row],[Витрина]]-Q23</f>
        <v>54646.5</v>
      </c>
      <c r="S23" s="57">
        <f>Таблица255445[[#This Row],[Витрина]]*10%</f>
        <v>6429</v>
      </c>
      <c r="T23" s="56">
        <f>Таблица255445[[#This Row],[Витрина]]-(Q23+S23)</f>
        <v>48217.5</v>
      </c>
    </row>
    <row r="24" spans="1:20" hidden="1">
      <c r="A24" s="21" t="s">
        <v>30</v>
      </c>
      <c r="B24" s="10">
        <v>39700</v>
      </c>
      <c r="C24" s="10">
        <v>62690</v>
      </c>
      <c r="D24" s="11">
        <f t="shared" si="0"/>
        <v>19286.62</v>
      </c>
      <c r="E24" s="14">
        <v>0.28000000000000003</v>
      </c>
      <c r="F24" s="13">
        <f t="shared" si="1"/>
        <v>17553.2</v>
      </c>
      <c r="G24" s="22">
        <v>1.7999999999999999E-2</v>
      </c>
      <c r="H24" s="13">
        <f t="shared" si="2"/>
        <v>1128.4199999999998</v>
      </c>
      <c r="I24" s="11">
        <v>605</v>
      </c>
      <c r="J24" s="14">
        <v>0</v>
      </c>
      <c r="K24" s="15">
        <f t="shared" si="3"/>
        <v>0</v>
      </c>
      <c r="L24" s="16">
        <f t="shared" si="4"/>
        <v>626.9</v>
      </c>
      <c r="M24" s="11">
        <f t="shared" si="5"/>
        <v>837.68523400000004</v>
      </c>
      <c r="N24" s="17">
        <f t="shared" si="6"/>
        <v>2238.7947660000063</v>
      </c>
      <c r="O24" s="18">
        <f t="shared" si="7"/>
        <v>3.571215131599946E-2</v>
      </c>
      <c r="P24" s="55"/>
      <c r="Q24" s="54">
        <f>Таблица255445[[#This Row],[Витрина]]*15%</f>
        <v>9403.5</v>
      </c>
      <c r="R24" s="56">
        <f>Таблица255445[[#This Row],[Витрина]]-Q24</f>
        <v>53286.5</v>
      </c>
      <c r="S24" s="57">
        <f>Таблица255445[[#This Row],[Витрина]]*10%</f>
        <v>6269</v>
      </c>
      <c r="T24" s="56">
        <f>Таблица255445[[#This Row],[Витрина]]-(Q24+S24)</f>
        <v>47017.5</v>
      </c>
    </row>
    <row r="25" spans="1:20" s="43" customFormat="1" hidden="1">
      <c r="A25" s="43" t="s">
        <v>30</v>
      </c>
      <c r="B25" s="40">
        <v>39700</v>
      </c>
      <c r="C25" s="40">
        <v>62690</v>
      </c>
      <c r="D25" s="44">
        <f t="shared" si="0"/>
        <v>14271.42</v>
      </c>
      <c r="E25" s="50">
        <v>0.2</v>
      </c>
      <c r="F25" s="44">
        <f t="shared" si="1"/>
        <v>12538</v>
      </c>
      <c r="G25" s="46">
        <v>1.7999999999999999E-2</v>
      </c>
      <c r="H25" s="44">
        <f t="shared" si="2"/>
        <v>1128.4199999999998</v>
      </c>
      <c r="I25" s="44">
        <v>605</v>
      </c>
      <c r="J25" s="45">
        <v>0</v>
      </c>
      <c r="K25" s="47">
        <f t="shared" si="3"/>
        <v>0</v>
      </c>
      <c r="L25" s="48">
        <f t="shared" si="4"/>
        <v>626.9</v>
      </c>
      <c r="M25" s="44">
        <f t="shared" si="5"/>
        <v>934.47859399999993</v>
      </c>
      <c r="N25" s="40">
        <f t="shared" si="6"/>
        <v>7157.2014060000001</v>
      </c>
      <c r="O25" s="49">
        <f t="shared" si="7"/>
        <v>0.11416815131599936</v>
      </c>
      <c r="P25" s="70"/>
      <c r="Q25" s="54">
        <f>Таблица255445[[#This Row],[Витрина]]*15%</f>
        <v>9403.5</v>
      </c>
      <c r="R25" s="56">
        <f>Таблица255445[[#This Row],[Витрина]]-Q25</f>
        <v>53286.5</v>
      </c>
      <c r="S25" s="57">
        <f>Таблица255445[[#This Row],[Витрина]]*10%</f>
        <v>6269</v>
      </c>
      <c r="T25" s="56">
        <f>Таблица255445[[#This Row],[Витрина]]-(Q25+S25)</f>
        <v>47017.5</v>
      </c>
    </row>
    <row r="26" spans="1:20" s="43" customFormat="1" hidden="1">
      <c r="A26" s="21"/>
      <c r="B26" s="10"/>
      <c r="C26" s="10"/>
      <c r="D26" s="11" t="str">
        <f>IF(AND(F26&lt;&gt;"",H26&lt;&gt;"",I26&lt;&gt;"",K26&lt;&gt;""),F26+H26+I26+K26,"")</f>
        <v/>
      </c>
      <c r="E26" s="14"/>
      <c r="F26" s="44" t="str">
        <f>IF(AND(C26&lt;&gt;"",E26&lt;&gt;""),C26*E26,"")</f>
        <v/>
      </c>
      <c r="G26" s="14"/>
      <c r="H26" s="44" t="str">
        <f>IF(AND(C26&lt;&gt;"",G26&lt;&gt;""),C26*G26,"")</f>
        <v/>
      </c>
      <c r="I26" s="11"/>
      <c r="J26" s="14"/>
      <c r="K26" s="47" t="str">
        <f>IF(AND(C26&lt;&gt;"",J26&lt;&gt;""),C26*J26,"")</f>
        <v/>
      </c>
      <c r="L26" s="48">
        <f>IFERROR(C26*1%," ")</f>
        <v>0</v>
      </c>
      <c r="M26" s="11" t="str">
        <f>IFERROR((C26-D26)*1.93%," ")</f>
        <v/>
      </c>
      <c r="N26" s="40" t="str">
        <f>IF(AND(C26&lt;&gt;"",D26&lt;&gt;"",L26&lt;&gt;""),C26-(B26+D26+L26+M26),"")</f>
        <v/>
      </c>
      <c r="O26" s="49" t="str">
        <f>IFERROR((N26/C26)*100%," ")</f>
        <v/>
      </c>
      <c r="P26" s="70"/>
      <c r="Q26" s="54"/>
      <c r="R26" s="56"/>
      <c r="S26" s="57"/>
      <c r="T26" s="56"/>
    </row>
    <row r="27" spans="1:20" hidden="1">
      <c r="A27" s="30" t="s">
        <v>677</v>
      </c>
      <c r="D27" s="11" t="str">
        <f t="shared" ref="D27:D31" si="8">IF(AND(F27&lt;&gt;"",H27&lt;&gt;"",I27&lt;&gt;"",K27&lt;&gt;""),F27+H27+I27+K27,"")</f>
        <v/>
      </c>
      <c r="E27" s="14"/>
      <c r="F27" s="13" t="str">
        <f t="shared" si="1"/>
        <v/>
      </c>
      <c r="G27" s="22"/>
      <c r="H27" s="13" t="str">
        <f t="shared" si="2"/>
        <v/>
      </c>
      <c r="I27" s="11"/>
      <c r="J27" s="14">
        <v>0</v>
      </c>
      <c r="K27" s="15" t="str">
        <f t="shared" si="3"/>
        <v/>
      </c>
      <c r="L27" s="16">
        <f t="shared" si="4"/>
        <v>0</v>
      </c>
      <c r="M27" s="11" t="str">
        <f t="shared" si="5"/>
        <v/>
      </c>
      <c r="N27" s="17" t="str">
        <f t="shared" si="6"/>
        <v/>
      </c>
      <c r="O27" s="18" t="str">
        <f t="shared" si="7"/>
        <v/>
      </c>
      <c r="P27" s="55"/>
      <c r="Q27" s="54">
        <f>Таблица255445[[#This Row],[Витрина]]*15%</f>
        <v>0</v>
      </c>
      <c r="R27" s="56">
        <f>Таблица255445[[#This Row],[Витрина]]-Q27</f>
        <v>0</v>
      </c>
      <c r="S27" s="57">
        <f>Таблица255445[[#This Row],[Витрина]]*10%</f>
        <v>0</v>
      </c>
      <c r="T27" s="56">
        <f>Таблица255445[[#This Row],[Витрина]]-(Q27+S27)</f>
        <v>0</v>
      </c>
    </row>
    <row r="28" spans="1:20">
      <c r="A28" s="24" t="s">
        <v>686</v>
      </c>
      <c r="B28" s="10">
        <v>27000</v>
      </c>
      <c r="C28" s="10">
        <v>43200</v>
      </c>
      <c r="D28" s="11">
        <f t="shared" si="8"/>
        <v>13478.600000000002</v>
      </c>
      <c r="E28" s="14">
        <v>0.28000000000000003</v>
      </c>
      <c r="F28" s="13">
        <f t="shared" si="1"/>
        <v>12096.000000000002</v>
      </c>
      <c r="G28" s="22">
        <v>1.7999999999999999E-2</v>
      </c>
      <c r="H28" s="13">
        <f t="shared" si="2"/>
        <v>777.59999999999991</v>
      </c>
      <c r="I28" s="11">
        <v>605</v>
      </c>
      <c r="J28" s="14">
        <v>0</v>
      </c>
      <c r="K28" s="15">
        <f t="shared" si="3"/>
        <v>0</v>
      </c>
      <c r="L28" s="16">
        <f t="shared" si="4"/>
        <v>432</v>
      </c>
      <c r="M28" s="11">
        <f t="shared" si="5"/>
        <v>573.62301999999988</v>
      </c>
      <c r="N28" s="17">
        <f t="shared" si="6"/>
        <v>1715.7769799999951</v>
      </c>
      <c r="O28" s="18">
        <f t="shared" si="7"/>
        <v>3.9717059722222108E-2</v>
      </c>
      <c r="P28" s="73"/>
      <c r="Q28" s="54">
        <f>Таблица255445[[#This Row],[Витрина]]*15%</f>
        <v>6480</v>
      </c>
      <c r="R28" s="56">
        <f>Таблица255445[[#This Row],[Витрина]]-Q28</f>
        <v>36720</v>
      </c>
      <c r="S28" s="57">
        <f>Таблица255445[[#This Row],[Витрина]]*10%</f>
        <v>4320</v>
      </c>
      <c r="T28" s="56">
        <f>Таблица255445[[#This Row],[Витрина]]-(Q28+S28)</f>
        <v>32400</v>
      </c>
    </row>
    <row r="29" spans="1:20" s="43" customFormat="1">
      <c r="A29" s="43" t="s">
        <v>686</v>
      </c>
      <c r="B29" s="40">
        <v>27000</v>
      </c>
      <c r="C29" s="40">
        <v>43200</v>
      </c>
      <c r="D29" s="44">
        <f t="shared" si="8"/>
        <v>10022.6</v>
      </c>
      <c r="E29" s="45">
        <v>0.2</v>
      </c>
      <c r="F29" s="44">
        <f t="shared" si="1"/>
        <v>8640</v>
      </c>
      <c r="G29" s="46">
        <v>1.7999999999999999E-2</v>
      </c>
      <c r="H29" s="44">
        <f t="shared" si="2"/>
        <v>777.59999999999991</v>
      </c>
      <c r="I29" s="44">
        <v>605</v>
      </c>
      <c r="J29" s="45">
        <v>0</v>
      </c>
      <c r="K29" s="47">
        <f t="shared" si="3"/>
        <v>0</v>
      </c>
      <c r="L29" s="48">
        <f t="shared" si="4"/>
        <v>432</v>
      </c>
      <c r="M29" s="44">
        <f t="shared" si="5"/>
        <v>640.32381999999996</v>
      </c>
      <c r="N29" s="40">
        <f t="shared" si="6"/>
        <v>5105.0761800000037</v>
      </c>
      <c r="O29" s="49">
        <f t="shared" si="7"/>
        <v>0.11817305972222231</v>
      </c>
      <c r="P29" s="73"/>
      <c r="Q29" s="54">
        <f>Таблица255445[[#This Row],[Витрина]]*15%</f>
        <v>6480</v>
      </c>
      <c r="R29" s="56">
        <f>Таблица255445[[#This Row],[Витрина]]-Q29</f>
        <v>36720</v>
      </c>
      <c r="S29" s="57">
        <f>Таблица255445[[#This Row],[Витрина]]*10%</f>
        <v>4320</v>
      </c>
      <c r="T29" s="56">
        <f>Таблица255445[[#This Row],[Витрина]]-(Q29+S29)</f>
        <v>32400</v>
      </c>
    </row>
    <row r="30" spans="1:20">
      <c r="A30" s="24" t="s">
        <v>687</v>
      </c>
      <c r="B30" s="36">
        <v>29000</v>
      </c>
      <c r="C30" s="10">
        <v>46300</v>
      </c>
      <c r="D30" s="11">
        <f t="shared" si="8"/>
        <v>14402.400000000001</v>
      </c>
      <c r="E30" s="14">
        <v>0.28000000000000003</v>
      </c>
      <c r="F30" s="13">
        <f t="shared" si="1"/>
        <v>12964.000000000002</v>
      </c>
      <c r="G30" s="22">
        <v>1.7999999999999999E-2</v>
      </c>
      <c r="H30" s="13">
        <f t="shared" si="2"/>
        <v>833.4</v>
      </c>
      <c r="I30" s="11">
        <v>605</v>
      </c>
      <c r="J30" s="14">
        <v>0</v>
      </c>
      <c r="K30" s="15">
        <f t="shared" si="3"/>
        <v>0</v>
      </c>
      <c r="L30" s="16">
        <f t="shared" si="4"/>
        <v>463</v>
      </c>
      <c r="M30" s="11">
        <f t="shared" si="5"/>
        <v>615.62367999999992</v>
      </c>
      <c r="N30" s="17">
        <f t="shared" si="6"/>
        <v>1818.9763200000016</v>
      </c>
      <c r="O30" s="18">
        <f t="shared" si="7"/>
        <v>3.9286745572354245E-2</v>
      </c>
      <c r="P30" s="73"/>
      <c r="Q30" s="54">
        <f>Таблица255445[[#This Row],[Витрина]]*15%</f>
        <v>6945</v>
      </c>
      <c r="R30" s="56">
        <f>Таблица255445[[#This Row],[Витрина]]-Q30</f>
        <v>39355</v>
      </c>
      <c r="S30" s="57">
        <f>Таблица255445[[#This Row],[Витрина]]*10%</f>
        <v>4630</v>
      </c>
      <c r="T30" s="56">
        <f>Таблица255445[[#This Row],[Витрина]]-(Q30+S30)</f>
        <v>34725</v>
      </c>
    </row>
    <row r="31" spans="1:20" s="43" customFormat="1">
      <c r="A31" s="43" t="s">
        <v>687</v>
      </c>
      <c r="B31" s="40">
        <v>29000</v>
      </c>
      <c r="C31" s="40">
        <v>46300</v>
      </c>
      <c r="D31" s="44">
        <f t="shared" si="8"/>
        <v>10698.4</v>
      </c>
      <c r="E31" s="45">
        <v>0.2</v>
      </c>
      <c r="F31" s="44">
        <f t="shared" si="1"/>
        <v>9260</v>
      </c>
      <c r="G31" s="46">
        <v>1.7999999999999999E-2</v>
      </c>
      <c r="H31" s="44">
        <f t="shared" si="2"/>
        <v>833.4</v>
      </c>
      <c r="I31" s="44">
        <v>605</v>
      </c>
      <c r="J31" s="45">
        <v>0</v>
      </c>
      <c r="K31" s="47">
        <f t="shared" si="3"/>
        <v>0</v>
      </c>
      <c r="L31" s="48">
        <f t="shared" si="4"/>
        <v>463</v>
      </c>
      <c r="M31" s="44">
        <f t="shared" si="5"/>
        <v>687.11087999999984</v>
      </c>
      <c r="N31" s="40">
        <f t="shared" si="6"/>
        <v>5451.4891199999984</v>
      </c>
      <c r="O31" s="49">
        <f t="shared" si="7"/>
        <v>0.11774274557235417</v>
      </c>
      <c r="P31" s="73"/>
      <c r="Q31" s="54">
        <f>Таблица255445[[#This Row],[Витрина]]*15%</f>
        <v>6945</v>
      </c>
      <c r="R31" s="56">
        <f>Таблица255445[[#This Row],[Витрина]]-Q31</f>
        <v>39355</v>
      </c>
      <c r="S31" s="57">
        <f>Таблица255445[[#This Row],[Витрина]]*10%</f>
        <v>4630</v>
      </c>
      <c r="T31" s="56">
        <f>Таблица255445[[#This Row],[Витрина]]-(Q31+S31)</f>
        <v>34725</v>
      </c>
    </row>
    <row r="32" spans="1:20" hidden="1">
      <c r="A32" s="8" t="s">
        <v>31</v>
      </c>
      <c r="D32" s="11" t="str">
        <f t="shared" si="0"/>
        <v/>
      </c>
      <c r="E32" s="14"/>
      <c r="F32" s="13" t="str">
        <f t="shared" si="1"/>
        <v/>
      </c>
      <c r="G32" s="22"/>
      <c r="H32" s="13" t="str">
        <f t="shared" si="2"/>
        <v/>
      </c>
      <c r="I32" s="11"/>
      <c r="J32" s="14">
        <v>0</v>
      </c>
      <c r="K32" s="15" t="str">
        <f t="shared" si="3"/>
        <v/>
      </c>
      <c r="L32" s="16">
        <f t="shared" si="4"/>
        <v>0</v>
      </c>
      <c r="M32" s="11" t="str">
        <f t="shared" si="5"/>
        <v/>
      </c>
      <c r="N32" s="17" t="str">
        <f t="shared" si="6"/>
        <v/>
      </c>
      <c r="O32" s="18" t="str">
        <f t="shared" si="7"/>
        <v/>
      </c>
      <c r="P32" s="55"/>
      <c r="Q32" s="54">
        <f>Таблица255445[[#This Row],[Витрина]]*15%</f>
        <v>0</v>
      </c>
      <c r="R32" s="56">
        <f>Таблица255445[[#This Row],[Витрина]]-Q32</f>
        <v>0</v>
      </c>
      <c r="S32" s="57">
        <f>Таблица255445[[#This Row],[Витрина]]*10%</f>
        <v>0</v>
      </c>
      <c r="T32" s="56">
        <f>Таблица255445[[#This Row],[Витрина]]-(Q32+S32)</f>
        <v>0</v>
      </c>
    </row>
    <row r="33" spans="1:20">
      <c r="A33" s="24" t="s">
        <v>32</v>
      </c>
      <c r="B33" s="10">
        <v>18500</v>
      </c>
      <c r="C33" s="10">
        <v>29990</v>
      </c>
      <c r="D33" s="11">
        <f t="shared" si="0"/>
        <v>9542.02</v>
      </c>
      <c r="E33" s="14">
        <v>0.28000000000000003</v>
      </c>
      <c r="F33" s="13">
        <f t="shared" si="1"/>
        <v>8397.2000000000007</v>
      </c>
      <c r="G33" s="22">
        <v>1.7999999999999999E-2</v>
      </c>
      <c r="H33" s="13">
        <f t="shared" si="2"/>
        <v>539.81999999999994</v>
      </c>
      <c r="I33" s="11">
        <v>605</v>
      </c>
      <c r="J33" s="14">
        <v>0</v>
      </c>
      <c r="K33" s="15">
        <f t="shared" si="3"/>
        <v>0</v>
      </c>
      <c r="L33" s="16">
        <f t="shared" si="4"/>
        <v>299.90000000000003</v>
      </c>
      <c r="M33" s="11">
        <f t="shared" si="5"/>
        <v>394.64601399999992</v>
      </c>
      <c r="N33" s="17">
        <f t="shared" si="6"/>
        <v>1253.4339859999964</v>
      </c>
      <c r="O33" s="18">
        <f t="shared" si="7"/>
        <v>4.1795064554851498E-2</v>
      </c>
      <c r="P33" s="73"/>
      <c r="Q33" s="54">
        <f>Таблица255445[[#This Row],[Витрина]]*15%</f>
        <v>4498.5</v>
      </c>
      <c r="R33" s="56">
        <f>Таблица255445[[#This Row],[Витрина]]-Q33</f>
        <v>25491.5</v>
      </c>
      <c r="S33" s="57">
        <f>Таблица255445[[#This Row],[Витрина]]*10%</f>
        <v>2999</v>
      </c>
      <c r="T33" s="56">
        <f>Таблица255445[[#This Row],[Витрина]]-(Q33+S33)</f>
        <v>22492.5</v>
      </c>
    </row>
    <row r="34" spans="1:20" s="43" customFormat="1">
      <c r="A34" s="43" t="s">
        <v>32</v>
      </c>
      <c r="B34" s="40">
        <v>18500</v>
      </c>
      <c r="C34" s="40">
        <v>29990</v>
      </c>
      <c r="D34" s="44">
        <f t="shared" si="0"/>
        <v>7142.82</v>
      </c>
      <c r="E34" s="45">
        <v>0.2</v>
      </c>
      <c r="F34" s="44">
        <f t="shared" si="1"/>
        <v>5998</v>
      </c>
      <c r="G34" s="46">
        <v>1.7999999999999999E-2</v>
      </c>
      <c r="H34" s="44">
        <f t="shared" si="2"/>
        <v>539.81999999999994</v>
      </c>
      <c r="I34" s="44">
        <v>605</v>
      </c>
      <c r="J34" s="45">
        <v>0</v>
      </c>
      <c r="K34" s="47">
        <f t="shared" si="3"/>
        <v>0</v>
      </c>
      <c r="L34" s="48">
        <f t="shared" si="4"/>
        <v>299.90000000000003</v>
      </c>
      <c r="M34" s="44">
        <f t="shared" si="5"/>
        <v>440.95057399999996</v>
      </c>
      <c r="N34" s="40">
        <f t="shared" si="6"/>
        <v>3606.3294260000002</v>
      </c>
      <c r="O34" s="49">
        <f t="shared" si="7"/>
        <v>0.12025106455485163</v>
      </c>
      <c r="P34" s="73"/>
      <c r="Q34" s="54">
        <f>Таблица255445[[#This Row],[Витрина]]*15%</f>
        <v>4498.5</v>
      </c>
      <c r="R34" s="56">
        <f>Таблица255445[[#This Row],[Витрина]]-Q34</f>
        <v>25491.5</v>
      </c>
      <c r="S34" s="57">
        <f>Таблица255445[[#This Row],[Витрина]]*10%</f>
        <v>2999</v>
      </c>
      <c r="T34" s="56">
        <f>Таблица255445[[#This Row],[Витрина]]-(Q34+S34)</f>
        <v>22492.5</v>
      </c>
    </row>
    <row r="35" spans="1:20">
      <c r="A35" s="21" t="s">
        <v>33</v>
      </c>
      <c r="B35" s="10">
        <v>18500</v>
      </c>
      <c r="C35" s="10">
        <v>29990</v>
      </c>
      <c r="D35" s="11">
        <f t="shared" si="0"/>
        <v>9542.02</v>
      </c>
      <c r="E35" s="14">
        <v>0.28000000000000003</v>
      </c>
      <c r="F35" s="13">
        <f t="shared" si="1"/>
        <v>8397.2000000000007</v>
      </c>
      <c r="G35" s="22">
        <v>1.7999999999999999E-2</v>
      </c>
      <c r="H35" s="13">
        <f t="shared" si="2"/>
        <v>539.81999999999994</v>
      </c>
      <c r="I35" s="11">
        <v>605</v>
      </c>
      <c r="J35" s="14">
        <v>0</v>
      </c>
      <c r="K35" s="15">
        <f t="shared" si="3"/>
        <v>0</v>
      </c>
      <c r="L35" s="16">
        <f t="shared" si="4"/>
        <v>299.90000000000003</v>
      </c>
      <c r="M35" s="11">
        <f t="shared" si="5"/>
        <v>394.64601399999992</v>
      </c>
      <c r="N35" s="17">
        <f t="shared" si="6"/>
        <v>1253.4339859999964</v>
      </c>
      <c r="O35" s="18">
        <f t="shared" si="7"/>
        <v>4.1795064554851498E-2</v>
      </c>
      <c r="P35" s="73"/>
      <c r="Q35" s="54">
        <f>Таблица255445[[#This Row],[Витрина]]*15%</f>
        <v>4498.5</v>
      </c>
      <c r="R35" s="56">
        <f>Таблица255445[[#This Row],[Витрина]]-Q35</f>
        <v>25491.5</v>
      </c>
      <c r="S35" s="57">
        <f>Таблица255445[[#This Row],[Витрина]]*10%</f>
        <v>2999</v>
      </c>
      <c r="T35" s="56">
        <f>Таблица255445[[#This Row],[Витрина]]-(Q35+S35)</f>
        <v>22492.5</v>
      </c>
    </row>
    <row r="36" spans="1:20" s="43" customFormat="1">
      <c r="A36" s="43" t="s">
        <v>33</v>
      </c>
      <c r="B36" s="40">
        <v>18500</v>
      </c>
      <c r="C36" s="40">
        <v>29990</v>
      </c>
      <c r="D36" s="44">
        <f t="shared" si="0"/>
        <v>7142.82</v>
      </c>
      <c r="E36" s="45">
        <v>0.2</v>
      </c>
      <c r="F36" s="44">
        <f t="shared" si="1"/>
        <v>5998</v>
      </c>
      <c r="G36" s="46">
        <v>1.7999999999999999E-2</v>
      </c>
      <c r="H36" s="44">
        <f t="shared" si="2"/>
        <v>539.81999999999994</v>
      </c>
      <c r="I36" s="44">
        <v>605</v>
      </c>
      <c r="J36" s="45">
        <v>0</v>
      </c>
      <c r="K36" s="47">
        <f t="shared" si="3"/>
        <v>0</v>
      </c>
      <c r="L36" s="48">
        <f t="shared" si="4"/>
        <v>299.90000000000003</v>
      </c>
      <c r="M36" s="44">
        <f t="shared" si="5"/>
        <v>440.95057399999996</v>
      </c>
      <c r="N36" s="40">
        <f t="shared" si="6"/>
        <v>3606.3294260000002</v>
      </c>
      <c r="O36" s="49">
        <f t="shared" si="7"/>
        <v>0.12025106455485163</v>
      </c>
      <c r="P36" s="73"/>
      <c r="Q36" s="54">
        <f>Таблица255445[[#This Row],[Витрина]]*15%</f>
        <v>4498.5</v>
      </c>
      <c r="R36" s="56">
        <f>Таблица255445[[#This Row],[Витрина]]-Q36</f>
        <v>25491.5</v>
      </c>
      <c r="S36" s="57">
        <f>Таблица255445[[#This Row],[Витрина]]*10%</f>
        <v>2999</v>
      </c>
      <c r="T36" s="56">
        <f>Таблица255445[[#This Row],[Витрина]]-(Q36+S36)</f>
        <v>22492.5</v>
      </c>
    </row>
    <row r="37" spans="1:20">
      <c r="A37" s="24" t="s">
        <v>34</v>
      </c>
      <c r="B37" s="10">
        <v>22000</v>
      </c>
      <c r="C37" s="10">
        <v>35590</v>
      </c>
      <c r="D37" s="11">
        <f t="shared" si="0"/>
        <v>11210.820000000002</v>
      </c>
      <c r="E37" s="14">
        <v>0.28000000000000003</v>
      </c>
      <c r="F37" s="13">
        <f t="shared" si="1"/>
        <v>9965.2000000000007</v>
      </c>
      <c r="G37" s="22">
        <v>1.7999999999999999E-2</v>
      </c>
      <c r="H37" s="13">
        <f t="shared" si="2"/>
        <v>640.62</v>
      </c>
      <c r="I37" s="11">
        <v>605</v>
      </c>
      <c r="J37" s="14">
        <v>0</v>
      </c>
      <c r="K37" s="15">
        <f t="shared" si="3"/>
        <v>0</v>
      </c>
      <c r="L37" s="16">
        <f t="shared" si="4"/>
        <v>355.90000000000003</v>
      </c>
      <c r="M37" s="11">
        <f t="shared" si="5"/>
        <v>470.51817399999993</v>
      </c>
      <c r="N37" s="17">
        <f t="shared" si="6"/>
        <v>1552.7618260000017</v>
      </c>
      <c r="O37" s="18">
        <f t="shared" si="7"/>
        <v>4.3629160606912104E-2</v>
      </c>
      <c r="P37" s="73"/>
      <c r="Q37" s="54">
        <f>Таблица255445[[#This Row],[Витрина]]*15%</f>
        <v>5338.5</v>
      </c>
      <c r="R37" s="56">
        <f>Таблица255445[[#This Row],[Витрина]]-Q37</f>
        <v>30251.5</v>
      </c>
      <c r="S37" s="57">
        <f>Таблица255445[[#This Row],[Витрина]]*10%</f>
        <v>3559</v>
      </c>
      <c r="T37" s="56">
        <f>Таблица255445[[#This Row],[Витрина]]-(Q37+S37)</f>
        <v>26692.5</v>
      </c>
    </row>
    <row r="38" spans="1:20" s="43" customFormat="1">
      <c r="A38" s="43" t="s">
        <v>34</v>
      </c>
      <c r="B38" s="40">
        <v>22000</v>
      </c>
      <c r="C38" s="40">
        <v>35590</v>
      </c>
      <c r="D38" s="44">
        <f t="shared" si="0"/>
        <v>8363.619999999999</v>
      </c>
      <c r="E38" s="45">
        <v>0.2</v>
      </c>
      <c r="F38" s="44">
        <f t="shared" si="1"/>
        <v>7118</v>
      </c>
      <c r="G38" s="46">
        <v>1.7999999999999999E-2</v>
      </c>
      <c r="H38" s="44">
        <f t="shared" si="2"/>
        <v>640.62</v>
      </c>
      <c r="I38" s="44">
        <v>605</v>
      </c>
      <c r="J38" s="45">
        <v>0</v>
      </c>
      <c r="K38" s="47">
        <f t="shared" si="3"/>
        <v>0</v>
      </c>
      <c r="L38" s="48">
        <f t="shared" si="4"/>
        <v>355.90000000000003</v>
      </c>
      <c r="M38" s="44">
        <f t="shared" si="5"/>
        <v>525.46913399999994</v>
      </c>
      <c r="N38" s="40">
        <f t="shared" si="6"/>
        <v>4345.0108660000005</v>
      </c>
      <c r="O38" s="49">
        <f t="shared" si="7"/>
        <v>0.12208516060691207</v>
      </c>
      <c r="P38" s="73"/>
      <c r="Q38" s="54">
        <f>Таблица255445[[#This Row],[Витрина]]*15%</f>
        <v>5338.5</v>
      </c>
      <c r="R38" s="56">
        <f>Таблица255445[[#This Row],[Витрина]]-Q38</f>
        <v>30251.5</v>
      </c>
      <c r="S38" s="57">
        <f>Таблица255445[[#This Row],[Витрина]]*10%</f>
        <v>3559</v>
      </c>
      <c r="T38" s="56">
        <f>Таблица255445[[#This Row],[Витрина]]-(Q38+S38)</f>
        <v>26692.5</v>
      </c>
    </row>
    <row r="39" spans="1:20">
      <c r="A39" s="24" t="s">
        <v>35</v>
      </c>
      <c r="B39" s="10">
        <v>24000</v>
      </c>
      <c r="C39" s="10">
        <v>38490</v>
      </c>
      <c r="D39" s="11">
        <f t="shared" si="0"/>
        <v>12075.02</v>
      </c>
      <c r="E39" s="14">
        <v>0.28000000000000003</v>
      </c>
      <c r="F39" s="13">
        <f t="shared" si="1"/>
        <v>10777.2</v>
      </c>
      <c r="G39" s="22">
        <v>1.7999999999999999E-2</v>
      </c>
      <c r="H39" s="13">
        <f t="shared" si="2"/>
        <v>692.81999999999994</v>
      </c>
      <c r="I39" s="11">
        <v>605</v>
      </c>
      <c r="J39" s="14">
        <v>0</v>
      </c>
      <c r="K39" s="15">
        <f t="shared" si="3"/>
        <v>0</v>
      </c>
      <c r="L39" s="16">
        <f t="shared" si="4"/>
        <v>384.90000000000003</v>
      </c>
      <c r="M39" s="11">
        <f t="shared" si="5"/>
        <v>509.80911399999991</v>
      </c>
      <c r="N39" s="17">
        <f t="shared" si="6"/>
        <v>1520.2708859999912</v>
      </c>
      <c r="O39" s="18">
        <f t="shared" si="7"/>
        <v>3.9497814653156431E-2</v>
      </c>
      <c r="P39" s="73"/>
      <c r="Q39" s="54">
        <f>Таблица255445[[#This Row],[Витрина]]*15%</f>
        <v>5773.5</v>
      </c>
      <c r="R39" s="56">
        <f>Таблица255445[[#This Row],[Витрина]]-Q39</f>
        <v>32716.5</v>
      </c>
      <c r="S39" s="57">
        <f>Таблица255445[[#This Row],[Витрина]]*10%</f>
        <v>3849</v>
      </c>
      <c r="T39" s="56">
        <f>Таблица255445[[#This Row],[Витрина]]-(Q39+S39)</f>
        <v>28867.5</v>
      </c>
    </row>
    <row r="40" spans="1:20" s="43" customFormat="1">
      <c r="A40" s="43" t="s">
        <v>35</v>
      </c>
      <c r="B40" s="40">
        <v>24000</v>
      </c>
      <c r="C40" s="40">
        <v>38490</v>
      </c>
      <c r="D40" s="44">
        <f t="shared" si="0"/>
        <v>8995.82</v>
      </c>
      <c r="E40" s="45">
        <v>0.2</v>
      </c>
      <c r="F40" s="44">
        <f t="shared" si="1"/>
        <v>7698</v>
      </c>
      <c r="G40" s="46">
        <v>1.7999999999999999E-2</v>
      </c>
      <c r="H40" s="44">
        <f t="shared" si="2"/>
        <v>692.81999999999994</v>
      </c>
      <c r="I40" s="44">
        <v>605</v>
      </c>
      <c r="J40" s="45">
        <v>0</v>
      </c>
      <c r="K40" s="47">
        <f t="shared" si="3"/>
        <v>0</v>
      </c>
      <c r="L40" s="48">
        <f t="shared" si="4"/>
        <v>384.90000000000003</v>
      </c>
      <c r="M40" s="44">
        <f t="shared" si="5"/>
        <v>569.23767399999997</v>
      </c>
      <c r="N40" s="40">
        <f t="shared" si="6"/>
        <v>4540.0423259999952</v>
      </c>
      <c r="O40" s="49">
        <f t="shared" si="7"/>
        <v>0.11795381465315655</v>
      </c>
      <c r="P40" s="73"/>
      <c r="Q40" s="54">
        <f>Таблица255445[[#This Row],[Витрина]]*15%</f>
        <v>5773.5</v>
      </c>
      <c r="R40" s="56">
        <f>Таблица255445[[#This Row],[Витрина]]-Q40</f>
        <v>32716.5</v>
      </c>
      <c r="S40" s="57">
        <f>Таблица255445[[#This Row],[Витрина]]*10%</f>
        <v>3849</v>
      </c>
      <c r="T40" s="56">
        <f>Таблица255445[[#This Row],[Витрина]]-(Q40+S40)</f>
        <v>28867.5</v>
      </c>
    </row>
    <row r="41" spans="1:20" hidden="1">
      <c r="A41" s="25" t="s">
        <v>36</v>
      </c>
      <c r="D41" s="11" t="str">
        <f t="shared" si="0"/>
        <v/>
      </c>
      <c r="E41" s="14"/>
      <c r="F41" s="13" t="str">
        <f t="shared" si="1"/>
        <v/>
      </c>
      <c r="G41" s="22"/>
      <c r="H41" s="13" t="str">
        <f t="shared" si="2"/>
        <v/>
      </c>
      <c r="I41" s="11"/>
      <c r="J41" s="14">
        <v>0</v>
      </c>
      <c r="K41" s="15" t="str">
        <f t="shared" si="3"/>
        <v/>
      </c>
      <c r="L41" s="16">
        <f t="shared" si="4"/>
        <v>0</v>
      </c>
      <c r="M41" s="11" t="str">
        <f t="shared" si="5"/>
        <v/>
      </c>
      <c r="N41" s="17" t="str">
        <f t="shared" si="6"/>
        <v/>
      </c>
      <c r="O41" s="18" t="str">
        <f t="shared" si="7"/>
        <v/>
      </c>
      <c r="P41" s="55"/>
      <c r="Q41" s="54">
        <f>Таблица255445[[#This Row],[Витрина]]*15%</f>
        <v>0</v>
      </c>
      <c r="R41" s="56">
        <f>Таблица255445[[#This Row],[Витрина]]-Q41</f>
        <v>0</v>
      </c>
      <c r="S41" s="57">
        <f>Таблица255445[[#This Row],[Витрина]]*10%</f>
        <v>0</v>
      </c>
      <c r="T41" s="56">
        <f>Таблица255445[[#This Row],[Витрина]]-(Q41+S41)</f>
        <v>0</v>
      </c>
    </row>
    <row r="42" spans="1:20" hidden="1">
      <c r="A42" s="24" t="s">
        <v>37</v>
      </c>
      <c r="B42" s="10">
        <v>17500</v>
      </c>
      <c r="C42" s="10">
        <v>28490</v>
      </c>
      <c r="D42" s="11">
        <f t="shared" si="0"/>
        <v>9095.02</v>
      </c>
      <c r="E42" s="14">
        <v>0.28000000000000003</v>
      </c>
      <c r="F42" s="13">
        <f t="shared" si="1"/>
        <v>7977.2000000000007</v>
      </c>
      <c r="G42" s="22">
        <v>1.7999999999999999E-2</v>
      </c>
      <c r="H42" s="13">
        <f t="shared" si="2"/>
        <v>512.81999999999994</v>
      </c>
      <c r="I42" s="11">
        <v>605</v>
      </c>
      <c r="J42" s="14">
        <v>0</v>
      </c>
      <c r="K42" s="15">
        <f t="shared" si="3"/>
        <v>0</v>
      </c>
      <c r="L42" s="16">
        <f t="shared" si="4"/>
        <v>284.90000000000003</v>
      </c>
      <c r="M42" s="11">
        <f t="shared" si="5"/>
        <v>374.32311399999998</v>
      </c>
      <c r="N42" s="17">
        <f t="shared" si="6"/>
        <v>1235.7568859999992</v>
      </c>
      <c r="O42" s="18">
        <f t="shared" si="7"/>
        <v>4.3375110073710046E-2</v>
      </c>
      <c r="P42" s="55"/>
      <c r="Q42" s="54">
        <f>Таблица255445[[#This Row],[Витрина]]*15%</f>
        <v>4273.5</v>
      </c>
      <c r="R42" s="56">
        <f>Таблица255445[[#This Row],[Витрина]]-Q42</f>
        <v>24216.5</v>
      </c>
      <c r="S42" s="57">
        <f>Таблица255445[[#This Row],[Витрина]]*10%</f>
        <v>2849</v>
      </c>
      <c r="T42" s="56">
        <f>Таблица255445[[#This Row],[Витрина]]-(Q42+S42)</f>
        <v>21367.5</v>
      </c>
    </row>
    <row r="43" spans="1:20" s="43" customFormat="1" hidden="1">
      <c r="A43" s="43" t="s">
        <v>37</v>
      </c>
      <c r="B43" s="40">
        <v>17500</v>
      </c>
      <c r="C43" s="40">
        <v>28490</v>
      </c>
      <c r="D43" s="44">
        <f t="shared" si="0"/>
        <v>6815.82</v>
      </c>
      <c r="E43" s="45">
        <v>0.2</v>
      </c>
      <c r="F43" s="44">
        <f t="shared" si="1"/>
        <v>5698</v>
      </c>
      <c r="G43" s="46">
        <v>1.7999999999999999E-2</v>
      </c>
      <c r="H43" s="44">
        <f t="shared" si="2"/>
        <v>512.81999999999994</v>
      </c>
      <c r="I43" s="44">
        <v>605</v>
      </c>
      <c r="J43" s="45">
        <v>0</v>
      </c>
      <c r="K43" s="47">
        <f t="shared" si="3"/>
        <v>0</v>
      </c>
      <c r="L43" s="48">
        <f t="shared" si="4"/>
        <v>284.90000000000003</v>
      </c>
      <c r="M43" s="44">
        <f t="shared" si="5"/>
        <v>418.31167399999998</v>
      </c>
      <c r="N43" s="40">
        <f t="shared" si="6"/>
        <v>3470.9683259999983</v>
      </c>
      <c r="O43" s="49">
        <f t="shared" si="7"/>
        <v>0.12183111007371002</v>
      </c>
      <c r="P43" s="70"/>
      <c r="Q43" s="54">
        <f>Таблица255445[[#This Row],[Витрина]]*15%</f>
        <v>4273.5</v>
      </c>
      <c r="R43" s="56">
        <f>Таблица255445[[#This Row],[Витрина]]-Q43</f>
        <v>24216.5</v>
      </c>
      <c r="S43" s="57">
        <f>Таблица255445[[#This Row],[Витрина]]*10%</f>
        <v>2849</v>
      </c>
      <c r="T43" s="56">
        <f>Таблица255445[[#This Row],[Витрина]]-(Q43+S43)</f>
        <v>21367.5</v>
      </c>
    </row>
    <row r="44" spans="1:20" hidden="1">
      <c r="A44" s="24" t="s">
        <v>38</v>
      </c>
      <c r="B44" s="10">
        <v>16000</v>
      </c>
      <c r="C44" s="10">
        <v>26490</v>
      </c>
      <c r="D44" s="11">
        <f t="shared" si="0"/>
        <v>8499.02</v>
      </c>
      <c r="E44" s="14">
        <v>0.28000000000000003</v>
      </c>
      <c r="F44" s="13">
        <f t="shared" si="1"/>
        <v>7417.2000000000007</v>
      </c>
      <c r="G44" s="22">
        <v>1.7999999999999999E-2</v>
      </c>
      <c r="H44" s="13">
        <f t="shared" si="2"/>
        <v>476.81999999999994</v>
      </c>
      <c r="I44" s="11">
        <v>605</v>
      </c>
      <c r="J44" s="14">
        <v>0</v>
      </c>
      <c r="K44" s="15">
        <f t="shared" si="3"/>
        <v>0</v>
      </c>
      <c r="L44" s="16">
        <f t="shared" si="4"/>
        <v>264.89999999999998</v>
      </c>
      <c r="M44" s="11">
        <f t="shared" si="5"/>
        <v>347.22591399999993</v>
      </c>
      <c r="N44" s="17">
        <f t="shared" si="6"/>
        <v>1378.8540859999994</v>
      </c>
      <c r="O44" s="18">
        <f t="shared" si="7"/>
        <v>5.205187187617967E-2</v>
      </c>
      <c r="P44" s="55"/>
      <c r="Q44" s="54">
        <f>Таблица255445[[#This Row],[Витрина]]*15%</f>
        <v>3973.5</v>
      </c>
      <c r="R44" s="56">
        <f>Таблица255445[[#This Row],[Витрина]]-Q44</f>
        <v>22516.5</v>
      </c>
      <c r="S44" s="57">
        <f>Таблица255445[[#This Row],[Витрина]]*10%</f>
        <v>2649</v>
      </c>
      <c r="T44" s="56">
        <f>Таблица255445[[#This Row],[Витрина]]-(Q44+S44)</f>
        <v>19867.5</v>
      </c>
    </row>
    <row r="45" spans="1:20" s="43" customFormat="1" hidden="1">
      <c r="A45" s="43" t="s">
        <v>38</v>
      </c>
      <c r="B45" s="40">
        <v>16000</v>
      </c>
      <c r="C45" s="40">
        <v>26490</v>
      </c>
      <c r="D45" s="44">
        <f t="shared" si="0"/>
        <v>6379.82</v>
      </c>
      <c r="E45" s="45">
        <v>0.2</v>
      </c>
      <c r="F45" s="44">
        <f t="shared" si="1"/>
        <v>5298</v>
      </c>
      <c r="G45" s="46">
        <v>1.7999999999999999E-2</v>
      </c>
      <c r="H45" s="44">
        <f t="shared" si="2"/>
        <v>476.81999999999994</v>
      </c>
      <c r="I45" s="44">
        <v>605</v>
      </c>
      <c r="J45" s="45">
        <v>0</v>
      </c>
      <c r="K45" s="47">
        <f t="shared" si="3"/>
        <v>0</v>
      </c>
      <c r="L45" s="48">
        <f t="shared" si="4"/>
        <v>264.89999999999998</v>
      </c>
      <c r="M45" s="44">
        <f t="shared" si="5"/>
        <v>388.12647399999997</v>
      </c>
      <c r="N45" s="40">
        <f t="shared" si="6"/>
        <v>3457.1535259999982</v>
      </c>
      <c r="O45" s="49">
        <f t="shared" si="7"/>
        <v>0.13050787187617963</v>
      </c>
      <c r="P45" s="70"/>
      <c r="Q45" s="54">
        <f>Таблица255445[[#This Row],[Витрина]]*15%</f>
        <v>3973.5</v>
      </c>
      <c r="R45" s="56">
        <f>Таблица255445[[#This Row],[Витрина]]-Q45</f>
        <v>22516.5</v>
      </c>
      <c r="S45" s="57">
        <f>Таблица255445[[#This Row],[Витрина]]*10%</f>
        <v>2649</v>
      </c>
      <c r="T45" s="56">
        <f>Таблица255445[[#This Row],[Витрина]]-(Q45+S45)</f>
        <v>19867.5</v>
      </c>
    </row>
    <row r="46" spans="1:20" hidden="1">
      <c r="A46" s="35" t="s">
        <v>39</v>
      </c>
      <c r="D46" s="11" t="str">
        <f>IF(AND(F46&lt;&gt;"",H46&lt;&gt;"",I46&lt;&gt;"",K46&lt;&gt;""),F46+H46+I46+K46,"")</f>
        <v/>
      </c>
      <c r="E46" s="14"/>
      <c r="F46" s="13" t="str">
        <f t="shared" si="1"/>
        <v/>
      </c>
      <c r="G46" s="22"/>
      <c r="H46" s="13" t="str">
        <f t="shared" si="2"/>
        <v/>
      </c>
      <c r="I46" s="11"/>
      <c r="J46" s="14">
        <v>0</v>
      </c>
      <c r="K46" s="15" t="str">
        <f t="shared" si="3"/>
        <v/>
      </c>
      <c r="L46" s="16">
        <f t="shared" si="4"/>
        <v>0</v>
      </c>
      <c r="M46" s="11" t="str">
        <f t="shared" si="5"/>
        <v/>
      </c>
      <c r="N46" s="17" t="str">
        <f t="shared" si="6"/>
        <v/>
      </c>
      <c r="O46" s="18" t="str">
        <f t="shared" si="7"/>
        <v/>
      </c>
      <c r="P46" s="55"/>
      <c r="Q46" s="54">
        <f>Таблица255445[[#This Row],[Витрина]]*15%</f>
        <v>0</v>
      </c>
      <c r="R46" s="56">
        <f>Таблица255445[[#This Row],[Витрина]]-Q46</f>
        <v>0</v>
      </c>
      <c r="S46" s="57">
        <f>Таблица255445[[#This Row],[Витрина]]*10%</f>
        <v>0</v>
      </c>
      <c r="T46" s="56">
        <f>Таблица255445[[#This Row],[Витрина]]-(Q46+S46)</f>
        <v>0</v>
      </c>
    </row>
    <row r="47" spans="1:20">
      <c r="A47" s="26" t="s">
        <v>40</v>
      </c>
      <c r="B47" s="10">
        <v>13900</v>
      </c>
      <c r="C47" s="10">
        <v>22990</v>
      </c>
      <c r="D47" s="13">
        <f>IF(AND(F47&lt;&gt;"",H47&lt;&gt;"",I47&lt;&gt;"",K47&lt;&gt;""),F47+H47+I47+K47,"")</f>
        <v>7456.02</v>
      </c>
      <c r="E47" s="14">
        <v>0.28000000000000003</v>
      </c>
      <c r="F47" s="13">
        <f t="shared" si="1"/>
        <v>6437.2000000000007</v>
      </c>
      <c r="G47" s="22">
        <v>1.7999999999999999E-2</v>
      </c>
      <c r="H47" s="13">
        <f t="shared" si="2"/>
        <v>413.82</v>
      </c>
      <c r="I47" s="11">
        <v>605</v>
      </c>
      <c r="J47" s="14">
        <v>0</v>
      </c>
      <c r="K47" s="15">
        <f t="shared" si="3"/>
        <v>0</v>
      </c>
      <c r="L47" s="16">
        <f t="shared" si="4"/>
        <v>229.9</v>
      </c>
      <c r="M47" s="11">
        <f t="shared" si="5"/>
        <v>299.80581399999994</v>
      </c>
      <c r="N47" s="17">
        <f t="shared" si="6"/>
        <v>1104.2741859999987</v>
      </c>
      <c r="O47" s="18">
        <f t="shared" si="7"/>
        <v>4.8032804958677629E-2</v>
      </c>
      <c r="P47" s="73"/>
      <c r="Q47" s="54">
        <f>Таблица255445[[#This Row],[Витрина]]*15%</f>
        <v>3448.5</v>
      </c>
      <c r="R47" s="56">
        <f>Таблица255445[[#This Row],[Витрина]]-Q47</f>
        <v>19541.5</v>
      </c>
      <c r="S47" s="57">
        <f>Таблица255445[[#This Row],[Витрина]]*10%</f>
        <v>2299</v>
      </c>
      <c r="T47" s="56">
        <f>Таблица255445[[#This Row],[Витрина]]-(Q47+S47)</f>
        <v>17242.5</v>
      </c>
    </row>
    <row r="48" spans="1:20" s="43" customFormat="1">
      <c r="A48" s="52" t="s">
        <v>40</v>
      </c>
      <c r="B48" s="40">
        <v>13900</v>
      </c>
      <c r="C48" s="40">
        <v>22990</v>
      </c>
      <c r="D48" s="44">
        <f>IF(AND(F48&lt;&gt;"",H48&lt;&gt;"",I48&lt;&gt;"",K48&lt;&gt;""),F48+H48+I48+K48,"")</f>
        <v>5616.82</v>
      </c>
      <c r="E48" s="45">
        <v>0.2</v>
      </c>
      <c r="F48" s="44">
        <f t="shared" si="1"/>
        <v>4598</v>
      </c>
      <c r="G48" s="46">
        <v>1.7999999999999999E-2</v>
      </c>
      <c r="H48" s="44">
        <f t="shared" si="2"/>
        <v>413.82</v>
      </c>
      <c r="I48" s="44">
        <v>605</v>
      </c>
      <c r="J48" s="45">
        <v>0</v>
      </c>
      <c r="K48" s="47">
        <f t="shared" si="3"/>
        <v>0</v>
      </c>
      <c r="L48" s="48">
        <f t="shared" si="4"/>
        <v>229.9</v>
      </c>
      <c r="M48" s="44">
        <f t="shared" si="5"/>
        <v>335.30237399999999</v>
      </c>
      <c r="N48" s="40">
        <f t="shared" si="6"/>
        <v>2907.9776259999999</v>
      </c>
      <c r="O48" s="49">
        <f t="shared" si="7"/>
        <v>0.12648880495867768</v>
      </c>
      <c r="P48" s="73"/>
      <c r="Q48" s="54">
        <f>Таблица255445[[#This Row],[Витрина]]*15%</f>
        <v>3448.5</v>
      </c>
      <c r="R48" s="56">
        <f>Таблица255445[[#This Row],[Витрина]]-Q48</f>
        <v>19541.5</v>
      </c>
      <c r="S48" s="57">
        <f>Таблица255445[[#This Row],[Витрина]]*10%</f>
        <v>2299</v>
      </c>
      <c r="T48" s="56">
        <f>Таблица255445[[#This Row],[Витрина]]-(Q48+S48)</f>
        <v>17242.5</v>
      </c>
    </row>
    <row r="49" spans="1:20">
      <c r="A49" s="27" t="s">
        <v>41</v>
      </c>
      <c r="B49" s="10">
        <v>14600</v>
      </c>
      <c r="C49" s="10">
        <v>23990</v>
      </c>
      <c r="D49" s="13">
        <f>IF(AND(F49&lt;&gt;"",H49&lt;&gt;"",I49&lt;&gt;"",K49&lt;&gt;""),F49+H49+I49+K49,"")</f>
        <v>7754.02</v>
      </c>
      <c r="E49" s="14">
        <v>0.28000000000000003</v>
      </c>
      <c r="F49" s="13">
        <f t="shared" si="1"/>
        <v>6717.2000000000007</v>
      </c>
      <c r="G49" s="22">
        <v>1.7999999999999999E-2</v>
      </c>
      <c r="H49" s="13">
        <f t="shared" si="2"/>
        <v>431.82</v>
      </c>
      <c r="I49" s="11">
        <v>605</v>
      </c>
      <c r="J49" s="14">
        <v>0</v>
      </c>
      <c r="K49" s="15">
        <f t="shared" si="3"/>
        <v>0</v>
      </c>
      <c r="L49" s="16">
        <f t="shared" si="4"/>
        <v>239.9</v>
      </c>
      <c r="M49" s="11">
        <f t="shared" si="5"/>
        <v>313.35441399999996</v>
      </c>
      <c r="N49" s="17">
        <f t="shared" si="6"/>
        <v>1082.7255859999968</v>
      </c>
      <c r="O49" s="18">
        <f t="shared" si="7"/>
        <v>4.5132371238015709E-2</v>
      </c>
      <c r="P49" s="73"/>
      <c r="Q49" s="54">
        <f>Таблица255445[[#This Row],[Витрина]]*15%</f>
        <v>3598.5</v>
      </c>
      <c r="R49" s="56">
        <f>Таблица255445[[#This Row],[Витрина]]-Q49</f>
        <v>20391.5</v>
      </c>
      <c r="S49" s="57">
        <f>Таблица255445[[#This Row],[Витрина]]*10%</f>
        <v>2399</v>
      </c>
      <c r="T49" s="56">
        <f>Таблица255445[[#This Row],[Витрина]]-(Q49+S49)</f>
        <v>17992.5</v>
      </c>
    </row>
    <row r="50" spans="1:20" s="43" customFormat="1">
      <c r="A50" s="52" t="s">
        <v>41</v>
      </c>
      <c r="B50" s="40">
        <v>14600</v>
      </c>
      <c r="C50" s="40">
        <v>23990</v>
      </c>
      <c r="D50" s="44">
        <f>IF(AND(F50&lt;&gt;"",H50&lt;&gt;"",I50&lt;&gt;"",K50&lt;&gt;""),F50+H50+I50+K50,"")</f>
        <v>5834.82</v>
      </c>
      <c r="E50" s="45">
        <v>0.2</v>
      </c>
      <c r="F50" s="44">
        <f t="shared" si="1"/>
        <v>4798</v>
      </c>
      <c r="G50" s="46">
        <v>1.7999999999999999E-2</v>
      </c>
      <c r="H50" s="44">
        <f t="shared" si="2"/>
        <v>431.82</v>
      </c>
      <c r="I50" s="44">
        <v>605</v>
      </c>
      <c r="J50" s="45">
        <v>0</v>
      </c>
      <c r="K50" s="47">
        <f t="shared" si="3"/>
        <v>0</v>
      </c>
      <c r="L50" s="48">
        <f t="shared" si="4"/>
        <v>239.9</v>
      </c>
      <c r="M50" s="44">
        <f t="shared" si="5"/>
        <v>350.39497399999999</v>
      </c>
      <c r="N50" s="40">
        <f t="shared" si="6"/>
        <v>2964.8850259999999</v>
      </c>
      <c r="O50" s="49">
        <f t="shared" si="7"/>
        <v>0.12358837123801583</v>
      </c>
      <c r="P50" s="73"/>
      <c r="Q50" s="54">
        <f>Таблица255445[[#This Row],[Витрина]]*15%</f>
        <v>3598.5</v>
      </c>
      <c r="R50" s="56">
        <f>Таблица255445[[#This Row],[Витрина]]-Q50</f>
        <v>20391.5</v>
      </c>
      <c r="S50" s="57">
        <f>Таблица255445[[#This Row],[Витрина]]*10%</f>
        <v>2399</v>
      </c>
      <c r="T50" s="56">
        <f>Таблица255445[[#This Row],[Витрина]]-(Q50+S50)</f>
        <v>17992.5</v>
      </c>
    </row>
    <row r="51" spans="1:20" hidden="1">
      <c r="A51" s="30" t="s">
        <v>42</v>
      </c>
      <c r="D51" s="11" t="str">
        <f t="shared" si="0"/>
        <v/>
      </c>
      <c r="E51" s="14"/>
      <c r="F51" s="13" t="str">
        <f t="shared" si="1"/>
        <v/>
      </c>
      <c r="G51" s="22"/>
      <c r="H51" s="13" t="str">
        <f t="shared" si="2"/>
        <v/>
      </c>
      <c r="I51" s="11"/>
      <c r="J51" s="14">
        <v>0</v>
      </c>
      <c r="K51" s="15" t="str">
        <f t="shared" si="3"/>
        <v/>
      </c>
      <c r="L51" s="16">
        <f t="shared" si="4"/>
        <v>0</v>
      </c>
      <c r="M51" s="11" t="str">
        <f t="shared" si="5"/>
        <v/>
      </c>
      <c r="N51" s="17" t="str">
        <f t="shared" si="6"/>
        <v/>
      </c>
      <c r="O51" s="18" t="str">
        <f t="shared" si="7"/>
        <v/>
      </c>
      <c r="P51" s="55"/>
      <c r="Q51" s="54">
        <f>Таблица255445[[#This Row],[Витрина]]*15%</f>
        <v>0</v>
      </c>
      <c r="R51" s="56">
        <f>Таблица255445[[#This Row],[Витрина]]-Q51</f>
        <v>0</v>
      </c>
      <c r="S51" s="57">
        <f>Таблица255445[[#This Row],[Витрина]]*10%</f>
        <v>0</v>
      </c>
      <c r="T51" s="56">
        <f>Таблица255445[[#This Row],[Витрина]]-(Q51+S51)</f>
        <v>0</v>
      </c>
    </row>
    <row r="52" spans="1:20">
      <c r="A52" s="21" t="s">
        <v>43</v>
      </c>
      <c r="B52" s="10">
        <v>10800</v>
      </c>
      <c r="C52" s="10">
        <v>17990</v>
      </c>
      <c r="D52" s="11">
        <f t="shared" si="0"/>
        <v>5966.02</v>
      </c>
      <c r="E52" s="14">
        <v>0.28000000000000003</v>
      </c>
      <c r="F52" s="13">
        <f t="shared" si="1"/>
        <v>5037.2000000000007</v>
      </c>
      <c r="G52" s="22">
        <v>1.7999999999999999E-2</v>
      </c>
      <c r="H52" s="13">
        <f t="shared" si="2"/>
        <v>323.82</v>
      </c>
      <c r="I52" s="11">
        <v>605</v>
      </c>
      <c r="J52" s="14">
        <v>0</v>
      </c>
      <c r="K52" s="15">
        <f t="shared" si="3"/>
        <v>0</v>
      </c>
      <c r="L52" s="16">
        <f t="shared" si="4"/>
        <v>179.9</v>
      </c>
      <c r="M52" s="11">
        <f t="shared" si="5"/>
        <v>232.06281399999997</v>
      </c>
      <c r="N52" s="17">
        <f t="shared" si="6"/>
        <v>812.01718599999731</v>
      </c>
      <c r="O52" s="18">
        <f t="shared" si="7"/>
        <v>4.5137142078932588E-2</v>
      </c>
      <c r="P52" s="73"/>
      <c r="Q52" s="54">
        <f>Таблица255445[[#This Row],[Витрина]]*15%</f>
        <v>2698.5</v>
      </c>
      <c r="R52" s="56">
        <f>Таблица255445[[#This Row],[Витрина]]-Q52</f>
        <v>15291.5</v>
      </c>
      <c r="S52" s="57">
        <f>Таблица255445[[#This Row],[Витрина]]*10%</f>
        <v>1799</v>
      </c>
      <c r="T52" s="56">
        <f>Таблица255445[[#This Row],[Витрина]]-(Q52+S52)</f>
        <v>13492.5</v>
      </c>
    </row>
    <row r="53" spans="1:20" s="43" customFormat="1">
      <c r="A53" s="43" t="s">
        <v>43</v>
      </c>
      <c r="B53" s="40">
        <v>10800</v>
      </c>
      <c r="C53" s="40">
        <v>17990</v>
      </c>
      <c r="D53" s="44">
        <f t="shared" si="0"/>
        <v>4526.82</v>
      </c>
      <c r="E53" s="45">
        <v>0.2</v>
      </c>
      <c r="F53" s="44">
        <f t="shared" si="1"/>
        <v>3598</v>
      </c>
      <c r="G53" s="46">
        <v>1.7999999999999999E-2</v>
      </c>
      <c r="H53" s="44">
        <f t="shared" si="2"/>
        <v>323.82</v>
      </c>
      <c r="I53" s="44">
        <v>605</v>
      </c>
      <c r="J53" s="45">
        <v>0</v>
      </c>
      <c r="K53" s="47">
        <f t="shared" si="3"/>
        <v>0</v>
      </c>
      <c r="L53" s="48">
        <f t="shared" si="4"/>
        <v>179.9</v>
      </c>
      <c r="M53" s="44">
        <f t="shared" si="5"/>
        <v>259.83937399999996</v>
      </c>
      <c r="N53" s="40">
        <f t="shared" si="6"/>
        <v>2223.4406260000014</v>
      </c>
      <c r="O53" s="49">
        <f t="shared" si="7"/>
        <v>0.12359314207893282</v>
      </c>
      <c r="P53" s="73"/>
      <c r="Q53" s="54">
        <f>Таблица255445[[#This Row],[Витрина]]*15%</f>
        <v>2698.5</v>
      </c>
      <c r="R53" s="56">
        <f>Таблица255445[[#This Row],[Витрина]]-Q53</f>
        <v>15291.5</v>
      </c>
      <c r="S53" s="57">
        <f>Таблица255445[[#This Row],[Витрина]]*10%</f>
        <v>1799</v>
      </c>
      <c r="T53" s="56">
        <f>Таблица255445[[#This Row],[Витрина]]-(Q53+S53)</f>
        <v>13492.5</v>
      </c>
    </row>
    <row r="54" spans="1:20">
      <c r="A54" s="24" t="s">
        <v>44</v>
      </c>
      <c r="B54" s="10">
        <v>10800</v>
      </c>
      <c r="C54" s="10">
        <v>17990</v>
      </c>
      <c r="D54" s="11">
        <f t="shared" si="0"/>
        <v>5966.02</v>
      </c>
      <c r="E54" s="14">
        <v>0.28000000000000003</v>
      </c>
      <c r="F54" s="13">
        <f t="shared" si="1"/>
        <v>5037.2000000000007</v>
      </c>
      <c r="G54" s="22">
        <v>1.7999999999999999E-2</v>
      </c>
      <c r="H54" s="13">
        <f t="shared" si="2"/>
        <v>323.82</v>
      </c>
      <c r="I54" s="11">
        <v>605</v>
      </c>
      <c r="J54" s="14">
        <v>0</v>
      </c>
      <c r="K54" s="15">
        <f t="shared" si="3"/>
        <v>0</v>
      </c>
      <c r="L54" s="16">
        <f t="shared" si="4"/>
        <v>179.9</v>
      </c>
      <c r="M54" s="11">
        <f t="shared" si="5"/>
        <v>232.06281399999997</v>
      </c>
      <c r="N54" s="17">
        <f t="shared" si="6"/>
        <v>812.01718599999731</v>
      </c>
      <c r="O54" s="18">
        <f t="shared" si="7"/>
        <v>4.5137142078932588E-2</v>
      </c>
      <c r="P54" s="73"/>
      <c r="Q54" s="54">
        <f>Таблица255445[[#This Row],[Витрина]]*15%</f>
        <v>2698.5</v>
      </c>
      <c r="R54" s="56">
        <f>Таблица255445[[#This Row],[Витрина]]-Q54</f>
        <v>15291.5</v>
      </c>
      <c r="S54" s="57">
        <f>Таблица255445[[#This Row],[Витрина]]*10%</f>
        <v>1799</v>
      </c>
      <c r="T54" s="56">
        <f>Таблица255445[[#This Row],[Витрина]]-(Q54+S54)</f>
        <v>13492.5</v>
      </c>
    </row>
    <row r="55" spans="1:20" s="43" customFormat="1">
      <c r="A55" s="43" t="s">
        <v>44</v>
      </c>
      <c r="B55" s="40">
        <v>10800</v>
      </c>
      <c r="C55" s="40">
        <v>17990</v>
      </c>
      <c r="D55" s="44">
        <f t="shared" si="0"/>
        <v>4526.82</v>
      </c>
      <c r="E55" s="45">
        <v>0.2</v>
      </c>
      <c r="F55" s="44">
        <f t="shared" si="1"/>
        <v>3598</v>
      </c>
      <c r="G55" s="46">
        <v>1.7999999999999999E-2</v>
      </c>
      <c r="H55" s="44">
        <f t="shared" si="2"/>
        <v>323.82</v>
      </c>
      <c r="I55" s="44">
        <v>605</v>
      </c>
      <c r="J55" s="45">
        <v>0</v>
      </c>
      <c r="K55" s="47">
        <f t="shared" si="3"/>
        <v>0</v>
      </c>
      <c r="L55" s="48">
        <f t="shared" si="4"/>
        <v>179.9</v>
      </c>
      <c r="M55" s="44">
        <f t="shared" si="5"/>
        <v>259.83937399999996</v>
      </c>
      <c r="N55" s="40">
        <f t="shared" si="6"/>
        <v>2223.4406260000014</v>
      </c>
      <c r="O55" s="49">
        <f t="shared" si="7"/>
        <v>0.12359314207893282</v>
      </c>
      <c r="P55" s="73"/>
      <c r="Q55" s="54">
        <f>Таблица255445[[#This Row],[Витрина]]*15%</f>
        <v>2698.5</v>
      </c>
      <c r="R55" s="56">
        <f>Таблица255445[[#This Row],[Витрина]]-Q55</f>
        <v>15291.5</v>
      </c>
      <c r="S55" s="57">
        <f>Таблица255445[[#This Row],[Витрина]]*10%</f>
        <v>1799</v>
      </c>
      <c r="T55" s="56">
        <f>Таблица255445[[#This Row],[Витрина]]-(Q55+S55)</f>
        <v>13492.5</v>
      </c>
    </row>
    <row r="56" spans="1:20" hidden="1">
      <c r="A56" s="28" t="s">
        <v>45</v>
      </c>
      <c r="D56" s="11" t="str">
        <f t="shared" si="0"/>
        <v/>
      </c>
      <c r="E56" s="14"/>
      <c r="F56" s="13" t="str">
        <f t="shared" si="1"/>
        <v/>
      </c>
      <c r="G56" s="22"/>
      <c r="H56" s="13" t="str">
        <f t="shared" si="2"/>
        <v/>
      </c>
      <c r="I56" s="11"/>
      <c r="J56" s="14">
        <v>0</v>
      </c>
      <c r="K56" s="15" t="str">
        <f t="shared" si="3"/>
        <v/>
      </c>
      <c r="L56" s="16">
        <f t="shared" si="4"/>
        <v>0</v>
      </c>
      <c r="M56" s="11" t="str">
        <f t="shared" si="5"/>
        <v/>
      </c>
      <c r="N56" s="17" t="str">
        <f t="shared" si="6"/>
        <v/>
      </c>
      <c r="O56" s="18" t="str">
        <f t="shared" si="7"/>
        <v/>
      </c>
      <c r="P56" s="55"/>
      <c r="Q56" s="54">
        <f>Таблица255445[[#This Row],[Витрина]]*15%</f>
        <v>0</v>
      </c>
      <c r="R56" s="56">
        <f>Таблица255445[[#This Row],[Витрина]]-Q56</f>
        <v>0</v>
      </c>
      <c r="S56" s="57">
        <f>Таблица255445[[#This Row],[Витрина]]*10%</f>
        <v>0</v>
      </c>
      <c r="T56" s="56">
        <f>Таблица255445[[#This Row],[Витрина]]-(Q56+S56)</f>
        <v>0</v>
      </c>
    </row>
    <row r="57" spans="1:20" hidden="1">
      <c r="A57" t="s">
        <v>46</v>
      </c>
      <c r="B57" s="10">
        <v>3900</v>
      </c>
      <c r="C57" s="10">
        <v>7120</v>
      </c>
      <c r="D57" s="11">
        <f t="shared" si="0"/>
        <v>2726.76</v>
      </c>
      <c r="E57" s="14">
        <v>0.28000000000000003</v>
      </c>
      <c r="F57" s="13">
        <f t="shared" si="1"/>
        <v>1993.6000000000001</v>
      </c>
      <c r="G57" s="22">
        <v>1.7999999999999999E-2</v>
      </c>
      <c r="H57" s="13">
        <f t="shared" si="2"/>
        <v>128.16</v>
      </c>
      <c r="I57" s="11">
        <v>605</v>
      </c>
      <c r="J57" s="14">
        <v>0</v>
      </c>
      <c r="K57" s="15">
        <f t="shared" si="3"/>
        <v>0</v>
      </c>
      <c r="L57" s="16">
        <f t="shared" si="4"/>
        <v>71.2</v>
      </c>
      <c r="M57" s="11">
        <f t="shared" si="5"/>
        <v>84.78953199999998</v>
      </c>
      <c r="N57" s="17">
        <f t="shared" si="6"/>
        <v>337.25046800000018</v>
      </c>
      <c r="O57" s="18">
        <f t="shared" si="7"/>
        <v>4.7366638764044969E-2</v>
      </c>
      <c r="P57" s="55"/>
      <c r="Q57" s="54">
        <f>Таблица255445[[#This Row],[Витрина]]*15%</f>
        <v>1068</v>
      </c>
      <c r="R57" s="56">
        <f>Таблица255445[[#This Row],[Витрина]]-Q57</f>
        <v>6052</v>
      </c>
      <c r="S57" s="57">
        <f>Таблица255445[[#This Row],[Витрина]]*10%</f>
        <v>712</v>
      </c>
      <c r="T57" s="56">
        <f>Таблица255445[[#This Row],[Витрина]]-(Q57+S57)</f>
        <v>5340</v>
      </c>
    </row>
    <row r="58" spans="1:20" s="43" customFormat="1" hidden="1">
      <c r="A58" s="52" t="s">
        <v>46</v>
      </c>
      <c r="B58" s="40">
        <v>3900</v>
      </c>
      <c r="C58" s="40">
        <v>7120</v>
      </c>
      <c r="D58" s="44">
        <f t="shared" si="0"/>
        <v>2157.16</v>
      </c>
      <c r="E58" s="45">
        <v>0.2</v>
      </c>
      <c r="F58" s="44">
        <f t="shared" si="1"/>
        <v>1424</v>
      </c>
      <c r="G58" s="46">
        <v>1.7999999999999999E-2</v>
      </c>
      <c r="H58" s="44">
        <f t="shared" si="2"/>
        <v>128.16</v>
      </c>
      <c r="I58" s="44">
        <v>605</v>
      </c>
      <c r="J58" s="45">
        <v>0</v>
      </c>
      <c r="K58" s="47">
        <f t="shared" si="3"/>
        <v>0</v>
      </c>
      <c r="L58" s="48">
        <f t="shared" si="4"/>
        <v>71.2</v>
      </c>
      <c r="M58" s="44">
        <f t="shared" si="5"/>
        <v>95.782811999999993</v>
      </c>
      <c r="N58" s="40">
        <f t="shared" si="6"/>
        <v>895.85718799999995</v>
      </c>
      <c r="O58" s="49">
        <f t="shared" si="7"/>
        <v>0.12582263876404493</v>
      </c>
      <c r="P58" s="70"/>
      <c r="Q58" s="54">
        <f>Таблица255445[[#This Row],[Витрина]]*15%</f>
        <v>1068</v>
      </c>
      <c r="R58" s="56">
        <f>Таблица255445[[#This Row],[Витрина]]-Q58</f>
        <v>6052</v>
      </c>
      <c r="S58" s="57">
        <f>Таблица255445[[#This Row],[Витрина]]*10%</f>
        <v>712</v>
      </c>
      <c r="T58" s="56">
        <f>Таблица255445[[#This Row],[Витрина]]-(Q58+S58)</f>
        <v>5340</v>
      </c>
    </row>
    <row r="59" spans="1:20" hidden="1">
      <c r="A59" t="s">
        <v>47</v>
      </c>
      <c r="D59" s="11" t="str">
        <f t="shared" si="0"/>
        <v/>
      </c>
      <c r="E59" s="14">
        <v>0.28000000000000003</v>
      </c>
      <c r="F59" s="13" t="str">
        <f t="shared" si="1"/>
        <v/>
      </c>
      <c r="G59" s="22">
        <v>1.7999999999999999E-2</v>
      </c>
      <c r="H59" s="13" t="str">
        <f t="shared" si="2"/>
        <v/>
      </c>
      <c r="I59" s="11">
        <v>605</v>
      </c>
      <c r="J59" s="14">
        <v>0</v>
      </c>
      <c r="K59" s="15" t="str">
        <f t="shared" si="3"/>
        <v/>
      </c>
      <c r="L59" s="16">
        <f t="shared" si="4"/>
        <v>0</v>
      </c>
      <c r="M59" s="11" t="str">
        <f t="shared" si="5"/>
        <v/>
      </c>
      <c r="N59" s="17" t="str">
        <f t="shared" si="6"/>
        <v/>
      </c>
      <c r="O59" s="18" t="str">
        <f t="shared" si="7"/>
        <v/>
      </c>
      <c r="P59" s="55"/>
      <c r="Q59" s="54">
        <f>Таблица255445[[#This Row],[Витрина]]*15%</f>
        <v>0</v>
      </c>
      <c r="R59" s="56">
        <f>Таблица255445[[#This Row],[Витрина]]-Q59</f>
        <v>0</v>
      </c>
      <c r="S59" s="57">
        <f>Таблица255445[[#This Row],[Витрина]]*10%</f>
        <v>0</v>
      </c>
      <c r="T59" s="56">
        <f>Таблица255445[[#This Row],[Витрина]]-(Q59+S59)</f>
        <v>0</v>
      </c>
    </row>
    <row r="60" spans="1:20" s="43" customFormat="1" hidden="1">
      <c r="A60" s="52" t="s">
        <v>47</v>
      </c>
      <c r="B60" s="40"/>
      <c r="C60" s="40"/>
      <c r="D60" s="44" t="str">
        <f t="shared" si="0"/>
        <v/>
      </c>
      <c r="E60" s="45">
        <v>0.2</v>
      </c>
      <c r="F60" s="44" t="str">
        <f t="shared" si="1"/>
        <v/>
      </c>
      <c r="G60" s="46">
        <v>1.7999999999999999E-2</v>
      </c>
      <c r="H60" s="44" t="str">
        <f t="shared" si="2"/>
        <v/>
      </c>
      <c r="I60" s="44">
        <v>605</v>
      </c>
      <c r="J60" s="45">
        <v>0</v>
      </c>
      <c r="K60" s="47" t="str">
        <f t="shared" si="3"/>
        <v/>
      </c>
      <c r="L60" s="48">
        <f t="shared" si="4"/>
        <v>0</v>
      </c>
      <c r="M60" s="44" t="str">
        <f t="shared" si="5"/>
        <v/>
      </c>
      <c r="N60" s="40" t="str">
        <f t="shared" si="6"/>
        <v/>
      </c>
      <c r="O60" s="49" t="str">
        <f t="shared" si="7"/>
        <v/>
      </c>
      <c r="P60" s="70"/>
      <c r="Q60" s="54">
        <f>Таблица255445[[#This Row],[Витрина]]*15%</f>
        <v>0</v>
      </c>
      <c r="R60" s="56">
        <f>Таблица255445[[#This Row],[Витрина]]-Q60</f>
        <v>0</v>
      </c>
      <c r="S60" s="57">
        <f>Таблица255445[[#This Row],[Витрина]]*10%</f>
        <v>0</v>
      </c>
      <c r="T60" s="56">
        <f>Таблица255445[[#This Row],[Витрина]]-(Q60+S60)</f>
        <v>0</v>
      </c>
    </row>
    <row r="61" spans="1:20" hidden="1">
      <c r="D61" s="11" t="str">
        <f>IF(AND(F61&lt;&gt;"",H61&lt;&gt;"",I61&lt;&gt;"",K61&lt;&gt;""),F61+H61+I61+K61,"")</f>
        <v/>
      </c>
      <c r="E61" s="14"/>
      <c r="F61" s="13" t="str">
        <f t="shared" si="1"/>
        <v/>
      </c>
      <c r="G61" s="14"/>
      <c r="H61" s="13" t="str">
        <f t="shared" si="2"/>
        <v/>
      </c>
      <c r="I61" s="11"/>
      <c r="J61" s="14"/>
      <c r="K61" s="15" t="str">
        <f t="shared" si="3"/>
        <v/>
      </c>
      <c r="L61" s="16">
        <f t="shared" si="4"/>
        <v>0</v>
      </c>
      <c r="M61" s="11" t="str">
        <f t="shared" si="5"/>
        <v/>
      </c>
      <c r="N61" s="17" t="str">
        <f t="shared" si="6"/>
        <v/>
      </c>
      <c r="O61" s="18" t="str">
        <f t="shared" si="7"/>
        <v/>
      </c>
      <c r="P61" s="55"/>
      <c r="Q61" s="54">
        <f>Таблица255445[[#This Row],[Витрина]]*15%</f>
        <v>0</v>
      </c>
      <c r="R61" s="56">
        <f>Таблица255445[[#This Row],[Витрина]]-Q61</f>
        <v>0</v>
      </c>
      <c r="S61" s="57">
        <f>Таблица255445[[#This Row],[Витрина]]*10%</f>
        <v>0</v>
      </c>
      <c r="T61" s="56">
        <f>Таблица255445[[#This Row],[Витрина]]-(Q61+S61)</f>
        <v>0</v>
      </c>
    </row>
    <row r="62" spans="1:20">
      <c r="A62" t="s">
        <v>48</v>
      </c>
      <c r="B62" s="10">
        <v>5800</v>
      </c>
      <c r="C62" s="10">
        <v>10100</v>
      </c>
      <c r="D62" s="11">
        <f t="shared" si="0"/>
        <v>3614.8000000000006</v>
      </c>
      <c r="E62" s="14">
        <v>0.28000000000000003</v>
      </c>
      <c r="F62" s="13">
        <f t="shared" si="1"/>
        <v>2828.0000000000005</v>
      </c>
      <c r="G62" s="22">
        <v>1.7999999999999999E-2</v>
      </c>
      <c r="H62" s="13">
        <f t="shared" si="2"/>
        <v>181.79999999999998</v>
      </c>
      <c r="I62" s="11">
        <v>605</v>
      </c>
      <c r="J62" s="14">
        <v>0</v>
      </c>
      <c r="K62" s="15">
        <f t="shared" si="3"/>
        <v>0</v>
      </c>
      <c r="L62" s="16">
        <f t="shared" si="4"/>
        <v>101</v>
      </c>
      <c r="M62" s="11">
        <f t="shared" si="5"/>
        <v>125.16435999999996</v>
      </c>
      <c r="N62" s="17">
        <f t="shared" si="6"/>
        <v>459.03563999999824</v>
      </c>
      <c r="O62" s="18">
        <f t="shared" si="7"/>
        <v>4.5449073267326556E-2</v>
      </c>
      <c r="P62" s="73"/>
      <c r="Q62" s="54">
        <f>Таблица255445[[#This Row],[Витрина]]*15%</f>
        <v>1515</v>
      </c>
      <c r="R62" s="56">
        <f>Таблица255445[[#This Row],[Витрина]]-Q62</f>
        <v>8585</v>
      </c>
      <c r="S62" s="57">
        <f>Таблица255445[[#This Row],[Витрина]]*10%</f>
        <v>1010</v>
      </c>
      <c r="T62" s="56">
        <f>Таблица255445[[#This Row],[Витрина]]-(Q62+S62)</f>
        <v>7575</v>
      </c>
    </row>
    <row r="63" spans="1:20" s="43" customFormat="1">
      <c r="A63" s="52" t="s">
        <v>48</v>
      </c>
      <c r="B63" s="40">
        <v>5800</v>
      </c>
      <c r="C63" s="40">
        <v>10100</v>
      </c>
      <c r="D63" s="44">
        <f t="shared" si="0"/>
        <v>2806.8</v>
      </c>
      <c r="E63" s="45">
        <v>0.2</v>
      </c>
      <c r="F63" s="44">
        <f t="shared" si="1"/>
        <v>2020</v>
      </c>
      <c r="G63" s="46">
        <v>1.7999999999999999E-2</v>
      </c>
      <c r="H63" s="44">
        <f t="shared" si="2"/>
        <v>181.79999999999998</v>
      </c>
      <c r="I63" s="44">
        <v>605</v>
      </c>
      <c r="J63" s="45">
        <v>0</v>
      </c>
      <c r="K63" s="47">
        <f t="shared" si="3"/>
        <v>0</v>
      </c>
      <c r="L63" s="48">
        <f t="shared" si="4"/>
        <v>101</v>
      </c>
      <c r="M63" s="44">
        <f t="shared" si="5"/>
        <v>140.75875999999997</v>
      </c>
      <c r="N63" s="40">
        <f t="shared" si="6"/>
        <v>1251.4412400000001</v>
      </c>
      <c r="O63" s="49">
        <f t="shared" si="7"/>
        <v>0.12390507326732675</v>
      </c>
      <c r="P63" s="72"/>
      <c r="Q63" s="54">
        <f>Таблица255445[[#This Row],[Витрина]]*15%</f>
        <v>1515</v>
      </c>
      <c r="R63" s="56">
        <f>Таблица255445[[#This Row],[Витрина]]-Q63</f>
        <v>8585</v>
      </c>
      <c r="S63" s="57">
        <f>Таблица255445[[#This Row],[Витрина]]*10%</f>
        <v>1010</v>
      </c>
      <c r="T63" s="56">
        <f>Таблица255445[[#This Row],[Витрина]]-(Q63+S63)</f>
        <v>7575</v>
      </c>
    </row>
    <row r="64" spans="1:20">
      <c r="A64" t="s">
        <v>49</v>
      </c>
      <c r="B64" s="10">
        <v>5800</v>
      </c>
      <c r="C64" s="10">
        <v>10100</v>
      </c>
      <c r="D64" s="11">
        <f t="shared" si="0"/>
        <v>3614.8000000000006</v>
      </c>
      <c r="E64" s="14">
        <v>0.28000000000000003</v>
      </c>
      <c r="F64" s="13">
        <f t="shared" si="1"/>
        <v>2828.0000000000005</v>
      </c>
      <c r="G64" s="22">
        <v>1.7999999999999999E-2</v>
      </c>
      <c r="H64" s="13">
        <f t="shared" si="2"/>
        <v>181.79999999999998</v>
      </c>
      <c r="I64" s="11">
        <v>605</v>
      </c>
      <c r="J64" s="14">
        <v>0</v>
      </c>
      <c r="K64" s="15">
        <f t="shared" si="3"/>
        <v>0</v>
      </c>
      <c r="L64" s="16">
        <f t="shared" si="4"/>
        <v>101</v>
      </c>
      <c r="M64" s="11">
        <f t="shared" si="5"/>
        <v>125.16435999999996</v>
      </c>
      <c r="N64" s="17">
        <f t="shared" si="6"/>
        <v>459.03563999999824</v>
      </c>
      <c r="O64" s="18">
        <f t="shared" si="7"/>
        <v>4.5449073267326556E-2</v>
      </c>
      <c r="P64" s="73"/>
      <c r="Q64" s="54">
        <f>Таблица255445[[#This Row],[Витрина]]*15%</f>
        <v>1515</v>
      </c>
      <c r="R64" s="56">
        <f>Таблица255445[[#This Row],[Витрина]]-Q64</f>
        <v>8585</v>
      </c>
      <c r="S64" s="57">
        <f>Таблица255445[[#This Row],[Витрина]]*10%</f>
        <v>1010</v>
      </c>
      <c r="T64" s="56">
        <f>Таблица255445[[#This Row],[Витрина]]-(Q64+S64)</f>
        <v>7575</v>
      </c>
    </row>
    <row r="65" spans="1:20" s="43" customFormat="1">
      <c r="A65" s="68" t="s">
        <v>49</v>
      </c>
      <c r="B65" s="40">
        <v>5800</v>
      </c>
      <c r="C65" s="40">
        <v>10100</v>
      </c>
      <c r="D65" s="44">
        <f t="shared" si="0"/>
        <v>2806.8</v>
      </c>
      <c r="E65" s="45">
        <v>0.2</v>
      </c>
      <c r="F65" s="44">
        <f t="shared" si="1"/>
        <v>2020</v>
      </c>
      <c r="G65" s="46">
        <v>1.7999999999999999E-2</v>
      </c>
      <c r="H65" s="44">
        <f t="shared" si="2"/>
        <v>181.79999999999998</v>
      </c>
      <c r="I65" s="44">
        <v>605</v>
      </c>
      <c r="J65" s="45">
        <v>0</v>
      </c>
      <c r="K65" s="47">
        <f t="shared" si="3"/>
        <v>0</v>
      </c>
      <c r="L65" s="48">
        <f t="shared" si="4"/>
        <v>101</v>
      </c>
      <c r="M65" s="44">
        <f t="shared" si="5"/>
        <v>140.75875999999997</v>
      </c>
      <c r="N65" s="40">
        <f t="shared" si="6"/>
        <v>1251.4412400000001</v>
      </c>
      <c r="O65" s="49">
        <f t="shared" si="7"/>
        <v>0.12390507326732675</v>
      </c>
      <c r="P65" s="72"/>
      <c r="Q65" s="54">
        <f>Таблица255445[[#This Row],[Витрина]]*15%</f>
        <v>1515</v>
      </c>
      <c r="R65" s="56">
        <f>Таблица255445[[#This Row],[Витрина]]-Q65</f>
        <v>8585</v>
      </c>
      <c r="S65" s="57">
        <f>Таблица255445[[#This Row],[Витрина]]*10%</f>
        <v>1010</v>
      </c>
      <c r="T65" s="56">
        <f>Таблица255445[[#This Row],[Витрина]]-(Q65+S65)</f>
        <v>7575</v>
      </c>
    </row>
    <row r="66" spans="1:20">
      <c r="A66" t="s">
        <v>50</v>
      </c>
      <c r="B66" s="10">
        <v>8500</v>
      </c>
      <c r="C66" s="10">
        <v>14200</v>
      </c>
      <c r="D66" s="11">
        <f t="shared" si="0"/>
        <v>4826.6000000000004</v>
      </c>
      <c r="E66" s="14">
        <v>0.28000000000000003</v>
      </c>
      <c r="F66" s="13">
        <f t="shared" ref="F66:F129" si="9">IF(AND(C66&lt;&gt;"",E66&lt;&gt;""),C66*E66,"")</f>
        <v>3976.0000000000005</v>
      </c>
      <c r="G66" s="22">
        <v>1.7999999999999999E-2</v>
      </c>
      <c r="H66" s="13">
        <f t="shared" ref="H66:H129" si="10">IF(AND(C66&lt;&gt;"",G66&lt;&gt;""),C66*G66,"")</f>
        <v>255.6</v>
      </c>
      <c r="I66" s="11">
        <v>595</v>
      </c>
      <c r="J66" s="14">
        <v>0</v>
      </c>
      <c r="K66" s="15">
        <f t="shared" ref="K66:K129" si="11">IF(AND(C66&lt;&gt;"",J66&lt;&gt;""),C66*J66,"")</f>
        <v>0</v>
      </c>
      <c r="L66" s="16">
        <f t="shared" ref="L66:L129" si="12">IFERROR(C66*1%," ")</f>
        <v>142</v>
      </c>
      <c r="M66" s="11">
        <f t="shared" ref="M66:M129" si="13">IFERROR((C66-D66)*1.93%," ")</f>
        <v>180.90661999999998</v>
      </c>
      <c r="N66" s="17">
        <f t="shared" ref="N66:N129" si="14">IF(AND(C66&lt;&gt;"",D66&lt;&gt;"",L66&lt;&gt;""),C66-(B66+D66+L66+M66),"")</f>
        <v>550.49337999999989</v>
      </c>
      <c r="O66" s="18">
        <f t="shared" ref="O66:O129" si="15">IFERROR((N66/C66)*100%," ")</f>
        <v>3.8767139436619712E-2</v>
      </c>
      <c r="P66" s="73"/>
      <c r="Q66" s="54">
        <f>Таблица255445[[#This Row],[Витрина]]*15%</f>
        <v>2130</v>
      </c>
      <c r="R66" s="56">
        <f>Таблица255445[[#This Row],[Витрина]]-Q66</f>
        <v>12070</v>
      </c>
      <c r="S66" s="57">
        <f>Таблица255445[[#This Row],[Витрина]]*10%</f>
        <v>1420</v>
      </c>
      <c r="T66" s="56">
        <f>Таблица255445[[#This Row],[Витрина]]-(Q66+S66)</f>
        <v>10650</v>
      </c>
    </row>
    <row r="67" spans="1:20" s="43" customFormat="1">
      <c r="A67" s="68" t="s">
        <v>50</v>
      </c>
      <c r="B67" s="40">
        <v>8500</v>
      </c>
      <c r="C67" s="40">
        <v>14200</v>
      </c>
      <c r="D67" s="44">
        <f t="shared" si="0"/>
        <v>3690.6</v>
      </c>
      <c r="E67" s="45">
        <v>0.2</v>
      </c>
      <c r="F67" s="44">
        <f t="shared" si="9"/>
        <v>2840</v>
      </c>
      <c r="G67" s="46">
        <v>1.7999999999999999E-2</v>
      </c>
      <c r="H67" s="44">
        <f t="shared" si="10"/>
        <v>255.6</v>
      </c>
      <c r="I67" s="44">
        <v>595</v>
      </c>
      <c r="J67" s="45">
        <v>0</v>
      </c>
      <c r="K67" s="47">
        <f t="shared" si="11"/>
        <v>0</v>
      </c>
      <c r="L67" s="48">
        <f t="shared" si="12"/>
        <v>142</v>
      </c>
      <c r="M67" s="44">
        <f t="shared" si="13"/>
        <v>202.83141999999998</v>
      </c>
      <c r="N67" s="40">
        <f t="shared" si="14"/>
        <v>1664.5685799999992</v>
      </c>
      <c r="O67" s="49">
        <f t="shared" si="15"/>
        <v>0.11722313943661966</v>
      </c>
      <c r="P67" s="72"/>
      <c r="Q67" s="54">
        <f>Таблица255445[[#This Row],[Витрина]]*15%</f>
        <v>2130</v>
      </c>
      <c r="R67" s="56">
        <f>Таблица255445[[#This Row],[Витрина]]-Q67</f>
        <v>12070</v>
      </c>
      <c r="S67" s="57">
        <f>Таблица255445[[#This Row],[Витрина]]*10%</f>
        <v>1420</v>
      </c>
      <c r="T67" s="56">
        <f>Таблица255445[[#This Row],[Витрина]]-(Q67+S67)</f>
        <v>10650</v>
      </c>
    </row>
    <row r="68" spans="1:20">
      <c r="A68" t="s">
        <v>51</v>
      </c>
      <c r="B68" s="10">
        <v>8900</v>
      </c>
      <c r="C68" s="10">
        <v>14890</v>
      </c>
      <c r="D68" s="11">
        <f t="shared" si="0"/>
        <v>5032.2200000000012</v>
      </c>
      <c r="E68" s="14">
        <v>0.28000000000000003</v>
      </c>
      <c r="F68" s="13">
        <f t="shared" si="9"/>
        <v>4169.2000000000007</v>
      </c>
      <c r="G68" s="22">
        <v>1.7999999999999999E-2</v>
      </c>
      <c r="H68" s="13">
        <f t="shared" si="10"/>
        <v>268.02</v>
      </c>
      <c r="I68" s="11">
        <v>595</v>
      </c>
      <c r="J68" s="14">
        <v>0</v>
      </c>
      <c r="K68" s="15">
        <f t="shared" si="11"/>
        <v>0</v>
      </c>
      <c r="L68" s="16">
        <f t="shared" si="12"/>
        <v>148.9</v>
      </c>
      <c r="M68" s="11">
        <f t="shared" si="13"/>
        <v>190.25515399999995</v>
      </c>
      <c r="N68" s="17">
        <f t="shared" si="14"/>
        <v>618.6248459999988</v>
      </c>
      <c r="O68" s="18">
        <f t="shared" si="15"/>
        <v>4.1546329482874331E-2</v>
      </c>
      <c r="P68" s="73"/>
      <c r="Q68" s="54">
        <f>Таблица255445[[#This Row],[Витрина]]*15%</f>
        <v>2233.5</v>
      </c>
      <c r="R68" s="56">
        <f>Таблица255445[[#This Row],[Витрина]]-Q68</f>
        <v>12656.5</v>
      </c>
      <c r="S68" s="57">
        <f>Таблица255445[[#This Row],[Витрина]]*10%</f>
        <v>1489</v>
      </c>
      <c r="T68" s="56">
        <f>Таблица255445[[#This Row],[Витрина]]-(Q68+S68)</f>
        <v>11167.5</v>
      </c>
    </row>
    <row r="69" spans="1:20" s="43" customFormat="1">
      <c r="A69" s="52" t="s">
        <v>51</v>
      </c>
      <c r="B69" s="40">
        <v>8900</v>
      </c>
      <c r="C69" s="40">
        <v>14890</v>
      </c>
      <c r="D69" s="44">
        <f t="shared" si="0"/>
        <v>3841.02</v>
      </c>
      <c r="E69" s="45">
        <v>0.2</v>
      </c>
      <c r="F69" s="44">
        <f t="shared" si="9"/>
        <v>2978</v>
      </c>
      <c r="G69" s="46">
        <v>1.7999999999999999E-2</v>
      </c>
      <c r="H69" s="44">
        <f t="shared" si="10"/>
        <v>268.02</v>
      </c>
      <c r="I69" s="44">
        <v>595</v>
      </c>
      <c r="J69" s="45">
        <v>0</v>
      </c>
      <c r="K69" s="47">
        <f t="shared" si="11"/>
        <v>0</v>
      </c>
      <c r="L69" s="48">
        <f t="shared" si="12"/>
        <v>148.9</v>
      </c>
      <c r="M69" s="44">
        <f t="shared" si="13"/>
        <v>213.24531399999998</v>
      </c>
      <c r="N69" s="40">
        <f t="shared" si="14"/>
        <v>1786.8346860000001</v>
      </c>
      <c r="O69" s="49">
        <f t="shared" si="15"/>
        <v>0.12000232948287443</v>
      </c>
      <c r="P69" s="72"/>
      <c r="Q69" s="54">
        <f>Таблица255445[[#This Row],[Витрина]]*15%</f>
        <v>2233.5</v>
      </c>
      <c r="R69" s="56">
        <f>Таблица255445[[#This Row],[Витрина]]-Q69</f>
        <v>12656.5</v>
      </c>
      <c r="S69" s="57">
        <f>Таблица255445[[#This Row],[Витрина]]*10%</f>
        <v>1489</v>
      </c>
      <c r="T69" s="56">
        <f>Таблица255445[[#This Row],[Витрина]]-(Q69+S69)</f>
        <v>11167.5</v>
      </c>
    </row>
    <row r="70" spans="1:20" hidden="1">
      <c r="A70" s="29" t="s">
        <v>52</v>
      </c>
      <c r="D70" s="11" t="str">
        <f t="shared" si="0"/>
        <v/>
      </c>
      <c r="E70" s="14">
        <v>0.28000000000000003</v>
      </c>
      <c r="F70" s="13" t="str">
        <f t="shared" si="9"/>
        <v/>
      </c>
      <c r="G70" s="22">
        <v>1.7999999999999999E-2</v>
      </c>
      <c r="H70" s="13" t="str">
        <f t="shared" si="10"/>
        <v/>
      </c>
      <c r="I70" s="11"/>
      <c r="J70" s="14">
        <v>0</v>
      </c>
      <c r="K70" s="15" t="str">
        <f t="shared" si="11"/>
        <v/>
      </c>
      <c r="L70" s="16">
        <f t="shared" si="12"/>
        <v>0</v>
      </c>
      <c r="M70" s="11" t="str">
        <f t="shared" si="13"/>
        <v/>
      </c>
      <c r="N70" s="17" t="str">
        <f t="shared" si="14"/>
        <v/>
      </c>
      <c r="O70" s="18" t="str">
        <f t="shared" si="15"/>
        <v/>
      </c>
      <c r="P70" s="55"/>
      <c r="Q70" s="54">
        <f>Таблица255445[[#This Row],[Витрина]]*15%</f>
        <v>0</v>
      </c>
      <c r="R70" s="56">
        <f>Таблица255445[[#This Row],[Витрина]]-Q70</f>
        <v>0</v>
      </c>
      <c r="S70" s="57">
        <f>Таблица255445[[#This Row],[Витрина]]*10%</f>
        <v>0</v>
      </c>
      <c r="T70" s="56">
        <f>Таблица255445[[#This Row],[Витрина]]-(Q70+S70)</f>
        <v>0</v>
      </c>
    </row>
    <row r="71" spans="1:20" hidden="1">
      <c r="A71" s="26" t="s">
        <v>683</v>
      </c>
      <c r="B71" s="10">
        <v>8500</v>
      </c>
      <c r="C71" s="10">
        <v>14390</v>
      </c>
      <c r="D71" s="11">
        <f t="shared" si="0"/>
        <v>4883.22</v>
      </c>
      <c r="E71" s="14">
        <v>0.28000000000000003</v>
      </c>
      <c r="F71" s="13">
        <f t="shared" si="9"/>
        <v>4029.2000000000003</v>
      </c>
      <c r="G71" s="22">
        <v>1.7999999999999999E-2</v>
      </c>
      <c r="H71" s="13">
        <f t="shared" si="10"/>
        <v>259.02</v>
      </c>
      <c r="I71" s="11">
        <v>595</v>
      </c>
      <c r="J71" s="14">
        <v>0</v>
      </c>
      <c r="K71" s="15">
        <f t="shared" si="11"/>
        <v>0</v>
      </c>
      <c r="L71" s="16">
        <f t="shared" si="12"/>
        <v>143.9</v>
      </c>
      <c r="M71" s="11">
        <f t="shared" si="13"/>
        <v>183.48085399999997</v>
      </c>
      <c r="N71" s="17">
        <f t="shared" si="14"/>
        <v>679.39914599999975</v>
      </c>
      <c r="O71" s="18">
        <f t="shared" si="15"/>
        <v>4.7213283252258494E-2</v>
      </c>
      <c r="P71" s="55"/>
      <c r="Q71" s="54">
        <f>Таблица255445[[#This Row],[Витрина]]*15%</f>
        <v>2158.5</v>
      </c>
      <c r="R71" s="56">
        <f>Таблица255445[[#This Row],[Витрина]]-Q71</f>
        <v>12231.5</v>
      </c>
      <c r="S71" s="57">
        <f>Таблица255445[[#This Row],[Витрина]]*10%</f>
        <v>1439</v>
      </c>
      <c r="T71" s="56">
        <f>Таблица255445[[#This Row],[Витрина]]-(Q71+S71)</f>
        <v>10792.5</v>
      </c>
    </row>
    <row r="72" spans="1:20" s="43" customFormat="1" hidden="1">
      <c r="A72" s="52" t="s">
        <v>683</v>
      </c>
      <c r="B72" s="40">
        <v>8500</v>
      </c>
      <c r="C72" s="40">
        <v>14390</v>
      </c>
      <c r="D72" s="44">
        <f t="shared" si="0"/>
        <v>3732.02</v>
      </c>
      <c r="E72" s="45">
        <v>0.2</v>
      </c>
      <c r="F72" s="44">
        <f t="shared" si="9"/>
        <v>2878</v>
      </c>
      <c r="G72" s="46">
        <v>1.7999999999999999E-2</v>
      </c>
      <c r="H72" s="44">
        <f t="shared" si="10"/>
        <v>259.02</v>
      </c>
      <c r="I72" s="44">
        <v>595</v>
      </c>
      <c r="J72" s="45">
        <v>0</v>
      </c>
      <c r="K72" s="47">
        <f t="shared" si="11"/>
        <v>0</v>
      </c>
      <c r="L72" s="48">
        <f t="shared" si="12"/>
        <v>143.9</v>
      </c>
      <c r="M72" s="44">
        <f t="shared" si="13"/>
        <v>205.69901399999998</v>
      </c>
      <c r="N72" s="40">
        <f t="shared" si="14"/>
        <v>1808.3809860000001</v>
      </c>
      <c r="O72" s="49">
        <f t="shared" si="15"/>
        <v>0.12566928325225851</v>
      </c>
      <c r="P72" s="70"/>
      <c r="Q72" s="54">
        <f>Таблица255445[[#This Row],[Витрина]]*15%</f>
        <v>2158.5</v>
      </c>
      <c r="R72" s="56">
        <f>Таблица255445[[#This Row],[Витрина]]-Q72</f>
        <v>12231.5</v>
      </c>
      <c r="S72" s="57">
        <f>Таблица255445[[#This Row],[Витрина]]*10%</f>
        <v>1439</v>
      </c>
      <c r="T72" s="56">
        <f>Таблица255445[[#This Row],[Витрина]]-(Q72+S72)</f>
        <v>10792.5</v>
      </c>
    </row>
    <row r="73" spans="1:20" hidden="1">
      <c r="A73" s="21" t="s">
        <v>684</v>
      </c>
      <c r="B73" s="10">
        <v>8500</v>
      </c>
      <c r="C73" s="10">
        <v>14390</v>
      </c>
      <c r="D73" s="11">
        <f t="shared" si="0"/>
        <v>4883.22</v>
      </c>
      <c r="E73" s="14">
        <v>0.28000000000000003</v>
      </c>
      <c r="F73" s="13">
        <f t="shared" si="9"/>
        <v>4029.2000000000003</v>
      </c>
      <c r="G73" s="22">
        <v>1.7999999999999999E-2</v>
      </c>
      <c r="H73" s="13">
        <f t="shared" si="10"/>
        <v>259.02</v>
      </c>
      <c r="I73" s="11">
        <v>595</v>
      </c>
      <c r="J73" s="14">
        <v>0</v>
      </c>
      <c r="K73" s="15">
        <f t="shared" si="11"/>
        <v>0</v>
      </c>
      <c r="L73" s="16">
        <f t="shared" si="12"/>
        <v>143.9</v>
      </c>
      <c r="M73" s="11">
        <f t="shared" si="13"/>
        <v>183.48085399999997</v>
      </c>
      <c r="N73" s="17">
        <f t="shared" si="14"/>
        <v>679.39914599999975</v>
      </c>
      <c r="O73" s="18">
        <f t="shared" si="15"/>
        <v>4.7213283252258494E-2</v>
      </c>
      <c r="P73" s="55"/>
      <c r="Q73" s="54">
        <f>Таблица255445[[#This Row],[Витрина]]*15%</f>
        <v>2158.5</v>
      </c>
      <c r="R73" s="56">
        <f>Таблица255445[[#This Row],[Витрина]]-Q73</f>
        <v>12231.5</v>
      </c>
      <c r="S73" s="57">
        <f>Таблица255445[[#This Row],[Витрина]]*10%</f>
        <v>1439</v>
      </c>
      <c r="T73" s="56">
        <f>Таблица255445[[#This Row],[Витрина]]-(Q73+S73)</f>
        <v>10792.5</v>
      </c>
    </row>
    <row r="74" spans="1:20" s="43" customFormat="1" hidden="1">
      <c r="A74" s="43" t="s">
        <v>684</v>
      </c>
      <c r="B74" s="40">
        <v>8500</v>
      </c>
      <c r="C74" s="40">
        <v>14390</v>
      </c>
      <c r="D74" s="44">
        <f t="shared" si="0"/>
        <v>3732.02</v>
      </c>
      <c r="E74" s="45">
        <v>0.2</v>
      </c>
      <c r="F74" s="44">
        <f t="shared" si="9"/>
        <v>2878</v>
      </c>
      <c r="G74" s="46">
        <v>1.7999999999999999E-2</v>
      </c>
      <c r="H74" s="44">
        <f t="shared" si="10"/>
        <v>259.02</v>
      </c>
      <c r="I74" s="44">
        <v>595</v>
      </c>
      <c r="J74" s="45">
        <v>0</v>
      </c>
      <c r="K74" s="47">
        <f t="shared" si="11"/>
        <v>0</v>
      </c>
      <c r="L74" s="48">
        <f t="shared" si="12"/>
        <v>143.9</v>
      </c>
      <c r="M74" s="44">
        <f t="shared" si="13"/>
        <v>205.69901399999998</v>
      </c>
      <c r="N74" s="40">
        <f t="shared" si="14"/>
        <v>1808.3809860000001</v>
      </c>
      <c r="O74" s="49">
        <f t="shared" si="15"/>
        <v>0.12566928325225851</v>
      </c>
      <c r="P74" s="70"/>
      <c r="Q74" s="54">
        <f>Таблица255445[[#This Row],[Витрина]]*15%</f>
        <v>2158.5</v>
      </c>
      <c r="R74" s="56">
        <f>Таблица255445[[#This Row],[Витрина]]-Q74</f>
        <v>12231.5</v>
      </c>
      <c r="S74" s="57">
        <f>Таблица255445[[#This Row],[Витрина]]*10%</f>
        <v>1439</v>
      </c>
      <c r="T74" s="56">
        <f>Таблица255445[[#This Row],[Витрина]]-(Q74+S74)</f>
        <v>10792.5</v>
      </c>
    </row>
    <row r="75" spans="1:20" hidden="1">
      <c r="A75" s="24" t="s">
        <v>685</v>
      </c>
      <c r="B75" s="10">
        <v>8500</v>
      </c>
      <c r="C75" s="10">
        <v>14390</v>
      </c>
      <c r="D75" s="11">
        <f t="shared" si="0"/>
        <v>4883.22</v>
      </c>
      <c r="E75" s="14">
        <v>0.28000000000000003</v>
      </c>
      <c r="F75" s="13">
        <f t="shared" si="9"/>
        <v>4029.2000000000003</v>
      </c>
      <c r="G75" s="22">
        <v>1.7999999999999999E-2</v>
      </c>
      <c r="H75" s="13">
        <f t="shared" si="10"/>
        <v>259.02</v>
      </c>
      <c r="I75" s="11">
        <v>595</v>
      </c>
      <c r="J75" s="14">
        <v>0</v>
      </c>
      <c r="K75" s="15">
        <f t="shared" si="11"/>
        <v>0</v>
      </c>
      <c r="L75" s="16">
        <f t="shared" si="12"/>
        <v>143.9</v>
      </c>
      <c r="M75" s="11">
        <f t="shared" si="13"/>
        <v>183.48085399999997</v>
      </c>
      <c r="N75" s="17">
        <f t="shared" si="14"/>
        <v>679.39914599999975</v>
      </c>
      <c r="O75" s="18">
        <f t="shared" si="15"/>
        <v>4.7213283252258494E-2</v>
      </c>
      <c r="P75" s="55"/>
      <c r="Q75" s="54">
        <f>Таблица255445[[#This Row],[Витрина]]*15%</f>
        <v>2158.5</v>
      </c>
      <c r="R75" s="56">
        <f>Таблица255445[[#This Row],[Витрина]]-Q75</f>
        <v>12231.5</v>
      </c>
      <c r="S75" s="57">
        <f>Таблица255445[[#This Row],[Витрина]]*10%</f>
        <v>1439</v>
      </c>
      <c r="T75" s="56">
        <f>Таблица255445[[#This Row],[Витрина]]-(Q75+S75)</f>
        <v>10792.5</v>
      </c>
    </row>
    <row r="76" spans="1:20" s="43" customFormat="1" hidden="1">
      <c r="A76" s="43" t="s">
        <v>685</v>
      </c>
      <c r="B76" s="40">
        <v>8500</v>
      </c>
      <c r="C76" s="40">
        <v>14390</v>
      </c>
      <c r="D76" s="44">
        <f t="shared" si="0"/>
        <v>3732.02</v>
      </c>
      <c r="E76" s="45">
        <v>0.2</v>
      </c>
      <c r="F76" s="44">
        <f t="shared" si="9"/>
        <v>2878</v>
      </c>
      <c r="G76" s="46">
        <v>1.7999999999999999E-2</v>
      </c>
      <c r="H76" s="44">
        <f t="shared" si="10"/>
        <v>259.02</v>
      </c>
      <c r="I76" s="44">
        <v>595</v>
      </c>
      <c r="J76" s="45">
        <v>0</v>
      </c>
      <c r="K76" s="47">
        <f t="shared" si="11"/>
        <v>0</v>
      </c>
      <c r="L76" s="48">
        <f t="shared" si="12"/>
        <v>143.9</v>
      </c>
      <c r="M76" s="44">
        <f t="shared" si="13"/>
        <v>205.69901399999998</v>
      </c>
      <c r="N76" s="40">
        <f t="shared" si="14"/>
        <v>1808.3809860000001</v>
      </c>
      <c r="O76" s="49">
        <f t="shared" si="15"/>
        <v>0.12566928325225851</v>
      </c>
      <c r="P76" s="70"/>
      <c r="Q76" s="54">
        <f>Таблица255445[[#This Row],[Витрина]]*15%</f>
        <v>2158.5</v>
      </c>
      <c r="R76" s="56">
        <f>Таблица255445[[#This Row],[Витрина]]-Q76</f>
        <v>12231.5</v>
      </c>
      <c r="S76" s="57">
        <f>Таблица255445[[#This Row],[Витрина]]*10%</f>
        <v>1439</v>
      </c>
      <c r="T76" s="56">
        <f>Таблица255445[[#This Row],[Витрина]]-(Q76+S76)</f>
        <v>10792.5</v>
      </c>
    </row>
    <row r="77" spans="1:20" hidden="1">
      <c r="A77" s="42"/>
      <c r="D77" s="11" t="str">
        <f t="shared" si="0"/>
        <v/>
      </c>
      <c r="E77" s="14">
        <v>0.28000000000000003</v>
      </c>
      <c r="F77" s="13" t="str">
        <f t="shared" si="9"/>
        <v/>
      </c>
      <c r="G77" s="22">
        <v>1.7999999999999999E-2</v>
      </c>
      <c r="H77" s="13" t="str">
        <f t="shared" si="10"/>
        <v/>
      </c>
      <c r="I77" s="11"/>
      <c r="J77" s="14"/>
      <c r="K77" s="15" t="str">
        <f t="shared" si="11"/>
        <v/>
      </c>
      <c r="L77" s="16">
        <f t="shared" si="12"/>
        <v>0</v>
      </c>
      <c r="M77" s="11" t="str">
        <f t="shared" si="13"/>
        <v/>
      </c>
      <c r="N77" s="17" t="str">
        <f t="shared" si="14"/>
        <v/>
      </c>
      <c r="O77" s="18" t="str">
        <f t="shared" si="15"/>
        <v/>
      </c>
      <c r="P77" s="55"/>
      <c r="Q77" s="54">
        <f>Таблица255445[[#This Row],[Витрина]]*15%</f>
        <v>0</v>
      </c>
      <c r="R77" s="56">
        <f>Таблица255445[[#This Row],[Витрина]]-Q77</f>
        <v>0</v>
      </c>
      <c r="S77" s="57">
        <f>Таблица255445[[#This Row],[Витрина]]*10%</f>
        <v>0</v>
      </c>
      <c r="T77" s="56">
        <f>Таблица255445[[#This Row],[Витрина]]-(Q77+S77)</f>
        <v>0</v>
      </c>
    </row>
    <row r="78" spans="1:20" hidden="1">
      <c r="A78" t="s">
        <v>53</v>
      </c>
      <c r="B78" s="10">
        <v>6800</v>
      </c>
      <c r="C78" s="10">
        <v>11690</v>
      </c>
      <c r="D78" s="11">
        <f t="shared" si="0"/>
        <v>4078.6200000000003</v>
      </c>
      <c r="E78" s="14">
        <v>0.28000000000000003</v>
      </c>
      <c r="F78" s="13">
        <f t="shared" si="9"/>
        <v>3273.2000000000003</v>
      </c>
      <c r="G78" s="22">
        <v>1.7999999999999999E-2</v>
      </c>
      <c r="H78" s="13">
        <f t="shared" si="10"/>
        <v>210.42</v>
      </c>
      <c r="I78" s="11">
        <v>595</v>
      </c>
      <c r="J78" s="14">
        <v>0</v>
      </c>
      <c r="K78" s="15">
        <f t="shared" si="11"/>
        <v>0</v>
      </c>
      <c r="L78" s="16">
        <f t="shared" si="12"/>
        <v>116.9</v>
      </c>
      <c r="M78" s="11">
        <f t="shared" si="13"/>
        <v>146.89963399999996</v>
      </c>
      <c r="N78" s="17">
        <f t="shared" si="14"/>
        <v>547.58036600000014</v>
      </c>
      <c r="O78" s="18">
        <f t="shared" si="15"/>
        <v>4.6841776390077E-2</v>
      </c>
      <c r="P78" s="55"/>
      <c r="Q78" s="54">
        <f>Таблица255445[[#This Row],[Витрина]]*15%</f>
        <v>1753.5</v>
      </c>
      <c r="R78" s="56">
        <f>Таблица255445[[#This Row],[Витрина]]-Q78</f>
        <v>9936.5</v>
      </c>
      <c r="S78" s="57">
        <f>Таблица255445[[#This Row],[Витрина]]*10%</f>
        <v>1169</v>
      </c>
      <c r="T78" s="56">
        <f>Таблица255445[[#This Row],[Витрина]]-(Q78+S78)</f>
        <v>8767.5</v>
      </c>
    </row>
    <row r="79" spans="1:20" s="43" customFormat="1" hidden="1">
      <c r="A79" s="52" t="s">
        <v>53</v>
      </c>
      <c r="B79" s="40">
        <v>6800</v>
      </c>
      <c r="C79" s="40">
        <v>11690</v>
      </c>
      <c r="D79" s="44">
        <f t="shared" si="0"/>
        <v>3143.42</v>
      </c>
      <c r="E79" s="45">
        <v>0.2</v>
      </c>
      <c r="F79" s="44">
        <f t="shared" si="9"/>
        <v>2338</v>
      </c>
      <c r="G79" s="46">
        <v>1.7999999999999999E-2</v>
      </c>
      <c r="H79" s="44">
        <f t="shared" si="10"/>
        <v>210.42</v>
      </c>
      <c r="I79" s="44">
        <v>595</v>
      </c>
      <c r="J79" s="45">
        <v>0</v>
      </c>
      <c r="K79" s="47">
        <f t="shared" si="11"/>
        <v>0</v>
      </c>
      <c r="L79" s="48">
        <f t="shared" si="12"/>
        <v>116.9</v>
      </c>
      <c r="M79" s="44">
        <f t="shared" si="13"/>
        <v>164.94899399999997</v>
      </c>
      <c r="N79" s="40">
        <f t="shared" si="14"/>
        <v>1464.731006</v>
      </c>
      <c r="O79" s="49">
        <f t="shared" si="15"/>
        <v>0.125297776390077</v>
      </c>
      <c r="P79" s="70"/>
      <c r="Q79" s="54">
        <f>Таблица255445[[#This Row],[Витрина]]*15%</f>
        <v>1753.5</v>
      </c>
      <c r="R79" s="56">
        <f>Таблица255445[[#This Row],[Витрина]]-Q79</f>
        <v>9936.5</v>
      </c>
      <c r="S79" s="57">
        <f>Таблица255445[[#This Row],[Витрина]]*10%</f>
        <v>1169</v>
      </c>
      <c r="T79" s="56">
        <f>Таблица255445[[#This Row],[Витрина]]-(Q79+S79)</f>
        <v>8767.5</v>
      </c>
    </row>
    <row r="80" spans="1:20" s="21" customFormat="1" hidden="1">
      <c r="A80" s="21" t="s">
        <v>679</v>
      </c>
      <c r="B80" s="10">
        <v>5800</v>
      </c>
      <c r="C80" s="10"/>
      <c r="D80" s="11" t="str">
        <f t="shared" si="0"/>
        <v/>
      </c>
      <c r="E80" s="14">
        <v>0.28000000000000003</v>
      </c>
      <c r="F80" s="11" t="str">
        <f t="shared" si="9"/>
        <v/>
      </c>
      <c r="G80" s="22">
        <v>1.7999999999999999E-2</v>
      </c>
      <c r="H80" s="11" t="str">
        <f t="shared" si="10"/>
        <v/>
      </c>
      <c r="I80" s="11">
        <v>595</v>
      </c>
      <c r="J80" s="14">
        <v>0</v>
      </c>
      <c r="K80" s="34" t="str">
        <f t="shared" si="11"/>
        <v/>
      </c>
      <c r="L80" s="51">
        <f t="shared" si="12"/>
        <v>0</v>
      </c>
      <c r="M80" s="11" t="str">
        <f t="shared" si="13"/>
        <v/>
      </c>
      <c r="N80" s="10" t="str">
        <f t="shared" si="14"/>
        <v/>
      </c>
      <c r="O80" s="18" t="str">
        <f t="shared" si="15"/>
        <v/>
      </c>
      <c r="P80" s="57"/>
      <c r="Q80" s="54">
        <f>Таблица255445[[#This Row],[Витрина]]*15%</f>
        <v>0</v>
      </c>
      <c r="R80" s="56">
        <f>Таблица255445[[#This Row],[Витрина]]-Q80</f>
        <v>0</v>
      </c>
      <c r="S80" s="57">
        <f>Таблица255445[[#This Row],[Витрина]]*10%</f>
        <v>0</v>
      </c>
      <c r="T80" s="56">
        <f>Таблица255445[[#This Row],[Витрина]]-(Q80+S80)</f>
        <v>0</v>
      </c>
    </row>
    <row r="81" spans="1:20" s="43" customFormat="1" hidden="1">
      <c r="A81" s="43" t="s">
        <v>679</v>
      </c>
      <c r="B81" s="40">
        <v>5800</v>
      </c>
      <c r="C81" s="40"/>
      <c r="D81" s="44" t="str">
        <f t="shared" si="0"/>
        <v/>
      </c>
      <c r="E81" s="45">
        <v>0.2</v>
      </c>
      <c r="F81" s="44" t="str">
        <f t="shared" si="9"/>
        <v/>
      </c>
      <c r="G81" s="46">
        <v>1.7999999999999999E-2</v>
      </c>
      <c r="H81" s="44" t="str">
        <f t="shared" si="10"/>
        <v/>
      </c>
      <c r="I81" s="44">
        <v>595</v>
      </c>
      <c r="J81" s="45">
        <v>0</v>
      </c>
      <c r="K81" s="47" t="str">
        <f t="shared" si="11"/>
        <v/>
      </c>
      <c r="L81" s="48">
        <f t="shared" si="12"/>
        <v>0</v>
      </c>
      <c r="M81" s="44" t="str">
        <f t="shared" si="13"/>
        <v/>
      </c>
      <c r="N81" s="40" t="str">
        <f t="shared" si="14"/>
        <v/>
      </c>
      <c r="O81" s="49" t="str">
        <f t="shared" si="15"/>
        <v/>
      </c>
      <c r="P81" s="70"/>
      <c r="Q81" s="54">
        <f>Таблица255445[[#This Row],[Витрина]]*15%</f>
        <v>0</v>
      </c>
      <c r="R81" s="56">
        <f>Таблица255445[[#This Row],[Витрина]]-Q81</f>
        <v>0</v>
      </c>
      <c r="S81" s="57">
        <f>Таблица255445[[#This Row],[Витрина]]*10%</f>
        <v>0</v>
      </c>
      <c r="T81" s="56">
        <f>Таблица255445[[#This Row],[Витрина]]-(Q81+S81)</f>
        <v>0</v>
      </c>
    </row>
    <row r="82" spans="1:20" s="21" customFormat="1" hidden="1">
      <c r="A82" s="21" t="s">
        <v>680</v>
      </c>
      <c r="B82" s="10">
        <v>5800</v>
      </c>
      <c r="C82" s="10"/>
      <c r="D82" s="11" t="str">
        <f t="shared" si="0"/>
        <v/>
      </c>
      <c r="E82" s="14">
        <v>0.28000000000000003</v>
      </c>
      <c r="F82" s="11" t="str">
        <f t="shared" si="9"/>
        <v/>
      </c>
      <c r="G82" s="22">
        <v>1.7999999999999999E-2</v>
      </c>
      <c r="H82" s="11" t="str">
        <f t="shared" si="10"/>
        <v/>
      </c>
      <c r="I82" s="11">
        <v>595</v>
      </c>
      <c r="J82" s="14">
        <v>0</v>
      </c>
      <c r="K82" s="34" t="str">
        <f t="shared" si="11"/>
        <v/>
      </c>
      <c r="L82" s="51">
        <f t="shared" si="12"/>
        <v>0</v>
      </c>
      <c r="M82" s="11" t="str">
        <f t="shared" si="13"/>
        <v/>
      </c>
      <c r="N82" s="10" t="str">
        <f t="shared" si="14"/>
        <v/>
      </c>
      <c r="O82" s="18" t="str">
        <f t="shared" si="15"/>
        <v/>
      </c>
      <c r="P82" s="57"/>
      <c r="Q82" s="54">
        <f>Таблица255445[[#This Row],[Витрина]]*15%</f>
        <v>0</v>
      </c>
      <c r="R82" s="56">
        <f>Таблица255445[[#This Row],[Витрина]]-Q82</f>
        <v>0</v>
      </c>
      <c r="S82" s="57">
        <f>Таблица255445[[#This Row],[Витрина]]*10%</f>
        <v>0</v>
      </c>
      <c r="T82" s="56">
        <f>Таблица255445[[#This Row],[Витрина]]-(Q82+S82)</f>
        <v>0</v>
      </c>
    </row>
    <row r="83" spans="1:20" s="43" customFormat="1" hidden="1">
      <c r="A83" s="43" t="s">
        <v>680</v>
      </c>
      <c r="B83" s="40">
        <v>5800</v>
      </c>
      <c r="C83" s="40"/>
      <c r="D83" s="44" t="str">
        <f t="shared" si="0"/>
        <v/>
      </c>
      <c r="E83" s="45">
        <v>0.2</v>
      </c>
      <c r="F83" s="44" t="str">
        <f t="shared" si="9"/>
        <v/>
      </c>
      <c r="G83" s="46">
        <v>1.7999999999999999E-2</v>
      </c>
      <c r="H83" s="44" t="str">
        <f t="shared" si="10"/>
        <v/>
      </c>
      <c r="I83" s="44">
        <v>595</v>
      </c>
      <c r="J83" s="45">
        <v>0</v>
      </c>
      <c r="K83" s="47" t="str">
        <f t="shared" si="11"/>
        <v/>
      </c>
      <c r="L83" s="48">
        <f t="shared" si="12"/>
        <v>0</v>
      </c>
      <c r="M83" s="44" t="str">
        <f t="shared" si="13"/>
        <v/>
      </c>
      <c r="N83" s="40" t="str">
        <f t="shared" si="14"/>
        <v/>
      </c>
      <c r="O83" s="49" t="str">
        <f t="shared" si="15"/>
        <v/>
      </c>
      <c r="P83" s="70"/>
      <c r="Q83" s="54">
        <f>Таблица255445[[#This Row],[Витрина]]*15%</f>
        <v>0</v>
      </c>
      <c r="R83" s="56">
        <f>Таблица255445[[#This Row],[Витрина]]-Q83</f>
        <v>0</v>
      </c>
      <c r="S83" s="57">
        <f>Таблица255445[[#This Row],[Витрина]]*10%</f>
        <v>0</v>
      </c>
      <c r="T83" s="56">
        <f>Таблица255445[[#This Row],[Витрина]]-(Q83+S83)</f>
        <v>0</v>
      </c>
    </row>
    <row r="84" spans="1:20" hidden="1">
      <c r="A84" t="s">
        <v>54</v>
      </c>
      <c r="C84" s="10">
        <v>14990</v>
      </c>
      <c r="D84" s="11">
        <f t="shared" si="0"/>
        <v>5062.0200000000004</v>
      </c>
      <c r="E84" s="14">
        <v>0.28000000000000003</v>
      </c>
      <c r="F84" s="13">
        <f t="shared" si="9"/>
        <v>4197.2000000000007</v>
      </c>
      <c r="G84" s="22">
        <v>1.7999999999999999E-2</v>
      </c>
      <c r="H84" s="13">
        <f t="shared" si="10"/>
        <v>269.82</v>
      </c>
      <c r="I84" s="11">
        <v>595</v>
      </c>
      <c r="J84" s="14">
        <v>0</v>
      </c>
      <c r="K84" s="15">
        <f t="shared" si="11"/>
        <v>0</v>
      </c>
      <c r="L84" s="16">
        <f t="shared" si="12"/>
        <v>149.9</v>
      </c>
      <c r="M84" s="11">
        <f t="shared" si="13"/>
        <v>191.61001399999998</v>
      </c>
      <c r="N84" s="17">
        <f t="shared" si="14"/>
        <v>9586.4699860000001</v>
      </c>
      <c r="O84" s="18">
        <f t="shared" si="15"/>
        <v>0.63952434863242158</v>
      </c>
      <c r="P84" s="55"/>
      <c r="Q84" s="54">
        <f>Таблица255445[[#This Row],[Витрина]]*15%</f>
        <v>2248.5</v>
      </c>
      <c r="R84" s="56">
        <f>Таблица255445[[#This Row],[Витрина]]-Q84</f>
        <v>12741.5</v>
      </c>
      <c r="S84" s="57">
        <f>Таблица255445[[#This Row],[Витрина]]*10%</f>
        <v>1499</v>
      </c>
      <c r="T84" s="56">
        <f>Таблица255445[[#This Row],[Витрина]]-(Q84+S84)</f>
        <v>11242.5</v>
      </c>
    </row>
    <row r="85" spans="1:20" s="43" customFormat="1" hidden="1">
      <c r="A85" s="52" t="s">
        <v>54</v>
      </c>
      <c r="B85" s="40"/>
      <c r="C85" s="40">
        <v>14990</v>
      </c>
      <c r="D85" s="44">
        <f t="shared" si="0"/>
        <v>3862.82</v>
      </c>
      <c r="E85" s="45">
        <v>0.2</v>
      </c>
      <c r="F85" s="44">
        <f t="shared" si="9"/>
        <v>2998</v>
      </c>
      <c r="G85" s="46">
        <v>1.7999999999999999E-2</v>
      </c>
      <c r="H85" s="44">
        <f t="shared" si="10"/>
        <v>269.82</v>
      </c>
      <c r="I85" s="44">
        <v>595</v>
      </c>
      <c r="J85" s="45">
        <v>0</v>
      </c>
      <c r="K85" s="47">
        <f t="shared" si="11"/>
        <v>0</v>
      </c>
      <c r="L85" s="48">
        <f t="shared" si="12"/>
        <v>149.9</v>
      </c>
      <c r="M85" s="44">
        <f t="shared" si="13"/>
        <v>214.75457399999999</v>
      </c>
      <c r="N85" s="40">
        <f t="shared" si="14"/>
        <v>10762.525426</v>
      </c>
      <c r="O85" s="49">
        <f t="shared" si="15"/>
        <v>0.71798034863242166</v>
      </c>
      <c r="P85" s="70"/>
      <c r="Q85" s="54">
        <f>Таблица255445[[#This Row],[Витрина]]*15%</f>
        <v>2248.5</v>
      </c>
      <c r="R85" s="56">
        <f>Таблица255445[[#This Row],[Витрина]]-Q85</f>
        <v>12741.5</v>
      </c>
      <c r="S85" s="57">
        <f>Таблица255445[[#This Row],[Витрина]]*10%</f>
        <v>1499</v>
      </c>
      <c r="T85" s="56">
        <f>Таблица255445[[#This Row],[Витрина]]-(Q85+S85)</f>
        <v>11242.5</v>
      </c>
    </row>
    <row r="86" spans="1:20" hidden="1">
      <c r="A86" t="s">
        <v>55</v>
      </c>
      <c r="C86" s="10">
        <v>14990</v>
      </c>
      <c r="D86" s="11">
        <f t="shared" si="0"/>
        <v>5062.0200000000004</v>
      </c>
      <c r="E86" s="14">
        <v>0.28000000000000003</v>
      </c>
      <c r="F86" s="13">
        <f t="shared" si="9"/>
        <v>4197.2000000000007</v>
      </c>
      <c r="G86" s="22">
        <v>1.7999999999999999E-2</v>
      </c>
      <c r="H86" s="13">
        <f t="shared" si="10"/>
        <v>269.82</v>
      </c>
      <c r="I86" s="11">
        <v>595</v>
      </c>
      <c r="J86" s="14">
        <v>0</v>
      </c>
      <c r="K86" s="15">
        <f t="shared" si="11"/>
        <v>0</v>
      </c>
      <c r="L86" s="16">
        <f t="shared" si="12"/>
        <v>149.9</v>
      </c>
      <c r="M86" s="11">
        <f t="shared" si="13"/>
        <v>191.61001399999998</v>
      </c>
      <c r="N86" s="17">
        <f t="shared" si="14"/>
        <v>9586.4699860000001</v>
      </c>
      <c r="O86" s="18">
        <f t="shared" si="15"/>
        <v>0.63952434863242158</v>
      </c>
      <c r="P86" s="55"/>
      <c r="Q86" s="54">
        <f>Таблица255445[[#This Row],[Витрина]]*15%</f>
        <v>2248.5</v>
      </c>
      <c r="R86" s="56">
        <f>Таблица255445[[#This Row],[Витрина]]-Q86</f>
        <v>12741.5</v>
      </c>
      <c r="S86" s="57">
        <f>Таблица255445[[#This Row],[Витрина]]*10%</f>
        <v>1499</v>
      </c>
      <c r="T86" s="56">
        <f>Таблица255445[[#This Row],[Витрина]]-(Q86+S86)</f>
        <v>11242.5</v>
      </c>
    </row>
    <row r="87" spans="1:20" s="43" customFormat="1" hidden="1">
      <c r="A87" s="52" t="s">
        <v>55</v>
      </c>
      <c r="B87" s="40"/>
      <c r="C87" s="40">
        <v>14990</v>
      </c>
      <c r="D87" s="44">
        <f t="shared" si="0"/>
        <v>3862.82</v>
      </c>
      <c r="E87" s="45">
        <v>0.2</v>
      </c>
      <c r="F87" s="44">
        <f t="shared" si="9"/>
        <v>2998</v>
      </c>
      <c r="G87" s="46">
        <v>1.7999999999999999E-2</v>
      </c>
      <c r="H87" s="44">
        <f t="shared" si="10"/>
        <v>269.82</v>
      </c>
      <c r="I87" s="44">
        <v>595</v>
      </c>
      <c r="J87" s="45">
        <v>0</v>
      </c>
      <c r="K87" s="47">
        <f t="shared" si="11"/>
        <v>0</v>
      </c>
      <c r="L87" s="48">
        <f t="shared" si="12"/>
        <v>149.9</v>
      </c>
      <c r="M87" s="44">
        <f t="shared" si="13"/>
        <v>214.75457399999999</v>
      </c>
      <c r="N87" s="40">
        <f t="shared" si="14"/>
        <v>10762.525426</v>
      </c>
      <c r="O87" s="49">
        <f t="shared" si="15"/>
        <v>0.71798034863242166</v>
      </c>
      <c r="P87" s="70"/>
      <c r="Q87" s="54">
        <f>Таблица255445[[#This Row],[Витрина]]*15%</f>
        <v>2248.5</v>
      </c>
      <c r="R87" s="56">
        <f>Таблица255445[[#This Row],[Витрина]]-Q87</f>
        <v>12741.5</v>
      </c>
      <c r="S87" s="57">
        <f>Таблица255445[[#This Row],[Витрина]]*10%</f>
        <v>1499</v>
      </c>
      <c r="T87" s="56">
        <f>Таблица255445[[#This Row],[Витрина]]-(Q87+S87)</f>
        <v>11242.5</v>
      </c>
    </row>
    <row r="88" spans="1:20" hidden="1">
      <c r="A88" t="s">
        <v>56</v>
      </c>
      <c r="B88" s="10">
        <v>7500</v>
      </c>
      <c r="C88" s="10">
        <v>12790</v>
      </c>
      <c r="D88" s="11">
        <f t="shared" si="0"/>
        <v>4406.42</v>
      </c>
      <c r="E88" s="14">
        <v>0.28000000000000003</v>
      </c>
      <c r="F88" s="13">
        <f t="shared" si="9"/>
        <v>3581.2000000000003</v>
      </c>
      <c r="G88" s="22">
        <v>1.7999999999999999E-2</v>
      </c>
      <c r="H88" s="13">
        <f t="shared" si="10"/>
        <v>230.21999999999997</v>
      </c>
      <c r="I88" s="11">
        <v>595</v>
      </c>
      <c r="J88" s="14">
        <v>0</v>
      </c>
      <c r="K88" s="15">
        <f t="shared" si="11"/>
        <v>0</v>
      </c>
      <c r="L88" s="16">
        <f t="shared" si="12"/>
        <v>127.9</v>
      </c>
      <c r="M88" s="11">
        <f t="shared" si="13"/>
        <v>161.80309399999999</v>
      </c>
      <c r="N88" s="17">
        <f t="shared" si="14"/>
        <v>593.87690599999951</v>
      </c>
      <c r="O88" s="18">
        <f t="shared" si="15"/>
        <v>4.6432908991399492E-2</v>
      </c>
      <c r="P88" s="55"/>
      <c r="Q88" s="54">
        <f>Таблица255445[[#This Row],[Витрина]]*15%</f>
        <v>1918.5</v>
      </c>
      <c r="R88" s="56">
        <f>Таблица255445[[#This Row],[Витрина]]-Q88</f>
        <v>10871.5</v>
      </c>
      <c r="S88" s="57">
        <f>Таблица255445[[#This Row],[Витрина]]*10%</f>
        <v>1279</v>
      </c>
      <c r="T88" s="56">
        <f>Таблица255445[[#This Row],[Витрина]]-(Q88+S88)</f>
        <v>9592.5</v>
      </c>
    </row>
    <row r="89" spans="1:20" s="43" customFormat="1" hidden="1">
      <c r="A89" s="52" t="s">
        <v>56</v>
      </c>
      <c r="B89" s="40">
        <v>7500</v>
      </c>
      <c r="C89" s="40">
        <v>12790</v>
      </c>
      <c r="D89" s="44">
        <f t="shared" si="0"/>
        <v>3383.22</v>
      </c>
      <c r="E89" s="45">
        <v>0.2</v>
      </c>
      <c r="F89" s="44">
        <f t="shared" si="9"/>
        <v>2558</v>
      </c>
      <c r="G89" s="46">
        <v>1.7999999999999999E-2</v>
      </c>
      <c r="H89" s="44">
        <f t="shared" si="10"/>
        <v>230.21999999999997</v>
      </c>
      <c r="I89" s="44">
        <v>595</v>
      </c>
      <c r="J89" s="45">
        <v>0</v>
      </c>
      <c r="K89" s="47">
        <f t="shared" si="11"/>
        <v>0</v>
      </c>
      <c r="L89" s="48">
        <f t="shared" si="12"/>
        <v>127.9</v>
      </c>
      <c r="M89" s="44">
        <f t="shared" si="13"/>
        <v>181.55085399999999</v>
      </c>
      <c r="N89" s="40">
        <f t="shared" si="14"/>
        <v>1597.3291460000019</v>
      </c>
      <c r="O89" s="49">
        <f t="shared" si="15"/>
        <v>0.12488890899139968</v>
      </c>
      <c r="P89" s="70"/>
      <c r="Q89" s="54">
        <f>Таблица255445[[#This Row],[Витрина]]*15%</f>
        <v>1918.5</v>
      </c>
      <c r="R89" s="56">
        <f>Таблица255445[[#This Row],[Витрина]]-Q89</f>
        <v>10871.5</v>
      </c>
      <c r="S89" s="57">
        <f>Таблица255445[[#This Row],[Витрина]]*10%</f>
        <v>1279</v>
      </c>
      <c r="T89" s="56">
        <f>Таблица255445[[#This Row],[Витрина]]-(Q89+S89)</f>
        <v>9592.5</v>
      </c>
    </row>
    <row r="90" spans="1:20" s="21" customFormat="1" hidden="1">
      <c r="A90" s="26" t="s">
        <v>681</v>
      </c>
      <c r="B90" s="10">
        <v>10400</v>
      </c>
      <c r="C90" s="10"/>
      <c r="D90" s="11" t="str">
        <f t="shared" si="0"/>
        <v/>
      </c>
      <c r="E90" s="14">
        <v>0.28000000000000003</v>
      </c>
      <c r="F90" s="11" t="str">
        <f t="shared" si="9"/>
        <v/>
      </c>
      <c r="G90" s="22">
        <v>1.7999999999999999E-2</v>
      </c>
      <c r="H90" s="11" t="str">
        <f t="shared" si="10"/>
        <v/>
      </c>
      <c r="I90" s="11">
        <v>595</v>
      </c>
      <c r="J90" s="14">
        <v>0</v>
      </c>
      <c r="K90" s="34" t="str">
        <f t="shared" si="11"/>
        <v/>
      </c>
      <c r="L90" s="51">
        <f t="shared" si="12"/>
        <v>0</v>
      </c>
      <c r="M90" s="11" t="str">
        <f t="shared" si="13"/>
        <v/>
      </c>
      <c r="N90" s="10" t="str">
        <f t="shared" si="14"/>
        <v/>
      </c>
      <c r="O90" s="18" t="str">
        <f t="shared" si="15"/>
        <v/>
      </c>
      <c r="P90" s="57"/>
      <c r="Q90" s="54">
        <f>Таблица255445[[#This Row],[Витрина]]*15%</f>
        <v>0</v>
      </c>
      <c r="R90" s="56">
        <f>Таблица255445[[#This Row],[Витрина]]-Q90</f>
        <v>0</v>
      </c>
      <c r="S90" s="57">
        <f>Таблица255445[[#This Row],[Витрина]]*10%</f>
        <v>0</v>
      </c>
      <c r="T90" s="56">
        <f>Таблица255445[[#This Row],[Витрина]]-(Q90+S90)</f>
        <v>0</v>
      </c>
    </row>
    <row r="91" spans="1:20" s="43" customFormat="1" hidden="1">
      <c r="A91" s="52" t="s">
        <v>681</v>
      </c>
      <c r="B91" s="40">
        <v>10400</v>
      </c>
      <c r="C91" s="40"/>
      <c r="D91" s="44" t="str">
        <f t="shared" si="0"/>
        <v/>
      </c>
      <c r="E91" s="45">
        <v>0.2</v>
      </c>
      <c r="F91" s="44" t="str">
        <f t="shared" si="9"/>
        <v/>
      </c>
      <c r="G91" s="46">
        <v>1.7999999999999999E-2</v>
      </c>
      <c r="H91" s="44" t="str">
        <f t="shared" si="10"/>
        <v/>
      </c>
      <c r="I91" s="44">
        <v>595</v>
      </c>
      <c r="J91" s="45">
        <v>0</v>
      </c>
      <c r="K91" s="47" t="str">
        <f t="shared" si="11"/>
        <v/>
      </c>
      <c r="L91" s="48">
        <f t="shared" si="12"/>
        <v>0</v>
      </c>
      <c r="M91" s="44" t="str">
        <f t="shared" si="13"/>
        <v/>
      </c>
      <c r="N91" s="40" t="str">
        <f t="shared" si="14"/>
        <v/>
      </c>
      <c r="O91" s="49" t="str">
        <f t="shared" si="15"/>
        <v/>
      </c>
      <c r="P91" s="70"/>
      <c r="Q91" s="54">
        <f>Таблица255445[[#This Row],[Витрина]]*15%</f>
        <v>0</v>
      </c>
      <c r="R91" s="56">
        <f>Таблица255445[[#This Row],[Витрина]]-Q91</f>
        <v>0</v>
      </c>
      <c r="S91" s="57">
        <f>Таблица255445[[#This Row],[Витрина]]*10%</f>
        <v>0</v>
      </c>
      <c r="T91" s="56">
        <f>Таблица255445[[#This Row],[Витрина]]-(Q91+S91)</f>
        <v>0</v>
      </c>
    </row>
    <row r="92" spans="1:20" s="21" customFormat="1" hidden="1">
      <c r="A92" s="26" t="s">
        <v>682</v>
      </c>
      <c r="B92" s="10">
        <v>10400</v>
      </c>
      <c r="C92" s="10"/>
      <c r="D92" s="11" t="str">
        <f t="shared" si="0"/>
        <v/>
      </c>
      <c r="E92" s="14">
        <v>0.28000000000000003</v>
      </c>
      <c r="F92" s="11" t="str">
        <f t="shared" si="9"/>
        <v/>
      </c>
      <c r="G92" s="22">
        <v>1.7999999999999999E-2</v>
      </c>
      <c r="H92" s="11" t="str">
        <f t="shared" si="10"/>
        <v/>
      </c>
      <c r="I92" s="11">
        <v>595</v>
      </c>
      <c r="J92" s="14">
        <v>0</v>
      </c>
      <c r="K92" s="34" t="str">
        <f t="shared" si="11"/>
        <v/>
      </c>
      <c r="L92" s="51">
        <f t="shared" si="12"/>
        <v>0</v>
      </c>
      <c r="M92" s="11" t="str">
        <f t="shared" si="13"/>
        <v/>
      </c>
      <c r="N92" s="10" t="str">
        <f t="shared" si="14"/>
        <v/>
      </c>
      <c r="O92" s="18" t="str">
        <f t="shared" si="15"/>
        <v/>
      </c>
      <c r="P92" s="57"/>
      <c r="Q92" s="54">
        <f>Таблица255445[[#This Row],[Витрина]]*15%</f>
        <v>0</v>
      </c>
      <c r="R92" s="56">
        <f>Таблица255445[[#This Row],[Витрина]]-Q92</f>
        <v>0</v>
      </c>
      <c r="S92" s="57">
        <f>Таблица255445[[#This Row],[Витрина]]*10%</f>
        <v>0</v>
      </c>
      <c r="T92" s="56">
        <f>Таблица255445[[#This Row],[Витрина]]-(Q92+S92)</f>
        <v>0</v>
      </c>
    </row>
    <row r="93" spans="1:20" s="43" customFormat="1" hidden="1">
      <c r="A93" s="52" t="s">
        <v>682</v>
      </c>
      <c r="B93" s="40">
        <v>10400</v>
      </c>
      <c r="C93" s="40"/>
      <c r="D93" s="44" t="str">
        <f t="shared" si="0"/>
        <v/>
      </c>
      <c r="E93" s="45">
        <v>0.2</v>
      </c>
      <c r="F93" s="44" t="str">
        <f t="shared" si="9"/>
        <v/>
      </c>
      <c r="G93" s="46">
        <v>1.7999999999999999E-2</v>
      </c>
      <c r="H93" s="44" t="str">
        <f t="shared" si="10"/>
        <v/>
      </c>
      <c r="I93" s="44">
        <v>595</v>
      </c>
      <c r="J93" s="45">
        <v>0</v>
      </c>
      <c r="K93" s="47" t="str">
        <f t="shared" si="11"/>
        <v/>
      </c>
      <c r="L93" s="48">
        <f t="shared" si="12"/>
        <v>0</v>
      </c>
      <c r="M93" s="44" t="str">
        <f t="shared" si="13"/>
        <v/>
      </c>
      <c r="N93" s="40" t="str">
        <f t="shared" si="14"/>
        <v/>
      </c>
      <c r="O93" s="49" t="str">
        <f t="shared" si="15"/>
        <v/>
      </c>
      <c r="P93" s="70"/>
      <c r="Q93" s="54">
        <f>Таблица255445[[#This Row],[Витрина]]*15%</f>
        <v>0</v>
      </c>
      <c r="R93" s="56">
        <f>Таблица255445[[#This Row],[Витрина]]-Q93</f>
        <v>0</v>
      </c>
      <c r="S93" s="57">
        <f>Таблица255445[[#This Row],[Витрина]]*10%</f>
        <v>0</v>
      </c>
      <c r="T93" s="56">
        <f>Таблица255445[[#This Row],[Витрина]]-(Q93+S93)</f>
        <v>0</v>
      </c>
    </row>
    <row r="94" spans="1:20" hidden="1">
      <c r="A94" t="s">
        <v>57</v>
      </c>
      <c r="D94" s="11" t="str">
        <f t="shared" si="0"/>
        <v/>
      </c>
      <c r="E94" s="14">
        <v>0.28000000000000003</v>
      </c>
      <c r="F94" s="13" t="str">
        <f t="shared" si="9"/>
        <v/>
      </c>
      <c r="G94" s="22">
        <v>1.7999999999999999E-2</v>
      </c>
      <c r="H94" s="13" t="str">
        <f t="shared" si="10"/>
        <v/>
      </c>
      <c r="I94" s="11">
        <v>595</v>
      </c>
      <c r="J94" s="14">
        <v>0</v>
      </c>
      <c r="K94" s="15" t="str">
        <f t="shared" si="11"/>
        <v/>
      </c>
      <c r="L94" s="16">
        <f t="shared" si="12"/>
        <v>0</v>
      </c>
      <c r="M94" s="11" t="str">
        <f t="shared" si="13"/>
        <v/>
      </c>
      <c r="N94" s="17" t="str">
        <f t="shared" si="14"/>
        <v/>
      </c>
      <c r="O94" s="18" t="str">
        <f t="shared" si="15"/>
        <v/>
      </c>
      <c r="P94" s="55"/>
      <c r="Q94" s="54">
        <f>Таблица255445[[#This Row],[Витрина]]*15%</f>
        <v>0</v>
      </c>
      <c r="R94" s="56">
        <f>Таблица255445[[#This Row],[Витрина]]-Q94</f>
        <v>0</v>
      </c>
      <c r="S94" s="57">
        <f>Таблица255445[[#This Row],[Витрина]]*10%</f>
        <v>0</v>
      </c>
      <c r="T94" s="56">
        <f>Таблица255445[[#This Row],[Витрина]]-(Q94+S94)</f>
        <v>0</v>
      </c>
    </row>
    <row r="95" spans="1:20" s="43" customFormat="1" hidden="1">
      <c r="A95" s="52" t="s">
        <v>57</v>
      </c>
      <c r="B95" s="40"/>
      <c r="C95" s="40"/>
      <c r="D95" s="44" t="str">
        <f t="shared" si="0"/>
        <v/>
      </c>
      <c r="E95" s="45">
        <v>0.2</v>
      </c>
      <c r="F95" s="44" t="str">
        <f t="shared" si="9"/>
        <v/>
      </c>
      <c r="G95" s="46">
        <v>1.7999999999999999E-2</v>
      </c>
      <c r="H95" s="44" t="str">
        <f t="shared" si="10"/>
        <v/>
      </c>
      <c r="I95" s="44">
        <v>595</v>
      </c>
      <c r="J95" s="45">
        <v>0</v>
      </c>
      <c r="K95" s="47" t="str">
        <f t="shared" si="11"/>
        <v/>
      </c>
      <c r="L95" s="48">
        <f t="shared" si="12"/>
        <v>0</v>
      </c>
      <c r="M95" s="44" t="str">
        <f t="shared" si="13"/>
        <v/>
      </c>
      <c r="N95" s="40" t="str">
        <f t="shared" si="14"/>
        <v/>
      </c>
      <c r="O95" s="49" t="str">
        <f t="shared" si="15"/>
        <v/>
      </c>
      <c r="P95" s="70"/>
      <c r="Q95" s="54">
        <f>Таблица255445[[#This Row],[Витрина]]*15%</f>
        <v>0</v>
      </c>
      <c r="R95" s="56">
        <f>Таблица255445[[#This Row],[Витрина]]-Q95</f>
        <v>0</v>
      </c>
      <c r="S95" s="57">
        <f>Таблица255445[[#This Row],[Витрина]]*10%</f>
        <v>0</v>
      </c>
      <c r="T95" s="56">
        <f>Таблица255445[[#This Row],[Витрина]]-(Q95+S95)</f>
        <v>0</v>
      </c>
    </row>
    <row r="96" spans="1:20" hidden="1">
      <c r="A96" t="s">
        <v>58</v>
      </c>
      <c r="B96" s="10">
        <v>6000</v>
      </c>
      <c r="C96" s="10">
        <v>10390</v>
      </c>
      <c r="D96" s="11">
        <f t="shared" si="0"/>
        <v>3691.2200000000003</v>
      </c>
      <c r="E96" s="14">
        <v>0.28000000000000003</v>
      </c>
      <c r="F96" s="13">
        <f t="shared" si="9"/>
        <v>2909.2000000000003</v>
      </c>
      <c r="G96" s="22">
        <v>1.7999999999999999E-2</v>
      </c>
      <c r="H96" s="13">
        <f t="shared" si="10"/>
        <v>187.01999999999998</v>
      </c>
      <c r="I96" s="11">
        <v>595</v>
      </c>
      <c r="J96" s="14">
        <v>0</v>
      </c>
      <c r="K96" s="15">
        <f t="shared" si="11"/>
        <v>0</v>
      </c>
      <c r="L96" s="16">
        <f t="shared" si="12"/>
        <v>103.9</v>
      </c>
      <c r="M96" s="11">
        <f t="shared" si="13"/>
        <v>129.28645399999999</v>
      </c>
      <c r="N96" s="17">
        <f t="shared" si="14"/>
        <v>465.59354600000006</v>
      </c>
      <c r="O96" s="18">
        <f t="shared" si="15"/>
        <v>4.481169836381136E-2</v>
      </c>
      <c r="P96" s="55"/>
      <c r="Q96" s="54">
        <f>Таблица255445[[#This Row],[Витрина]]*15%</f>
        <v>1558.5</v>
      </c>
      <c r="R96" s="56">
        <f>Таблица255445[[#This Row],[Витрина]]-Q96</f>
        <v>8831.5</v>
      </c>
      <c r="S96" s="57">
        <f>Таблица255445[[#This Row],[Витрина]]*10%</f>
        <v>1039</v>
      </c>
      <c r="T96" s="56">
        <f>Таблица255445[[#This Row],[Витрина]]-(Q96+S96)</f>
        <v>7792.5</v>
      </c>
    </row>
    <row r="97" spans="1:20" s="43" customFormat="1" hidden="1">
      <c r="A97" s="52" t="s">
        <v>58</v>
      </c>
      <c r="B97" s="40">
        <v>6000</v>
      </c>
      <c r="C97" s="40">
        <v>10390</v>
      </c>
      <c r="D97" s="44">
        <f t="shared" si="0"/>
        <v>2860.02</v>
      </c>
      <c r="E97" s="45">
        <v>0.2</v>
      </c>
      <c r="F97" s="44">
        <f t="shared" si="9"/>
        <v>2078</v>
      </c>
      <c r="G97" s="46">
        <v>1.7999999999999999E-2</v>
      </c>
      <c r="H97" s="44">
        <f t="shared" si="10"/>
        <v>187.01999999999998</v>
      </c>
      <c r="I97" s="44">
        <v>595</v>
      </c>
      <c r="J97" s="45">
        <v>0</v>
      </c>
      <c r="K97" s="47">
        <f t="shared" si="11"/>
        <v>0</v>
      </c>
      <c r="L97" s="48">
        <f t="shared" si="12"/>
        <v>103.9</v>
      </c>
      <c r="M97" s="44">
        <f t="shared" si="13"/>
        <v>145.32861399999999</v>
      </c>
      <c r="N97" s="40">
        <f t="shared" si="14"/>
        <v>1280.7513859999999</v>
      </c>
      <c r="O97" s="49">
        <f t="shared" si="15"/>
        <v>0.12326769836381135</v>
      </c>
      <c r="P97" s="70"/>
      <c r="Q97" s="54">
        <f>Таблица255445[[#This Row],[Витрина]]*15%</f>
        <v>1558.5</v>
      </c>
      <c r="R97" s="56">
        <f>Таблица255445[[#This Row],[Витрина]]-Q97</f>
        <v>8831.5</v>
      </c>
      <c r="S97" s="57">
        <f>Таблица255445[[#This Row],[Витрина]]*10%</f>
        <v>1039</v>
      </c>
      <c r="T97" s="56">
        <f>Таблица255445[[#This Row],[Витрина]]-(Q97+S97)</f>
        <v>7792.5</v>
      </c>
    </row>
    <row r="98" spans="1:20" hidden="1">
      <c r="A98" s="30" t="s">
        <v>62</v>
      </c>
      <c r="D98" s="11" t="str">
        <f t="shared" si="0"/>
        <v/>
      </c>
      <c r="E98" s="12"/>
      <c r="F98" s="13" t="str">
        <f t="shared" si="9"/>
        <v/>
      </c>
      <c r="G98" s="22"/>
      <c r="H98" s="13" t="str">
        <f t="shared" si="10"/>
        <v/>
      </c>
      <c r="I98" s="11"/>
      <c r="J98" s="14">
        <v>0</v>
      </c>
      <c r="K98" s="15" t="str">
        <f t="shared" si="11"/>
        <v/>
      </c>
      <c r="L98" s="16">
        <f t="shared" si="12"/>
        <v>0</v>
      </c>
      <c r="M98" s="11" t="str">
        <f t="shared" si="13"/>
        <v/>
      </c>
      <c r="N98" s="17" t="str">
        <f t="shared" si="14"/>
        <v/>
      </c>
      <c r="O98" s="18" t="str">
        <f t="shared" si="15"/>
        <v/>
      </c>
      <c r="P98" s="55"/>
      <c r="Q98" s="54">
        <f>Таблица255445[[#This Row],[Витрина]]*15%</f>
        <v>0</v>
      </c>
      <c r="R98" s="56">
        <f>Таблица255445[[#This Row],[Витрина]]-Q98</f>
        <v>0</v>
      </c>
      <c r="S98" s="57">
        <f>Таблица255445[[#This Row],[Витрина]]*10%</f>
        <v>0</v>
      </c>
      <c r="T98" s="56">
        <f>Таблица255445[[#This Row],[Витрина]]-(Q98+S98)</f>
        <v>0</v>
      </c>
    </row>
    <row r="99" spans="1:20">
      <c r="A99" s="24" t="s">
        <v>63</v>
      </c>
      <c r="B99" s="10">
        <v>17800</v>
      </c>
      <c r="C99" s="10">
        <v>28290</v>
      </c>
      <c r="D99" s="11">
        <f t="shared" si="0"/>
        <v>8742.52</v>
      </c>
      <c r="E99" s="14">
        <v>0.27</v>
      </c>
      <c r="F99" s="13">
        <f t="shared" si="9"/>
        <v>7638.3</v>
      </c>
      <c r="G99" s="22">
        <v>1.7999999999999999E-2</v>
      </c>
      <c r="H99" s="13">
        <f t="shared" si="10"/>
        <v>509.21999999999997</v>
      </c>
      <c r="I99" s="11">
        <v>595</v>
      </c>
      <c r="J99" s="14">
        <v>0</v>
      </c>
      <c r="K99" s="15">
        <f t="shared" si="11"/>
        <v>0</v>
      </c>
      <c r="L99" s="16">
        <f t="shared" si="12"/>
        <v>282.90000000000003</v>
      </c>
      <c r="M99" s="11">
        <f t="shared" si="13"/>
        <v>377.26636399999995</v>
      </c>
      <c r="N99" s="17">
        <f t="shared" si="14"/>
        <v>1087.313635999999</v>
      </c>
      <c r="O99" s="18">
        <f t="shared" si="15"/>
        <v>3.8434557652880841E-2</v>
      </c>
      <c r="P99" s="73"/>
      <c r="Q99" s="54">
        <f>Таблица255445[[#This Row],[Витрина]]*15%</f>
        <v>4243.5</v>
      </c>
      <c r="R99" s="56">
        <f>Таблица255445[[#This Row],[Витрина]]-Q99</f>
        <v>24046.5</v>
      </c>
      <c r="S99" s="57">
        <f>Таблица255445[[#This Row],[Витрина]]*10%</f>
        <v>2829</v>
      </c>
      <c r="T99" s="56">
        <f>Таблица255445[[#This Row],[Витрина]]-(Q99+S99)</f>
        <v>21217.5</v>
      </c>
    </row>
    <row r="100" spans="1:20" s="43" customFormat="1">
      <c r="A100" s="43" t="s">
        <v>63</v>
      </c>
      <c r="B100" s="40">
        <v>17800</v>
      </c>
      <c r="C100" s="40">
        <v>28290</v>
      </c>
      <c r="D100" s="44">
        <f t="shared" si="0"/>
        <v>6762.22</v>
      </c>
      <c r="E100" s="45">
        <v>0.2</v>
      </c>
      <c r="F100" s="44">
        <f t="shared" si="9"/>
        <v>5658</v>
      </c>
      <c r="G100" s="46">
        <v>1.7999999999999999E-2</v>
      </c>
      <c r="H100" s="44">
        <f t="shared" si="10"/>
        <v>509.21999999999997</v>
      </c>
      <c r="I100" s="44">
        <v>595</v>
      </c>
      <c r="J100" s="45">
        <v>0</v>
      </c>
      <c r="K100" s="47">
        <f t="shared" si="11"/>
        <v>0</v>
      </c>
      <c r="L100" s="48">
        <f t="shared" si="12"/>
        <v>282.90000000000003</v>
      </c>
      <c r="M100" s="44">
        <f t="shared" si="13"/>
        <v>415.48615399999994</v>
      </c>
      <c r="N100" s="40">
        <f t="shared" si="14"/>
        <v>3029.393845999999</v>
      </c>
      <c r="O100" s="49">
        <f t="shared" si="15"/>
        <v>0.10708355765288084</v>
      </c>
      <c r="P100" s="72"/>
      <c r="Q100" s="54">
        <f>Таблица255445[[#This Row],[Витрина]]*15%</f>
        <v>4243.5</v>
      </c>
      <c r="R100" s="56">
        <f>Таблица255445[[#This Row],[Витрина]]-Q100</f>
        <v>24046.5</v>
      </c>
      <c r="S100" s="57">
        <f>Таблица255445[[#This Row],[Витрина]]*10%</f>
        <v>2829</v>
      </c>
      <c r="T100" s="56">
        <f>Таблица255445[[#This Row],[Витрина]]-(Q100+S100)</f>
        <v>21217.5</v>
      </c>
    </row>
    <row r="101" spans="1:20">
      <c r="A101" s="24" t="s">
        <v>64</v>
      </c>
      <c r="B101" s="10">
        <v>17500</v>
      </c>
      <c r="C101" s="10">
        <v>27790</v>
      </c>
      <c r="D101" s="11">
        <f t="shared" si="0"/>
        <v>8598.52</v>
      </c>
      <c r="E101" s="14">
        <v>0.27</v>
      </c>
      <c r="F101" s="13">
        <f t="shared" si="9"/>
        <v>7503.3</v>
      </c>
      <c r="G101" s="22">
        <v>1.7999999999999999E-2</v>
      </c>
      <c r="H101" s="13">
        <f t="shared" si="10"/>
        <v>500.21999999999997</v>
      </c>
      <c r="I101" s="11">
        <v>595</v>
      </c>
      <c r="J101" s="14">
        <v>0</v>
      </c>
      <c r="K101" s="15">
        <f t="shared" si="11"/>
        <v>0</v>
      </c>
      <c r="L101" s="16">
        <f t="shared" si="12"/>
        <v>277.90000000000003</v>
      </c>
      <c r="M101" s="11">
        <f t="shared" si="13"/>
        <v>370.39556399999992</v>
      </c>
      <c r="N101" s="17">
        <f t="shared" si="14"/>
        <v>1043.1844359999996</v>
      </c>
      <c r="O101" s="18">
        <f t="shared" si="15"/>
        <v>3.7538122921914344E-2</v>
      </c>
      <c r="P101" s="73"/>
      <c r="Q101" s="54">
        <f>Таблица255445[[#This Row],[Витрина]]*15%</f>
        <v>4168.5</v>
      </c>
      <c r="R101" s="56">
        <f>Таблица255445[[#This Row],[Витрина]]-Q101</f>
        <v>23621.5</v>
      </c>
      <c r="S101" s="57">
        <f>Таблица255445[[#This Row],[Витрина]]*10%</f>
        <v>2779</v>
      </c>
      <c r="T101" s="56">
        <f>Таблица255445[[#This Row],[Витрина]]-(Q101+S101)</f>
        <v>20842.5</v>
      </c>
    </row>
    <row r="102" spans="1:20" s="43" customFormat="1">
      <c r="A102" s="43" t="s">
        <v>64</v>
      </c>
      <c r="B102" s="40">
        <v>17500</v>
      </c>
      <c r="C102" s="40">
        <v>27790</v>
      </c>
      <c r="D102" s="44">
        <f t="shared" si="0"/>
        <v>6653.22</v>
      </c>
      <c r="E102" s="45">
        <v>0.2</v>
      </c>
      <c r="F102" s="44">
        <f t="shared" si="9"/>
        <v>5558</v>
      </c>
      <c r="G102" s="46">
        <v>1.7999999999999999E-2</v>
      </c>
      <c r="H102" s="44">
        <f t="shared" si="10"/>
        <v>500.21999999999997</v>
      </c>
      <c r="I102" s="44">
        <v>595</v>
      </c>
      <c r="J102" s="45">
        <v>0</v>
      </c>
      <c r="K102" s="47">
        <f t="shared" si="11"/>
        <v>0</v>
      </c>
      <c r="L102" s="48">
        <f t="shared" si="12"/>
        <v>277.90000000000003</v>
      </c>
      <c r="M102" s="44">
        <f t="shared" si="13"/>
        <v>407.93985399999991</v>
      </c>
      <c r="N102" s="40">
        <f t="shared" si="14"/>
        <v>2950.9401459999972</v>
      </c>
      <c r="O102" s="49">
        <f t="shared" si="15"/>
        <v>0.10618712292191426</v>
      </c>
      <c r="P102" s="72"/>
      <c r="Q102" s="54">
        <f>Таблица255445[[#This Row],[Витрина]]*15%</f>
        <v>4168.5</v>
      </c>
      <c r="R102" s="56">
        <f>Таблица255445[[#This Row],[Витрина]]-Q102</f>
        <v>23621.5</v>
      </c>
      <c r="S102" s="57">
        <f>Таблица255445[[#This Row],[Витрина]]*10%</f>
        <v>2779</v>
      </c>
      <c r="T102" s="56">
        <f>Таблица255445[[#This Row],[Витрина]]-(Q102+S102)</f>
        <v>20842.5</v>
      </c>
    </row>
    <row r="103" spans="1:20">
      <c r="A103" s="24" t="s">
        <v>65</v>
      </c>
      <c r="B103" s="10">
        <v>17100</v>
      </c>
      <c r="C103" s="10">
        <v>27200</v>
      </c>
      <c r="D103" s="11">
        <f t="shared" si="0"/>
        <v>8428.6000000000022</v>
      </c>
      <c r="E103" s="14">
        <v>0.27</v>
      </c>
      <c r="F103" s="13">
        <f t="shared" si="9"/>
        <v>7344.0000000000009</v>
      </c>
      <c r="G103" s="22">
        <v>1.7999999999999999E-2</v>
      </c>
      <c r="H103" s="13">
        <f t="shared" si="10"/>
        <v>489.59999999999997</v>
      </c>
      <c r="I103" s="11">
        <v>595</v>
      </c>
      <c r="J103" s="14">
        <v>0</v>
      </c>
      <c r="K103" s="15">
        <f t="shared" si="11"/>
        <v>0</v>
      </c>
      <c r="L103" s="16">
        <f t="shared" si="12"/>
        <v>272</v>
      </c>
      <c r="M103" s="11">
        <f t="shared" si="13"/>
        <v>362.2880199999999</v>
      </c>
      <c r="N103" s="17">
        <f t="shared" si="14"/>
        <v>1037.1119799999979</v>
      </c>
      <c r="O103" s="18">
        <f t="shared" si="15"/>
        <v>3.8129116911764627E-2</v>
      </c>
      <c r="P103" s="73"/>
      <c r="Q103" s="54">
        <f>Таблица255445[[#This Row],[Витрина]]*15%</f>
        <v>4080</v>
      </c>
      <c r="R103" s="56">
        <f>Таблица255445[[#This Row],[Витрина]]-Q103</f>
        <v>23120</v>
      </c>
      <c r="S103" s="57">
        <f>Таблица255445[[#This Row],[Витрина]]*10%</f>
        <v>2720</v>
      </c>
      <c r="T103" s="56">
        <f>Таблица255445[[#This Row],[Витрина]]-(Q103+S103)</f>
        <v>20400</v>
      </c>
    </row>
    <row r="104" spans="1:20" s="43" customFormat="1">
      <c r="A104" s="43" t="s">
        <v>65</v>
      </c>
      <c r="B104" s="40">
        <v>17100</v>
      </c>
      <c r="C104" s="40">
        <v>27200</v>
      </c>
      <c r="D104" s="44">
        <f t="shared" si="0"/>
        <v>6524.6</v>
      </c>
      <c r="E104" s="45">
        <v>0.2</v>
      </c>
      <c r="F104" s="44">
        <f t="shared" si="9"/>
        <v>5440</v>
      </c>
      <c r="G104" s="46">
        <v>1.7999999999999999E-2</v>
      </c>
      <c r="H104" s="44">
        <f t="shared" si="10"/>
        <v>489.59999999999997</v>
      </c>
      <c r="I104" s="44">
        <v>595</v>
      </c>
      <c r="J104" s="45">
        <v>0</v>
      </c>
      <c r="K104" s="47">
        <f t="shared" si="11"/>
        <v>0</v>
      </c>
      <c r="L104" s="48">
        <f t="shared" si="12"/>
        <v>272</v>
      </c>
      <c r="M104" s="44">
        <f t="shared" si="13"/>
        <v>399.03521999999998</v>
      </c>
      <c r="N104" s="40">
        <f t="shared" si="14"/>
        <v>2904.3647799999999</v>
      </c>
      <c r="O104" s="49">
        <f t="shared" si="15"/>
        <v>0.1067781169117647</v>
      </c>
      <c r="P104" s="72"/>
      <c r="Q104" s="54">
        <f>Таблица255445[[#This Row],[Витрина]]*15%</f>
        <v>4080</v>
      </c>
      <c r="R104" s="56">
        <f>Таблица255445[[#This Row],[Витрина]]-Q104</f>
        <v>23120</v>
      </c>
      <c r="S104" s="57">
        <f>Таблица255445[[#This Row],[Витрина]]*10%</f>
        <v>2720</v>
      </c>
      <c r="T104" s="56">
        <f>Таблица255445[[#This Row],[Витрина]]-(Q104+S104)</f>
        <v>20400</v>
      </c>
    </row>
    <row r="105" spans="1:20">
      <c r="A105" s="24" t="s">
        <v>66</v>
      </c>
      <c r="B105" s="10">
        <v>17600</v>
      </c>
      <c r="C105" s="10">
        <v>28000</v>
      </c>
      <c r="D105" s="11">
        <f t="shared" si="0"/>
        <v>8659</v>
      </c>
      <c r="E105" s="14">
        <v>0.27</v>
      </c>
      <c r="F105" s="13">
        <f t="shared" si="9"/>
        <v>7560.0000000000009</v>
      </c>
      <c r="G105" s="22">
        <v>1.7999999999999999E-2</v>
      </c>
      <c r="H105" s="13">
        <f t="shared" si="10"/>
        <v>503.99999999999994</v>
      </c>
      <c r="I105" s="11">
        <v>595</v>
      </c>
      <c r="J105" s="14">
        <v>0</v>
      </c>
      <c r="K105" s="15">
        <f t="shared" si="11"/>
        <v>0</v>
      </c>
      <c r="L105" s="16">
        <f t="shared" si="12"/>
        <v>280</v>
      </c>
      <c r="M105" s="11">
        <f t="shared" si="13"/>
        <v>373.28129999999993</v>
      </c>
      <c r="N105" s="17">
        <f t="shared" si="14"/>
        <v>1087.7187000000013</v>
      </c>
      <c r="O105" s="18">
        <f t="shared" si="15"/>
        <v>3.8847096428571475E-2</v>
      </c>
      <c r="P105" s="73"/>
      <c r="Q105" s="54">
        <f>Таблица255445[[#This Row],[Витрина]]*15%</f>
        <v>4200</v>
      </c>
      <c r="R105" s="56">
        <f>Таблица255445[[#This Row],[Витрина]]-Q105</f>
        <v>23800</v>
      </c>
      <c r="S105" s="57">
        <f>Таблица255445[[#This Row],[Витрина]]*10%</f>
        <v>2800</v>
      </c>
      <c r="T105" s="56">
        <f>Таблица255445[[#This Row],[Витрина]]-(Q105+S105)</f>
        <v>21000</v>
      </c>
    </row>
    <row r="106" spans="1:20" s="43" customFormat="1">
      <c r="A106" s="43" t="s">
        <v>66</v>
      </c>
      <c r="B106" s="40">
        <v>17600</v>
      </c>
      <c r="C106" s="40">
        <v>28000</v>
      </c>
      <c r="D106" s="44">
        <f t="shared" si="0"/>
        <v>6699</v>
      </c>
      <c r="E106" s="45">
        <v>0.2</v>
      </c>
      <c r="F106" s="44">
        <f t="shared" si="9"/>
        <v>5600</v>
      </c>
      <c r="G106" s="46">
        <v>1.7999999999999999E-2</v>
      </c>
      <c r="H106" s="44">
        <f t="shared" si="10"/>
        <v>503.99999999999994</v>
      </c>
      <c r="I106" s="44">
        <v>595</v>
      </c>
      <c r="J106" s="45">
        <v>0</v>
      </c>
      <c r="K106" s="47">
        <f t="shared" si="11"/>
        <v>0</v>
      </c>
      <c r="L106" s="48">
        <f t="shared" si="12"/>
        <v>280</v>
      </c>
      <c r="M106" s="44">
        <f t="shared" si="13"/>
        <v>411.10929999999996</v>
      </c>
      <c r="N106" s="40">
        <f t="shared" si="14"/>
        <v>3009.8906999999999</v>
      </c>
      <c r="O106" s="49">
        <f t="shared" si="15"/>
        <v>0.10749609642857143</v>
      </c>
      <c r="P106" s="72"/>
      <c r="Q106" s="54">
        <f>Таблица255445[[#This Row],[Витрина]]*15%</f>
        <v>4200</v>
      </c>
      <c r="R106" s="56">
        <f>Таблица255445[[#This Row],[Витрина]]-Q106</f>
        <v>23800</v>
      </c>
      <c r="S106" s="57">
        <f>Таблица255445[[#This Row],[Витрина]]*10%</f>
        <v>2800</v>
      </c>
      <c r="T106" s="56">
        <f>Таблица255445[[#This Row],[Витрина]]-(Q106+S106)</f>
        <v>21000</v>
      </c>
    </row>
    <row r="107" spans="1:20" hidden="1">
      <c r="A107" s="24" t="s">
        <v>67</v>
      </c>
      <c r="B107" s="10">
        <v>17400</v>
      </c>
      <c r="C107" s="10">
        <v>27700</v>
      </c>
      <c r="D107" s="11">
        <f t="shared" si="0"/>
        <v>8572.6000000000022</v>
      </c>
      <c r="E107" s="14">
        <v>0.27</v>
      </c>
      <c r="F107" s="13">
        <f t="shared" si="9"/>
        <v>7479.0000000000009</v>
      </c>
      <c r="G107" s="22">
        <v>1.7999999999999999E-2</v>
      </c>
      <c r="H107" s="13">
        <f t="shared" si="10"/>
        <v>498.59999999999997</v>
      </c>
      <c r="I107" s="11">
        <v>595</v>
      </c>
      <c r="J107" s="14">
        <v>0</v>
      </c>
      <c r="K107" s="15">
        <f t="shared" si="11"/>
        <v>0</v>
      </c>
      <c r="L107" s="16">
        <f t="shared" si="12"/>
        <v>277</v>
      </c>
      <c r="M107" s="11">
        <f t="shared" si="13"/>
        <v>369.15881999999993</v>
      </c>
      <c r="N107" s="17">
        <f t="shared" si="14"/>
        <v>1081.2411799999973</v>
      </c>
      <c r="O107" s="18">
        <f t="shared" si="15"/>
        <v>3.9033977617328422E-2</v>
      </c>
      <c r="P107" s="55"/>
      <c r="Q107" s="54">
        <f>Таблица255445[[#This Row],[Витрина]]*15%</f>
        <v>4155</v>
      </c>
      <c r="R107" s="56">
        <f>Таблица255445[[#This Row],[Витрина]]-Q107</f>
        <v>23545</v>
      </c>
      <c r="S107" s="57">
        <f>Таблица255445[[#This Row],[Витрина]]*10%</f>
        <v>2770</v>
      </c>
      <c r="T107" s="56">
        <f>Таблица255445[[#This Row],[Витрина]]-(Q107+S107)</f>
        <v>20775</v>
      </c>
    </row>
    <row r="108" spans="1:20" s="43" customFormat="1" hidden="1">
      <c r="A108" s="43" t="s">
        <v>67</v>
      </c>
      <c r="B108" s="40">
        <v>17400</v>
      </c>
      <c r="C108" s="40">
        <v>27700</v>
      </c>
      <c r="D108" s="44">
        <f t="shared" si="0"/>
        <v>6633.6</v>
      </c>
      <c r="E108" s="45">
        <v>0.2</v>
      </c>
      <c r="F108" s="44">
        <f t="shared" si="9"/>
        <v>5540</v>
      </c>
      <c r="G108" s="46">
        <v>1.7999999999999999E-2</v>
      </c>
      <c r="H108" s="44">
        <f t="shared" si="10"/>
        <v>498.59999999999997</v>
      </c>
      <c r="I108" s="44">
        <v>595</v>
      </c>
      <c r="J108" s="45">
        <v>0</v>
      </c>
      <c r="K108" s="47">
        <f t="shared" si="11"/>
        <v>0</v>
      </c>
      <c r="L108" s="48">
        <f t="shared" si="12"/>
        <v>277</v>
      </c>
      <c r="M108" s="44">
        <f t="shared" si="13"/>
        <v>406.58151999999995</v>
      </c>
      <c r="N108" s="40">
        <f t="shared" si="14"/>
        <v>2982.8184800000017</v>
      </c>
      <c r="O108" s="49">
        <f t="shared" si="15"/>
        <v>0.10768297761732858</v>
      </c>
      <c r="P108" s="70"/>
      <c r="Q108" s="54">
        <f>Таблица255445[[#This Row],[Витрина]]*15%</f>
        <v>4155</v>
      </c>
      <c r="R108" s="56">
        <f>Таблица255445[[#This Row],[Витрина]]-Q108</f>
        <v>23545</v>
      </c>
      <c r="S108" s="57">
        <f>Таблица255445[[#This Row],[Витрина]]*10%</f>
        <v>2770</v>
      </c>
      <c r="T108" s="56">
        <f>Таблица255445[[#This Row],[Витрина]]-(Q108+S108)</f>
        <v>20775</v>
      </c>
    </row>
    <row r="109" spans="1:20" hidden="1">
      <c r="A109" s="24" t="s">
        <v>68</v>
      </c>
      <c r="C109" s="10">
        <v>31910</v>
      </c>
      <c r="D109" s="11">
        <f t="shared" si="0"/>
        <v>9785.08</v>
      </c>
      <c r="E109" s="14">
        <v>0.27</v>
      </c>
      <c r="F109" s="13">
        <f t="shared" si="9"/>
        <v>8615.7000000000007</v>
      </c>
      <c r="G109" s="22">
        <v>1.7999999999999999E-2</v>
      </c>
      <c r="H109" s="13">
        <f t="shared" si="10"/>
        <v>574.38</v>
      </c>
      <c r="I109" s="11">
        <v>595</v>
      </c>
      <c r="J109" s="14">
        <v>0</v>
      </c>
      <c r="K109" s="15">
        <f t="shared" si="11"/>
        <v>0</v>
      </c>
      <c r="L109" s="16">
        <f t="shared" si="12"/>
        <v>319.10000000000002</v>
      </c>
      <c r="M109" s="11">
        <f t="shared" si="13"/>
        <v>427.01095599999991</v>
      </c>
      <c r="N109" s="17">
        <f t="shared" si="14"/>
        <v>21378.809044000001</v>
      </c>
      <c r="O109" s="18">
        <f t="shared" si="15"/>
        <v>0.6699720790974617</v>
      </c>
      <c r="P109" s="55"/>
      <c r="Q109" s="54">
        <f>Таблица255445[[#This Row],[Витрина]]*15%</f>
        <v>4786.5</v>
      </c>
      <c r="R109" s="56">
        <f>Таблица255445[[#This Row],[Витрина]]-Q109</f>
        <v>27123.5</v>
      </c>
      <c r="S109" s="57">
        <f>Таблица255445[[#This Row],[Витрина]]*10%</f>
        <v>3191</v>
      </c>
      <c r="T109" s="56">
        <f>Таблица255445[[#This Row],[Витрина]]-(Q109+S109)</f>
        <v>23932.5</v>
      </c>
    </row>
    <row r="110" spans="1:20" s="43" customFormat="1" hidden="1">
      <c r="A110" s="43" t="s">
        <v>68</v>
      </c>
      <c r="B110" s="40"/>
      <c r="C110" s="40">
        <v>31910</v>
      </c>
      <c r="D110" s="44">
        <f t="shared" si="0"/>
        <v>7551.38</v>
      </c>
      <c r="E110" s="45">
        <v>0.2</v>
      </c>
      <c r="F110" s="44">
        <f t="shared" si="9"/>
        <v>6382</v>
      </c>
      <c r="G110" s="46">
        <v>1.7999999999999999E-2</v>
      </c>
      <c r="H110" s="44">
        <f t="shared" si="10"/>
        <v>574.38</v>
      </c>
      <c r="I110" s="44">
        <v>595</v>
      </c>
      <c r="J110" s="45">
        <v>0</v>
      </c>
      <c r="K110" s="47">
        <f t="shared" si="11"/>
        <v>0</v>
      </c>
      <c r="L110" s="48">
        <f t="shared" si="12"/>
        <v>319.10000000000002</v>
      </c>
      <c r="M110" s="44">
        <f t="shared" si="13"/>
        <v>470.12136599999991</v>
      </c>
      <c r="N110" s="40">
        <f t="shared" si="14"/>
        <v>23569.398633999997</v>
      </c>
      <c r="O110" s="49">
        <f t="shared" si="15"/>
        <v>0.73862107909746155</v>
      </c>
      <c r="P110" s="70"/>
      <c r="Q110" s="54">
        <f>Таблица255445[[#This Row],[Витрина]]*15%</f>
        <v>4786.5</v>
      </c>
      <c r="R110" s="56">
        <f>Таблица255445[[#This Row],[Витрина]]-Q110</f>
        <v>27123.5</v>
      </c>
      <c r="S110" s="57">
        <f>Таблица255445[[#This Row],[Витрина]]*10%</f>
        <v>3191</v>
      </c>
      <c r="T110" s="56">
        <f>Таблица255445[[#This Row],[Витрина]]-(Q110+S110)</f>
        <v>23932.5</v>
      </c>
    </row>
    <row r="111" spans="1:20">
      <c r="A111" s="24" t="s">
        <v>69</v>
      </c>
      <c r="B111" s="10">
        <v>17600</v>
      </c>
      <c r="C111" s="10">
        <v>28000</v>
      </c>
      <c r="D111" s="11">
        <f t="shared" si="0"/>
        <v>8659</v>
      </c>
      <c r="E111" s="14">
        <v>0.27</v>
      </c>
      <c r="F111" s="13">
        <f t="shared" si="9"/>
        <v>7560.0000000000009</v>
      </c>
      <c r="G111" s="22">
        <v>1.7999999999999999E-2</v>
      </c>
      <c r="H111" s="13">
        <f t="shared" si="10"/>
        <v>503.99999999999994</v>
      </c>
      <c r="I111" s="11">
        <v>595</v>
      </c>
      <c r="J111" s="14">
        <v>0</v>
      </c>
      <c r="K111" s="15">
        <f t="shared" si="11"/>
        <v>0</v>
      </c>
      <c r="L111" s="16">
        <f t="shared" si="12"/>
        <v>280</v>
      </c>
      <c r="M111" s="11">
        <f t="shared" si="13"/>
        <v>373.28129999999993</v>
      </c>
      <c r="N111" s="17">
        <f t="shared" si="14"/>
        <v>1087.7187000000013</v>
      </c>
      <c r="O111" s="18">
        <f t="shared" si="15"/>
        <v>3.8847096428571475E-2</v>
      </c>
      <c r="P111" s="73"/>
      <c r="Q111" s="54">
        <f>Таблица255445[[#This Row],[Витрина]]*15%</f>
        <v>4200</v>
      </c>
      <c r="R111" s="56">
        <f>Таблица255445[[#This Row],[Витрина]]-Q111</f>
        <v>23800</v>
      </c>
      <c r="S111" s="57">
        <f>Таблица255445[[#This Row],[Витрина]]*10%</f>
        <v>2800</v>
      </c>
      <c r="T111" s="56">
        <f>Таблица255445[[#This Row],[Витрина]]-(Q111+S111)</f>
        <v>21000</v>
      </c>
    </row>
    <row r="112" spans="1:20" s="43" customFormat="1">
      <c r="A112" s="43" t="s">
        <v>69</v>
      </c>
      <c r="B112" s="40">
        <v>17600</v>
      </c>
      <c r="C112" s="40">
        <v>28000</v>
      </c>
      <c r="D112" s="44">
        <f t="shared" si="0"/>
        <v>6699</v>
      </c>
      <c r="E112" s="45">
        <v>0.2</v>
      </c>
      <c r="F112" s="44">
        <f t="shared" si="9"/>
        <v>5600</v>
      </c>
      <c r="G112" s="46">
        <v>1.7999999999999999E-2</v>
      </c>
      <c r="H112" s="44">
        <f t="shared" si="10"/>
        <v>503.99999999999994</v>
      </c>
      <c r="I112" s="44">
        <v>595</v>
      </c>
      <c r="J112" s="45">
        <v>0</v>
      </c>
      <c r="K112" s="47">
        <f t="shared" si="11"/>
        <v>0</v>
      </c>
      <c r="L112" s="48">
        <f t="shared" si="12"/>
        <v>280</v>
      </c>
      <c r="M112" s="44">
        <f t="shared" si="13"/>
        <v>411.10929999999996</v>
      </c>
      <c r="N112" s="40">
        <f t="shared" si="14"/>
        <v>3009.8906999999999</v>
      </c>
      <c r="O112" s="49">
        <f t="shared" si="15"/>
        <v>0.10749609642857143</v>
      </c>
      <c r="P112" s="72"/>
      <c r="Q112" s="54">
        <f>Таблица255445[[#This Row],[Витрина]]*15%</f>
        <v>4200</v>
      </c>
      <c r="R112" s="56">
        <f>Таблица255445[[#This Row],[Витрина]]-Q112</f>
        <v>23800</v>
      </c>
      <c r="S112" s="57">
        <f>Таблица255445[[#This Row],[Витрина]]*10%</f>
        <v>2800</v>
      </c>
      <c r="T112" s="56">
        <f>Таблица255445[[#This Row],[Витрина]]-(Q112+S112)</f>
        <v>21000</v>
      </c>
    </row>
    <row r="113" spans="1:20">
      <c r="A113" s="24" t="s">
        <v>70</v>
      </c>
      <c r="B113" s="10">
        <v>18000</v>
      </c>
      <c r="C113" s="10">
        <v>28590</v>
      </c>
      <c r="D113" s="11">
        <f t="shared" si="0"/>
        <v>8828.92</v>
      </c>
      <c r="E113" s="14">
        <v>0.27</v>
      </c>
      <c r="F113" s="13">
        <f t="shared" si="9"/>
        <v>7719.3</v>
      </c>
      <c r="G113" s="22">
        <v>1.7999999999999999E-2</v>
      </c>
      <c r="H113" s="13">
        <f t="shared" si="10"/>
        <v>514.62</v>
      </c>
      <c r="I113" s="11">
        <v>595</v>
      </c>
      <c r="J113" s="14">
        <v>0</v>
      </c>
      <c r="K113" s="15">
        <f t="shared" si="11"/>
        <v>0</v>
      </c>
      <c r="L113" s="16">
        <f t="shared" si="12"/>
        <v>285.90000000000003</v>
      </c>
      <c r="M113" s="11">
        <f t="shared" si="13"/>
        <v>381.38884400000001</v>
      </c>
      <c r="N113" s="17">
        <f t="shared" si="14"/>
        <v>1093.7911559999993</v>
      </c>
      <c r="O113" s="18">
        <f t="shared" si="15"/>
        <v>3.8257822875131138E-2</v>
      </c>
      <c r="P113" s="73"/>
      <c r="Q113" s="54">
        <f>Таблица255445[[#This Row],[Витрина]]*15%</f>
        <v>4288.5</v>
      </c>
      <c r="R113" s="56">
        <f>Таблица255445[[#This Row],[Витрина]]-Q113</f>
        <v>24301.5</v>
      </c>
      <c r="S113" s="57">
        <f>Таблица255445[[#This Row],[Витрина]]*10%</f>
        <v>2859</v>
      </c>
      <c r="T113" s="56">
        <f>Таблица255445[[#This Row],[Витрина]]-(Q113+S113)</f>
        <v>21442.5</v>
      </c>
    </row>
    <row r="114" spans="1:20" s="43" customFormat="1">
      <c r="A114" s="63" t="s">
        <v>70</v>
      </c>
      <c r="B114" s="40">
        <v>18000</v>
      </c>
      <c r="C114" s="40">
        <v>28590</v>
      </c>
      <c r="D114" s="44">
        <f t="shared" si="0"/>
        <v>6827.62</v>
      </c>
      <c r="E114" s="45">
        <v>0.2</v>
      </c>
      <c r="F114" s="44">
        <f t="shared" si="9"/>
        <v>5718</v>
      </c>
      <c r="G114" s="46">
        <v>1.7999999999999999E-2</v>
      </c>
      <c r="H114" s="44">
        <f t="shared" si="10"/>
        <v>514.62</v>
      </c>
      <c r="I114" s="44">
        <v>595</v>
      </c>
      <c r="J114" s="45">
        <v>0</v>
      </c>
      <c r="K114" s="47">
        <f t="shared" si="11"/>
        <v>0</v>
      </c>
      <c r="L114" s="48">
        <f t="shared" si="12"/>
        <v>285.90000000000003</v>
      </c>
      <c r="M114" s="44">
        <f t="shared" si="13"/>
        <v>420.01393399999995</v>
      </c>
      <c r="N114" s="40">
        <f t="shared" si="14"/>
        <v>3056.4660660000009</v>
      </c>
      <c r="O114" s="49">
        <f t="shared" si="15"/>
        <v>0.10690682287513119</v>
      </c>
      <c r="P114" s="72"/>
      <c r="Q114" s="54">
        <f>Таблица255445[[#This Row],[Витрина]]*15%</f>
        <v>4288.5</v>
      </c>
      <c r="R114" s="56">
        <f>Таблица255445[[#This Row],[Витрина]]-Q114</f>
        <v>24301.5</v>
      </c>
      <c r="S114" s="57">
        <f>Таблица255445[[#This Row],[Витрина]]*10%</f>
        <v>2859</v>
      </c>
      <c r="T114" s="56">
        <f>Таблица255445[[#This Row],[Витрина]]-(Q114+S114)</f>
        <v>21442.5</v>
      </c>
    </row>
    <row r="115" spans="1:20">
      <c r="A115" s="24" t="s">
        <v>71</v>
      </c>
      <c r="B115" s="10">
        <v>17700</v>
      </c>
      <c r="C115" s="10">
        <v>28200</v>
      </c>
      <c r="D115" s="11">
        <f t="shared" si="0"/>
        <v>8716.6000000000022</v>
      </c>
      <c r="E115" s="14">
        <v>0.27</v>
      </c>
      <c r="F115" s="13">
        <f t="shared" si="9"/>
        <v>7614.0000000000009</v>
      </c>
      <c r="G115" s="22">
        <v>1.7999999999999999E-2</v>
      </c>
      <c r="H115" s="13">
        <f t="shared" si="10"/>
        <v>507.59999999999997</v>
      </c>
      <c r="I115" s="11">
        <v>595</v>
      </c>
      <c r="J115" s="14">
        <v>0</v>
      </c>
      <c r="K115" s="15">
        <f t="shared" si="11"/>
        <v>0</v>
      </c>
      <c r="L115" s="16">
        <f t="shared" si="12"/>
        <v>282</v>
      </c>
      <c r="M115" s="11">
        <f t="shared" si="13"/>
        <v>376.02961999999991</v>
      </c>
      <c r="N115" s="17">
        <f t="shared" si="14"/>
        <v>1125.3703799999967</v>
      </c>
      <c r="O115" s="18">
        <f t="shared" si="15"/>
        <v>3.9906751063829668E-2</v>
      </c>
      <c r="P115" s="73"/>
      <c r="Q115" s="54">
        <f>Таблица255445[[#This Row],[Витрина]]*15%</f>
        <v>4230</v>
      </c>
      <c r="R115" s="56">
        <f>Таблица255445[[#This Row],[Витрина]]-Q115</f>
        <v>23970</v>
      </c>
      <c r="S115" s="57">
        <f>Таблица255445[[#This Row],[Витрина]]*10%</f>
        <v>2820</v>
      </c>
      <c r="T115" s="56">
        <f>Таблица255445[[#This Row],[Витрина]]-(Q115+S115)</f>
        <v>21150</v>
      </c>
    </row>
    <row r="116" spans="1:20" s="43" customFormat="1">
      <c r="A116" s="43" t="s">
        <v>71</v>
      </c>
      <c r="B116" s="40">
        <v>17700</v>
      </c>
      <c r="C116" s="40">
        <v>28200</v>
      </c>
      <c r="D116" s="44">
        <f t="shared" si="0"/>
        <v>6742.6</v>
      </c>
      <c r="E116" s="45">
        <v>0.2</v>
      </c>
      <c r="F116" s="44">
        <f t="shared" si="9"/>
        <v>5640</v>
      </c>
      <c r="G116" s="46">
        <v>1.7999999999999999E-2</v>
      </c>
      <c r="H116" s="44">
        <f t="shared" si="10"/>
        <v>507.59999999999997</v>
      </c>
      <c r="I116" s="44">
        <v>595</v>
      </c>
      <c r="J116" s="45">
        <v>0</v>
      </c>
      <c r="K116" s="47">
        <f t="shared" si="11"/>
        <v>0</v>
      </c>
      <c r="L116" s="48">
        <f t="shared" si="12"/>
        <v>282</v>
      </c>
      <c r="M116" s="44">
        <f t="shared" si="13"/>
        <v>414.12781999999999</v>
      </c>
      <c r="N116" s="40">
        <f t="shared" si="14"/>
        <v>3061.2721799999999</v>
      </c>
      <c r="O116" s="49">
        <f t="shared" si="15"/>
        <v>0.10855575106382978</v>
      </c>
      <c r="P116" s="72"/>
      <c r="Q116" s="54">
        <f>Таблица255445[[#This Row],[Витрина]]*15%</f>
        <v>4230</v>
      </c>
      <c r="R116" s="56">
        <f>Таблица255445[[#This Row],[Витрина]]-Q116</f>
        <v>23970</v>
      </c>
      <c r="S116" s="57">
        <f>Таблица255445[[#This Row],[Витрина]]*10%</f>
        <v>2820</v>
      </c>
      <c r="T116" s="56">
        <f>Таблица255445[[#This Row],[Витрина]]-(Q116+S116)</f>
        <v>21150</v>
      </c>
    </row>
    <row r="117" spans="1:20" hidden="1">
      <c r="A117" s="30" t="s">
        <v>72</v>
      </c>
      <c r="D117" s="11" t="str">
        <f t="shared" si="0"/>
        <v/>
      </c>
      <c r="E117" s="14">
        <v>0.27</v>
      </c>
      <c r="F117" s="13" t="str">
        <f t="shared" si="9"/>
        <v/>
      </c>
      <c r="G117" s="22">
        <v>1.7999999999999999E-2</v>
      </c>
      <c r="H117" s="13" t="str">
        <f t="shared" si="10"/>
        <v/>
      </c>
      <c r="I117" s="11"/>
      <c r="J117" s="14">
        <v>0</v>
      </c>
      <c r="K117" s="15" t="str">
        <f t="shared" si="11"/>
        <v/>
      </c>
      <c r="L117" s="16">
        <f t="shared" si="12"/>
        <v>0</v>
      </c>
      <c r="M117" s="11" t="str">
        <f t="shared" si="13"/>
        <v/>
      </c>
      <c r="N117" s="17" t="str">
        <f t="shared" si="14"/>
        <v/>
      </c>
      <c r="O117" s="18" t="str">
        <f t="shared" si="15"/>
        <v/>
      </c>
      <c r="P117" s="55"/>
      <c r="Q117" s="54">
        <f>Таблица255445[[#This Row],[Витрина]]*15%</f>
        <v>0</v>
      </c>
      <c r="R117" s="56">
        <f>Таблица255445[[#This Row],[Витрина]]-Q117</f>
        <v>0</v>
      </c>
      <c r="S117" s="57">
        <f>Таблица255445[[#This Row],[Витрина]]*10%</f>
        <v>0</v>
      </c>
      <c r="T117" s="56">
        <f>Таблица255445[[#This Row],[Витрина]]-(Q117+S117)</f>
        <v>0</v>
      </c>
    </row>
    <row r="118" spans="1:20">
      <c r="A118" s="24" t="s">
        <v>73</v>
      </c>
      <c r="B118" s="10">
        <v>14800</v>
      </c>
      <c r="C118" s="10">
        <v>23790</v>
      </c>
      <c r="D118" s="11">
        <f t="shared" si="0"/>
        <v>7446.52</v>
      </c>
      <c r="E118" s="14">
        <v>0.27</v>
      </c>
      <c r="F118" s="13">
        <f t="shared" si="9"/>
        <v>6423.3</v>
      </c>
      <c r="G118" s="22">
        <v>1.7999999999999999E-2</v>
      </c>
      <c r="H118" s="13">
        <f t="shared" si="10"/>
        <v>428.21999999999997</v>
      </c>
      <c r="I118" s="11">
        <v>595</v>
      </c>
      <c r="J118" s="14">
        <v>0</v>
      </c>
      <c r="K118" s="15">
        <f t="shared" si="11"/>
        <v>0</v>
      </c>
      <c r="L118" s="16">
        <f t="shared" si="12"/>
        <v>237.9</v>
      </c>
      <c r="M118" s="11">
        <f t="shared" si="13"/>
        <v>315.42916399999996</v>
      </c>
      <c r="N118" s="17">
        <f t="shared" si="14"/>
        <v>990.15083599999707</v>
      </c>
      <c r="O118" s="18">
        <f t="shared" si="15"/>
        <v>4.1620463892391636E-2</v>
      </c>
      <c r="P118" s="73"/>
      <c r="Q118" s="54">
        <f>Таблица255445[[#This Row],[Витрина]]*15%</f>
        <v>3568.5</v>
      </c>
      <c r="R118" s="56">
        <f>Таблица255445[[#This Row],[Витрина]]-Q118</f>
        <v>20221.5</v>
      </c>
      <c r="S118" s="57">
        <f>Таблица255445[[#This Row],[Витрина]]*10%</f>
        <v>2379</v>
      </c>
      <c r="T118" s="56">
        <f>Таблица255445[[#This Row],[Витрина]]-(Q118+S118)</f>
        <v>17842.5</v>
      </c>
    </row>
    <row r="119" spans="1:20" s="43" customFormat="1">
      <c r="A119" s="63" t="s">
        <v>73</v>
      </c>
      <c r="B119" s="40">
        <v>14800</v>
      </c>
      <c r="C119" s="40">
        <v>23790</v>
      </c>
      <c r="D119" s="44">
        <f t="shared" si="0"/>
        <v>5781.22</v>
      </c>
      <c r="E119" s="45">
        <v>0.2</v>
      </c>
      <c r="F119" s="44">
        <f t="shared" si="9"/>
        <v>4758</v>
      </c>
      <c r="G119" s="46">
        <v>1.7999999999999999E-2</v>
      </c>
      <c r="H119" s="44">
        <f t="shared" si="10"/>
        <v>428.21999999999997</v>
      </c>
      <c r="I119" s="44">
        <v>595</v>
      </c>
      <c r="J119" s="45">
        <v>0</v>
      </c>
      <c r="K119" s="47">
        <f t="shared" si="11"/>
        <v>0</v>
      </c>
      <c r="L119" s="48">
        <f t="shared" si="12"/>
        <v>237.9</v>
      </c>
      <c r="M119" s="44">
        <f t="shared" si="13"/>
        <v>347.56945399999995</v>
      </c>
      <c r="N119" s="40">
        <f t="shared" si="14"/>
        <v>2623.310545999997</v>
      </c>
      <c r="O119" s="49">
        <f t="shared" si="15"/>
        <v>0.11026946389239163</v>
      </c>
      <c r="P119" s="72"/>
      <c r="Q119" s="54">
        <f>Таблица255445[[#This Row],[Витрина]]*15%</f>
        <v>3568.5</v>
      </c>
      <c r="R119" s="56">
        <f>Таблица255445[[#This Row],[Витрина]]-Q119</f>
        <v>20221.5</v>
      </c>
      <c r="S119" s="57">
        <f>Таблица255445[[#This Row],[Витрина]]*10%</f>
        <v>2379</v>
      </c>
      <c r="T119" s="56">
        <f>Таблица255445[[#This Row],[Витрина]]-(Q119+S119)</f>
        <v>17842.5</v>
      </c>
    </row>
    <row r="120" spans="1:20">
      <c r="A120" s="24" t="s">
        <v>74</v>
      </c>
      <c r="B120" s="10">
        <v>15000</v>
      </c>
      <c r="C120" s="10">
        <v>23999</v>
      </c>
      <c r="D120" s="11">
        <f t="shared" si="0"/>
        <v>7506.7120000000004</v>
      </c>
      <c r="E120" s="14">
        <v>0.27</v>
      </c>
      <c r="F120" s="13">
        <f t="shared" si="9"/>
        <v>6479.7300000000005</v>
      </c>
      <c r="G120" s="22">
        <v>1.7999999999999999E-2</v>
      </c>
      <c r="H120" s="13">
        <f t="shared" si="10"/>
        <v>431.98199999999997</v>
      </c>
      <c r="I120" s="11">
        <v>595</v>
      </c>
      <c r="J120" s="14">
        <v>0</v>
      </c>
      <c r="K120" s="15">
        <f t="shared" si="11"/>
        <v>0</v>
      </c>
      <c r="L120" s="16">
        <f t="shared" si="12"/>
        <v>239.99</v>
      </c>
      <c r="M120" s="11">
        <f t="shared" si="13"/>
        <v>318.30115839999996</v>
      </c>
      <c r="N120" s="17">
        <f t="shared" si="14"/>
        <v>933.99684159999742</v>
      </c>
      <c r="O120" s="18">
        <f t="shared" si="15"/>
        <v>3.8918156656527245E-2</v>
      </c>
      <c r="P120" s="73"/>
      <c r="Q120" s="54">
        <f>Таблица255445[[#This Row],[Витрина]]*15%</f>
        <v>3599.85</v>
      </c>
      <c r="R120" s="56">
        <f>Таблица255445[[#This Row],[Витрина]]-Q120</f>
        <v>20399.150000000001</v>
      </c>
      <c r="S120" s="57">
        <f>Таблица255445[[#This Row],[Витрина]]*10%</f>
        <v>2399.9</v>
      </c>
      <c r="T120" s="56">
        <f>Таблица255445[[#This Row],[Витрина]]-(Q120+S120)</f>
        <v>17999.25</v>
      </c>
    </row>
    <row r="121" spans="1:20" s="43" customFormat="1">
      <c r="A121" s="43" t="s">
        <v>74</v>
      </c>
      <c r="B121" s="40">
        <v>15000</v>
      </c>
      <c r="C121" s="40">
        <v>23999</v>
      </c>
      <c r="D121" s="44">
        <f t="shared" si="0"/>
        <v>5826.7820000000002</v>
      </c>
      <c r="E121" s="45">
        <v>0.2</v>
      </c>
      <c r="F121" s="44">
        <f t="shared" si="9"/>
        <v>4799.8</v>
      </c>
      <c r="G121" s="46">
        <v>1.7999999999999999E-2</v>
      </c>
      <c r="H121" s="44">
        <f t="shared" si="10"/>
        <v>431.98199999999997</v>
      </c>
      <c r="I121" s="44">
        <v>595</v>
      </c>
      <c r="J121" s="45">
        <v>0</v>
      </c>
      <c r="K121" s="47">
        <f t="shared" si="11"/>
        <v>0</v>
      </c>
      <c r="L121" s="48">
        <f t="shared" si="12"/>
        <v>239.99</v>
      </c>
      <c r="M121" s="44">
        <f t="shared" si="13"/>
        <v>350.7238074</v>
      </c>
      <c r="N121" s="40">
        <f t="shared" si="14"/>
        <v>2581.5041925999976</v>
      </c>
      <c r="O121" s="49">
        <f t="shared" si="15"/>
        <v>0.10756715665652726</v>
      </c>
      <c r="P121" s="72"/>
      <c r="Q121" s="54">
        <f>Таблица255445[[#This Row],[Витрина]]*15%</f>
        <v>3599.85</v>
      </c>
      <c r="R121" s="56">
        <f>Таблица255445[[#This Row],[Витрина]]-Q121</f>
        <v>20399.150000000001</v>
      </c>
      <c r="S121" s="57">
        <f>Таблица255445[[#This Row],[Витрина]]*10%</f>
        <v>2399.9</v>
      </c>
      <c r="T121" s="56">
        <f>Таблица255445[[#This Row],[Витрина]]-(Q121+S121)</f>
        <v>17999.25</v>
      </c>
    </row>
    <row r="122" spans="1:20" hidden="1">
      <c r="A122" s="24" t="s">
        <v>75</v>
      </c>
      <c r="C122" s="10">
        <v>26990</v>
      </c>
      <c r="D122" s="11">
        <f t="shared" si="0"/>
        <v>8368.119999999999</v>
      </c>
      <c r="E122" s="14">
        <v>0.27</v>
      </c>
      <c r="F122" s="13">
        <f t="shared" si="9"/>
        <v>7287.3</v>
      </c>
      <c r="G122" s="22">
        <v>1.7999999999999999E-2</v>
      </c>
      <c r="H122" s="13">
        <f t="shared" si="10"/>
        <v>485.81999999999994</v>
      </c>
      <c r="I122" s="11">
        <v>595</v>
      </c>
      <c r="J122" s="14">
        <v>0</v>
      </c>
      <c r="K122" s="15">
        <f t="shared" si="11"/>
        <v>0</v>
      </c>
      <c r="L122" s="16">
        <f t="shared" si="12"/>
        <v>269.89999999999998</v>
      </c>
      <c r="M122" s="11">
        <f t="shared" si="13"/>
        <v>359.40228399999995</v>
      </c>
      <c r="N122" s="17">
        <f t="shared" si="14"/>
        <v>17992.577716</v>
      </c>
      <c r="O122" s="18">
        <f t="shared" si="15"/>
        <v>0.66663867047054459</v>
      </c>
      <c r="P122" s="55"/>
      <c r="Q122" s="54">
        <f>Таблица255445[[#This Row],[Витрина]]*15%</f>
        <v>4048.5</v>
      </c>
      <c r="R122" s="56">
        <f>Таблица255445[[#This Row],[Витрина]]-Q122</f>
        <v>22941.5</v>
      </c>
      <c r="S122" s="57">
        <f>Таблица255445[[#This Row],[Витрина]]*10%</f>
        <v>2699</v>
      </c>
      <c r="T122" s="56">
        <f>Таблица255445[[#This Row],[Витрина]]-(Q122+S122)</f>
        <v>20242.5</v>
      </c>
    </row>
    <row r="123" spans="1:20" s="43" customFormat="1" hidden="1">
      <c r="A123" s="43" t="s">
        <v>75</v>
      </c>
      <c r="B123" s="40"/>
      <c r="C123" s="40">
        <v>26990</v>
      </c>
      <c r="D123" s="44">
        <f t="shared" si="0"/>
        <v>6478.82</v>
      </c>
      <c r="E123" s="45">
        <v>0.2</v>
      </c>
      <c r="F123" s="44">
        <f t="shared" si="9"/>
        <v>5398</v>
      </c>
      <c r="G123" s="46">
        <v>1.7999999999999999E-2</v>
      </c>
      <c r="H123" s="44">
        <f t="shared" si="10"/>
        <v>485.81999999999994</v>
      </c>
      <c r="I123" s="44">
        <v>595</v>
      </c>
      <c r="J123" s="45">
        <v>0</v>
      </c>
      <c r="K123" s="47">
        <f t="shared" si="11"/>
        <v>0</v>
      </c>
      <c r="L123" s="48">
        <f t="shared" si="12"/>
        <v>269.89999999999998</v>
      </c>
      <c r="M123" s="44">
        <f t="shared" si="13"/>
        <v>395.86577399999993</v>
      </c>
      <c r="N123" s="40">
        <f t="shared" si="14"/>
        <v>19845.414226000001</v>
      </c>
      <c r="O123" s="49">
        <f t="shared" si="15"/>
        <v>0.73528767047054466</v>
      </c>
      <c r="P123" s="70"/>
      <c r="Q123" s="54">
        <f>Таблица255445[[#This Row],[Витрина]]*15%</f>
        <v>4048.5</v>
      </c>
      <c r="R123" s="56">
        <f>Таблица255445[[#This Row],[Витрина]]-Q123</f>
        <v>22941.5</v>
      </c>
      <c r="S123" s="57">
        <f>Таблица255445[[#This Row],[Витрина]]*10%</f>
        <v>2699</v>
      </c>
      <c r="T123" s="56">
        <f>Таблица255445[[#This Row],[Витрина]]-(Q123+S123)</f>
        <v>20242.5</v>
      </c>
    </row>
    <row r="124" spans="1:20">
      <c r="A124" s="24" t="s">
        <v>76</v>
      </c>
      <c r="B124" s="10">
        <v>14700</v>
      </c>
      <c r="C124" s="10">
        <v>23500</v>
      </c>
      <c r="D124" s="11">
        <f t="shared" si="0"/>
        <v>7363</v>
      </c>
      <c r="E124" s="14">
        <v>0.27</v>
      </c>
      <c r="F124" s="13">
        <f t="shared" si="9"/>
        <v>6345</v>
      </c>
      <c r="G124" s="22">
        <v>1.7999999999999999E-2</v>
      </c>
      <c r="H124" s="13">
        <f t="shared" si="10"/>
        <v>422.99999999999994</v>
      </c>
      <c r="I124" s="11">
        <v>595</v>
      </c>
      <c r="J124" s="14">
        <v>0</v>
      </c>
      <c r="K124" s="15">
        <f t="shared" si="11"/>
        <v>0</v>
      </c>
      <c r="L124" s="16">
        <f t="shared" si="12"/>
        <v>235</v>
      </c>
      <c r="M124" s="11">
        <f t="shared" si="13"/>
        <v>311.44409999999993</v>
      </c>
      <c r="N124" s="17">
        <f t="shared" si="14"/>
        <v>890.55589999999938</v>
      </c>
      <c r="O124" s="18">
        <f t="shared" si="15"/>
        <v>3.7895995744680826E-2</v>
      </c>
      <c r="P124" s="73"/>
      <c r="Q124" s="54">
        <f>Таблица255445[[#This Row],[Витрина]]*15%</f>
        <v>3525</v>
      </c>
      <c r="R124" s="56">
        <f>Таблица255445[[#This Row],[Витрина]]-Q124</f>
        <v>19975</v>
      </c>
      <c r="S124" s="57">
        <f>Таблица255445[[#This Row],[Витрина]]*10%</f>
        <v>2350</v>
      </c>
      <c r="T124" s="56">
        <f>Таблица255445[[#This Row],[Витрина]]-(Q124+S124)</f>
        <v>17625</v>
      </c>
    </row>
    <row r="125" spans="1:20" s="43" customFormat="1">
      <c r="A125" s="43" t="s">
        <v>76</v>
      </c>
      <c r="B125" s="40">
        <v>14700</v>
      </c>
      <c r="C125" s="40">
        <v>23500</v>
      </c>
      <c r="D125" s="44">
        <f t="shared" si="0"/>
        <v>5718</v>
      </c>
      <c r="E125" s="45">
        <v>0.2</v>
      </c>
      <c r="F125" s="44">
        <f t="shared" si="9"/>
        <v>4700</v>
      </c>
      <c r="G125" s="46">
        <v>1.7999999999999999E-2</v>
      </c>
      <c r="H125" s="44">
        <f t="shared" si="10"/>
        <v>422.99999999999994</v>
      </c>
      <c r="I125" s="44">
        <v>595</v>
      </c>
      <c r="J125" s="45">
        <v>0</v>
      </c>
      <c r="K125" s="47">
        <f t="shared" si="11"/>
        <v>0</v>
      </c>
      <c r="L125" s="48">
        <f t="shared" si="12"/>
        <v>235</v>
      </c>
      <c r="M125" s="44">
        <f t="shared" si="13"/>
        <v>343.19259999999997</v>
      </c>
      <c r="N125" s="40">
        <f t="shared" si="14"/>
        <v>2503.8074000000015</v>
      </c>
      <c r="O125" s="49">
        <f t="shared" si="15"/>
        <v>0.10654499574468092</v>
      </c>
      <c r="P125" s="72"/>
      <c r="Q125" s="54">
        <f>Таблица255445[[#This Row],[Витрина]]*15%</f>
        <v>3525</v>
      </c>
      <c r="R125" s="56">
        <f>Таблица255445[[#This Row],[Витрина]]-Q125</f>
        <v>19975</v>
      </c>
      <c r="S125" s="57">
        <f>Таблица255445[[#This Row],[Витрина]]*10%</f>
        <v>2350</v>
      </c>
      <c r="T125" s="56">
        <f>Таблица255445[[#This Row],[Витрина]]-(Q125+S125)</f>
        <v>17625</v>
      </c>
    </row>
    <row r="126" spans="1:20" hidden="1">
      <c r="A126" s="24" t="s">
        <v>77</v>
      </c>
      <c r="B126" s="10">
        <v>15000</v>
      </c>
      <c r="C126" s="10">
        <v>24000</v>
      </c>
      <c r="D126" s="11">
        <f t="shared" si="0"/>
        <v>7507</v>
      </c>
      <c r="E126" s="14">
        <v>0.27</v>
      </c>
      <c r="F126" s="13">
        <f t="shared" si="9"/>
        <v>6480</v>
      </c>
      <c r="G126" s="22">
        <v>1.7999999999999999E-2</v>
      </c>
      <c r="H126" s="13">
        <f t="shared" si="10"/>
        <v>431.99999999999994</v>
      </c>
      <c r="I126" s="11">
        <v>595</v>
      </c>
      <c r="J126" s="14">
        <v>0</v>
      </c>
      <c r="K126" s="15">
        <f t="shared" si="11"/>
        <v>0</v>
      </c>
      <c r="L126" s="16">
        <f t="shared" si="12"/>
        <v>240</v>
      </c>
      <c r="M126" s="11">
        <f t="shared" si="13"/>
        <v>318.31489999999997</v>
      </c>
      <c r="N126" s="17">
        <f t="shared" si="14"/>
        <v>934.68509999999878</v>
      </c>
      <c r="O126" s="18">
        <f t="shared" si="15"/>
        <v>3.8945212499999951E-2</v>
      </c>
      <c r="P126" s="55"/>
      <c r="Q126" s="54">
        <f>Таблица255445[[#This Row],[Витрина]]*15%</f>
        <v>3600</v>
      </c>
      <c r="R126" s="56">
        <f>Таблица255445[[#This Row],[Витрина]]-Q126</f>
        <v>20400</v>
      </c>
      <c r="S126" s="57">
        <f>Таблица255445[[#This Row],[Витрина]]*10%</f>
        <v>2400</v>
      </c>
      <c r="T126" s="56">
        <f>Таблица255445[[#This Row],[Витрина]]-(Q126+S126)</f>
        <v>18000</v>
      </c>
    </row>
    <row r="127" spans="1:20" s="43" customFormat="1" hidden="1">
      <c r="A127" s="43" t="s">
        <v>77</v>
      </c>
      <c r="B127" s="40">
        <v>15000</v>
      </c>
      <c r="C127" s="40">
        <v>24000</v>
      </c>
      <c r="D127" s="44">
        <f t="shared" si="0"/>
        <v>5827</v>
      </c>
      <c r="E127" s="45">
        <v>0.2</v>
      </c>
      <c r="F127" s="44">
        <f t="shared" si="9"/>
        <v>4800</v>
      </c>
      <c r="G127" s="46">
        <v>1.7999999999999999E-2</v>
      </c>
      <c r="H127" s="44">
        <f t="shared" si="10"/>
        <v>431.99999999999994</v>
      </c>
      <c r="I127" s="44">
        <v>595</v>
      </c>
      <c r="J127" s="45">
        <v>0</v>
      </c>
      <c r="K127" s="47">
        <f t="shared" si="11"/>
        <v>0</v>
      </c>
      <c r="L127" s="48">
        <f t="shared" si="12"/>
        <v>240</v>
      </c>
      <c r="M127" s="44">
        <f t="shared" si="13"/>
        <v>350.73889999999994</v>
      </c>
      <c r="N127" s="40">
        <f t="shared" si="14"/>
        <v>2582.2610999999997</v>
      </c>
      <c r="O127" s="49">
        <f t="shared" si="15"/>
        <v>0.10759421249999999</v>
      </c>
      <c r="P127" s="70"/>
      <c r="Q127" s="54">
        <f>Таблица255445[[#This Row],[Витрина]]*15%</f>
        <v>3600</v>
      </c>
      <c r="R127" s="56">
        <f>Таблица255445[[#This Row],[Витрина]]-Q127</f>
        <v>20400</v>
      </c>
      <c r="S127" s="57">
        <f>Таблица255445[[#This Row],[Витрина]]*10%</f>
        <v>2400</v>
      </c>
      <c r="T127" s="56">
        <f>Таблица255445[[#This Row],[Витрина]]-(Q127+S127)</f>
        <v>18000</v>
      </c>
    </row>
    <row r="128" spans="1:20" hidden="1">
      <c r="A128" s="24" t="s">
        <v>78</v>
      </c>
      <c r="C128" s="10">
        <v>29790</v>
      </c>
      <c r="D128" s="11">
        <f t="shared" si="0"/>
        <v>9174.52</v>
      </c>
      <c r="E128" s="14">
        <v>0.27</v>
      </c>
      <c r="F128" s="13">
        <f t="shared" si="9"/>
        <v>8043.3</v>
      </c>
      <c r="G128" s="22">
        <v>1.7999999999999999E-2</v>
      </c>
      <c r="H128" s="13">
        <f t="shared" si="10"/>
        <v>536.21999999999991</v>
      </c>
      <c r="I128" s="11">
        <v>595</v>
      </c>
      <c r="J128" s="14">
        <v>0</v>
      </c>
      <c r="K128" s="15">
        <f t="shared" si="11"/>
        <v>0</v>
      </c>
      <c r="L128" s="16">
        <f t="shared" si="12"/>
        <v>297.90000000000003</v>
      </c>
      <c r="M128" s="11">
        <f t="shared" si="13"/>
        <v>397.87876399999993</v>
      </c>
      <c r="N128" s="17">
        <f t="shared" si="14"/>
        <v>19919.701236000001</v>
      </c>
      <c r="O128" s="18">
        <f t="shared" si="15"/>
        <v>0.66867073635448138</v>
      </c>
      <c r="P128" s="55"/>
      <c r="Q128" s="54">
        <f>Таблица255445[[#This Row],[Витрина]]*15%</f>
        <v>4468.5</v>
      </c>
      <c r="R128" s="56">
        <f>Таблица255445[[#This Row],[Витрина]]-Q128</f>
        <v>25321.5</v>
      </c>
      <c r="S128" s="57">
        <f>Таблица255445[[#This Row],[Витрина]]*10%</f>
        <v>2979</v>
      </c>
      <c r="T128" s="56">
        <f>Таблица255445[[#This Row],[Витрина]]-(Q128+S128)</f>
        <v>22342.5</v>
      </c>
    </row>
    <row r="129" spans="1:20" s="43" customFormat="1" hidden="1">
      <c r="A129" s="43" t="s">
        <v>78</v>
      </c>
      <c r="B129" s="40"/>
      <c r="C129" s="40">
        <v>29790</v>
      </c>
      <c r="D129" s="44">
        <f t="shared" si="0"/>
        <v>7089.22</v>
      </c>
      <c r="E129" s="45">
        <v>0.2</v>
      </c>
      <c r="F129" s="44">
        <f t="shared" si="9"/>
        <v>5958</v>
      </c>
      <c r="G129" s="46">
        <v>1.7999999999999999E-2</v>
      </c>
      <c r="H129" s="44">
        <f t="shared" si="10"/>
        <v>536.21999999999991</v>
      </c>
      <c r="I129" s="44">
        <v>595</v>
      </c>
      <c r="J129" s="45">
        <v>0</v>
      </c>
      <c r="K129" s="47">
        <f t="shared" si="11"/>
        <v>0</v>
      </c>
      <c r="L129" s="48">
        <f t="shared" si="12"/>
        <v>297.90000000000003</v>
      </c>
      <c r="M129" s="44">
        <f t="shared" si="13"/>
        <v>438.12505399999992</v>
      </c>
      <c r="N129" s="40">
        <f t="shared" si="14"/>
        <v>21964.754946000001</v>
      </c>
      <c r="O129" s="49">
        <f t="shared" si="15"/>
        <v>0.73731973635448145</v>
      </c>
      <c r="P129" s="70"/>
      <c r="Q129" s="54">
        <f>Таблица255445[[#This Row],[Витрина]]*15%</f>
        <v>4468.5</v>
      </c>
      <c r="R129" s="56">
        <f>Таблица255445[[#This Row],[Витрина]]-Q129</f>
        <v>25321.5</v>
      </c>
      <c r="S129" s="57">
        <f>Таблица255445[[#This Row],[Витрина]]*10%</f>
        <v>2979</v>
      </c>
      <c r="T129" s="56">
        <f>Таблица255445[[#This Row],[Витрина]]-(Q129+S129)</f>
        <v>22342.5</v>
      </c>
    </row>
    <row r="130" spans="1:20">
      <c r="A130" s="24" t="s">
        <v>79</v>
      </c>
      <c r="B130" s="10">
        <v>15500</v>
      </c>
      <c r="C130" s="10">
        <v>24890</v>
      </c>
      <c r="D130" s="11">
        <f t="shared" si="0"/>
        <v>7763.32</v>
      </c>
      <c r="E130" s="14">
        <v>0.27</v>
      </c>
      <c r="F130" s="13">
        <f t="shared" ref="F130:F193" si="16">IF(AND(C130&lt;&gt;"",E130&lt;&gt;""),C130*E130,"")</f>
        <v>6720.3</v>
      </c>
      <c r="G130" s="22">
        <v>1.7999999999999999E-2</v>
      </c>
      <c r="H130" s="13">
        <f t="shared" ref="H130:H193" si="17">IF(AND(C130&lt;&gt;"",G130&lt;&gt;""),C130*G130,"")</f>
        <v>448.02</v>
      </c>
      <c r="I130" s="11">
        <v>595</v>
      </c>
      <c r="J130" s="14">
        <v>0</v>
      </c>
      <c r="K130" s="15">
        <f t="shared" ref="K130:K193" si="18">IF(AND(C130&lt;&gt;"",J130&lt;&gt;""),C130*J130,"")</f>
        <v>0</v>
      </c>
      <c r="L130" s="16">
        <f t="shared" ref="L130:L193" si="19">IFERROR(C130*1%," ")</f>
        <v>248.9</v>
      </c>
      <c r="M130" s="11">
        <f t="shared" ref="M130:M193" si="20">IFERROR((C130-D130)*1.93%," ")</f>
        <v>330.54492399999998</v>
      </c>
      <c r="N130" s="17">
        <f t="shared" ref="N130:N193" si="21">IF(AND(C130&lt;&gt;"",D130&lt;&gt;"",L130&lt;&gt;""),C130-(B130+D130+L130+M130),"")</f>
        <v>1047.2350759999972</v>
      </c>
      <c r="O130" s="18">
        <f t="shared" ref="O130:O193" si="22">IFERROR((N130/C130)*100%," ")</f>
        <v>4.2074530976295592E-2</v>
      </c>
      <c r="P130" s="73"/>
      <c r="Q130" s="54">
        <f>Таблица255445[[#This Row],[Витрина]]*15%</f>
        <v>3733.5</v>
      </c>
      <c r="R130" s="56">
        <f>Таблица255445[[#This Row],[Витрина]]-Q130</f>
        <v>21156.5</v>
      </c>
      <c r="S130" s="57">
        <f>Таблица255445[[#This Row],[Витрина]]*10%</f>
        <v>2489</v>
      </c>
      <c r="T130" s="56">
        <f>Таблица255445[[#This Row],[Витрина]]-(Q130+S130)</f>
        <v>18667.5</v>
      </c>
    </row>
    <row r="131" spans="1:20" s="43" customFormat="1">
      <c r="A131" s="43" t="s">
        <v>79</v>
      </c>
      <c r="B131" s="40">
        <v>15500</v>
      </c>
      <c r="C131" s="40">
        <v>24890</v>
      </c>
      <c r="D131" s="44">
        <f t="shared" si="0"/>
        <v>6021.02</v>
      </c>
      <c r="E131" s="45">
        <v>0.2</v>
      </c>
      <c r="F131" s="44">
        <f t="shared" si="16"/>
        <v>4978</v>
      </c>
      <c r="G131" s="46">
        <v>1.7999999999999999E-2</v>
      </c>
      <c r="H131" s="44">
        <f t="shared" si="17"/>
        <v>448.02</v>
      </c>
      <c r="I131" s="44">
        <v>595</v>
      </c>
      <c r="J131" s="45">
        <v>0</v>
      </c>
      <c r="K131" s="47">
        <f t="shared" si="18"/>
        <v>0</v>
      </c>
      <c r="L131" s="48">
        <f t="shared" si="19"/>
        <v>248.9</v>
      </c>
      <c r="M131" s="44">
        <f t="shared" si="20"/>
        <v>364.17131399999994</v>
      </c>
      <c r="N131" s="40">
        <f t="shared" si="21"/>
        <v>2755.9086859999989</v>
      </c>
      <c r="O131" s="49">
        <f t="shared" si="22"/>
        <v>0.11072353097629566</v>
      </c>
      <c r="P131" s="72"/>
      <c r="Q131" s="54">
        <f>Таблица255445[[#This Row],[Витрина]]*15%</f>
        <v>3733.5</v>
      </c>
      <c r="R131" s="56">
        <f>Таблица255445[[#This Row],[Витрина]]-Q131</f>
        <v>21156.5</v>
      </c>
      <c r="S131" s="57">
        <f>Таблица255445[[#This Row],[Витрина]]*10%</f>
        <v>2489</v>
      </c>
      <c r="T131" s="56">
        <f>Таблица255445[[#This Row],[Витрина]]-(Q131+S131)</f>
        <v>18667.5</v>
      </c>
    </row>
    <row r="132" spans="1:20">
      <c r="A132" s="24" t="s">
        <v>80</v>
      </c>
      <c r="B132" s="10">
        <v>16000</v>
      </c>
      <c r="C132" s="10">
        <v>25690</v>
      </c>
      <c r="D132" s="11">
        <f t="shared" si="0"/>
        <v>7993.72</v>
      </c>
      <c r="E132" s="14">
        <v>0.27</v>
      </c>
      <c r="F132" s="13">
        <f t="shared" si="16"/>
        <v>6936.3</v>
      </c>
      <c r="G132" s="22">
        <v>1.7999999999999999E-2</v>
      </c>
      <c r="H132" s="13">
        <f t="shared" si="17"/>
        <v>462.41999999999996</v>
      </c>
      <c r="I132" s="11">
        <v>595</v>
      </c>
      <c r="J132" s="14">
        <v>0</v>
      </c>
      <c r="K132" s="15">
        <f t="shared" si="18"/>
        <v>0</v>
      </c>
      <c r="L132" s="16">
        <f t="shared" si="19"/>
        <v>256.89999999999998</v>
      </c>
      <c r="M132" s="11">
        <f t="shared" si="20"/>
        <v>341.53820399999995</v>
      </c>
      <c r="N132" s="17">
        <f t="shared" si="21"/>
        <v>1097.841795999997</v>
      </c>
      <c r="O132" s="18">
        <f t="shared" si="22"/>
        <v>4.2734207707278982E-2</v>
      </c>
      <c r="P132" s="73"/>
      <c r="Q132" s="54">
        <f>Таблица255445[[#This Row],[Витрина]]*15%</f>
        <v>3853.5</v>
      </c>
      <c r="R132" s="56">
        <f>Таблица255445[[#This Row],[Витрина]]-Q132</f>
        <v>21836.5</v>
      </c>
      <c r="S132" s="57">
        <f>Таблица255445[[#This Row],[Витрина]]*10%</f>
        <v>2569</v>
      </c>
      <c r="T132" s="56">
        <f>Таблица255445[[#This Row],[Витрина]]-(Q132+S132)</f>
        <v>19267.5</v>
      </c>
    </row>
    <row r="133" spans="1:20" s="43" customFormat="1">
      <c r="A133" s="63" t="s">
        <v>80</v>
      </c>
      <c r="B133" s="40">
        <v>16000</v>
      </c>
      <c r="C133" s="40">
        <v>25690</v>
      </c>
      <c r="D133" s="44">
        <f t="shared" si="0"/>
        <v>6195.42</v>
      </c>
      <c r="E133" s="45">
        <v>0.2</v>
      </c>
      <c r="F133" s="44">
        <f t="shared" si="16"/>
        <v>5138</v>
      </c>
      <c r="G133" s="46">
        <v>1.7999999999999999E-2</v>
      </c>
      <c r="H133" s="44">
        <f t="shared" si="17"/>
        <v>462.41999999999996</v>
      </c>
      <c r="I133" s="44">
        <v>595</v>
      </c>
      <c r="J133" s="45">
        <v>0</v>
      </c>
      <c r="K133" s="47">
        <f t="shared" si="18"/>
        <v>0</v>
      </c>
      <c r="L133" s="48">
        <f t="shared" si="19"/>
        <v>256.89999999999998</v>
      </c>
      <c r="M133" s="44">
        <f t="shared" si="20"/>
        <v>376.24539399999998</v>
      </c>
      <c r="N133" s="40">
        <f t="shared" si="21"/>
        <v>2861.4346059999989</v>
      </c>
      <c r="O133" s="49">
        <f t="shared" si="22"/>
        <v>0.11138320770727905</v>
      </c>
      <c r="P133" s="72"/>
      <c r="Q133" s="54">
        <f>Таблица255445[[#This Row],[Витрина]]*15%</f>
        <v>3853.5</v>
      </c>
      <c r="R133" s="56">
        <f>Таблица255445[[#This Row],[Витрина]]-Q133</f>
        <v>21836.5</v>
      </c>
      <c r="S133" s="57">
        <f>Таблица255445[[#This Row],[Витрина]]*10%</f>
        <v>2569</v>
      </c>
      <c r="T133" s="56">
        <f>Таблица255445[[#This Row],[Витрина]]-(Q133+S133)</f>
        <v>19267.5</v>
      </c>
    </row>
    <row r="134" spans="1:20">
      <c r="A134" s="24" t="s">
        <v>81</v>
      </c>
      <c r="B134" s="10">
        <v>15000</v>
      </c>
      <c r="C134" s="10">
        <v>24000</v>
      </c>
      <c r="D134" s="11">
        <f t="shared" si="0"/>
        <v>7507</v>
      </c>
      <c r="E134" s="14">
        <v>0.27</v>
      </c>
      <c r="F134" s="13">
        <f t="shared" si="16"/>
        <v>6480</v>
      </c>
      <c r="G134" s="22">
        <v>1.7999999999999999E-2</v>
      </c>
      <c r="H134" s="13">
        <f t="shared" si="17"/>
        <v>431.99999999999994</v>
      </c>
      <c r="I134" s="11">
        <v>595</v>
      </c>
      <c r="J134" s="14">
        <v>0</v>
      </c>
      <c r="K134" s="15">
        <f t="shared" si="18"/>
        <v>0</v>
      </c>
      <c r="L134" s="16">
        <f t="shared" si="19"/>
        <v>240</v>
      </c>
      <c r="M134" s="11">
        <f t="shared" si="20"/>
        <v>318.31489999999997</v>
      </c>
      <c r="N134" s="17">
        <f t="shared" si="21"/>
        <v>934.68509999999878</v>
      </c>
      <c r="O134" s="18">
        <f t="shared" si="22"/>
        <v>3.8945212499999951E-2</v>
      </c>
      <c r="P134" s="73"/>
      <c r="Q134" s="54">
        <f>Таблица255445[[#This Row],[Витрина]]*15%</f>
        <v>3600</v>
      </c>
      <c r="R134" s="56">
        <f>Таблица255445[[#This Row],[Витрина]]-Q134</f>
        <v>20400</v>
      </c>
      <c r="S134" s="57">
        <f>Таблица255445[[#This Row],[Витрина]]*10%</f>
        <v>2400</v>
      </c>
      <c r="T134" s="56">
        <f>Таблица255445[[#This Row],[Витрина]]-(Q134+S134)</f>
        <v>18000</v>
      </c>
    </row>
    <row r="135" spans="1:20" s="43" customFormat="1">
      <c r="A135" s="43" t="s">
        <v>81</v>
      </c>
      <c r="B135" s="40">
        <v>15000</v>
      </c>
      <c r="C135" s="40">
        <v>24000</v>
      </c>
      <c r="D135" s="44">
        <f t="shared" si="0"/>
        <v>5827</v>
      </c>
      <c r="E135" s="45">
        <v>0.2</v>
      </c>
      <c r="F135" s="44">
        <f t="shared" si="16"/>
        <v>4800</v>
      </c>
      <c r="G135" s="46">
        <v>1.7999999999999999E-2</v>
      </c>
      <c r="H135" s="44">
        <f t="shared" si="17"/>
        <v>431.99999999999994</v>
      </c>
      <c r="I135" s="44">
        <v>595</v>
      </c>
      <c r="J135" s="45">
        <v>0</v>
      </c>
      <c r="K135" s="47">
        <f t="shared" si="18"/>
        <v>0</v>
      </c>
      <c r="L135" s="48">
        <f t="shared" si="19"/>
        <v>240</v>
      </c>
      <c r="M135" s="44">
        <f t="shared" si="20"/>
        <v>350.73889999999994</v>
      </c>
      <c r="N135" s="40">
        <f t="shared" si="21"/>
        <v>2582.2610999999997</v>
      </c>
      <c r="O135" s="49">
        <f t="shared" si="22"/>
        <v>0.10759421249999999</v>
      </c>
      <c r="P135" s="72"/>
      <c r="Q135" s="54">
        <f>Таблица255445[[#This Row],[Витрина]]*15%</f>
        <v>3600</v>
      </c>
      <c r="R135" s="56">
        <f>Таблица255445[[#This Row],[Витрина]]-Q135</f>
        <v>20400</v>
      </c>
      <c r="S135" s="57">
        <f>Таблица255445[[#This Row],[Витрина]]*10%</f>
        <v>2400</v>
      </c>
      <c r="T135" s="56">
        <f>Таблица255445[[#This Row],[Витрина]]-(Q135+S135)</f>
        <v>18000</v>
      </c>
    </row>
    <row r="136" spans="1:20" hidden="1">
      <c r="A136" s="30" t="s">
        <v>82</v>
      </c>
      <c r="D136" s="11" t="str">
        <f t="shared" si="0"/>
        <v/>
      </c>
      <c r="E136" s="14">
        <v>0.27</v>
      </c>
      <c r="F136" s="13" t="str">
        <f t="shared" si="16"/>
        <v/>
      </c>
      <c r="G136" s="22">
        <v>1.7999999999999999E-2</v>
      </c>
      <c r="H136" s="13" t="str">
        <f t="shared" si="17"/>
        <v/>
      </c>
      <c r="I136" s="11"/>
      <c r="J136" s="14">
        <v>0</v>
      </c>
      <c r="K136" s="15" t="str">
        <f t="shared" si="18"/>
        <v/>
      </c>
      <c r="L136" s="16">
        <f t="shared" si="19"/>
        <v>0</v>
      </c>
      <c r="M136" s="11" t="str">
        <f t="shared" si="20"/>
        <v/>
      </c>
      <c r="N136" s="17" t="str">
        <f t="shared" si="21"/>
        <v/>
      </c>
      <c r="O136" s="18" t="str">
        <f t="shared" si="22"/>
        <v/>
      </c>
      <c r="P136" s="55"/>
      <c r="Q136" s="54">
        <f>Таблица255445[[#This Row],[Витрина]]*15%</f>
        <v>0</v>
      </c>
      <c r="R136" s="56">
        <f>Таблица255445[[#This Row],[Витрина]]-Q136</f>
        <v>0</v>
      </c>
      <c r="S136" s="57">
        <f>Таблица255445[[#This Row],[Витрина]]*10%</f>
        <v>0</v>
      </c>
      <c r="T136" s="56">
        <f>Таблица255445[[#This Row],[Витрина]]-(Q136+S136)</f>
        <v>0</v>
      </c>
    </row>
    <row r="137" spans="1:20" hidden="1">
      <c r="A137" s="24" t="s">
        <v>83</v>
      </c>
      <c r="C137" s="10">
        <v>41999</v>
      </c>
      <c r="D137" s="11">
        <f t="shared" si="0"/>
        <v>12690.712000000001</v>
      </c>
      <c r="E137" s="14">
        <v>0.27</v>
      </c>
      <c r="F137" s="13">
        <f t="shared" si="16"/>
        <v>11339.730000000001</v>
      </c>
      <c r="G137" s="22">
        <v>1.7999999999999999E-2</v>
      </c>
      <c r="H137" s="13">
        <f t="shared" si="17"/>
        <v>755.98199999999997</v>
      </c>
      <c r="I137" s="11">
        <v>595</v>
      </c>
      <c r="J137" s="14">
        <v>0</v>
      </c>
      <c r="K137" s="15">
        <f t="shared" si="18"/>
        <v>0</v>
      </c>
      <c r="L137" s="16">
        <f t="shared" si="19"/>
        <v>419.99</v>
      </c>
      <c r="M137" s="11">
        <f t="shared" si="20"/>
        <v>565.64995839999995</v>
      </c>
      <c r="N137" s="17">
        <f t="shared" si="21"/>
        <v>28322.648041599998</v>
      </c>
      <c r="O137" s="18">
        <f t="shared" si="22"/>
        <v>0.6743648192004571</v>
      </c>
      <c r="P137" s="55"/>
      <c r="Q137" s="54">
        <f>Таблица255445[[#This Row],[Витрина]]*15%</f>
        <v>6299.8499999999995</v>
      </c>
      <c r="R137" s="56">
        <f>Таблица255445[[#This Row],[Витрина]]-Q137</f>
        <v>35699.15</v>
      </c>
      <c r="S137" s="57">
        <f>Таблица255445[[#This Row],[Витрина]]*10%</f>
        <v>4199.9000000000005</v>
      </c>
      <c r="T137" s="56">
        <f>Таблица255445[[#This Row],[Витрина]]-(Q137+S137)</f>
        <v>31499.25</v>
      </c>
    </row>
    <row r="138" spans="1:20" hidden="1">
      <c r="A138" s="24" t="s">
        <v>84</v>
      </c>
      <c r="C138" s="10">
        <v>41999</v>
      </c>
      <c r="D138" s="11">
        <f t="shared" si="0"/>
        <v>12690.712000000001</v>
      </c>
      <c r="E138" s="14">
        <v>0.27</v>
      </c>
      <c r="F138" s="13">
        <f t="shared" si="16"/>
        <v>11339.730000000001</v>
      </c>
      <c r="G138" s="22">
        <v>1.7999999999999999E-2</v>
      </c>
      <c r="H138" s="13">
        <f t="shared" si="17"/>
        <v>755.98199999999997</v>
      </c>
      <c r="I138" s="11">
        <v>595</v>
      </c>
      <c r="J138" s="14">
        <v>0</v>
      </c>
      <c r="K138" s="15">
        <f t="shared" si="18"/>
        <v>0</v>
      </c>
      <c r="L138" s="16">
        <f t="shared" si="19"/>
        <v>419.99</v>
      </c>
      <c r="M138" s="11">
        <f t="shared" si="20"/>
        <v>565.64995839999995</v>
      </c>
      <c r="N138" s="17">
        <f t="shared" si="21"/>
        <v>28322.648041599998</v>
      </c>
      <c r="O138" s="18">
        <f t="shared" si="22"/>
        <v>0.6743648192004571</v>
      </c>
      <c r="P138" s="55"/>
      <c r="Q138" s="54">
        <f>Таблица255445[[#This Row],[Витрина]]*15%</f>
        <v>6299.8499999999995</v>
      </c>
      <c r="R138" s="56">
        <f>Таблица255445[[#This Row],[Витрина]]-Q138</f>
        <v>35699.15</v>
      </c>
      <c r="S138" s="57">
        <f>Таблица255445[[#This Row],[Витрина]]*10%</f>
        <v>4199.9000000000005</v>
      </c>
      <c r="T138" s="56">
        <f>Таблица255445[[#This Row],[Витрина]]-(Q138+S138)</f>
        <v>31499.25</v>
      </c>
    </row>
    <row r="139" spans="1:20" hidden="1">
      <c r="A139" s="24" t="s">
        <v>85</v>
      </c>
      <c r="C139" s="10">
        <v>41999</v>
      </c>
      <c r="D139" s="11">
        <f t="shared" si="0"/>
        <v>12690.712000000001</v>
      </c>
      <c r="E139" s="14">
        <v>0.27</v>
      </c>
      <c r="F139" s="13">
        <f t="shared" si="16"/>
        <v>11339.730000000001</v>
      </c>
      <c r="G139" s="22">
        <v>1.7999999999999999E-2</v>
      </c>
      <c r="H139" s="13">
        <f t="shared" si="17"/>
        <v>755.98199999999997</v>
      </c>
      <c r="I139" s="11">
        <v>595</v>
      </c>
      <c r="J139" s="14">
        <v>0</v>
      </c>
      <c r="K139" s="15">
        <f t="shared" si="18"/>
        <v>0</v>
      </c>
      <c r="L139" s="16">
        <f t="shared" si="19"/>
        <v>419.99</v>
      </c>
      <c r="M139" s="11">
        <f t="shared" si="20"/>
        <v>565.64995839999995</v>
      </c>
      <c r="N139" s="17">
        <f t="shared" si="21"/>
        <v>28322.648041599998</v>
      </c>
      <c r="O139" s="18">
        <f t="shared" si="22"/>
        <v>0.6743648192004571</v>
      </c>
      <c r="P139" s="55"/>
      <c r="Q139" s="54">
        <f>Таблица255445[[#This Row],[Витрина]]*15%</f>
        <v>6299.8499999999995</v>
      </c>
      <c r="R139" s="56">
        <f>Таблица255445[[#This Row],[Витрина]]-Q139</f>
        <v>35699.15</v>
      </c>
      <c r="S139" s="57">
        <f>Таблица255445[[#This Row],[Витрина]]*10%</f>
        <v>4199.9000000000005</v>
      </c>
      <c r="T139" s="56">
        <f>Таблица255445[[#This Row],[Витрина]]-(Q139+S139)</f>
        <v>31499.25</v>
      </c>
    </row>
    <row r="140" spans="1:20" hidden="1">
      <c r="A140" s="30" t="s">
        <v>86</v>
      </c>
      <c r="D140" s="11" t="str">
        <f t="shared" si="0"/>
        <v/>
      </c>
      <c r="E140" s="14">
        <v>0.27</v>
      </c>
      <c r="F140" s="13" t="str">
        <f t="shared" si="16"/>
        <v/>
      </c>
      <c r="G140" s="22">
        <v>1.7999999999999999E-2</v>
      </c>
      <c r="H140" s="13" t="str">
        <f t="shared" si="17"/>
        <v/>
      </c>
      <c r="I140" s="11"/>
      <c r="J140" s="14">
        <v>0</v>
      </c>
      <c r="K140" s="15" t="str">
        <f t="shared" si="18"/>
        <v/>
      </c>
      <c r="L140" s="16">
        <f t="shared" si="19"/>
        <v>0</v>
      </c>
      <c r="M140" s="11" t="str">
        <f t="shared" si="20"/>
        <v/>
      </c>
      <c r="N140" s="17" t="str">
        <f t="shared" si="21"/>
        <v/>
      </c>
      <c r="O140" s="18" t="str">
        <f t="shared" si="22"/>
        <v/>
      </c>
      <c r="P140" s="55"/>
      <c r="Q140" s="54">
        <f>Таблица255445[[#This Row],[Витрина]]*15%</f>
        <v>0</v>
      </c>
      <c r="R140" s="56">
        <f>Таблица255445[[#This Row],[Витрина]]-Q140</f>
        <v>0</v>
      </c>
      <c r="S140" s="57">
        <f>Таблица255445[[#This Row],[Витрина]]*10%</f>
        <v>0</v>
      </c>
      <c r="T140" s="56">
        <f>Таблица255445[[#This Row],[Витрина]]-(Q140+S140)</f>
        <v>0</v>
      </c>
    </row>
    <row r="141" spans="1:20" hidden="1">
      <c r="A141" s="24" t="s">
        <v>87</v>
      </c>
      <c r="C141" s="10">
        <v>50090</v>
      </c>
      <c r="D141" s="11">
        <f t="shared" si="0"/>
        <v>15020.920000000002</v>
      </c>
      <c r="E141" s="14">
        <v>0.27</v>
      </c>
      <c r="F141" s="13">
        <f t="shared" si="16"/>
        <v>13524.300000000001</v>
      </c>
      <c r="G141" s="22">
        <v>1.7999999999999999E-2</v>
      </c>
      <c r="H141" s="13">
        <f t="shared" si="17"/>
        <v>901.61999999999989</v>
      </c>
      <c r="I141" s="11">
        <v>595</v>
      </c>
      <c r="J141" s="14">
        <v>0</v>
      </c>
      <c r="K141" s="15">
        <f t="shared" si="18"/>
        <v>0</v>
      </c>
      <c r="L141" s="16">
        <f t="shared" si="19"/>
        <v>500.90000000000003</v>
      </c>
      <c r="M141" s="11">
        <f t="shared" si="20"/>
        <v>676.83324399999992</v>
      </c>
      <c r="N141" s="17">
        <f t="shared" si="21"/>
        <v>33891.346755999999</v>
      </c>
      <c r="O141" s="18">
        <f t="shared" si="22"/>
        <v>0.67660903885006984</v>
      </c>
      <c r="P141" s="55"/>
      <c r="Q141" s="54">
        <f>Таблица255445[[#This Row],[Витрина]]*15%</f>
        <v>7513.5</v>
      </c>
      <c r="R141" s="56">
        <f>Таблица255445[[#This Row],[Витрина]]-Q141</f>
        <v>42576.5</v>
      </c>
      <c r="S141" s="57">
        <f>Таблица255445[[#This Row],[Витрина]]*10%</f>
        <v>5009</v>
      </c>
      <c r="T141" s="56">
        <f>Таблица255445[[#This Row],[Витрина]]-(Q141+S141)</f>
        <v>37567.5</v>
      </c>
    </row>
    <row r="142" spans="1:20" s="43" customFormat="1" hidden="1">
      <c r="A142" s="43" t="s">
        <v>87</v>
      </c>
      <c r="B142" s="40"/>
      <c r="C142" s="40">
        <v>50090</v>
      </c>
      <c r="D142" s="44">
        <f t="shared" si="0"/>
        <v>11514.619999999999</v>
      </c>
      <c r="E142" s="45">
        <v>0.2</v>
      </c>
      <c r="F142" s="44">
        <f t="shared" si="16"/>
        <v>10018</v>
      </c>
      <c r="G142" s="46">
        <v>1.7999999999999999E-2</v>
      </c>
      <c r="H142" s="44">
        <f t="shared" si="17"/>
        <v>901.61999999999989</v>
      </c>
      <c r="I142" s="44">
        <v>595</v>
      </c>
      <c r="J142" s="45">
        <v>0</v>
      </c>
      <c r="K142" s="47">
        <f t="shared" si="18"/>
        <v>0</v>
      </c>
      <c r="L142" s="48">
        <f t="shared" si="19"/>
        <v>500.90000000000003</v>
      </c>
      <c r="M142" s="44">
        <f t="shared" si="20"/>
        <v>744.50483399999996</v>
      </c>
      <c r="N142" s="40">
        <f t="shared" si="21"/>
        <v>37329.975166000004</v>
      </c>
      <c r="O142" s="49">
        <f t="shared" si="22"/>
        <v>0.74525803885006991</v>
      </c>
      <c r="P142" s="70"/>
      <c r="Q142" s="54">
        <f>Таблица255445[[#This Row],[Витрина]]*15%</f>
        <v>7513.5</v>
      </c>
      <c r="R142" s="56">
        <f>Таблица255445[[#This Row],[Витрина]]-Q142</f>
        <v>42576.5</v>
      </c>
      <c r="S142" s="57">
        <f>Таблица255445[[#This Row],[Витрина]]*10%</f>
        <v>5009</v>
      </c>
      <c r="T142" s="56">
        <f>Таблица255445[[#This Row],[Витрина]]-(Q142+S142)</f>
        <v>37567.5</v>
      </c>
    </row>
    <row r="143" spans="1:20" hidden="1">
      <c r="A143" s="24" t="s">
        <v>88</v>
      </c>
      <c r="B143" s="10">
        <v>25500</v>
      </c>
      <c r="C143" s="10">
        <v>40000</v>
      </c>
      <c r="D143" s="11">
        <f t="shared" si="0"/>
        <v>12115</v>
      </c>
      <c r="E143" s="14">
        <v>0.27</v>
      </c>
      <c r="F143" s="13">
        <f t="shared" si="16"/>
        <v>10800</v>
      </c>
      <c r="G143" s="22">
        <v>1.7999999999999999E-2</v>
      </c>
      <c r="H143" s="13">
        <f t="shared" si="17"/>
        <v>720</v>
      </c>
      <c r="I143" s="11">
        <v>595</v>
      </c>
      <c r="J143" s="14">
        <v>0</v>
      </c>
      <c r="K143" s="15">
        <f t="shared" si="18"/>
        <v>0</v>
      </c>
      <c r="L143" s="16">
        <f t="shared" si="19"/>
        <v>400</v>
      </c>
      <c r="M143" s="11">
        <f t="shared" si="20"/>
        <v>538.18049999999994</v>
      </c>
      <c r="N143" s="17">
        <f t="shared" si="21"/>
        <v>1446.8194999999978</v>
      </c>
      <c r="O143" s="18">
        <f t="shared" si="22"/>
        <v>3.6170487499999945E-2</v>
      </c>
      <c r="P143" s="55"/>
      <c r="Q143" s="54">
        <f>Таблица255445[[#This Row],[Витрина]]*15%</f>
        <v>6000</v>
      </c>
      <c r="R143" s="56">
        <f>Таблица255445[[#This Row],[Витрина]]-Q143</f>
        <v>34000</v>
      </c>
      <c r="S143" s="57">
        <f>Таблица255445[[#This Row],[Витрина]]*10%</f>
        <v>4000</v>
      </c>
      <c r="T143" s="56">
        <f>Таблица255445[[#This Row],[Витрина]]-(Q143+S143)</f>
        <v>30000</v>
      </c>
    </row>
    <row r="144" spans="1:20" s="43" customFormat="1" hidden="1">
      <c r="A144" s="43" t="s">
        <v>88</v>
      </c>
      <c r="B144" s="40">
        <v>25500</v>
      </c>
      <c r="C144" s="40">
        <v>40000</v>
      </c>
      <c r="D144" s="44">
        <f t="shared" si="0"/>
        <v>9315</v>
      </c>
      <c r="E144" s="45">
        <v>0.2</v>
      </c>
      <c r="F144" s="44">
        <f t="shared" si="16"/>
        <v>8000</v>
      </c>
      <c r="G144" s="46">
        <v>1.7999999999999999E-2</v>
      </c>
      <c r="H144" s="44">
        <f t="shared" si="17"/>
        <v>720</v>
      </c>
      <c r="I144" s="44">
        <v>595</v>
      </c>
      <c r="J144" s="45">
        <v>0</v>
      </c>
      <c r="K144" s="47">
        <f t="shared" si="18"/>
        <v>0</v>
      </c>
      <c r="L144" s="48">
        <f t="shared" si="19"/>
        <v>400</v>
      </c>
      <c r="M144" s="44">
        <f t="shared" si="20"/>
        <v>592.2204999999999</v>
      </c>
      <c r="N144" s="40">
        <f t="shared" si="21"/>
        <v>4192.7794999999969</v>
      </c>
      <c r="O144" s="49">
        <f t="shared" si="22"/>
        <v>0.10481948749999992</v>
      </c>
      <c r="P144" s="70"/>
      <c r="Q144" s="54">
        <f>Таблица255445[[#This Row],[Витрина]]*15%</f>
        <v>6000</v>
      </c>
      <c r="R144" s="56">
        <f>Таблица255445[[#This Row],[Витрина]]-Q144</f>
        <v>34000</v>
      </c>
      <c r="S144" s="57">
        <f>Таблица255445[[#This Row],[Витрина]]*10%</f>
        <v>4000</v>
      </c>
      <c r="T144" s="56">
        <f>Таблица255445[[#This Row],[Витрина]]-(Q144+S144)</f>
        <v>30000</v>
      </c>
    </row>
    <row r="145" spans="1:20" hidden="1">
      <c r="A145" s="24" t="s">
        <v>89</v>
      </c>
      <c r="B145" s="10">
        <v>25500</v>
      </c>
      <c r="C145" s="10">
        <v>40000</v>
      </c>
      <c r="D145" s="11">
        <f t="shared" si="0"/>
        <v>12115</v>
      </c>
      <c r="E145" s="14">
        <v>0.27</v>
      </c>
      <c r="F145" s="13">
        <f t="shared" si="16"/>
        <v>10800</v>
      </c>
      <c r="G145" s="22">
        <v>1.7999999999999999E-2</v>
      </c>
      <c r="H145" s="13">
        <f t="shared" si="17"/>
        <v>720</v>
      </c>
      <c r="I145" s="11">
        <v>595</v>
      </c>
      <c r="J145" s="14">
        <v>0</v>
      </c>
      <c r="K145" s="15">
        <f t="shared" si="18"/>
        <v>0</v>
      </c>
      <c r="L145" s="16">
        <f t="shared" si="19"/>
        <v>400</v>
      </c>
      <c r="M145" s="11">
        <f t="shared" si="20"/>
        <v>538.18049999999994</v>
      </c>
      <c r="N145" s="17">
        <f t="shared" si="21"/>
        <v>1446.8194999999978</v>
      </c>
      <c r="O145" s="18">
        <f t="shared" si="22"/>
        <v>3.6170487499999945E-2</v>
      </c>
      <c r="P145" s="55"/>
      <c r="Q145" s="54">
        <f>Таблица255445[[#This Row],[Витрина]]*15%</f>
        <v>6000</v>
      </c>
      <c r="R145" s="56">
        <f>Таблица255445[[#This Row],[Витрина]]-Q145</f>
        <v>34000</v>
      </c>
      <c r="S145" s="57">
        <f>Таблица255445[[#This Row],[Витрина]]*10%</f>
        <v>4000</v>
      </c>
      <c r="T145" s="56">
        <f>Таблица255445[[#This Row],[Витрина]]-(Q145+S145)</f>
        <v>30000</v>
      </c>
    </row>
    <row r="146" spans="1:20" s="43" customFormat="1" hidden="1">
      <c r="A146" s="43" t="s">
        <v>89</v>
      </c>
      <c r="B146" s="40">
        <v>25500</v>
      </c>
      <c r="C146" s="40">
        <v>40000</v>
      </c>
      <c r="D146" s="44">
        <f t="shared" si="0"/>
        <v>9315</v>
      </c>
      <c r="E146" s="45">
        <v>0.2</v>
      </c>
      <c r="F146" s="44">
        <f t="shared" si="16"/>
        <v>8000</v>
      </c>
      <c r="G146" s="46">
        <v>1.7999999999999999E-2</v>
      </c>
      <c r="H146" s="44">
        <f t="shared" si="17"/>
        <v>720</v>
      </c>
      <c r="I146" s="44">
        <v>595</v>
      </c>
      <c r="J146" s="45">
        <v>0</v>
      </c>
      <c r="K146" s="47">
        <f t="shared" si="18"/>
        <v>0</v>
      </c>
      <c r="L146" s="48">
        <f t="shared" si="19"/>
        <v>400</v>
      </c>
      <c r="M146" s="44">
        <f t="shared" si="20"/>
        <v>592.2204999999999</v>
      </c>
      <c r="N146" s="40">
        <f t="shared" si="21"/>
        <v>4192.7794999999969</v>
      </c>
      <c r="O146" s="49">
        <f t="shared" si="22"/>
        <v>0.10481948749999992</v>
      </c>
      <c r="P146" s="70"/>
      <c r="Q146" s="54">
        <f>Таблица255445[[#This Row],[Витрина]]*15%</f>
        <v>6000</v>
      </c>
      <c r="R146" s="56">
        <f>Таблица255445[[#This Row],[Витрина]]-Q146</f>
        <v>34000</v>
      </c>
      <c r="S146" s="57">
        <f>Таблица255445[[#This Row],[Витрина]]*10%</f>
        <v>4000</v>
      </c>
      <c r="T146" s="56">
        <f>Таблица255445[[#This Row],[Витрина]]-(Q146+S146)</f>
        <v>30000</v>
      </c>
    </row>
    <row r="147" spans="1:20" s="43" customFormat="1" hidden="1">
      <c r="A147" s="21"/>
      <c r="B147" s="10"/>
      <c r="C147" s="10"/>
      <c r="D147" s="11" t="str">
        <f>IF(AND(F147&lt;&gt;"",H147&lt;&gt;"",I147&lt;&gt;"",K147&lt;&gt;""),F147+H147+I147+K147,"")</f>
        <v/>
      </c>
      <c r="E147" s="14">
        <v>0.27</v>
      </c>
      <c r="F147" s="44" t="str">
        <f>IF(AND(C147&lt;&gt;"",E147&lt;&gt;""),C147*E147,"")</f>
        <v/>
      </c>
      <c r="G147" s="22">
        <v>1.7999999999999999E-2</v>
      </c>
      <c r="H147" s="44" t="str">
        <f>IF(AND(C147&lt;&gt;"",G147&lt;&gt;""),C147*G147,"")</f>
        <v/>
      </c>
      <c r="I147" s="11"/>
      <c r="J147" s="14">
        <v>0</v>
      </c>
      <c r="K147" s="47" t="str">
        <f>IF(AND(C147&lt;&gt;"",J147&lt;&gt;""),C147*J147,"")</f>
        <v/>
      </c>
      <c r="L147" s="48">
        <f>IFERROR(C147*1%," ")</f>
        <v>0</v>
      </c>
      <c r="M147" s="11" t="str">
        <f>IFERROR((C147-D147)*1.93%," ")</f>
        <v/>
      </c>
      <c r="N147" s="40" t="str">
        <f>IF(AND(C147&lt;&gt;"",D147&lt;&gt;"",L147&lt;&gt;""),C147-(B147+D147+L147+M147),"")</f>
        <v/>
      </c>
      <c r="O147" s="49" t="str">
        <f>IFERROR((N147/C147)*100%," ")</f>
        <v/>
      </c>
      <c r="P147" s="70"/>
      <c r="Q147" s="54"/>
      <c r="R147" s="56"/>
      <c r="S147" s="57"/>
      <c r="T147" s="56"/>
    </row>
    <row r="148" spans="1:20">
      <c r="A148" s="24" t="s">
        <v>90</v>
      </c>
      <c r="B148" s="10">
        <v>26800</v>
      </c>
      <c r="C148" s="10">
        <v>42290</v>
      </c>
      <c r="D148" s="11">
        <f t="shared" si="0"/>
        <v>12774.52</v>
      </c>
      <c r="E148" s="14">
        <v>0.27</v>
      </c>
      <c r="F148" s="13">
        <f t="shared" si="16"/>
        <v>11418.300000000001</v>
      </c>
      <c r="G148" s="22">
        <v>1.7999999999999999E-2</v>
      </c>
      <c r="H148" s="13">
        <f t="shared" si="17"/>
        <v>761.21999999999991</v>
      </c>
      <c r="I148" s="11">
        <v>595</v>
      </c>
      <c r="J148" s="14">
        <v>0</v>
      </c>
      <c r="K148" s="15">
        <f t="shared" si="18"/>
        <v>0</v>
      </c>
      <c r="L148" s="16">
        <f t="shared" si="19"/>
        <v>422.90000000000003</v>
      </c>
      <c r="M148" s="11">
        <f t="shared" si="20"/>
        <v>569.64876399999991</v>
      </c>
      <c r="N148" s="17">
        <f t="shared" si="21"/>
        <v>1722.9312359999967</v>
      </c>
      <c r="O148" s="18">
        <f t="shared" si="22"/>
        <v>4.0740866304090725E-2</v>
      </c>
      <c r="P148" s="73"/>
      <c r="Q148" s="54">
        <f>Таблица255445[[#This Row],[Витрина]]*15%</f>
        <v>6343.5</v>
      </c>
      <c r="R148" s="56">
        <f>Таблица255445[[#This Row],[Витрина]]-Q148</f>
        <v>35946.5</v>
      </c>
      <c r="S148" s="57">
        <f>Таблица255445[[#This Row],[Витрина]]*10%</f>
        <v>4229</v>
      </c>
      <c r="T148" s="56">
        <f>Таблица255445[[#This Row],[Витрина]]-(Q148+S148)</f>
        <v>31717.5</v>
      </c>
    </row>
    <row r="149" spans="1:20" s="43" customFormat="1">
      <c r="A149" s="43" t="s">
        <v>90</v>
      </c>
      <c r="B149" s="40">
        <v>26800</v>
      </c>
      <c r="C149" s="40">
        <v>42290</v>
      </c>
      <c r="D149" s="44">
        <f t="shared" si="0"/>
        <v>9814.2199999999993</v>
      </c>
      <c r="E149" s="45">
        <v>0.2</v>
      </c>
      <c r="F149" s="44">
        <f t="shared" si="16"/>
        <v>8458</v>
      </c>
      <c r="G149" s="46">
        <v>1.7999999999999999E-2</v>
      </c>
      <c r="H149" s="44">
        <f t="shared" si="17"/>
        <v>761.21999999999991</v>
      </c>
      <c r="I149" s="44">
        <v>595</v>
      </c>
      <c r="J149" s="45">
        <v>0</v>
      </c>
      <c r="K149" s="47">
        <f t="shared" si="18"/>
        <v>0</v>
      </c>
      <c r="L149" s="48">
        <f t="shared" si="19"/>
        <v>422.90000000000003</v>
      </c>
      <c r="M149" s="44">
        <f t="shared" si="20"/>
        <v>626.78255399999989</v>
      </c>
      <c r="N149" s="40">
        <f t="shared" si="21"/>
        <v>4626.0974459999998</v>
      </c>
      <c r="O149" s="49">
        <f t="shared" si="22"/>
        <v>0.1093898663040908</v>
      </c>
      <c r="P149" s="72"/>
      <c r="Q149" s="54">
        <f>Таблица255445[[#This Row],[Витрина]]*15%</f>
        <v>6343.5</v>
      </c>
      <c r="R149" s="56">
        <f>Таблица255445[[#This Row],[Витрина]]-Q149</f>
        <v>35946.5</v>
      </c>
      <c r="S149" s="57">
        <f>Таблица255445[[#This Row],[Витрина]]*10%</f>
        <v>4229</v>
      </c>
      <c r="T149" s="56">
        <f>Таблица255445[[#This Row],[Витрина]]-(Q149+S149)</f>
        <v>31717.5</v>
      </c>
    </row>
    <row r="150" spans="1:20">
      <c r="A150" s="21" t="s">
        <v>91</v>
      </c>
      <c r="B150" s="10">
        <v>26300</v>
      </c>
      <c r="C150" s="10">
        <v>41300</v>
      </c>
      <c r="D150" s="11">
        <f t="shared" si="0"/>
        <v>12489.4</v>
      </c>
      <c r="E150" s="14">
        <v>0.27</v>
      </c>
      <c r="F150" s="13">
        <f t="shared" si="16"/>
        <v>11151</v>
      </c>
      <c r="G150" s="22">
        <v>1.7999999999999999E-2</v>
      </c>
      <c r="H150" s="13">
        <f t="shared" si="17"/>
        <v>743.4</v>
      </c>
      <c r="I150" s="11">
        <v>595</v>
      </c>
      <c r="J150" s="14">
        <v>0</v>
      </c>
      <c r="K150" s="15">
        <f t="shared" si="18"/>
        <v>0</v>
      </c>
      <c r="L150" s="16">
        <f t="shared" si="19"/>
        <v>413</v>
      </c>
      <c r="M150" s="11">
        <f t="shared" si="20"/>
        <v>556.04457999999988</v>
      </c>
      <c r="N150" s="17">
        <f t="shared" si="21"/>
        <v>1541.555419999997</v>
      </c>
      <c r="O150" s="18">
        <f t="shared" si="22"/>
        <v>3.7325797094430922E-2</v>
      </c>
      <c r="P150" s="73"/>
      <c r="Q150" s="54">
        <f>Таблица255445[[#This Row],[Витрина]]*15%</f>
        <v>6195</v>
      </c>
      <c r="R150" s="56">
        <f>Таблица255445[[#This Row],[Витрина]]-Q150</f>
        <v>35105</v>
      </c>
      <c r="S150" s="57">
        <f>Таблица255445[[#This Row],[Витрина]]*10%</f>
        <v>4130</v>
      </c>
      <c r="T150" s="56">
        <f>Таблица255445[[#This Row],[Витрина]]-(Q150+S150)</f>
        <v>30975</v>
      </c>
    </row>
    <row r="151" spans="1:20" s="43" customFormat="1">
      <c r="A151" s="43" t="s">
        <v>91</v>
      </c>
      <c r="B151" s="40">
        <v>26300</v>
      </c>
      <c r="C151" s="40">
        <v>41300</v>
      </c>
      <c r="D151" s="44">
        <f t="shared" si="0"/>
        <v>9598.4</v>
      </c>
      <c r="E151" s="45">
        <v>0.2</v>
      </c>
      <c r="F151" s="44">
        <f t="shared" si="16"/>
        <v>8260</v>
      </c>
      <c r="G151" s="46">
        <v>1.7999999999999999E-2</v>
      </c>
      <c r="H151" s="44">
        <f t="shared" si="17"/>
        <v>743.4</v>
      </c>
      <c r="I151" s="44">
        <v>595</v>
      </c>
      <c r="J151" s="45">
        <v>0</v>
      </c>
      <c r="K151" s="47">
        <f t="shared" si="18"/>
        <v>0</v>
      </c>
      <c r="L151" s="48">
        <f t="shared" si="19"/>
        <v>413</v>
      </c>
      <c r="M151" s="44">
        <f t="shared" si="20"/>
        <v>611.84087999999986</v>
      </c>
      <c r="N151" s="40">
        <f t="shared" si="21"/>
        <v>4376.7591199999952</v>
      </c>
      <c r="O151" s="49">
        <f t="shared" si="22"/>
        <v>0.10597479709443088</v>
      </c>
      <c r="P151" s="72"/>
      <c r="Q151" s="54">
        <f>Таблица255445[[#This Row],[Витрина]]*15%</f>
        <v>6195</v>
      </c>
      <c r="R151" s="56">
        <f>Таблица255445[[#This Row],[Витрина]]-Q151</f>
        <v>35105</v>
      </c>
      <c r="S151" s="57">
        <f>Таблица255445[[#This Row],[Витрина]]*10%</f>
        <v>4130</v>
      </c>
      <c r="T151" s="56">
        <f>Таблица255445[[#This Row],[Витрина]]-(Q151+S151)</f>
        <v>30975</v>
      </c>
    </row>
    <row r="152" spans="1:20">
      <c r="A152" s="24" t="s">
        <v>92</v>
      </c>
      <c r="B152" s="10">
        <v>27000</v>
      </c>
      <c r="C152" s="10">
        <v>42400</v>
      </c>
      <c r="D152" s="11">
        <f t="shared" si="0"/>
        <v>12806.2</v>
      </c>
      <c r="E152" s="14">
        <v>0.27</v>
      </c>
      <c r="F152" s="13">
        <f t="shared" si="16"/>
        <v>11448</v>
      </c>
      <c r="G152" s="22">
        <v>1.7999999999999999E-2</v>
      </c>
      <c r="H152" s="13">
        <f t="shared" si="17"/>
        <v>763.19999999999993</v>
      </c>
      <c r="I152" s="11">
        <v>595</v>
      </c>
      <c r="J152" s="14">
        <v>0</v>
      </c>
      <c r="K152" s="15">
        <f t="shared" si="18"/>
        <v>0</v>
      </c>
      <c r="L152" s="16">
        <f t="shared" si="19"/>
        <v>424</v>
      </c>
      <c r="M152" s="11">
        <f t="shared" si="20"/>
        <v>571.16033999999991</v>
      </c>
      <c r="N152" s="17">
        <f t="shared" si="21"/>
        <v>1598.6396600000007</v>
      </c>
      <c r="O152" s="18">
        <f t="shared" si="22"/>
        <v>3.7703765566037752E-2</v>
      </c>
      <c r="P152" s="73"/>
      <c r="Q152" s="54">
        <f>Таблица255445[[#This Row],[Витрина]]*15%</f>
        <v>6360</v>
      </c>
      <c r="R152" s="56">
        <f>Таблица255445[[#This Row],[Витрина]]-Q152</f>
        <v>36040</v>
      </c>
      <c r="S152" s="57">
        <f>Таблица255445[[#This Row],[Витрина]]*10%</f>
        <v>4240</v>
      </c>
      <c r="T152" s="56">
        <f>Таблица255445[[#This Row],[Витрина]]-(Q152+S152)</f>
        <v>31800</v>
      </c>
    </row>
    <row r="153" spans="1:20" s="43" customFormat="1">
      <c r="A153" s="43" t="s">
        <v>92</v>
      </c>
      <c r="B153" s="40">
        <v>27000</v>
      </c>
      <c r="C153" s="40">
        <v>42400</v>
      </c>
      <c r="D153" s="44">
        <f t="shared" si="0"/>
        <v>9838.2000000000007</v>
      </c>
      <c r="E153" s="45">
        <v>0.2</v>
      </c>
      <c r="F153" s="44">
        <f t="shared" si="16"/>
        <v>8480</v>
      </c>
      <c r="G153" s="46">
        <v>1.7999999999999999E-2</v>
      </c>
      <c r="H153" s="44">
        <f t="shared" si="17"/>
        <v>763.19999999999993</v>
      </c>
      <c r="I153" s="44">
        <v>595</v>
      </c>
      <c r="J153" s="45">
        <v>0</v>
      </c>
      <c r="K153" s="47">
        <f t="shared" si="18"/>
        <v>0</v>
      </c>
      <c r="L153" s="48">
        <f t="shared" si="19"/>
        <v>424</v>
      </c>
      <c r="M153" s="44">
        <f t="shared" si="20"/>
        <v>628.44273999999996</v>
      </c>
      <c r="N153" s="40">
        <f t="shared" si="21"/>
        <v>4509.3572600000043</v>
      </c>
      <c r="O153" s="49">
        <f t="shared" si="22"/>
        <v>0.10635276556603784</v>
      </c>
      <c r="P153" s="72"/>
      <c r="Q153" s="54">
        <f>Таблица255445[[#This Row],[Витрина]]*15%</f>
        <v>6360</v>
      </c>
      <c r="R153" s="56">
        <f>Таблица255445[[#This Row],[Витрина]]-Q153</f>
        <v>36040</v>
      </c>
      <c r="S153" s="57">
        <f>Таблица255445[[#This Row],[Витрина]]*10%</f>
        <v>4240</v>
      </c>
      <c r="T153" s="56">
        <f>Таблица255445[[#This Row],[Витрина]]-(Q153+S153)</f>
        <v>31800</v>
      </c>
    </row>
    <row r="154" spans="1:20" hidden="1">
      <c r="A154" s="24" t="s">
        <v>93</v>
      </c>
      <c r="B154" s="10">
        <v>27000</v>
      </c>
      <c r="C154" s="10">
        <v>42400</v>
      </c>
      <c r="D154" s="11">
        <f t="shared" si="0"/>
        <v>12806.2</v>
      </c>
      <c r="E154" s="14">
        <v>0.27</v>
      </c>
      <c r="F154" s="13">
        <f t="shared" si="16"/>
        <v>11448</v>
      </c>
      <c r="G154" s="22">
        <v>1.7999999999999999E-2</v>
      </c>
      <c r="H154" s="13">
        <f t="shared" si="17"/>
        <v>763.19999999999993</v>
      </c>
      <c r="I154" s="11">
        <v>595</v>
      </c>
      <c r="J154" s="14">
        <v>0</v>
      </c>
      <c r="K154" s="15">
        <f t="shared" si="18"/>
        <v>0</v>
      </c>
      <c r="L154" s="16">
        <f t="shared" si="19"/>
        <v>424</v>
      </c>
      <c r="M154" s="11">
        <f t="shared" si="20"/>
        <v>571.16033999999991</v>
      </c>
      <c r="N154" s="17">
        <f t="shared" si="21"/>
        <v>1598.6396600000007</v>
      </c>
      <c r="O154" s="18">
        <f t="shared" si="22"/>
        <v>3.7703765566037752E-2</v>
      </c>
      <c r="P154" s="55"/>
      <c r="Q154" s="54">
        <f>Таблица255445[[#This Row],[Витрина]]*15%</f>
        <v>6360</v>
      </c>
      <c r="R154" s="56">
        <f>Таблица255445[[#This Row],[Витрина]]-Q154</f>
        <v>36040</v>
      </c>
      <c r="S154" s="57">
        <f>Таблица255445[[#This Row],[Витрина]]*10%</f>
        <v>4240</v>
      </c>
      <c r="T154" s="56">
        <f>Таблица255445[[#This Row],[Витрина]]-(Q154+S154)</f>
        <v>31800</v>
      </c>
    </row>
    <row r="155" spans="1:20" s="43" customFormat="1" hidden="1">
      <c r="A155" s="43" t="s">
        <v>93</v>
      </c>
      <c r="B155" s="40">
        <v>27000</v>
      </c>
      <c r="C155" s="40">
        <v>42400</v>
      </c>
      <c r="D155" s="44">
        <f t="shared" si="0"/>
        <v>9838.2000000000007</v>
      </c>
      <c r="E155" s="45">
        <v>0.2</v>
      </c>
      <c r="F155" s="44">
        <f t="shared" si="16"/>
        <v>8480</v>
      </c>
      <c r="G155" s="46">
        <v>1.7999999999999999E-2</v>
      </c>
      <c r="H155" s="44">
        <f t="shared" si="17"/>
        <v>763.19999999999993</v>
      </c>
      <c r="I155" s="44">
        <v>595</v>
      </c>
      <c r="J155" s="45">
        <v>0</v>
      </c>
      <c r="K155" s="47">
        <f t="shared" si="18"/>
        <v>0</v>
      </c>
      <c r="L155" s="48">
        <f t="shared" si="19"/>
        <v>424</v>
      </c>
      <c r="M155" s="44">
        <f t="shared" si="20"/>
        <v>628.44273999999996</v>
      </c>
      <c r="N155" s="40">
        <f t="shared" si="21"/>
        <v>4509.3572600000043</v>
      </c>
      <c r="O155" s="49">
        <f t="shared" si="22"/>
        <v>0.10635276556603784</v>
      </c>
      <c r="P155" s="70"/>
      <c r="Q155" s="54">
        <f>Таблица255445[[#This Row],[Витрина]]*15%</f>
        <v>6360</v>
      </c>
      <c r="R155" s="56">
        <f>Таблица255445[[#This Row],[Витрина]]-Q155</f>
        <v>36040</v>
      </c>
      <c r="S155" s="57">
        <f>Таблица255445[[#This Row],[Витрина]]*10%</f>
        <v>4240</v>
      </c>
      <c r="T155" s="56">
        <f>Таблица255445[[#This Row],[Витрина]]-(Q155+S155)</f>
        <v>31800</v>
      </c>
    </row>
    <row r="156" spans="1:20" hidden="1">
      <c r="A156" s="30" t="s">
        <v>94</v>
      </c>
      <c r="D156" s="11" t="str">
        <f t="shared" si="0"/>
        <v/>
      </c>
      <c r="E156" s="14">
        <v>0.27</v>
      </c>
      <c r="F156" s="13" t="str">
        <f t="shared" si="16"/>
        <v/>
      </c>
      <c r="G156" s="22">
        <v>1.7999999999999999E-2</v>
      </c>
      <c r="H156" s="13" t="str">
        <f t="shared" si="17"/>
        <v/>
      </c>
      <c r="I156" s="11"/>
      <c r="J156" s="14">
        <v>0</v>
      </c>
      <c r="K156" s="15" t="str">
        <f t="shared" si="18"/>
        <v/>
      </c>
      <c r="L156" s="16">
        <f t="shared" si="19"/>
        <v>0</v>
      </c>
      <c r="M156" s="11" t="str">
        <f t="shared" si="20"/>
        <v/>
      </c>
      <c r="N156" s="17" t="str">
        <f t="shared" si="21"/>
        <v/>
      </c>
      <c r="O156" s="18" t="str">
        <f t="shared" si="22"/>
        <v/>
      </c>
      <c r="P156" s="55"/>
      <c r="Q156" s="54">
        <f>Таблица255445[[#This Row],[Витрина]]*15%</f>
        <v>0</v>
      </c>
      <c r="R156" s="56">
        <f>Таблица255445[[#This Row],[Витрина]]-Q156</f>
        <v>0</v>
      </c>
      <c r="S156" s="57">
        <f>Таблица255445[[#This Row],[Витрина]]*10%</f>
        <v>0</v>
      </c>
      <c r="T156" s="56">
        <f>Таблица255445[[#This Row],[Витрина]]-(Q156+S156)</f>
        <v>0</v>
      </c>
    </row>
    <row r="157" spans="1:20">
      <c r="A157" s="21" t="s">
        <v>95</v>
      </c>
      <c r="B157" s="10">
        <v>29000</v>
      </c>
      <c r="C157" s="10">
        <v>45550</v>
      </c>
      <c r="D157" s="11">
        <f t="shared" si="0"/>
        <v>13713.4</v>
      </c>
      <c r="E157" s="14">
        <v>0.27</v>
      </c>
      <c r="F157" s="13">
        <f t="shared" si="16"/>
        <v>12298.5</v>
      </c>
      <c r="G157" s="22">
        <v>1.7999999999999999E-2</v>
      </c>
      <c r="H157" s="13">
        <f t="shared" si="17"/>
        <v>819.9</v>
      </c>
      <c r="I157" s="11">
        <v>595</v>
      </c>
      <c r="J157" s="14">
        <v>0</v>
      </c>
      <c r="K157" s="15">
        <f t="shared" si="18"/>
        <v>0</v>
      </c>
      <c r="L157" s="16">
        <f t="shared" si="19"/>
        <v>455.5</v>
      </c>
      <c r="M157" s="11">
        <f t="shared" si="20"/>
        <v>614.44637999999986</v>
      </c>
      <c r="N157" s="17">
        <f t="shared" si="21"/>
        <v>1766.6536199999973</v>
      </c>
      <c r="O157" s="18">
        <f t="shared" si="22"/>
        <v>3.8784931284302902E-2</v>
      </c>
      <c r="P157" s="73"/>
      <c r="Q157" s="54">
        <f>Таблица255445[[#This Row],[Витрина]]*15%</f>
        <v>6832.5</v>
      </c>
      <c r="R157" s="56">
        <f>Таблица255445[[#This Row],[Витрина]]-Q157</f>
        <v>38717.5</v>
      </c>
      <c r="S157" s="57">
        <f>Таблица255445[[#This Row],[Витрина]]*10%</f>
        <v>4555</v>
      </c>
      <c r="T157" s="56">
        <f>Таблица255445[[#This Row],[Витрина]]-(Q157+S157)</f>
        <v>34162.5</v>
      </c>
    </row>
    <row r="158" spans="1:20" s="43" customFormat="1">
      <c r="A158" s="43" t="s">
        <v>95</v>
      </c>
      <c r="B158" s="40">
        <v>29000</v>
      </c>
      <c r="C158" s="40">
        <v>45550</v>
      </c>
      <c r="D158" s="44">
        <f t="shared" si="0"/>
        <v>10524.9</v>
      </c>
      <c r="E158" s="45">
        <v>0.2</v>
      </c>
      <c r="F158" s="44">
        <f t="shared" si="16"/>
        <v>9110</v>
      </c>
      <c r="G158" s="46">
        <v>1.7999999999999999E-2</v>
      </c>
      <c r="H158" s="44">
        <f t="shared" si="17"/>
        <v>819.9</v>
      </c>
      <c r="I158" s="44">
        <v>595</v>
      </c>
      <c r="J158" s="45">
        <v>0</v>
      </c>
      <c r="K158" s="47">
        <f t="shared" si="18"/>
        <v>0</v>
      </c>
      <c r="L158" s="48">
        <f t="shared" si="19"/>
        <v>455.5</v>
      </c>
      <c r="M158" s="44">
        <f t="shared" si="20"/>
        <v>675.98442999999986</v>
      </c>
      <c r="N158" s="40">
        <f t="shared" si="21"/>
        <v>4893.6155700000018</v>
      </c>
      <c r="O158" s="49">
        <f t="shared" si="22"/>
        <v>0.10743393128430301</v>
      </c>
      <c r="P158" s="72"/>
      <c r="Q158" s="54">
        <f>Таблица255445[[#This Row],[Витрина]]*15%</f>
        <v>6832.5</v>
      </c>
      <c r="R158" s="56">
        <f>Таблица255445[[#This Row],[Витрина]]-Q158</f>
        <v>38717.5</v>
      </c>
      <c r="S158" s="57">
        <f>Таблица255445[[#This Row],[Витрина]]*10%</f>
        <v>4555</v>
      </c>
      <c r="T158" s="56">
        <f>Таблица255445[[#This Row],[Витрина]]-(Q158+S158)</f>
        <v>34162.5</v>
      </c>
    </row>
    <row r="159" spans="1:20" hidden="1">
      <c r="A159" s="21" t="s">
        <v>96</v>
      </c>
      <c r="C159" s="10">
        <v>49999</v>
      </c>
      <c r="D159" s="11">
        <f t="shared" si="0"/>
        <v>14994.712000000001</v>
      </c>
      <c r="E159" s="14">
        <v>0.27</v>
      </c>
      <c r="F159" s="13">
        <f t="shared" si="16"/>
        <v>13499.730000000001</v>
      </c>
      <c r="G159" s="22">
        <v>1.7999999999999999E-2</v>
      </c>
      <c r="H159" s="13">
        <f t="shared" si="17"/>
        <v>899.98199999999997</v>
      </c>
      <c r="I159" s="11">
        <v>595</v>
      </c>
      <c r="J159" s="14">
        <v>0</v>
      </c>
      <c r="K159" s="15">
        <f t="shared" si="18"/>
        <v>0</v>
      </c>
      <c r="L159" s="16">
        <f t="shared" si="19"/>
        <v>499.99</v>
      </c>
      <c r="M159" s="11">
        <f t="shared" si="20"/>
        <v>675.58275839999988</v>
      </c>
      <c r="N159" s="17">
        <f t="shared" si="21"/>
        <v>33828.715241600003</v>
      </c>
      <c r="O159" s="18">
        <f t="shared" si="22"/>
        <v>0.67658783658873178</v>
      </c>
      <c r="P159" s="55"/>
      <c r="Q159" s="54">
        <f>Таблица255445[[#This Row],[Витрина]]*15%</f>
        <v>7499.8499999999995</v>
      </c>
      <c r="R159" s="56">
        <f>Таблица255445[[#This Row],[Витрина]]-Q159</f>
        <v>42499.15</v>
      </c>
      <c r="S159" s="57">
        <f>Таблица255445[[#This Row],[Витрина]]*10%</f>
        <v>4999.9000000000005</v>
      </c>
      <c r="T159" s="56">
        <f>Таблица255445[[#This Row],[Витрина]]-(Q159+S159)</f>
        <v>37499.25</v>
      </c>
    </row>
    <row r="160" spans="1:20" s="43" customFormat="1" hidden="1">
      <c r="A160" s="43" t="s">
        <v>96</v>
      </c>
      <c r="B160" s="40"/>
      <c r="C160" s="40">
        <v>49999</v>
      </c>
      <c r="D160" s="44">
        <f t="shared" si="0"/>
        <v>11494.782000000001</v>
      </c>
      <c r="E160" s="45">
        <v>0.2</v>
      </c>
      <c r="F160" s="44">
        <f t="shared" si="16"/>
        <v>9999.8000000000011</v>
      </c>
      <c r="G160" s="46">
        <v>1.7999999999999999E-2</v>
      </c>
      <c r="H160" s="44">
        <f t="shared" si="17"/>
        <v>899.98199999999997</v>
      </c>
      <c r="I160" s="44">
        <v>595</v>
      </c>
      <c r="J160" s="45">
        <v>0</v>
      </c>
      <c r="K160" s="47">
        <f t="shared" si="18"/>
        <v>0</v>
      </c>
      <c r="L160" s="48">
        <f t="shared" si="19"/>
        <v>499.99</v>
      </c>
      <c r="M160" s="44">
        <f t="shared" si="20"/>
        <v>743.13140739999994</v>
      </c>
      <c r="N160" s="40">
        <f t="shared" si="21"/>
        <v>37261.096592599999</v>
      </c>
      <c r="O160" s="49">
        <f t="shared" si="22"/>
        <v>0.74523683658873174</v>
      </c>
      <c r="P160" s="70"/>
      <c r="Q160" s="54">
        <f>Таблица255445[[#This Row],[Витрина]]*15%</f>
        <v>7499.8499999999995</v>
      </c>
      <c r="R160" s="56">
        <f>Таблица255445[[#This Row],[Витрина]]-Q160</f>
        <v>42499.15</v>
      </c>
      <c r="S160" s="57">
        <f>Таблица255445[[#This Row],[Витрина]]*10%</f>
        <v>4999.9000000000005</v>
      </c>
      <c r="T160" s="56">
        <f>Таблица255445[[#This Row],[Витрина]]-(Q160+S160)</f>
        <v>37499.25</v>
      </c>
    </row>
    <row r="161" spans="1:20">
      <c r="A161" s="24" t="s">
        <v>97</v>
      </c>
      <c r="B161" s="10">
        <v>30000</v>
      </c>
      <c r="C161" s="10">
        <v>47190</v>
      </c>
      <c r="D161" s="11">
        <f t="shared" si="0"/>
        <v>14185.720000000001</v>
      </c>
      <c r="E161" s="14">
        <v>0.27</v>
      </c>
      <c r="F161" s="13">
        <f t="shared" si="16"/>
        <v>12741.300000000001</v>
      </c>
      <c r="G161" s="22">
        <v>1.7999999999999999E-2</v>
      </c>
      <c r="H161" s="13">
        <f t="shared" si="17"/>
        <v>849.42</v>
      </c>
      <c r="I161" s="11">
        <v>595</v>
      </c>
      <c r="J161" s="14">
        <v>0</v>
      </c>
      <c r="K161" s="15">
        <f t="shared" si="18"/>
        <v>0</v>
      </c>
      <c r="L161" s="16">
        <f t="shared" si="19"/>
        <v>471.90000000000003</v>
      </c>
      <c r="M161" s="11">
        <f t="shared" si="20"/>
        <v>636.98260399999992</v>
      </c>
      <c r="N161" s="17">
        <f t="shared" si="21"/>
        <v>1895.3973960000003</v>
      </c>
      <c r="O161" s="18">
        <f t="shared" si="22"/>
        <v>4.0165234075015897E-2</v>
      </c>
      <c r="P161" s="73"/>
      <c r="Q161" s="54">
        <f>Таблица255445[[#This Row],[Витрина]]*15%</f>
        <v>7078.5</v>
      </c>
      <c r="R161" s="56">
        <f>Таблица255445[[#This Row],[Витрина]]-Q161</f>
        <v>40111.5</v>
      </c>
      <c r="S161" s="57">
        <f>Таблица255445[[#This Row],[Витрина]]*10%</f>
        <v>4719</v>
      </c>
      <c r="T161" s="56">
        <f>Таблица255445[[#This Row],[Витрина]]-(Q161+S161)</f>
        <v>35392.5</v>
      </c>
    </row>
    <row r="162" spans="1:20" s="43" customFormat="1">
      <c r="A162" s="43" t="s">
        <v>97</v>
      </c>
      <c r="B162" s="40">
        <v>30000</v>
      </c>
      <c r="C162" s="40">
        <v>47190</v>
      </c>
      <c r="D162" s="44">
        <f t="shared" si="0"/>
        <v>10882.42</v>
      </c>
      <c r="E162" s="45">
        <v>0.2</v>
      </c>
      <c r="F162" s="44">
        <f t="shared" si="16"/>
        <v>9438</v>
      </c>
      <c r="G162" s="46">
        <v>1.7999999999999999E-2</v>
      </c>
      <c r="H162" s="44">
        <f t="shared" si="17"/>
        <v>849.42</v>
      </c>
      <c r="I162" s="44">
        <v>595</v>
      </c>
      <c r="J162" s="45">
        <v>0</v>
      </c>
      <c r="K162" s="47">
        <f t="shared" si="18"/>
        <v>0</v>
      </c>
      <c r="L162" s="48">
        <f t="shared" si="19"/>
        <v>471.90000000000003</v>
      </c>
      <c r="M162" s="44">
        <f t="shared" si="20"/>
        <v>700.73629399999993</v>
      </c>
      <c r="N162" s="40">
        <f t="shared" si="21"/>
        <v>5134.9437059999982</v>
      </c>
      <c r="O162" s="49">
        <f t="shared" si="22"/>
        <v>0.10881423407501585</v>
      </c>
      <c r="P162" s="72"/>
      <c r="Q162" s="54">
        <f>Таблица255445[[#This Row],[Витрина]]*15%</f>
        <v>7078.5</v>
      </c>
      <c r="R162" s="56">
        <f>Таблица255445[[#This Row],[Витрина]]-Q162</f>
        <v>40111.5</v>
      </c>
      <c r="S162" s="57">
        <f>Таблица255445[[#This Row],[Витрина]]*10%</f>
        <v>4719</v>
      </c>
      <c r="T162" s="56">
        <f>Таблица255445[[#This Row],[Витрина]]-(Q162+S162)</f>
        <v>35392.5</v>
      </c>
    </row>
    <row r="163" spans="1:20" hidden="1">
      <c r="A163" s="24" t="s">
        <v>98</v>
      </c>
      <c r="C163" s="10">
        <v>49890</v>
      </c>
      <c r="D163" s="11">
        <f t="shared" si="0"/>
        <v>14963.320000000002</v>
      </c>
      <c r="E163" s="14">
        <v>0.27</v>
      </c>
      <c r="F163" s="13">
        <f t="shared" si="16"/>
        <v>13470.300000000001</v>
      </c>
      <c r="G163" s="22">
        <v>1.7999999999999999E-2</v>
      </c>
      <c r="H163" s="13">
        <f t="shared" si="17"/>
        <v>898.02</v>
      </c>
      <c r="I163" s="11">
        <v>595</v>
      </c>
      <c r="J163" s="14">
        <v>0</v>
      </c>
      <c r="K163" s="15">
        <f t="shared" si="18"/>
        <v>0</v>
      </c>
      <c r="L163" s="16">
        <f t="shared" si="19"/>
        <v>498.90000000000003</v>
      </c>
      <c r="M163" s="11">
        <f t="shared" si="20"/>
        <v>674.08492399999989</v>
      </c>
      <c r="N163" s="17">
        <f t="shared" si="21"/>
        <v>33753.695075999996</v>
      </c>
      <c r="O163" s="18">
        <f t="shared" si="22"/>
        <v>0.6765623386650631</v>
      </c>
      <c r="P163" s="55"/>
      <c r="Q163" s="54">
        <f>Таблица255445[[#This Row],[Витрина]]*15%</f>
        <v>7483.5</v>
      </c>
      <c r="R163" s="56">
        <f>Таблица255445[[#This Row],[Витрина]]-Q163</f>
        <v>42406.5</v>
      </c>
      <c r="S163" s="57">
        <f>Таблица255445[[#This Row],[Витрина]]*10%</f>
        <v>4989</v>
      </c>
      <c r="T163" s="56">
        <f>Таблица255445[[#This Row],[Витрина]]-(Q163+S163)</f>
        <v>37417.5</v>
      </c>
    </row>
    <row r="164" spans="1:20" s="43" customFormat="1" hidden="1">
      <c r="A164" s="43" t="s">
        <v>98</v>
      </c>
      <c r="B164" s="40"/>
      <c r="C164" s="40">
        <v>49890</v>
      </c>
      <c r="D164" s="44">
        <f t="shared" si="0"/>
        <v>11471.02</v>
      </c>
      <c r="E164" s="45">
        <v>0.2</v>
      </c>
      <c r="F164" s="44">
        <f t="shared" si="16"/>
        <v>9978</v>
      </c>
      <c r="G164" s="46">
        <v>1.7999999999999999E-2</v>
      </c>
      <c r="H164" s="44">
        <f t="shared" si="17"/>
        <v>898.02</v>
      </c>
      <c r="I164" s="44">
        <v>595</v>
      </c>
      <c r="J164" s="45">
        <v>0</v>
      </c>
      <c r="K164" s="47">
        <f t="shared" si="18"/>
        <v>0</v>
      </c>
      <c r="L164" s="48">
        <f t="shared" si="19"/>
        <v>498.90000000000003</v>
      </c>
      <c r="M164" s="44">
        <f t="shared" si="20"/>
        <v>741.48631399999988</v>
      </c>
      <c r="N164" s="40">
        <f t="shared" si="21"/>
        <v>37178.593686</v>
      </c>
      <c r="O164" s="49">
        <f t="shared" si="22"/>
        <v>0.74521133866506317</v>
      </c>
      <c r="P164" s="70"/>
      <c r="Q164" s="54">
        <f>Таблица255445[[#This Row],[Витрина]]*15%</f>
        <v>7483.5</v>
      </c>
      <c r="R164" s="56">
        <f>Таблица255445[[#This Row],[Витрина]]-Q164</f>
        <v>42406.5</v>
      </c>
      <c r="S164" s="57">
        <f>Таблица255445[[#This Row],[Витрина]]*10%</f>
        <v>4989</v>
      </c>
      <c r="T164" s="56">
        <f>Таблица255445[[#This Row],[Витрина]]-(Q164+S164)</f>
        <v>37417.5</v>
      </c>
    </row>
    <row r="165" spans="1:20" hidden="1">
      <c r="A165" s="24" t="s">
        <v>99</v>
      </c>
      <c r="C165" s="10">
        <v>49890</v>
      </c>
      <c r="D165" s="11">
        <f t="shared" si="0"/>
        <v>14963.320000000002</v>
      </c>
      <c r="E165" s="14">
        <v>0.27</v>
      </c>
      <c r="F165" s="13">
        <f t="shared" si="16"/>
        <v>13470.300000000001</v>
      </c>
      <c r="G165" s="22">
        <v>1.7999999999999999E-2</v>
      </c>
      <c r="H165" s="13">
        <f t="shared" si="17"/>
        <v>898.02</v>
      </c>
      <c r="I165" s="11">
        <v>595</v>
      </c>
      <c r="J165" s="14">
        <v>0</v>
      </c>
      <c r="K165" s="15">
        <f t="shared" si="18"/>
        <v>0</v>
      </c>
      <c r="L165" s="16">
        <f t="shared" si="19"/>
        <v>498.90000000000003</v>
      </c>
      <c r="M165" s="11">
        <f t="shared" si="20"/>
        <v>674.08492399999989</v>
      </c>
      <c r="N165" s="17">
        <f t="shared" si="21"/>
        <v>33753.695075999996</v>
      </c>
      <c r="O165" s="18">
        <f t="shared" si="22"/>
        <v>0.6765623386650631</v>
      </c>
      <c r="P165" s="55"/>
      <c r="Q165" s="54">
        <f>Таблица255445[[#This Row],[Витрина]]*15%</f>
        <v>7483.5</v>
      </c>
      <c r="R165" s="56">
        <f>Таблица255445[[#This Row],[Витрина]]-Q165</f>
        <v>42406.5</v>
      </c>
      <c r="S165" s="57">
        <f>Таблица255445[[#This Row],[Витрина]]*10%</f>
        <v>4989</v>
      </c>
      <c r="T165" s="56">
        <f>Таблица255445[[#This Row],[Витрина]]-(Q165+S165)</f>
        <v>37417.5</v>
      </c>
    </row>
    <row r="166" spans="1:20" s="43" customFormat="1" hidden="1">
      <c r="A166" s="43" t="s">
        <v>99</v>
      </c>
      <c r="B166" s="40"/>
      <c r="C166" s="40">
        <v>49890</v>
      </c>
      <c r="D166" s="44">
        <f t="shared" si="0"/>
        <v>11471.02</v>
      </c>
      <c r="E166" s="45">
        <v>0.2</v>
      </c>
      <c r="F166" s="44">
        <f t="shared" si="16"/>
        <v>9978</v>
      </c>
      <c r="G166" s="46">
        <v>1.7999999999999999E-2</v>
      </c>
      <c r="H166" s="44">
        <f t="shared" si="17"/>
        <v>898.02</v>
      </c>
      <c r="I166" s="44">
        <v>595</v>
      </c>
      <c r="J166" s="45">
        <v>0</v>
      </c>
      <c r="K166" s="47">
        <f t="shared" si="18"/>
        <v>0</v>
      </c>
      <c r="L166" s="48">
        <f t="shared" si="19"/>
        <v>498.90000000000003</v>
      </c>
      <c r="M166" s="44">
        <f t="shared" si="20"/>
        <v>741.48631399999988</v>
      </c>
      <c r="N166" s="40">
        <f t="shared" si="21"/>
        <v>37178.593686</v>
      </c>
      <c r="O166" s="49">
        <f t="shared" si="22"/>
        <v>0.74521133866506317</v>
      </c>
      <c r="P166" s="70"/>
      <c r="Q166" s="54">
        <f>Таблица255445[[#This Row],[Витрина]]*15%</f>
        <v>7483.5</v>
      </c>
      <c r="R166" s="56">
        <f>Таблица255445[[#This Row],[Витрина]]-Q166</f>
        <v>42406.5</v>
      </c>
      <c r="S166" s="57">
        <f>Таблица255445[[#This Row],[Витрина]]*10%</f>
        <v>4989</v>
      </c>
      <c r="T166" s="56">
        <f>Таблица255445[[#This Row],[Витрина]]-(Q166+S166)</f>
        <v>37417.5</v>
      </c>
    </row>
    <row r="167" spans="1:20" hidden="1">
      <c r="A167" s="24" t="s">
        <v>100</v>
      </c>
      <c r="C167" s="10">
        <v>49990</v>
      </c>
      <c r="D167" s="11">
        <f t="shared" si="0"/>
        <v>14992.12</v>
      </c>
      <c r="E167" s="14">
        <v>0.27</v>
      </c>
      <c r="F167" s="13">
        <f t="shared" si="16"/>
        <v>13497.300000000001</v>
      </c>
      <c r="G167" s="22">
        <v>1.7999999999999999E-2</v>
      </c>
      <c r="H167" s="13">
        <f t="shared" si="17"/>
        <v>899.81999999999994</v>
      </c>
      <c r="I167" s="11">
        <v>595</v>
      </c>
      <c r="J167" s="14">
        <v>0</v>
      </c>
      <c r="K167" s="15">
        <f t="shared" si="18"/>
        <v>0</v>
      </c>
      <c r="L167" s="16">
        <f t="shared" si="19"/>
        <v>499.90000000000003</v>
      </c>
      <c r="M167" s="11">
        <f t="shared" si="20"/>
        <v>675.45908399999985</v>
      </c>
      <c r="N167" s="17">
        <f t="shared" si="21"/>
        <v>33822.520916000001</v>
      </c>
      <c r="O167" s="18">
        <f t="shared" si="22"/>
        <v>0.67658573546709344</v>
      </c>
      <c r="P167" s="55"/>
      <c r="Q167" s="54">
        <f>Таблица255445[[#This Row],[Витрина]]*15%</f>
        <v>7498.5</v>
      </c>
      <c r="R167" s="56">
        <f>Таблица255445[[#This Row],[Витрина]]-Q167</f>
        <v>42491.5</v>
      </c>
      <c r="S167" s="57">
        <f>Таблица255445[[#This Row],[Витрина]]*10%</f>
        <v>4999</v>
      </c>
      <c r="T167" s="56">
        <f>Таблица255445[[#This Row],[Витрина]]-(Q167+S167)</f>
        <v>37492.5</v>
      </c>
    </row>
    <row r="168" spans="1:20" s="43" customFormat="1" hidden="1">
      <c r="A168" s="43" t="s">
        <v>100</v>
      </c>
      <c r="B168" s="40"/>
      <c r="C168" s="40">
        <v>49990</v>
      </c>
      <c r="D168" s="44">
        <f t="shared" si="0"/>
        <v>11492.82</v>
      </c>
      <c r="E168" s="45">
        <v>0.2</v>
      </c>
      <c r="F168" s="44">
        <f t="shared" si="16"/>
        <v>9998</v>
      </c>
      <c r="G168" s="46">
        <v>1.7999999999999999E-2</v>
      </c>
      <c r="H168" s="44">
        <f t="shared" si="17"/>
        <v>899.81999999999994</v>
      </c>
      <c r="I168" s="44">
        <v>595</v>
      </c>
      <c r="J168" s="45">
        <v>0</v>
      </c>
      <c r="K168" s="47">
        <f t="shared" si="18"/>
        <v>0</v>
      </c>
      <c r="L168" s="48">
        <f t="shared" si="19"/>
        <v>499.90000000000003</v>
      </c>
      <c r="M168" s="44">
        <f t="shared" si="20"/>
        <v>742.99557399999992</v>
      </c>
      <c r="N168" s="40">
        <f t="shared" si="21"/>
        <v>37254.284425999998</v>
      </c>
      <c r="O168" s="49">
        <f t="shared" si="22"/>
        <v>0.7452347354670934</v>
      </c>
      <c r="P168" s="70"/>
      <c r="Q168" s="54">
        <f>Таблица255445[[#This Row],[Витрина]]*15%</f>
        <v>7498.5</v>
      </c>
      <c r="R168" s="56">
        <f>Таблица255445[[#This Row],[Витрина]]-Q168</f>
        <v>42491.5</v>
      </c>
      <c r="S168" s="57">
        <f>Таблица255445[[#This Row],[Витрина]]*10%</f>
        <v>4999</v>
      </c>
      <c r="T168" s="56">
        <f>Таблица255445[[#This Row],[Витрина]]-(Q168+S168)</f>
        <v>37492.5</v>
      </c>
    </row>
    <row r="169" spans="1:20" hidden="1">
      <c r="A169" s="24" t="s">
        <v>101</v>
      </c>
      <c r="C169" s="10">
        <v>49890</v>
      </c>
      <c r="D169" s="11">
        <f t="shared" si="0"/>
        <v>14963.320000000002</v>
      </c>
      <c r="E169" s="14">
        <v>0.27</v>
      </c>
      <c r="F169" s="13">
        <f t="shared" si="16"/>
        <v>13470.300000000001</v>
      </c>
      <c r="G169" s="22">
        <v>1.7999999999999999E-2</v>
      </c>
      <c r="H169" s="13">
        <f t="shared" si="17"/>
        <v>898.02</v>
      </c>
      <c r="I169" s="11">
        <v>595</v>
      </c>
      <c r="J169" s="14">
        <v>0</v>
      </c>
      <c r="K169" s="15">
        <f t="shared" si="18"/>
        <v>0</v>
      </c>
      <c r="L169" s="16">
        <f t="shared" si="19"/>
        <v>498.90000000000003</v>
      </c>
      <c r="M169" s="11">
        <f t="shared" si="20"/>
        <v>674.08492399999989</v>
      </c>
      <c r="N169" s="17">
        <f t="shared" si="21"/>
        <v>33753.695075999996</v>
      </c>
      <c r="O169" s="18">
        <f t="shared" si="22"/>
        <v>0.6765623386650631</v>
      </c>
      <c r="P169" s="55"/>
      <c r="Q169" s="54">
        <f>Таблица255445[[#This Row],[Витрина]]*15%</f>
        <v>7483.5</v>
      </c>
      <c r="R169" s="56">
        <f>Таблица255445[[#This Row],[Витрина]]-Q169</f>
        <v>42406.5</v>
      </c>
      <c r="S169" s="57">
        <f>Таблица255445[[#This Row],[Витрина]]*10%</f>
        <v>4989</v>
      </c>
      <c r="T169" s="56">
        <f>Таблица255445[[#This Row],[Витрина]]-(Q169+S169)</f>
        <v>37417.5</v>
      </c>
    </row>
    <row r="170" spans="1:20" hidden="1">
      <c r="A170" s="30" t="s">
        <v>102</v>
      </c>
      <c r="D170" s="11" t="str">
        <f t="shared" si="0"/>
        <v/>
      </c>
      <c r="E170" s="14">
        <v>0.27</v>
      </c>
      <c r="F170" s="13" t="str">
        <f t="shared" si="16"/>
        <v/>
      </c>
      <c r="G170" s="22">
        <v>1.7999999999999999E-2</v>
      </c>
      <c r="H170" s="13" t="str">
        <f t="shared" si="17"/>
        <v/>
      </c>
      <c r="I170" s="11"/>
      <c r="J170" s="14">
        <v>0</v>
      </c>
      <c r="K170" s="15" t="str">
        <f t="shared" si="18"/>
        <v/>
      </c>
      <c r="L170" s="16">
        <f t="shared" si="19"/>
        <v>0</v>
      </c>
      <c r="M170" s="11" t="str">
        <f t="shared" si="20"/>
        <v/>
      </c>
      <c r="N170" s="17" t="str">
        <f t="shared" si="21"/>
        <v/>
      </c>
      <c r="O170" s="18" t="str">
        <f t="shared" si="22"/>
        <v/>
      </c>
      <c r="P170" s="55"/>
      <c r="Q170" s="54">
        <f>Таблица255445[[#This Row],[Витрина]]*15%</f>
        <v>0</v>
      </c>
      <c r="R170" s="56">
        <f>Таблица255445[[#This Row],[Витрина]]-Q170</f>
        <v>0</v>
      </c>
      <c r="S170" s="57">
        <f>Таблица255445[[#This Row],[Витрина]]*10%</f>
        <v>0</v>
      </c>
      <c r="T170" s="56">
        <f>Таблица255445[[#This Row],[Витрина]]-(Q170+S170)</f>
        <v>0</v>
      </c>
    </row>
    <row r="171" spans="1:20" hidden="1">
      <c r="A171" s="24" t="s">
        <v>103</v>
      </c>
      <c r="B171" s="10">
        <v>63300</v>
      </c>
      <c r="C171" s="10">
        <v>98400</v>
      </c>
      <c r="D171" s="11">
        <f t="shared" si="0"/>
        <v>28944.2</v>
      </c>
      <c r="E171" s="14">
        <v>0.27</v>
      </c>
      <c r="F171" s="13">
        <f t="shared" si="16"/>
        <v>26568</v>
      </c>
      <c r="G171" s="22">
        <v>1.7999999999999999E-2</v>
      </c>
      <c r="H171" s="13">
        <f t="shared" si="17"/>
        <v>1771.1999999999998</v>
      </c>
      <c r="I171" s="11">
        <v>605</v>
      </c>
      <c r="J171" s="14">
        <v>0</v>
      </c>
      <c r="K171" s="15">
        <f t="shared" si="18"/>
        <v>0</v>
      </c>
      <c r="L171" s="16">
        <f t="shared" si="19"/>
        <v>984</v>
      </c>
      <c r="M171" s="11">
        <f t="shared" si="20"/>
        <v>1340.49694</v>
      </c>
      <c r="N171" s="17">
        <f t="shared" si="21"/>
        <v>3831.3030600000056</v>
      </c>
      <c r="O171" s="18">
        <f t="shared" si="22"/>
        <v>3.8936006707317131E-2</v>
      </c>
      <c r="P171" s="55"/>
      <c r="Q171" s="54">
        <f>Таблица255445[[#This Row],[Витрина]]*15%</f>
        <v>14760</v>
      </c>
      <c r="R171" s="56">
        <f>Таблица255445[[#This Row],[Витрина]]-Q171</f>
        <v>83640</v>
      </c>
      <c r="S171" s="57">
        <f>Таблица255445[[#This Row],[Витрина]]*10%</f>
        <v>9840</v>
      </c>
      <c r="T171" s="56">
        <f>Таблица255445[[#This Row],[Витрина]]-(Q171+S171)</f>
        <v>73800</v>
      </c>
    </row>
    <row r="172" spans="1:20" s="43" customFormat="1" hidden="1">
      <c r="A172" s="43" t="s">
        <v>103</v>
      </c>
      <c r="B172" s="40">
        <v>63300</v>
      </c>
      <c r="C172" s="40">
        <v>98400</v>
      </c>
      <c r="D172" s="44">
        <f t="shared" si="0"/>
        <v>22056.2</v>
      </c>
      <c r="E172" s="45">
        <v>0.2</v>
      </c>
      <c r="F172" s="44">
        <f t="shared" si="16"/>
        <v>19680</v>
      </c>
      <c r="G172" s="46">
        <v>1.7999999999999999E-2</v>
      </c>
      <c r="H172" s="44">
        <f t="shared" si="17"/>
        <v>1771.1999999999998</v>
      </c>
      <c r="I172" s="44">
        <v>605</v>
      </c>
      <c r="J172" s="45">
        <v>0</v>
      </c>
      <c r="K172" s="47">
        <f t="shared" si="18"/>
        <v>0</v>
      </c>
      <c r="L172" s="48">
        <f t="shared" si="19"/>
        <v>984</v>
      </c>
      <c r="M172" s="44">
        <f t="shared" si="20"/>
        <v>1473.4353399999998</v>
      </c>
      <c r="N172" s="40">
        <f t="shared" si="21"/>
        <v>10586.364660000007</v>
      </c>
      <c r="O172" s="49">
        <f t="shared" si="22"/>
        <v>0.10758500670731715</v>
      </c>
      <c r="P172" s="70"/>
      <c r="Q172" s="54">
        <f>Таблица255445[[#This Row],[Витрина]]*15%</f>
        <v>14760</v>
      </c>
      <c r="R172" s="56">
        <f>Таблица255445[[#This Row],[Витрина]]-Q172</f>
        <v>83640</v>
      </c>
      <c r="S172" s="57">
        <f>Таблица255445[[#This Row],[Витрина]]*10%</f>
        <v>9840</v>
      </c>
      <c r="T172" s="56">
        <f>Таблица255445[[#This Row],[Витрина]]-(Q172+S172)</f>
        <v>73800</v>
      </c>
    </row>
    <row r="173" spans="1:20" hidden="1">
      <c r="A173" s="24" t="s">
        <v>104</v>
      </c>
      <c r="B173" s="10">
        <v>63300</v>
      </c>
      <c r="C173" s="10">
        <v>98400</v>
      </c>
      <c r="D173" s="11">
        <f t="shared" si="0"/>
        <v>28944.2</v>
      </c>
      <c r="E173" s="14">
        <v>0.27</v>
      </c>
      <c r="F173" s="13">
        <f t="shared" si="16"/>
        <v>26568</v>
      </c>
      <c r="G173" s="22">
        <v>1.7999999999999999E-2</v>
      </c>
      <c r="H173" s="13">
        <f t="shared" si="17"/>
        <v>1771.1999999999998</v>
      </c>
      <c r="I173" s="11">
        <v>605</v>
      </c>
      <c r="J173" s="14">
        <v>0</v>
      </c>
      <c r="K173" s="15">
        <f t="shared" si="18"/>
        <v>0</v>
      </c>
      <c r="L173" s="16">
        <f t="shared" si="19"/>
        <v>984</v>
      </c>
      <c r="M173" s="11">
        <f t="shared" si="20"/>
        <v>1340.49694</v>
      </c>
      <c r="N173" s="17">
        <f t="shared" si="21"/>
        <v>3831.3030600000056</v>
      </c>
      <c r="O173" s="18">
        <f t="shared" si="22"/>
        <v>3.8936006707317131E-2</v>
      </c>
      <c r="P173" s="55"/>
      <c r="Q173" s="54">
        <f>Таблица255445[[#This Row],[Витрина]]*15%</f>
        <v>14760</v>
      </c>
      <c r="R173" s="56">
        <f>Таблица255445[[#This Row],[Витрина]]-Q173</f>
        <v>83640</v>
      </c>
      <c r="S173" s="57">
        <f>Таблица255445[[#This Row],[Витрина]]*10%</f>
        <v>9840</v>
      </c>
      <c r="T173" s="56">
        <f>Таблица255445[[#This Row],[Витрина]]-(Q173+S173)</f>
        <v>73800</v>
      </c>
    </row>
    <row r="174" spans="1:20" s="43" customFormat="1" hidden="1">
      <c r="A174" s="43" t="s">
        <v>104</v>
      </c>
      <c r="B174" s="40">
        <v>63300</v>
      </c>
      <c r="C174" s="40">
        <v>98400</v>
      </c>
      <c r="D174" s="44">
        <f t="shared" si="0"/>
        <v>22056.2</v>
      </c>
      <c r="E174" s="45">
        <v>0.2</v>
      </c>
      <c r="F174" s="44">
        <f t="shared" si="16"/>
        <v>19680</v>
      </c>
      <c r="G174" s="46">
        <v>1.7999999999999999E-2</v>
      </c>
      <c r="H174" s="44">
        <f t="shared" si="17"/>
        <v>1771.1999999999998</v>
      </c>
      <c r="I174" s="44">
        <v>605</v>
      </c>
      <c r="J174" s="45">
        <v>0</v>
      </c>
      <c r="K174" s="47">
        <f t="shared" si="18"/>
        <v>0</v>
      </c>
      <c r="L174" s="48">
        <f t="shared" si="19"/>
        <v>984</v>
      </c>
      <c r="M174" s="44">
        <f t="shared" si="20"/>
        <v>1473.4353399999998</v>
      </c>
      <c r="N174" s="40">
        <f t="shared" si="21"/>
        <v>10586.364660000007</v>
      </c>
      <c r="O174" s="49">
        <f t="shared" si="22"/>
        <v>0.10758500670731715</v>
      </c>
      <c r="P174" s="70"/>
      <c r="Q174" s="54">
        <f>Таблица255445[[#This Row],[Витрина]]*15%</f>
        <v>14760</v>
      </c>
      <c r="R174" s="56">
        <f>Таблица255445[[#This Row],[Витрина]]-Q174</f>
        <v>83640</v>
      </c>
      <c r="S174" s="57">
        <f>Таблица255445[[#This Row],[Витрина]]*10%</f>
        <v>9840</v>
      </c>
      <c r="T174" s="56">
        <f>Таблица255445[[#This Row],[Витрина]]-(Q174+S174)</f>
        <v>73800</v>
      </c>
    </row>
    <row r="175" spans="1:20" hidden="1">
      <c r="A175" s="24" t="s">
        <v>105</v>
      </c>
      <c r="B175" s="10">
        <v>60000</v>
      </c>
      <c r="C175" s="10">
        <v>93500</v>
      </c>
      <c r="D175" s="11">
        <f t="shared" si="0"/>
        <v>27533</v>
      </c>
      <c r="E175" s="14">
        <v>0.27</v>
      </c>
      <c r="F175" s="13">
        <f t="shared" si="16"/>
        <v>25245</v>
      </c>
      <c r="G175" s="22">
        <v>1.7999999999999999E-2</v>
      </c>
      <c r="H175" s="13">
        <f t="shared" si="17"/>
        <v>1682.9999999999998</v>
      </c>
      <c r="I175" s="11">
        <v>605</v>
      </c>
      <c r="J175" s="14">
        <v>0</v>
      </c>
      <c r="K175" s="15">
        <f t="shared" si="18"/>
        <v>0</v>
      </c>
      <c r="L175" s="16">
        <f t="shared" si="19"/>
        <v>935</v>
      </c>
      <c r="M175" s="11">
        <f t="shared" si="20"/>
        <v>1273.1630999999998</v>
      </c>
      <c r="N175" s="17">
        <f t="shared" si="21"/>
        <v>3758.8368999999948</v>
      </c>
      <c r="O175" s="18">
        <f t="shared" si="22"/>
        <v>4.0201464171122941E-2</v>
      </c>
      <c r="P175" s="55"/>
      <c r="Q175" s="54">
        <f>Таблица255445[[#This Row],[Витрина]]*15%</f>
        <v>14025</v>
      </c>
      <c r="R175" s="56">
        <f>Таблица255445[[#This Row],[Витрина]]-Q175</f>
        <v>79475</v>
      </c>
      <c r="S175" s="57">
        <f>Таблица255445[[#This Row],[Витрина]]*10%</f>
        <v>9350</v>
      </c>
      <c r="T175" s="56">
        <f>Таблица255445[[#This Row],[Витрина]]-(Q175+S175)</f>
        <v>70125</v>
      </c>
    </row>
    <row r="176" spans="1:20" s="43" customFormat="1" hidden="1">
      <c r="A176" s="43" t="s">
        <v>105</v>
      </c>
      <c r="B176" s="40">
        <v>60000</v>
      </c>
      <c r="C176" s="40">
        <v>93500</v>
      </c>
      <c r="D176" s="44">
        <f t="shared" si="0"/>
        <v>20988</v>
      </c>
      <c r="E176" s="45">
        <v>0.2</v>
      </c>
      <c r="F176" s="44">
        <f t="shared" si="16"/>
        <v>18700</v>
      </c>
      <c r="G176" s="46">
        <v>1.7999999999999999E-2</v>
      </c>
      <c r="H176" s="44">
        <f t="shared" si="17"/>
        <v>1682.9999999999998</v>
      </c>
      <c r="I176" s="44">
        <v>605</v>
      </c>
      <c r="J176" s="45">
        <v>0</v>
      </c>
      <c r="K176" s="47">
        <f t="shared" si="18"/>
        <v>0</v>
      </c>
      <c r="L176" s="48">
        <f t="shared" si="19"/>
        <v>935</v>
      </c>
      <c r="M176" s="44">
        <f t="shared" si="20"/>
        <v>1399.4815999999998</v>
      </c>
      <c r="N176" s="40">
        <f t="shared" si="21"/>
        <v>10177.518400000001</v>
      </c>
      <c r="O176" s="49">
        <f t="shared" si="22"/>
        <v>0.108850464171123</v>
      </c>
      <c r="P176" s="70"/>
      <c r="Q176" s="54">
        <f>Таблица255445[[#This Row],[Витрина]]*15%</f>
        <v>14025</v>
      </c>
      <c r="R176" s="56">
        <f>Таблица255445[[#This Row],[Витрина]]-Q176</f>
        <v>79475</v>
      </c>
      <c r="S176" s="57">
        <f>Таблица255445[[#This Row],[Витрина]]*10%</f>
        <v>9350</v>
      </c>
      <c r="T176" s="56">
        <f>Таблица255445[[#This Row],[Витрина]]-(Q176+S176)</f>
        <v>70125</v>
      </c>
    </row>
    <row r="177" spans="1:20">
      <c r="A177" s="24" t="s">
        <v>106</v>
      </c>
      <c r="B177" s="10">
        <v>63000</v>
      </c>
      <c r="C177" s="10">
        <v>98100</v>
      </c>
      <c r="D177" s="11">
        <f t="shared" si="0"/>
        <v>28857.8</v>
      </c>
      <c r="E177" s="14">
        <v>0.27</v>
      </c>
      <c r="F177" s="13">
        <f t="shared" si="16"/>
        <v>26487</v>
      </c>
      <c r="G177" s="22">
        <v>1.7999999999999999E-2</v>
      </c>
      <c r="H177" s="13">
        <f t="shared" si="17"/>
        <v>1765.8</v>
      </c>
      <c r="I177" s="11">
        <v>605</v>
      </c>
      <c r="J177" s="14">
        <v>0</v>
      </c>
      <c r="K177" s="15">
        <f t="shared" si="18"/>
        <v>0</v>
      </c>
      <c r="L177" s="16">
        <f t="shared" si="19"/>
        <v>981</v>
      </c>
      <c r="M177" s="11">
        <f t="shared" si="20"/>
        <v>1336.3744599999998</v>
      </c>
      <c r="N177" s="17">
        <f t="shared" si="21"/>
        <v>3924.8255399999907</v>
      </c>
      <c r="O177" s="18">
        <f t="shared" si="22"/>
        <v>4.000841529051978E-2</v>
      </c>
      <c r="P177" s="73"/>
      <c r="Q177" s="54">
        <f>Таблица255445[[#This Row],[Витрина]]*15%</f>
        <v>14715</v>
      </c>
      <c r="R177" s="56">
        <f>Таблица255445[[#This Row],[Витрина]]-Q177</f>
        <v>83385</v>
      </c>
      <c r="S177" s="57">
        <f>Таблица255445[[#This Row],[Витрина]]*10%</f>
        <v>9810</v>
      </c>
      <c r="T177" s="56">
        <f>Таблица255445[[#This Row],[Витрина]]-(Q177+S177)</f>
        <v>73575</v>
      </c>
    </row>
    <row r="178" spans="1:20" s="43" customFormat="1">
      <c r="A178" s="43" t="s">
        <v>106</v>
      </c>
      <c r="B178" s="40">
        <v>63000</v>
      </c>
      <c r="C178" s="40">
        <v>98100</v>
      </c>
      <c r="D178" s="44">
        <f t="shared" si="0"/>
        <v>21990.799999999999</v>
      </c>
      <c r="E178" s="45">
        <v>0.2</v>
      </c>
      <c r="F178" s="44">
        <f t="shared" si="16"/>
        <v>19620</v>
      </c>
      <c r="G178" s="46">
        <v>1.7999999999999999E-2</v>
      </c>
      <c r="H178" s="44">
        <f t="shared" si="17"/>
        <v>1765.8</v>
      </c>
      <c r="I178" s="44">
        <v>605</v>
      </c>
      <c r="J178" s="45">
        <v>0</v>
      </c>
      <c r="K178" s="47">
        <f t="shared" si="18"/>
        <v>0</v>
      </c>
      <c r="L178" s="48">
        <f t="shared" si="19"/>
        <v>981</v>
      </c>
      <c r="M178" s="44">
        <f t="shared" si="20"/>
        <v>1468.9075599999999</v>
      </c>
      <c r="N178" s="40">
        <f t="shared" si="21"/>
        <v>10659.29243999999</v>
      </c>
      <c r="O178" s="49">
        <f t="shared" si="22"/>
        <v>0.10865741529051978</v>
      </c>
      <c r="P178" s="72"/>
      <c r="Q178" s="54">
        <f>Таблица255445[[#This Row],[Витрина]]*15%</f>
        <v>14715</v>
      </c>
      <c r="R178" s="56">
        <f>Таблица255445[[#This Row],[Витрина]]-Q178</f>
        <v>83385</v>
      </c>
      <c r="S178" s="57">
        <f>Таблица255445[[#This Row],[Витрина]]*10%</f>
        <v>9810</v>
      </c>
      <c r="T178" s="56">
        <f>Таблица255445[[#This Row],[Витрина]]-(Q178+S178)</f>
        <v>73575</v>
      </c>
    </row>
    <row r="179" spans="1:20" hidden="1">
      <c r="A179" s="24" t="s">
        <v>107</v>
      </c>
      <c r="B179" s="10">
        <v>74000</v>
      </c>
      <c r="C179" s="10">
        <v>115000</v>
      </c>
      <c r="D179" s="11">
        <f t="shared" si="0"/>
        <v>33725</v>
      </c>
      <c r="E179" s="14">
        <v>0.27</v>
      </c>
      <c r="F179" s="13">
        <f t="shared" si="16"/>
        <v>31050.000000000004</v>
      </c>
      <c r="G179" s="22">
        <v>1.7999999999999999E-2</v>
      </c>
      <c r="H179" s="13">
        <f t="shared" si="17"/>
        <v>2070</v>
      </c>
      <c r="I179" s="11">
        <v>605</v>
      </c>
      <c r="J179" s="14">
        <v>0</v>
      </c>
      <c r="K179" s="15">
        <f t="shared" si="18"/>
        <v>0</v>
      </c>
      <c r="L179" s="16">
        <f t="shared" si="19"/>
        <v>1150</v>
      </c>
      <c r="M179" s="11">
        <f t="shared" si="20"/>
        <v>1568.6074999999998</v>
      </c>
      <c r="N179" s="17">
        <f t="shared" si="21"/>
        <v>4556.3925000000017</v>
      </c>
      <c r="O179" s="18">
        <f t="shared" si="22"/>
        <v>3.9620804347826104E-2</v>
      </c>
      <c r="P179" s="55"/>
      <c r="Q179" s="54">
        <f>Таблица255445[[#This Row],[Витрина]]*15%</f>
        <v>17250</v>
      </c>
      <c r="R179" s="56">
        <f>Таблица255445[[#This Row],[Витрина]]-Q179</f>
        <v>97750</v>
      </c>
      <c r="S179" s="57">
        <f>Таблица255445[[#This Row],[Витрина]]*10%</f>
        <v>11500</v>
      </c>
      <c r="T179" s="56">
        <f>Таблица255445[[#This Row],[Витрина]]-(Q179+S179)</f>
        <v>86250</v>
      </c>
    </row>
    <row r="180" spans="1:20" s="43" customFormat="1" hidden="1">
      <c r="A180" s="43" t="s">
        <v>107</v>
      </c>
      <c r="B180" s="40">
        <v>74000</v>
      </c>
      <c r="C180" s="40">
        <v>115000</v>
      </c>
      <c r="D180" s="44">
        <f t="shared" si="0"/>
        <v>25675</v>
      </c>
      <c r="E180" s="45">
        <v>0.2</v>
      </c>
      <c r="F180" s="44">
        <f t="shared" si="16"/>
        <v>23000</v>
      </c>
      <c r="G180" s="46">
        <v>1.7999999999999999E-2</v>
      </c>
      <c r="H180" s="44">
        <f t="shared" si="17"/>
        <v>2070</v>
      </c>
      <c r="I180" s="44">
        <v>605</v>
      </c>
      <c r="J180" s="45">
        <v>0</v>
      </c>
      <c r="K180" s="47">
        <f t="shared" si="18"/>
        <v>0</v>
      </c>
      <c r="L180" s="48">
        <f t="shared" si="19"/>
        <v>1150</v>
      </c>
      <c r="M180" s="44">
        <f t="shared" si="20"/>
        <v>1723.9724999999999</v>
      </c>
      <c r="N180" s="40">
        <f t="shared" si="21"/>
        <v>12451.027499999997</v>
      </c>
      <c r="O180" s="49">
        <f t="shared" si="22"/>
        <v>0.10826980434782606</v>
      </c>
      <c r="P180" s="70"/>
      <c r="Q180" s="54">
        <f>Таблица255445[[#This Row],[Витрина]]*15%</f>
        <v>17250</v>
      </c>
      <c r="R180" s="56">
        <f>Таблица255445[[#This Row],[Витрина]]-Q180</f>
        <v>97750</v>
      </c>
      <c r="S180" s="57">
        <f>Таблица255445[[#This Row],[Витрина]]*10%</f>
        <v>11500</v>
      </c>
      <c r="T180" s="56">
        <f>Таблица255445[[#This Row],[Витрина]]-(Q180+S180)</f>
        <v>86250</v>
      </c>
    </row>
    <row r="181" spans="1:20" hidden="1">
      <c r="A181" s="8" t="s">
        <v>108</v>
      </c>
      <c r="D181" s="11" t="str">
        <f t="shared" si="0"/>
        <v/>
      </c>
      <c r="E181" s="14">
        <v>0.27</v>
      </c>
      <c r="F181" s="13" t="str">
        <f t="shared" si="16"/>
        <v/>
      </c>
      <c r="G181" s="22">
        <v>1.7999999999999999E-2</v>
      </c>
      <c r="H181" s="13" t="str">
        <f t="shared" si="17"/>
        <v/>
      </c>
      <c r="I181" s="11"/>
      <c r="J181" s="14">
        <v>0</v>
      </c>
      <c r="K181" s="15" t="str">
        <f t="shared" si="18"/>
        <v/>
      </c>
      <c r="L181" s="16">
        <f t="shared" si="19"/>
        <v>0</v>
      </c>
      <c r="M181" s="11" t="str">
        <f t="shared" si="20"/>
        <v/>
      </c>
      <c r="N181" s="17" t="str">
        <f t="shared" si="21"/>
        <v/>
      </c>
      <c r="O181" s="18" t="str">
        <f t="shared" si="22"/>
        <v/>
      </c>
      <c r="P181" s="55"/>
      <c r="Q181" s="54">
        <f>Таблица255445[[#This Row],[Витрина]]*15%</f>
        <v>0</v>
      </c>
      <c r="R181" s="56">
        <f>Таблица255445[[#This Row],[Витрина]]-Q181</f>
        <v>0</v>
      </c>
      <c r="S181" s="57">
        <f>Таблица255445[[#This Row],[Витрина]]*10%</f>
        <v>0</v>
      </c>
      <c r="T181" s="56">
        <f>Таблица255445[[#This Row],[Витрина]]-(Q181+S181)</f>
        <v>0</v>
      </c>
    </row>
    <row r="182" spans="1:20" hidden="1">
      <c r="A182" s="21" t="s">
        <v>109</v>
      </c>
      <c r="C182" s="10">
        <v>116990</v>
      </c>
      <c r="D182" s="11">
        <f t="shared" si="0"/>
        <v>34298.120000000003</v>
      </c>
      <c r="E182" s="14">
        <v>0.27</v>
      </c>
      <c r="F182" s="13">
        <f t="shared" si="16"/>
        <v>31587.300000000003</v>
      </c>
      <c r="G182" s="22">
        <v>1.7999999999999999E-2</v>
      </c>
      <c r="H182" s="13">
        <f t="shared" si="17"/>
        <v>2105.8199999999997</v>
      </c>
      <c r="I182" s="11">
        <v>605</v>
      </c>
      <c r="J182" s="14">
        <v>0</v>
      </c>
      <c r="K182" s="15">
        <f t="shared" si="18"/>
        <v>0</v>
      </c>
      <c r="L182" s="16">
        <f t="shared" si="19"/>
        <v>1169.9000000000001</v>
      </c>
      <c r="M182" s="11">
        <f t="shared" si="20"/>
        <v>1595.9532839999999</v>
      </c>
      <c r="N182" s="17">
        <f t="shared" si="21"/>
        <v>79926.026715999993</v>
      </c>
      <c r="O182" s="18">
        <f t="shared" si="22"/>
        <v>0.68318682550645349</v>
      </c>
      <c r="P182" s="55"/>
      <c r="Q182" s="54">
        <f>Таблица255445[[#This Row],[Витрина]]*15%</f>
        <v>17548.5</v>
      </c>
      <c r="R182" s="56">
        <f>Таблица255445[[#This Row],[Витрина]]-Q182</f>
        <v>99441.5</v>
      </c>
      <c r="S182" s="57">
        <f>Таблица255445[[#This Row],[Витрина]]*10%</f>
        <v>11699</v>
      </c>
      <c r="T182" s="56">
        <f>Таблица255445[[#This Row],[Витрина]]-(Q182+S182)</f>
        <v>87742.5</v>
      </c>
    </row>
    <row r="183" spans="1:20" s="43" customFormat="1" hidden="1">
      <c r="A183" s="43" t="s">
        <v>109</v>
      </c>
      <c r="B183" s="40"/>
      <c r="C183" s="40">
        <v>116990</v>
      </c>
      <c r="D183" s="44">
        <f t="shared" si="0"/>
        <v>26108.82</v>
      </c>
      <c r="E183" s="45">
        <v>0.2</v>
      </c>
      <c r="F183" s="44">
        <f t="shared" si="16"/>
        <v>23398</v>
      </c>
      <c r="G183" s="46">
        <v>1.7999999999999999E-2</v>
      </c>
      <c r="H183" s="44">
        <f t="shared" si="17"/>
        <v>2105.8199999999997</v>
      </c>
      <c r="I183" s="44">
        <v>605</v>
      </c>
      <c r="J183" s="45">
        <v>0</v>
      </c>
      <c r="K183" s="47">
        <f t="shared" si="18"/>
        <v>0</v>
      </c>
      <c r="L183" s="48">
        <f t="shared" si="19"/>
        <v>1169.9000000000001</v>
      </c>
      <c r="M183" s="44">
        <f t="shared" si="20"/>
        <v>1754.0067739999997</v>
      </c>
      <c r="N183" s="40">
        <f t="shared" si="21"/>
        <v>87957.27322599999</v>
      </c>
      <c r="O183" s="49">
        <f t="shared" si="22"/>
        <v>0.75183582550645345</v>
      </c>
      <c r="P183" s="70"/>
      <c r="Q183" s="54">
        <f>Таблица255445[[#This Row],[Витрина]]*15%</f>
        <v>17548.5</v>
      </c>
      <c r="R183" s="56">
        <f>Таблица255445[[#This Row],[Витрина]]-Q183</f>
        <v>99441.5</v>
      </c>
      <c r="S183" s="57">
        <f>Таблица255445[[#This Row],[Витрина]]*10%</f>
        <v>11699</v>
      </c>
      <c r="T183" s="56">
        <f>Таблица255445[[#This Row],[Витрина]]-(Q183+S183)</f>
        <v>87742.5</v>
      </c>
    </row>
    <row r="184" spans="1:20" hidden="1">
      <c r="A184" s="21" t="s">
        <v>111</v>
      </c>
      <c r="B184" s="10">
        <v>66000</v>
      </c>
      <c r="C184" s="10">
        <v>102500</v>
      </c>
      <c r="D184" s="11">
        <f t="shared" si="0"/>
        <v>30125.000000000004</v>
      </c>
      <c r="E184" s="14">
        <v>0.27</v>
      </c>
      <c r="F184" s="13">
        <f t="shared" si="16"/>
        <v>27675.000000000004</v>
      </c>
      <c r="G184" s="22">
        <v>1.7999999999999999E-2</v>
      </c>
      <c r="H184" s="13">
        <f t="shared" si="17"/>
        <v>1844.9999999999998</v>
      </c>
      <c r="I184" s="11">
        <v>605</v>
      </c>
      <c r="J184" s="14">
        <v>0</v>
      </c>
      <c r="K184" s="15">
        <f t="shared" si="18"/>
        <v>0</v>
      </c>
      <c r="L184" s="16">
        <f t="shared" si="19"/>
        <v>1025</v>
      </c>
      <c r="M184" s="11">
        <f t="shared" si="20"/>
        <v>1396.8374999999999</v>
      </c>
      <c r="N184" s="17">
        <f t="shared" si="21"/>
        <v>3953.1625000000058</v>
      </c>
      <c r="O184" s="18">
        <f t="shared" si="22"/>
        <v>3.8567439024390297E-2</v>
      </c>
      <c r="P184" s="55"/>
      <c r="Q184" s="54">
        <f>Таблица255445[[#This Row],[Витрина]]*15%</f>
        <v>15375</v>
      </c>
      <c r="R184" s="56">
        <f>Таблица255445[[#This Row],[Витрина]]-Q184</f>
        <v>87125</v>
      </c>
      <c r="S184" s="57">
        <f>Таблица255445[[#This Row],[Витрина]]*10%</f>
        <v>10250</v>
      </c>
      <c r="T184" s="56">
        <f>Таблица255445[[#This Row],[Витрина]]-(Q184+S184)</f>
        <v>76875</v>
      </c>
    </row>
    <row r="185" spans="1:20" s="43" customFormat="1" hidden="1">
      <c r="A185" s="43" t="s">
        <v>111</v>
      </c>
      <c r="B185" s="40">
        <v>66000</v>
      </c>
      <c r="C185" s="40">
        <v>102500</v>
      </c>
      <c r="D185" s="44">
        <f t="shared" si="0"/>
        <v>22950</v>
      </c>
      <c r="E185" s="45">
        <v>0.2</v>
      </c>
      <c r="F185" s="44">
        <f t="shared" si="16"/>
        <v>20500</v>
      </c>
      <c r="G185" s="46">
        <v>1.7999999999999999E-2</v>
      </c>
      <c r="H185" s="44">
        <f t="shared" si="17"/>
        <v>1844.9999999999998</v>
      </c>
      <c r="I185" s="44">
        <v>605</v>
      </c>
      <c r="J185" s="45">
        <v>0</v>
      </c>
      <c r="K185" s="47">
        <f t="shared" si="18"/>
        <v>0</v>
      </c>
      <c r="L185" s="48">
        <f t="shared" si="19"/>
        <v>1025</v>
      </c>
      <c r="M185" s="44">
        <f t="shared" si="20"/>
        <v>1535.3149999999998</v>
      </c>
      <c r="N185" s="40">
        <f t="shared" si="21"/>
        <v>10989.684999999998</v>
      </c>
      <c r="O185" s="49">
        <f t="shared" si="22"/>
        <v>0.10721643902439022</v>
      </c>
      <c r="P185" s="70"/>
      <c r="Q185" s="54">
        <f>Таблица255445[[#This Row],[Витрина]]*15%</f>
        <v>15375</v>
      </c>
      <c r="R185" s="56">
        <f>Таблица255445[[#This Row],[Витрина]]-Q185</f>
        <v>87125</v>
      </c>
      <c r="S185" s="57">
        <f>Таблица255445[[#This Row],[Витрина]]*10%</f>
        <v>10250</v>
      </c>
      <c r="T185" s="56">
        <f>Таблица255445[[#This Row],[Витрина]]-(Q185+S185)</f>
        <v>76875</v>
      </c>
    </row>
    <row r="186" spans="1:20" hidden="1">
      <c r="A186" s="21" t="s">
        <v>112</v>
      </c>
      <c r="C186" s="10">
        <v>116990</v>
      </c>
      <c r="D186" s="11">
        <f t="shared" si="0"/>
        <v>34298.120000000003</v>
      </c>
      <c r="E186" s="14">
        <v>0.27</v>
      </c>
      <c r="F186" s="13">
        <f t="shared" si="16"/>
        <v>31587.300000000003</v>
      </c>
      <c r="G186" s="22">
        <v>1.7999999999999999E-2</v>
      </c>
      <c r="H186" s="13">
        <f t="shared" si="17"/>
        <v>2105.8199999999997</v>
      </c>
      <c r="I186" s="11">
        <v>605</v>
      </c>
      <c r="J186" s="14">
        <v>0</v>
      </c>
      <c r="K186" s="15">
        <f t="shared" si="18"/>
        <v>0</v>
      </c>
      <c r="L186" s="16">
        <f t="shared" si="19"/>
        <v>1169.9000000000001</v>
      </c>
      <c r="M186" s="11">
        <f t="shared" si="20"/>
        <v>1595.9532839999999</v>
      </c>
      <c r="N186" s="17">
        <f t="shared" si="21"/>
        <v>79926.026715999993</v>
      </c>
      <c r="O186" s="18">
        <f t="shared" si="22"/>
        <v>0.68318682550645349</v>
      </c>
      <c r="P186" s="55"/>
      <c r="Q186" s="54">
        <f>Таблица255445[[#This Row],[Витрина]]*15%</f>
        <v>17548.5</v>
      </c>
      <c r="R186" s="56">
        <f>Таблица255445[[#This Row],[Витрина]]-Q186</f>
        <v>99441.5</v>
      </c>
      <c r="S186" s="57">
        <f>Таблица255445[[#This Row],[Витрина]]*10%</f>
        <v>11699</v>
      </c>
      <c r="T186" s="56">
        <f>Таблица255445[[#This Row],[Витрина]]-(Q186+S186)</f>
        <v>87742.5</v>
      </c>
    </row>
    <row r="187" spans="1:20" s="43" customFormat="1" hidden="1">
      <c r="A187" s="43" t="s">
        <v>112</v>
      </c>
      <c r="B187" s="40"/>
      <c r="C187" s="40">
        <v>116990</v>
      </c>
      <c r="D187" s="44">
        <f t="shared" si="0"/>
        <v>26108.82</v>
      </c>
      <c r="E187" s="45">
        <v>0.2</v>
      </c>
      <c r="F187" s="44">
        <f t="shared" si="16"/>
        <v>23398</v>
      </c>
      <c r="G187" s="46">
        <v>1.7999999999999999E-2</v>
      </c>
      <c r="H187" s="44">
        <f t="shared" si="17"/>
        <v>2105.8199999999997</v>
      </c>
      <c r="I187" s="44">
        <v>605</v>
      </c>
      <c r="J187" s="45">
        <v>0</v>
      </c>
      <c r="K187" s="47">
        <f t="shared" si="18"/>
        <v>0</v>
      </c>
      <c r="L187" s="48">
        <f t="shared" si="19"/>
        <v>1169.9000000000001</v>
      </c>
      <c r="M187" s="44">
        <f t="shared" si="20"/>
        <v>1754.0067739999997</v>
      </c>
      <c r="N187" s="40">
        <f t="shared" si="21"/>
        <v>87957.27322599999</v>
      </c>
      <c r="O187" s="49">
        <f t="shared" si="22"/>
        <v>0.75183582550645345</v>
      </c>
      <c r="P187" s="70"/>
      <c r="Q187" s="54">
        <f>Таблица255445[[#This Row],[Витрина]]*15%</f>
        <v>17548.5</v>
      </c>
      <c r="R187" s="56">
        <f>Таблица255445[[#This Row],[Витрина]]-Q187</f>
        <v>99441.5</v>
      </c>
      <c r="S187" s="57">
        <f>Таблица255445[[#This Row],[Витрина]]*10%</f>
        <v>11699</v>
      </c>
      <c r="T187" s="56">
        <f>Таблица255445[[#This Row],[Витрина]]-(Q187+S187)</f>
        <v>87742.5</v>
      </c>
    </row>
    <row r="188" spans="1:20" hidden="1">
      <c r="A188" s="26" t="s">
        <v>113</v>
      </c>
      <c r="B188" s="10">
        <v>69000</v>
      </c>
      <c r="C188" s="10">
        <v>107000</v>
      </c>
      <c r="D188" s="11">
        <f t="shared" si="0"/>
        <v>31421.000000000004</v>
      </c>
      <c r="E188" s="14">
        <v>0.27</v>
      </c>
      <c r="F188" s="13">
        <f t="shared" si="16"/>
        <v>28890.000000000004</v>
      </c>
      <c r="G188" s="22">
        <v>1.7999999999999999E-2</v>
      </c>
      <c r="H188" s="13">
        <f t="shared" si="17"/>
        <v>1925.9999999999998</v>
      </c>
      <c r="I188" s="11">
        <v>605</v>
      </c>
      <c r="J188" s="14">
        <v>0</v>
      </c>
      <c r="K188" s="15">
        <f t="shared" si="18"/>
        <v>0</v>
      </c>
      <c r="L188" s="16">
        <f t="shared" si="19"/>
        <v>1070</v>
      </c>
      <c r="M188" s="11">
        <f t="shared" si="20"/>
        <v>1458.6746999999998</v>
      </c>
      <c r="N188" s="17">
        <f t="shared" si="21"/>
        <v>4050.3252999999968</v>
      </c>
      <c r="O188" s="18">
        <f t="shared" si="22"/>
        <v>3.7853507476635483E-2</v>
      </c>
      <c r="P188" s="55"/>
      <c r="Q188" s="54">
        <f>Таблица255445[[#This Row],[Витрина]]*15%</f>
        <v>16050</v>
      </c>
      <c r="R188" s="56">
        <f>Таблица255445[[#This Row],[Витрина]]-Q188</f>
        <v>90950</v>
      </c>
      <c r="S188" s="57">
        <f>Таблица255445[[#This Row],[Витрина]]*10%</f>
        <v>10700</v>
      </c>
      <c r="T188" s="56">
        <f>Таблица255445[[#This Row],[Витрина]]-(Q188+S188)</f>
        <v>80250</v>
      </c>
    </row>
    <row r="189" spans="1:20" s="43" customFormat="1" hidden="1">
      <c r="A189" s="52" t="s">
        <v>113</v>
      </c>
      <c r="B189" s="40">
        <v>69000</v>
      </c>
      <c r="C189" s="40">
        <v>107000</v>
      </c>
      <c r="D189" s="44">
        <f t="shared" si="0"/>
        <v>23931</v>
      </c>
      <c r="E189" s="45">
        <v>0.2</v>
      </c>
      <c r="F189" s="44">
        <f t="shared" si="16"/>
        <v>21400</v>
      </c>
      <c r="G189" s="46">
        <v>1.7999999999999999E-2</v>
      </c>
      <c r="H189" s="44">
        <f t="shared" si="17"/>
        <v>1925.9999999999998</v>
      </c>
      <c r="I189" s="44">
        <v>605</v>
      </c>
      <c r="J189" s="45">
        <v>0</v>
      </c>
      <c r="K189" s="47">
        <f t="shared" si="18"/>
        <v>0</v>
      </c>
      <c r="L189" s="48">
        <f t="shared" si="19"/>
        <v>1070</v>
      </c>
      <c r="M189" s="44">
        <f t="shared" si="20"/>
        <v>1603.2316999999998</v>
      </c>
      <c r="N189" s="40">
        <f t="shared" si="21"/>
        <v>11395.768299999996</v>
      </c>
      <c r="O189" s="49">
        <f t="shared" si="22"/>
        <v>0.10650250747663548</v>
      </c>
      <c r="P189" s="70"/>
      <c r="Q189" s="54">
        <f>Таблица255445[[#This Row],[Витрина]]*15%</f>
        <v>16050</v>
      </c>
      <c r="R189" s="56">
        <f>Таблица255445[[#This Row],[Витрина]]-Q189</f>
        <v>90950</v>
      </c>
      <c r="S189" s="57">
        <f>Таблица255445[[#This Row],[Витрина]]*10%</f>
        <v>10700</v>
      </c>
      <c r="T189" s="56">
        <f>Таблица255445[[#This Row],[Витрина]]-(Q189+S189)</f>
        <v>80250</v>
      </c>
    </row>
    <row r="190" spans="1:20" hidden="1">
      <c r="A190" s="21" t="s">
        <v>114</v>
      </c>
      <c r="B190" s="10">
        <v>79000</v>
      </c>
      <c r="C190" s="10">
        <v>122000</v>
      </c>
      <c r="D190" s="11">
        <f t="shared" si="0"/>
        <v>35741</v>
      </c>
      <c r="E190" s="14">
        <v>0.27</v>
      </c>
      <c r="F190" s="13">
        <f t="shared" si="16"/>
        <v>32940</v>
      </c>
      <c r="G190" s="22">
        <v>1.7999999999999999E-2</v>
      </c>
      <c r="H190" s="13">
        <f t="shared" si="17"/>
        <v>2196</v>
      </c>
      <c r="I190" s="11">
        <v>605</v>
      </c>
      <c r="J190" s="14">
        <v>0</v>
      </c>
      <c r="K190" s="15">
        <f t="shared" si="18"/>
        <v>0</v>
      </c>
      <c r="L190" s="16">
        <f t="shared" si="19"/>
        <v>1220</v>
      </c>
      <c r="M190" s="11">
        <f t="shared" si="20"/>
        <v>1664.7986999999998</v>
      </c>
      <c r="N190" s="17">
        <f t="shared" si="21"/>
        <v>4374.2013000000006</v>
      </c>
      <c r="O190" s="18">
        <f t="shared" si="22"/>
        <v>3.5854109016393451E-2</v>
      </c>
      <c r="P190" s="55"/>
      <c r="Q190" s="54">
        <f>Таблица255445[[#This Row],[Витрина]]*15%</f>
        <v>18300</v>
      </c>
      <c r="R190" s="56">
        <f>Таблица255445[[#This Row],[Витрина]]-Q190</f>
        <v>103700</v>
      </c>
      <c r="S190" s="57">
        <f>Таблица255445[[#This Row],[Витрина]]*10%</f>
        <v>12200</v>
      </c>
      <c r="T190" s="56">
        <f>Таблица255445[[#This Row],[Витрина]]-(Q190+S190)</f>
        <v>91500</v>
      </c>
    </row>
    <row r="191" spans="1:20" s="43" customFormat="1" hidden="1">
      <c r="A191" s="43" t="s">
        <v>114</v>
      </c>
      <c r="B191" s="40">
        <v>79000</v>
      </c>
      <c r="C191" s="40">
        <v>122000</v>
      </c>
      <c r="D191" s="44">
        <f t="shared" si="0"/>
        <v>27201</v>
      </c>
      <c r="E191" s="45">
        <v>0.2</v>
      </c>
      <c r="F191" s="44">
        <f t="shared" si="16"/>
        <v>24400</v>
      </c>
      <c r="G191" s="46">
        <v>1.7999999999999999E-2</v>
      </c>
      <c r="H191" s="44">
        <f t="shared" si="17"/>
        <v>2196</v>
      </c>
      <c r="I191" s="44">
        <v>605</v>
      </c>
      <c r="J191" s="45">
        <v>0</v>
      </c>
      <c r="K191" s="47">
        <f t="shared" si="18"/>
        <v>0</v>
      </c>
      <c r="L191" s="48">
        <f t="shared" si="19"/>
        <v>1220</v>
      </c>
      <c r="M191" s="44">
        <f t="shared" si="20"/>
        <v>1829.6206999999997</v>
      </c>
      <c r="N191" s="40">
        <f t="shared" si="21"/>
        <v>12749.379300000001</v>
      </c>
      <c r="O191" s="49">
        <f t="shared" si="22"/>
        <v>0.10450310901639345</v>
      </c>
      <c r="P191" s="70"/>
      <c r="Q191" s="54">
        <f>Таблица255445[[#This Row],[Витрина]]*15%</f>
        <v>18300</v>
      </c>
      <c r="R191" s="56">
        <f>Таблица255445[[#This Row],[Витрина]]-Q191</f>
        <v>103700</v>
      </c>
      <c r="S191" s="57">
        <f>Таблица255445[[#This Row],[Витрина]]*10%</f>
        <v>12200</v>
      </c>
      <c r="T191" s="56">
        <f>Таблица255445[[#This Row],[Витрина]]-(Q191+S191)</f>
        <v>91500</v>
      </c>
    </row>
    <row r="192" spans="1:20" hidden="1">
      <c r="A192" s="21" t="s">
        <v>115</v>
      </c>
      <c r="B192" s="10">
        <v>80000</v>
      </c>
      <c r="C192" s="10">
        <v>123900</v>
      </c>
      <c r="D192" s="11">
        <f t="shared" si="0"/>
        <v>36288.199999999997</v>
      </c>
      <c r="E192" s="14">
        <v>0.27</v>
      </c>
      <c r="F192" s="13">
        <f t="shared" si="16"/>
        <v>33453</v>
      </c>
      <c r="G192" s="22">
        <v>1.7999999999999999E-2</v>
      </c>
      <c r="H192" s="13">
        <f t="shared" si="17"/>
        <v>2230.1999999999998</v>
      </c>
      <c r="I192" s="11">
        <v>605</v>
      </c>
      <c r="J192" s="14">
        <v>0</v>
      </c>
      <c r="K192" s="15">
        <f t="shared" si="18"/>
        <v>0</v>
      </c>
      <c r="L192" s="16">
        <f t="shared" si="19"/>
        <v>1239</v>
      </c>
      <c r="M192" s="11">
        <f t="shared" si="20"/>
        <v>1690.9077399999999</v>
      </c>
      <c r="N192" s="17">
        <f t="shared" si="21"/>
        <v>4681.8922600000078</v>
      </c>
      <c r="O192" s="18">
        <f t="shared" si="22"/>
        <v>3.7787669572235734E-2</v>
      </c>
      <c r="P192" s="55"/>
      <c r="Q192" s="54">
        <f>Таблица255445[[#This Row],[Витрина]]*15%</f>
        <v>18585</v>
      </c>
      <c r="R192" s="56">
        <f>Таблица255445[[#This Row],[Витрина]]-Q192</f>
        <v>105315</v>
      </c>
      <c r="S192" s="57">
        <f>Таблица255445[[#This Row],[Витрина]]*10%</f>
        <v>12390</v>
      </c>
      <c r="T192" s="56">
        <f>Таблица255445[[#This Row],[Витрина]]-(Q192+S192)</f>
        <v>92925</v>
      </c>
    </row>
    <row r="193" spans="1:20" s="43" customFormat="1" hidden="1">
      <c r="A193" s="43" t="s">
        <v>115</v>
      </c>
      <c r="B193" s="40">
        <v>80000</v>
      </c>
      <c r="C193" s="40">
        <v>123900</v>
      </c>
      <c r="D193" s="44">
        <f t="shared" si="0"/>
        <v>27615.200000000001</v>
      </c>
      <c r="E193" s="45">
        <v>0.2</v>
      </c>
      <c r="F193" s="44">
        <f t="shared" si="16"/>
        <v>24780</v>
      </c>
      <c r="G193" s="46">
        <v>1.7999999999999999E-2</v>
      </c>
      <c r="H193" s="44">
        <f t="shared" si="17"/>
        <v>2230.1999999999998</v>
      </c>
      <c r="I193" s="44">
        <v>605</v>
      </c>
      <c r="J193" s="45">
        <v>0</v>
      </c>
      <c r="K193" s="47">
        <f t="shared" si="18"/>
        <v>0</v>
      </c>
      <c r="L193" s="48">
        <f t="shared" si="19"/>
        <v>1239</v>
      </c>
      <c r="M193" s="44">
        <f t="shared" si="20"/>
        <v>1858.2966399999998</v>
      </c>
      <c r="N193" s="40">
        <f t="shared" si="21"/>
        <v>13187.503360000002</v>
      </c>
      <c r="O193" s="49">
        <f t="shared" si="22"/>
        <v>0.10643666957223569</v>
      </c>
      <c r="P193" s="70"/>
      <c r="Q193" s="54">
        <f>Таблица255445[[#This Row],[Витрина]]*15%</f>
        <v>18585</v>
      </c>
      <c r="R193" s="56">
        <f>Таблица255445[[#This Row],[Витрина]]-Q193</f>
        <v>105315</v>
      </c>
      <c r="S193" s="57">
        <f>Таблица255445[[#This Row],[Витрина]]*10%</f>
        <v>12390</v>
      </c>
      <c r="T193" s="56">
        <f>Таблица255445[[#This Row],[Витрина]]-(Q193+S193)</f>
        <v>92925</v>
      </c>
    </row>
    <row r="194" spans="1:20" hidden="1">
      <c r="A194" s="21" t="s">
        <v>116</v>
      </c>
      <c r="B194" s="10">
        <v>79500</v>
      </c>
      <c r="C194" s="10">
        <v>123000</v>
      </c>
      <c r="D194" s="11">
        <f t="shared" si="0"/>
        <v>36029</v>
      </c>
      <c r="E194" s="14">
        <v>0.27</v>
      </c>
      <c r="F194" s="13">
        <f t="shared" ref="F194:F257" si="23">IF(AND(C194&lt;&gt;"",E194&lt;&gt;""),C194*E194,"")</f>
        <v>33210</v>
      </c>
      <c r="G194" s="22">
        <v>1.7999999999999999E-2</v>
      </c>
      <c r="H194" s="13">
        <f t="shared" ref="H194:H257" si="24">IF(AND(C194&lt;&gt;"",G194&lt;&gt;""),C194*G194,"")</f>
        <v>2214</v>
      </c>
      <c r="I194" s="11">
        <v>605</v>
      </c>
      <c r="J194" s="14">
        <v>0</v>
      </c>
      <c r="K194" s="15">
        <f t="shared" ref="K194:K257" si="25">IF(AND(C194&lt;&gt;"",J194&lt;&gt;""),C194*J194,"")</f>
        <v>0</v>
      </c>
      <c r="L194" s="16">
        <f t="shared" ref="L194:L257" si="26">IFERROR(C194*1%," ")</f>
        <v>1230</v>
      </c>
      <c r="M194" s="11">
        <f t="shared" ref="M194:M257" si="27">IFERROR((C194-D194)*1.93%," ")</f>
        <v>1678.5402999999999</v>
      </c>
      <c r="N194" s="17">
        <f t="shared" ref="N194:N257" si="28">IF(AND(C194&lt;&gt;"",D194&lt;&gt;"",L194&lt;&gt;""),C194-(B194+D194+L194+M194),"")</f>
        <v>4562.4597000000067</v>
      </c>
      <c r="O194" s="18">
        <f t="shared" ref="O194:O257" si="29">IFERROR((N194/C194)*100%," ")</f>
        <v>3.7093168292682985E-2</v>
      </c>
      <c r="P194" s="55"/>
      <c r="Q194" s="54">
        <f>Таблица255445[[#This Row],[Витрина]]*15%</f>
        <v>18450</v>
      </c>
      <c r="R194" s="56">
        <f>Таблица255445[[#This Row],[Витрина]]-Q194</f>
        <v>104550</v>
      </c>
      <c r="S194" s="57">
        <f>Таблица255445[[#This Row],[Витрина]]*10%</f>
        <v>12300</v>
      </c>
      <c r="T194" s="56">
        <f>Таблица255445[[#This Row],[Витрина]]-(Q194+S194)</f>
        <v>92250</v>
      </c>
    </row>
    <row r="195" spans="1:20" s="43" customFormat="1" hidden="1">
      <c r="A195" s="43" t="s">
        <v>116</v>
      </c>
      <c r="B195" s="40">
        <v>79500</v>
      </c>
      <c r="C195" s="40">
        <v>123000</v>
      </c>
      <c r="D195" s="44">
        <f t="shared" si="0"/>
        <v>27419</v>
      </c>
      <c r="E195" s="45">
        <v>0.2</v>
      </c>
      <c r="F195" s="44">
        <f t="shared" si="23"/>
        <v>24600</v>
      </c>
      <c r="G195" s="46">
        <v>1.7999999999999999E-2</v>
      </c>
      <c r="H195" s="44">
        <f t="shared" si="24"/>
        <v>2214</v>
      </c>
      <c r="I195" s="44">
        <v>605</v>
      </c>
      <c r="J195" s="45">
        <v>0</v>
      </c>
      <c r="K195" s="47">
        <f t="shared" si="25"/>
        <v>0</v>
      </c>
      <c r="L195" s="48">
        <f t="shared" si="26"/>
        <v>1230</v>
      </c>
      <c r="M195" s="44">
        <f t="shared" si="27"/>
        <v>1844.7132999999999</v>
      </c>
      <c r="N195" s="40">
        <f t="shared" si="28"/>
        <v>13006.286699999997</v>
      </c>
      <c r="O195" s="49">
        <f t="shared" si="29"/>
        <v>0.1057421682926829</v>
      </c>
      <c r="P195" s="70"/>
      <c r="Q195" s="54">
        <f>Таблица255445[[#This Row],[Витрина]]*15%</f>
        <v>18450</v>
      </c>
      <c r="R195" s="56">
        <f>Таблица255445[[#This Row],[Витрина]]-Q195</f>
        <v>104550</v>
      </c>
      <c r="S195" s="57">
        <f>Таблица255445[[#This Row],[Витрина]]*10%</f>
        <v>12300</v>
      </c>
      <c r="T195" s="56">
        <f>Таблица255445[[#This Row],[Витрина]]-(Q195+S195)</f>
        <v>92250</v>
      </c>
    </row>
    <row r="196" spans="1:20" hidden="1">
      <c r="A196" s="21" t="s">
        <v>117</v>
      </c>
      <c r="B196" s="10">
        <v>81500</v>
      </c>
      <c r="C196" s="10">
        <v>126500</v>
      </c>
      <c r="D196" s="11">
        <f t="shared" si="0"/>
        <v>37037</v>
      </c>
      <c r="E196" s="14">
        <v>0.27</v>
      </c>
      <c r="F196" s="13">
        <f t="shared" si="23"/>
        <v>34155</v>
      </c>
      <c r="G196" s="22">
        <v>1.7999999999999999E-2</v>
      </c>
      <c r="H196" s="13">
        <f t="shared" si="24"/>
        <v>2277</v>
      </c>
      <c r="I196" s="11">
        <v>605</v>
      </c>
      <c r="J196" s="14">
        <v>0</v>
      </c>
      <c r="K196" s="15">
        <f t="shared" si="25"/>
        <v>0</v>
      </c>
      <c r="L196" s="16">
        <f t="shared" si="26"/>
        <v>1265</v>
      </c>
      <c r="M196" s="11">
        <f t="shared" si="27"/>
        <v>1726.6358999999998</v>
      </c>
      <c r="N196" s="17">
        <f t="shared" si="28"/>
        <v>4971.3641000000061</v>
      </c>
      <c r="O196" s="18">
        <f t="shared" si="29"/>
        <v>3.9299320948616649E-2</v>
      </c>
      <c r="P196" s="55"/>
      <c r="Q196" s="54">
        <f>Таблица255445[[#This Row],[Витрина]]*15%</f>
        <v>18975</v>
      </c>
      <c r="R196" s="56">
        <f>Таблица255445[[#This Row],[Витрина]]-Q196</f>
        <v>107525</v>
      </c>
      <c r="S196" s="57">
        <f>Таблица255445[[#This Row],[Витрина]]*10%</f>
        <v>12650</v>
      </c>
      <c r="T196" s="56">
        <f>Таблица255445[[#This Row],[Витрина]]-(Q196+S196)</f>
        <v>94875</v>
      </c>
    </row>
    <row r="197" spans="1:20" s="43" customFormat="1" hidden="1">
      <c r="A197" s="43" t="s">
        <v>117</v>
      </c>
      <c r="B197" s="40">
        <v>81500</v>
      </c>
      <c r="C197" s="40">
        <v>126500</v>
      </c>
      <c r="D197" s="44">
        <f t="shared" si="0"/>
        <v>28182</v>
      </c>
      <c r="E197" s="45">
        <v>0.2</v>
      </c>
      <c r="F197" s="44">
        <f t="shared" si="23"/>
        <v>25300</v>
      </c>
      <c r="G197" s="46">
        <v>1.7999999999999999E-2</v>
      </c>
      <c r="H197" s="44">
        <f t="shared" si="24"/>
        <v>2277</v>
      </c>
      <c r="I197" s="44">
        <v>605</v>
      </c>
      <c r="J197" s="45">
        <v>0</v>
      </c>
      <c r="K197" s="47">
        <f t="shared" si="25"/>
        <v>0</v>
      </c>
      <c r="L197" s="48">
        <f t="shared" si="26"/>
        <v>1265</v>
      </c>
      <c r="M197" s="44">
        <f t="shared" si="27"/>
        <v>1897.5373999999997</v>
      </c>
      <c r="N197" s="40">
        <f t="shared" si="28"/>
        <v>13655.462599999999</v>
      </c>
      <c r="O197" s="49">
        <f t="shared" si="29"/>
        <v>0.10794832094861659</v>
      </c>
      <c r="P197" s="70"/>
      <c r="Q197" s="54">
        <f>Таблица255445[[#This Row],[Витрина]]*15%</f>
        <v>18975</v>
      </c>
      <c r="R197" s="56">
        <f>Таблица255445[[#This Row],[Витрина]]-Q197</f>
        <v>107525</v>
      </c>
      <c r="S197" s="57">
        <f>Таблица255445[[#This Row],[Витрина]]*10%</f>
        <v>12650</v>
      </c>
      <c r="T197" s="56">
        <f>Таблица255445[[#This Row],[Витрина]]-(Q197+S197)</f>
        <v>94875</v>
      </c>
    </row>
    <row r="198" spans="1:20" hidden="1">
      <c r="A198" s="21" t="s">
        <v>118</v>
      </c>
      <c r="B198" s="10">
        <v>84000</v>
      </c>
      <c r="C198" s="10">
        <v>126500</v>
      </c>
      <c r="D198" s="11">
        <f t="shared" si="0"/>
        <v>37037</v>
      </c>
      <c r="E198" s="14">
        <v>0.27</v>
      </c>
      <c r="F198" s="13">
        <f t="shared" si="23"/>
        <v>34155</v>
      </c>
      <c r="G198" s="22">
        <v>1.7999999999999999E-2</v>
      </c>
      <c r="H198" s="13">
        <f t="shared" si="24"/>
        <v>2277</v>
      </c>
      <c r="I198" s="11">
        <v>605</v>
      </c>
      <c r="J198" s="14">
        <v>0</v>
      </c>
      <c r="K198" s="15">
        <f t="shared" si="25"/>
        <v>0</v>
      </c>
      <c r="L198" s="16">
        <f t="shared" si="26"/>
        <v>1265</v>
      </c>
      <c r="M198" s="11">
        <f t="shared" si="27"/>
        <v>1726.6358999999998</v>
      </c>
      <c r="N198" s="17">
        <f t="shared" si="28"/>
        <v>2471.3641000000061</v>
      </c>
      <c r="O198" s="18">
        <f t="shared" si="29"/>
        <v>1.9536475098814277E-2</v>
      </c>
      <c r="P198" s="55"/>
      <c r="Q198" s="54">
        <f>Таблица255445[[#This Row],[Витрина]]*15%</f>
        <v>18975</v>
      </c>
      <c r="R198" s="56">
        <f>Таблица255445[[#This Row],[Витрина]]-Q198</f>
        <v>107525</v>
      </c>
      <c r="S198" s="57">
        <f>Таблица255445[[#This Row],[Витрина]]*10%</f>
        <v>12650</v>
      </c>
      <c r="T198" s="56">
        <f>Таблица255445[[#This Row],[Витрина]]-(Q198+S198)</f>
        <v>94875</v>
      </c>
    </row>
    <row r="199" spans="1:20" s="43" customFormat="1" hidden="1">
      <c r="A199" s="43" t="s">
        <v>118</v>
      </c>
      <c r="B199" s="40">
        <v>84000</v>
      </c>
      <c r="C199" s="40">
        <v>130000</v>
      </c>
      <c r="D199" s="44">
        <f t="shared" si="0"/>
        <v>28945</v>
      </c>
      <c r="E199" s="45">
        <v>0.2</v>
      </c>
      <c r="F199" s="44">
        <f t="shared" si="23"/>
        <v>26000</v>
      </c>
      <c r="G199" s="46">
        <v>1.7999999999999999E-2</v>
      </c>
      <c r="H199" s="44">
        <f t="shared" si="24"/>
        <v>2340</v>
      </c>
      <c r="I199" s="44">
        <v>605</v>
      </c>
      <c r="J199" s="45">
        <v>0</v>
      </c>
      <c r="K199" s="47">
        <f t="shared" si="25"/>
        <v>0</v>
      </c>
      <c r="L199" s="48">
        <f t="shared" si="26"/>
        <v>1300</v>
      </c>
      <c r="M199" s="44">
        <f t="shared" si="27"/>
        <v>1950.3614999999998</v>
      </c>
      <c r="N199" s="40">
        <f t="shared" si="28"/>
        <v>13804.638500000001</v>
      </c>
      <c r="O199" s="49">
        <f t="shared" si="29"/>
        <v>0.10618952692307693</v>
      </c>
      <c r="P199" s="70"/>
      <c r="Q199" s="54">
        <f>Таблица255445[[#This Row],[Витрина]]*15%</f>
        <v>19500</v>
      </c>
      <c r="R199" s="56">
        <f>Таблица255445[[#This Row],[Витрина]]-Q199</f>
        <v>110500</v>
      </c>
      <c r="S199" s="57">
        <f>Таблица255445[[#This Row],[Витрина]]*10%</f>
        <v>13000</v>
      </c>
      <c r="T199" s="56">
        <f>Таблица255445[[#This Row],[Витрина]]-(Q199+S199)</f>
        <v>97500</v>
      </c>
    </row>
    <row r="200" spans="1:20" hidden="1">
      <c r="A200" s="21" t="s">
        <v>119</v>
      </c>
      <c r="B200" s="10">
        <v>75500</v>
      </c>
      <c r="C200" s="10">
        <v>117000</v>
      </c>
      <c r="D200" s="11">
        <f t="shared" si="0"/>
        <v>34301</v>
      </c>
      <c r="E200" s="14">
        <v>0.27</v>
      </c>
      <c r="F200" s="13">
        <f t="shared" si="23"/>
        <v>31590.000000000004</v>
      </c>
      <c r="G200" s="22">
        <v>1.7999999999999999E-2</v>
      </c>
      <c r="H200" s="13">
        <f t="shared" si="24"/>
        <v>2106</v>
      </c>
      <c r="I200" s="11">
        <v>605</v>
      </c>
      <c r="J200" s="14">
        <v>0</v>
      </c>
      <c r="K200" s="15">
        <f t="shared" si="25"/>
        <v>0</v>
      </c>
      <c r="L200" s="16">
        <f t="shared" si="26"/>
        <v>1170</v>
      </c>
      <c r="M200" s="11">
        <f t="shared" si="27"/>
        <v>1596.0906999999997</v>
      </c>
      <c r="N200" s="17">
        <f t="shared" si="28"/>
        <v>4432.9092999999993</v>
      </c>
      <c r="O200" s="18">
        <f t="shared" si="29"/>
        <v>3.7888113675213671E-2</v>
      </c>
      <c r="P200" s="55"/>
      <c r="Q200" s="54">
        <f>Таблица255445[[#This Row],[Витрина]]*15%</f>
        <v>17550</v>
      </c>
      <c r="R200" s="56">
        <f>Таблица255445[[#This Row],[Витрина]]-Q200</f>
        <v>99450</v>
      </c>
      <c r="S200" s="57">
        <f>Таблица255445[[#This Row],[Витрина]]*10%</f>
        <v>11700</v>
      </c>
      <c r="T200" s="56">
        <f>Таблица255445[[#This Row],[Витрина]]-(Q200+S200)</f>
        <v>87750</v>
      </c>
    </row>
    <row r="201" spans="1:20" s="43" customFormat="1" hidden="1">
      <c r="A201" s="43" t="s">
        <v>119</v>
      </c>
      <c r="B201" s="40">
        <v>75500</v>
      </c>
      <c r="C201" s="40">
        <v>117000</v>
      </c>
      <c r="D201" s="44">
        <f t="shared" si="0"/>
        <v>26111</v>
      </c>
      <c r="E201" s="45">
        <v>0.2</v>
      </c>
      <c r="F201" s="44">
        <f t="shared" si="23"/>
        <v>23400</v>
      </c>
      <c r="G201" s="46">
        <v>1.7999999999999999E-2</v>
      </c>
      <c r="H201" s="44">
        <f t="shared" si="24"/>
        <v>2106</v>
      </c>
      <c r="I201" s="44">
        <v>605</v>
      </c>
      <c r="J201" s="45">
        <v>0</v>
      </c>
      <c r="K201" s="47">
        <f t="shared" si="25"/>
        <v>0</v>
      </c>
      <c r="L201" s="48">
        <f t="shared" si="26"/>
        <v>1170</v>
      </c>
      <c r="M201" s="44">
        <f t="shared" si="27"/>
        <v>1754.1576999999997</v>
      </c>
      <c r="N201" s="40">
        <f t="shared" si="28"/>
        <v>12464.842300000004</v>
      </c>
      <c r="O201" s="49">
        <f t="shared" si="29"/>
        <v>0.10653711367521371</v>
      </c>
      <c r="P201" s="70"/>
      <c r="Q201" s="54">
        <f>Таблица255445[[#This Row],[Витрина]]*15%</f>
        <v>17550</v>
      </c>
      <c r="R201" s="56">
        <f>Таблица255445[[#This Row],[Витрина]]-Q201</f>
        <v>99450</v>
      </c>
      <c r="S201" s="57">
        <f>Таблица255445[[#This Row],[Витрина]]*10%</f>
        <v>11700</v>
      </c>
      <c r="T201" s="56">
        <f>Таблица255445[[#This Row],[Витрина]]-(Q201+S201)</f>
        <v>87750</v>
      </c>
    </row>
    <row r="202" spans="1:20" hidden="1">
      <c r="A202" s="21" t="s">
        <v>120</v>
      </c>
      <c r="B202" s="10">
        <v>73500</v>
      </c>
      <c r="C202" s="10">
        <v>114000</v>
      </c>
      <c r="D202" s="11">
        <f t="shared" si="0"/>
        <v>33437</v>
      </c>
      <c r="E202" s="14">
        <v>0.27</v>
      </c>
      <c r="F202" s="13">
        <f t="shared" si="23"/>
        <v>30780.000000000004</v>
      </c>
      <c r="G202" s="22">
        <v>1.7999999999999999E-2</v>
      </c>
      <c r="H202" s="13">
        <f t="shared" si="24"/>
        <v>2052</v>
      </c>
      <c r="I202" s="11">
        <v>605</v>
      </c>
      <c r="J202" s="14">
        <v>0</v>
      </c>
      <c r="K202" s="15">
        <f t="shared" si="25"/>
        <v>0</v>
      </c>
      <c r="L202" s="16">
        <f t="shared" si="26"/>
        <v>1140</v>
      </c>
      <c r="M202" s="11">
        <f t="shared" si="27"/>
        <v>1554.8658999999998</v>
      </c>
      <c r="N202" s="17">
        <f t="shared" si="28"/>
        <v>4368.1340999999957</v>
      </c>
      <c r="O202" s="18">
        <f t="shared" si="29"/>
        <v>3.8316965789473648E-2</v>
      </c>
      <c r="P202" s="55"/>
      <c r="Q202" s="54">
        <f>Таблица255445[[#This Row],[Витрина]]*15%</f>
        <v>17100</v>
      </c>
      <c r="R202" s="56">
        <f>Таблица255445[[#This Row],[Витрина]]-Q202</f>
        <v>96900</v>
      </c>
      <c r="S202" s="57">
        <f>Таблица255445[[#This Row],[Витрина]]*10%</f>
        <v>11400</v>
      </c>
      <c r="T202" s="56">
        <f>Таблица255445[[#This Row],[Витрина]]-(Q202+S202)</f>
        <v>85500</v>
      </c>
    </row>
    <row r="203" spans="1:20" s="43" customFormat="1" hidden="1">
      <c r="A203" s="43" t="s">
        <v>120</v>
      </c>
      <c r="B203" s="40">
        <v>73500</v>
      </c>
      <c r="C203" s="40">
        <v>114000</v>
      </c>
      <c r="D203" s="44">
        <f t="shared" si="0"/>
        <v>25457</v>
      </c>
      <c r="E203" s="45">
        <v>0.2</v>
      </c>
      <c r="F203" s="44">
        <f t="shared" si="23"/>
        <v>22800</v>
      </c>
      <c r="G203" s="46">
        <v>1.7999999999999999E-2</v>
      </c>
      <c r="H203" s="44">
        <f t="shared" si="24"/>
        <v>2052</v>
      </c>
      <c r="I203" s="44">
        <v>605</v>
      </c>
      <c r="J203" s="45">
        <v>0</v>
      </c>
      <c r="K203" s="47">
        <f t="shared" si="25"/>
        <v>0</v>
      </c>
      <c r="L203" s="48">
        <f t="shared" si="26"/>
        <v>1140</v>
      </c>
      <c r="M203" s="44">
        <f t="shared" si="27"/>
        <v>1708.8798999999999</v>
      </c>
      <c r="N203" s="40">
        <f t="shared" si="28"/>
        <v>12194.1201</v>
      </c>
      <c r="O203" s="49">
        <f t="shared" si="29"/>
        <v>0.10696596578947369</v>
      </c>
      <c r="P203" s="70"/>
      <c r="Q203" s="54">
        <f>Таблица255445[[#This Row],[Витрина]]*15%</f>
        <v>17100</v>
      </c>
      <c r="R203" s="56">
        <f>Таблица255445[[#This Row],[Витрина]]-Q203</f>
        <v>96900</v>
      </c>
      <c r="S203" s="57">
        <f>Таблица255445[[#This Row],[Витрина]]*10%</f>
        <v>11400</v>
      </c>
      <c r="T203" s="56">
        <f>Таблица255445[[#This Row],[Витрина]]-(Q203+S203)</f>
        <v>85500</v>
      </c>
    </row>
    <row r="204" spans="1:20" hidden="1">
      <c r="A204" s="28" t="s">
        <v>121</v>
      </c>
      <c r="D204" s="11" t="str">
        <f t="shared" si="0"/>
        <v/>
      </c>
      <c r="E204" s="14">
        <v>0.27</v>
      </c>
      <c r="F204" s="13" t="str">
        <f t="shared" si="23"/>
        <v/>
      </c>
      <c r="G204" s="22">
        <v>1.7999999999999999E-2</v>
      </c>
      <c r="H204" s="13" t="str">
        <f t="shared" si="24"/>
        <v/>
      </c>
      <c r="I204" s="11"/>
      <c r="J204" s="14">
        <v>0</v>
      </c>
      <c r="K204" s="15" t="str">
        <f t="shared" si="25"/>
        <v/>
      </c>
      <c r="L204" s="16">
        <f t="shared" si="26"/>
        <v>0</v>
      </c>
      <c r="M204" s="11" t="str">
        <f t="shared" si="27"/>
        <v/>
      </c>
      <c r="N204" s="17" t="str">
        <f t="shared" si="28"/>
        <v/>
      </c>
      <c r="O204" s="18" t="str">
        <f t="shared" si="29"/>
        <v/>
      </c>
      <c r="P204" s="55"/>
      <c r="Q204" s="54">
        <f>Таблица255445[[#This Row],[Витрина]]*15%</f>
        <v>0</v>
      </c>
      <c r="R204" s="56">
        <f>Таблица255445[[#This Row],[Витрина]]-Q204</f>
        <v>0</v>
      </c>
      <c r="S204" s="57">
        <f>Таблица255445[[#This Row],[Витрина]]*10%</f>
        <v>0</v>
      </c>
      <c r="T204" s="56">
        <f>Таблица255445[[#This Row],[Витрина]]-(Q204+S204)</f>
        <v>0</v>
      </c>
    </row>
    <row r="205" spans="1:20" hidden="1">
      <c r="A205" t="s">
        <v>122</v>
      </c>
      <c r="B205" s="10">
        <v>12000</v>
      </c>
      <c r="C205" s="10">
        <v>24990</v>
      </c>
      <c r="D205" s="11">
        <f t="shared" si="0"/>
        <v>7792.12</v>
      </c>
      <c r="E205" s="14">
        <v>0.27</v>
      </c>
      <c r="F205" s="13">
        <f t="shared" si="23"/>
        <v>6747.3</v>
      </c>
      <c r="G205" s="22">
        <v>1.7999999999999999E-2</v>
      </c>
      <c r="H205" s="13">
        <f t="shared" si="24"/>
        <v>449.82</v>
      </c>
      <c r="I205" s="13">
        <v>595</v>
      </c>
      <c r="J205" s="14">
        <v>0</v>
      </c>
      <c r="K205" s="15">
        <f t="shared" si="25"/>
        <v>0</v>
      </c>
      <c r="L205" s="16">
        <f t="shared" si="26"/>
        <v>249.9</v>
      </c>
      <c r="M205" s="11">
        <f t="shared" si="27"/>
        <v>331.919084</v>
      </c>
      <c r="N205" s="17">
        <f t="shared" si="28"/>
        <v>4616.0609159999985</v>
      </c>
      <c r="O205" s="18">
        <f t="shared" si="29"/>
        <v>0.18471632316926764</v>
      </c>
      <c r="P205" s="55"/>
      <c r="Q205" s="54">
        <f>Таблица255445[[#This Row],[Витрина]]*15%</f>
        <v>3748.5</v>
      </c>
      <c r="R205" s="56">
        <f>Таблица255445[[#This Row],[Витрина]]-Q205</f>
        <v>21241.5</v>
      </c>
      <c r="S205" s="57">
        <f>Таблица255445[[#This Row],[Витрина]]*10%</f>
        <v>2499</v>
      </c>
      <c r="T205" s="56">
        <f>Таблица255445[[#This Row],[Витрина]]-(Q205+S205)</f>
        <v>18742.5</v>
      </c>
    </row>
    <row r="206" spans="1:20" s="43" customFormat="1" hidden="1">
      <c r="A206" s="52" t="s">
        <v>122</v>
      </c>
      <c r="B206" s="40">
        <v>12000</v>
      </c>
      <c r="C206" s="40">
        <v>24990</v>
      </c>
      <c r="D206" s="44">
        <f t="shared" si="0"/>
        <v>6042.82</v>
      </c>
      <c r="E206" s="45">
        <v>0.2</v>
      </c>
      <c r="F206" s="44">
        <f t="shared" si="23"/>
        <v>4998</v>
      </c>
      <c r="G206" s="46">
        <v>1.7999999999999999E-2</v>
      </c>
      <c r="H206" s="44">
        <f t="shared" si="24"/>
        <v>449.82</v>
      </c>
      <c r="I206" s="44">
        <v>595</v>
      </c>
      <c r="J206" s="45">
        <v>0</v>
      </c>
      <c r="K206" s="47">
        <f t="shared" si="25"/>
        <v>0</v>
      </c>
      <c r="L206" s="48">
        <f t="shared" si="26"/>
        <v>249.9</v>
      </c>
      <c r="M206" s="44">
        <f t="shared" si="27"/>
        <v>365.68057399999998</v>
      </c>
      <c r="N206" s="40">
        <f t="shared" si="28"/>
        <v>6331.5994260000007</v>
      </c>
      <c r="O206" s="49">
        <f t="shared" si="29"/>
        <v>0.25336532316926774</v>
      </c>
      <c r="P206" s="70"/>
      <c r="Q206" s="54">
        <f>Таблица255445[[#This Row],[Витрина]]*15%</f>
        <v>3748.5</v>
      </c>
      <c r="R206" s="56">
        <f>Таблица255445[[#This Row],[Витрина]]-Q206</f>
        <v>21241.5</v>
      </c>
      <c r="S206" s="57">
        <f>Таблица255445[[#This Row],[Витрина]]*10%</f>
        <v>2499</v>
      </c>
      <c r="T206" s="56">
        <f>Таблица255445[[#This Row],[Витрина]]-(Q206+S206)</f>
        <v>18742.5</v>
      </c>
    </row>
    <row r="207" spans="1:20" hidden="1">
      <c r="A207" t="s">
        <v>123</v>
      </c>
      <c r="B207" s="10">
        <v>12000</v>
      </c>
      <c r="C207" s="10">
        <v>24990</v>
      </c>
      <c r="D207" s="11">
        <f t="shared" si="0"/>
        <v>7792.12</v>
      </c>
      <c r="E207" s="14">
        <v>0.27</v>
      </c>
      <c r="F207" s="13">
        <f t="shared" si="23"/>
        <v>6747.3</v>
      </c>
      <c r="G207" s="22">
        <v>1.7999999999999999E-2</v>
      </c>
      <c r="H207" s="13">
        <f t="shared" si="24"/>
        <v>449.82</v>
      </c>
      <c r="I207" s="13">
        <v>595</v>
      </c>
      <c r="J207" s="14">
        <v>0</v>
      </c>
      <c r="K207" s="15">
        <f t="shared" si="25"/>
        <v>0</v>
      </c>
      <c r="L207" s="16">
        <f t="shared" si="26"/>
        <v>249.9</v>
      </c>
      <c r="M207" s="11">
        <f t="shared" si="27"/>
        <v>331.919084</v>
      </c>
      <c r="N207" s="17">
        <f t="shared" si="28"/>
        <v>4616.0609159999985</v>
      </c>
      <c r="O207" s="18">
        <f t="shared" si="29"/>
        <v>0.18471632316926764</v>
      </c>
      <c r="P207" s="55"/>
      <c r="Q207" s="54">
        <f>Таблица255445[[#This Row],[Витрина]]*15%</f>
        <v>3748.5</v>
      </c>
      <c r="R207" s="56">
        <f>Таблица255445[[#This Row],[Витрина]]-Q207</f>
        <v>21241.5</v>
      </c>
      <c r="S207" s="57">
        <f>Таблица255445[[#This Row],[Витрина]]*10%</f>
        <v>2499</v>
      </c>
      <c r="T207" s="56">
        <f>Таблица255445[[#This Row],[Витрина]]-(Q207+S207)</f>
        <v>18742.5</v>
      </c>
    </row>
    <row r="208" spans="1:20" s="43" customFormat="1" hidden="1">
      <c r="A208" s="52" t="s">
        <v>123</v>
      </c>
      <c r="B208" s="40">
        <v>12000</v>
      </c>
      <c r="C208" s="40">
        <v>24990</v>
      </c>
      <c r="D208" s="44">
        <f t="shared" si="0"/>
        <v>6042.82</v>
      </c>
      <c r="E208" s="45">
        <v>0.2</v>
      </c>
      <c r="F208" s="44">
        <f t="shared" si="23"/>
        <v>4998</v>
      </c>
      <c r="G208" s="46">
        <v>1.7999999999999999E-2</v>
      </c>
      <c r="H208" s="44">
        <f t="shared" si="24"/>
        <v>449.82</v>
      </c>
      <c r="I208" s="44">
        <v>595</v>
      </c>
      <c r="J208" s="45">
        <v>0</v>
      </c>
      <c r="K208" s="47">
        <f t="shared" si="25"/>
        <v>0</v>
      </c>
      <c r="L208" s="48">
        <f t="shared" si="26"/>
        <v>249.9</v>
      </c>
      <c r="M208" s="44">
        <f t="shared" si="27"/>
        <v>365.68057399999998</v>
      </c>
      <c r="N208" s="40">
        <f t="shared" si="28"/>
        <v>6331.5994260000007</v>
      </c>
      <c r="O208" s="49">
        <f t="shared" si="29"/>
        <v>0.25336532316926774</v>
      </c>
      <c r="P208" s="70"/>
      <c r="Q208" s="54">
        <f>Таблица255445[[#This Row],[Витрина]]*15%</f>
        <v>3748.5</v>
      </c>
      <c r="R208" s="56">
        <f>Таблица255445[[#This Row],[Витрина]]-Q208</f>
        <v>21241.5</v>
      </c>
      <c r="S208" s="57">
        <f>Таблица255445[[#This Row],[Витрина]]*10%</f>
        <v>2499</v>
      </c>
      <c r="T208" s="56">
        <f>Таблица255445[[#This Row],[Витрина]]-(Q208+S208)</f>
        <v>18742.5</v>
      </c>
    </row>
    <row r="209" spans="1:20" hidden="1">
      <c r="A209" s="19" t="s">
        <v>124</v>
      </c>
      <c r="B209" s="10">
        <v>16500</v>
      </c>
      <c r="C209" s="10">
        <v>34490</v>
      </c>
      <c r="D209" s="11">
        <f t="shared" si="0"/>
        <v>10528.12</v>
      </c>
      <c r="E209" s="14">
        <v>0.27</v>
      </c>
      <c r="F209" s="13">
        <f t="shared" si="23"/>
        <v>9312.3000000000011</v>
      </c>
      <c r="G209" s="22">
        <v>1.7999999999999999E-2</v>
      </c>
      <c r="H209" s="13">
        <f t="shared" si="24"/>
        <v>620.81999999999994</v>
      </c>
      <c r="I209" s="13">
        <v>595</v>
      </c>
      <c r="J209" s="14">
        <v>0</v>
      </c>
      <c r="K209" s="15">
        <f t="shared" si="25"/>
        <v>0</v>
      </c>
      <c r="L209" s="16">
        <f t="shared" si="26"/>
        <v>344.90000000000003</v>
      </c>
      <c r="M209" s="11">
        <f t="shared" si="27"/>
        <v>462.46428399999991</v>
      </c>
      <c r="N209" s="17">
        <f t="shared" si="28"/>
        <v>6654.5157159999944</v>
      </c>
      <c r="O209" s="18">
        <f t="shared" si="29"/>
        <v>0.19294043827196272</v>
      </c>
      <c r="P209" s="55"/>
      <c r="Q209" s="54">
        <f>Таблица255445[[#This Row],[Витрина]]*15%</f>
        <v>5173.5</v>
      </c>
      <c r="R209" s="56">
        <f>Таблица255445[[#This Row],[Витрина]]-Q209</f>
        <v>29316.5</v>
      </c>
      <c r="S209" s="57">
        <f>Таблица255445[[#This Row],[Витрина]]*10%</f>
        <v>3449</v>
      </c>
      <c r="T209" s="56">
        <f>Таблица255445[[#This Row],[Витрина]]-(Q209+S209)</f>
        <v>25867.5</v>
      </c>
    </row>
    <row r="210" spans="1:20" s="43" customFormat="1" hidden="1">
      <c r="A210" s="43" t="s">
        <v>124</v>
      </c>
      <c r="B210" s="40">
        <v>16500</v>
      </c>
      <c r="C210" s="40">
        <v>34490</v>
      </c>
      <c r="D210" s="44">
        <f t="shared" si="0"/>
        <v>8113.82</v>
      </c>
      <c r="E210" s="45">
        <v>0.2</v>
      </c>
      <c r="F210" s="44">
        <f t="shared" si="23"/>
        <v>6898</v>
      </c>
      <c r="G210" s="46">
        <v>1.7999999999999999E-2</v>
      </c>
      <c r="H210" s="44">
        <f t="shared" si="24"/>
        <v>620.81999999999994</v>
      </c>
      <c r="I210" s="44">
        <v>595</v>
      </c>
      <c r="J210" s="45">
        <v>0</v>
      </c>
      <c r="K210" s="47">
        <f t="shared" si="25"/>
        <v>0</v>
      </c>
      <c r="L210" s="48">
        <f t="shared" si="26"/>
        <v>344.90000000000003</v>
      </c>
      <c r="M210" s="44">
        <f t="shared" si="27"/>
        <v>509.06027399999994</v>
      </c>
      <c r="N210" s="40">
        <f t="shared" si="28"/>
        <v>9022.2197259999994</v>
      </c>
      <c r="O210" s="49">
        <f t="shared" si="29"/>
        <v>0.26158943827196285</v>
      </c>
      <c r="P210" s="70"/>
      <c r="Q210" s="54">
        <f>Таблица255445[[#This Row],[Витрина]]*15%</f>
        <v>5173.5</v>
      </c>
      <c r="R210" s="56">
        <f>Таблица255445[[#This Row],[Витрина]]-Q210</f>
        <v>29316.5</v>
      </c>
      <c r="S210" s="57">
        <f>Таблица255445[[#This Row],[Витрина]]*10%</f>
        <v>3449</v>
      </c>
      <c r="T210" s="56">
        <f>Таблица255445[[#This Row],[Витрина]]-(Q210+S210)</f>
        <v>25867.5</v>
      </c>
    </row>
    <row r="211" spans="1:20" hidden="1">
      <c r="A211" t="s">
        <v>125</v>
      </c>
      <c r="B211" s="10">
        <v>12800</v>
      </c>
      <c r="D211" s="11" t="str">
        <f t="shared" si="0"/>
        <v/>
      </c>
      <c r="E211" s="14">
        <v>0.27</v>
      </c>
      <c r="F211" s="13" t="str">
        <f t="shared" si="23"/>
        <v/>
      </c>
      <c r="G211" s="22">
        <v>1.7999999999999999E-2</v>
      </c>
      <c r="H211" s="13" t="str">
        <f t="shared" si="24"/>
        <v/>
      </c>
      <c r="I211" s="11"/>
      <c r="J211" s="14">
        <v>0</v>
      </c>
      <c r="K211" s="15" t="str">
        <f t="shared" si="25"/>
        <v/>
      </c>
      <c r="L211" s="16">
        <f t="shared" si="26"/>
        <v>0</v>
      </c>
      <c r="M211" s="11" t="str">
        <f t="shared" si="27"/>
        <v/>
      </c>
      <c r="N211" s="17" t="str">
        <f t="shared" si="28"/>
        <v/>
      </c>
      <c r="O211" s="18" t="str">
        <f t="shared" si="29"/>
        <v/>
      </c>
      <c r="P211" s="55"/>
      <c r="Q211" s="54">
        <f>Таблица255445[[#This Row],[Витрина]]*15%</f>
        <v>0</v>
      </c>
      <c r="R211" s="56">
        <f>Таблица255445[[#This Row],[Витрина]]-Q211</f>
        <v>0</v>
      </c>
      <c r="S211" s="57">
        <f>Таблица255445[[#This Row],[Витрина]]*10%</f>
        <v>0</v>
      </c>
      <c r="T211" s="56">
        <f>Таблица255445[[#This Row],[Витрина]]-(Q211+S211)</f>
        <v>0</v>
      </c>
    </row>
    <row r="212" spans="1:20" s="43" customFormat="1" hidden="1">
      <c r="A212" s="52" t="s">
        <v>125</v>
      </c>
      <c r="B212" s="40">
        <v>12800</v>
      </c>
      <c r="C212" s="40"/>
      <c r="D212" s="44" t="str">
        <f t="shared" si="0"/>
        <v/>
      </c>
      <c r="E212" s="45">
        <v>0.2</v>
      </c>
      <c r="F212" s="44" t="str">
        <f t="shared" si="23"/>
        <v/>
      </c>
      <c r="G212" s="46">
        <v>1.7999999999999999E-2</v>
      </c>
      <c r="H212" s="44" t="str">
        <f t="shared" si="24"/>
        <v/>
      </c>
      <c r="I212" s="44"/>
      <c r="J212" s="45">
        <v>0</v>
      </c>
      <c r="K212" s="47" t="str">
        <f t="shared" si="25"/>
        <v/>
      </c>
      <c r="L212" s="48">
        <f t="shared" si="26"/>
        <v>0</v>
      </c>
      <c r="M212" s="44" t="str">
        <f t="shared" si="27"/>
        <v/>
      </c>
      <c r="N212" s="40" t="str">
        <f t="shared" si="28"/>
        <v/>
      </c>
      <c r="O212" s="49" t="str">
        <f t="shared" si="29"/>
        <v/>
      </c>
      <c r="P212" s="70"/>
      <c r="Q212" s="54">
        <f>Таблица255445[[#This Row],[Витрина]]*15%</f>
        <v>0</v>
      </c>
      <c r="R212" s="56">
        <f>Таблица255445[[#This Row],[Витрина]]-Q212</f>
        <v>0</v>
      </c>
      <c r="S212" s="57">
        <f>Таблица255445[[#This Row],[Витрина]]*10%</f>
        <v>0</v>
      </c>
      <c r="T212" s="56">
        <f>Таблица255445[[#This Row],[Витрина]]-(Q212+S212)</f>
        <v>0</v>
      </c>
    </row>
    <row r="213" spans="1:20" hidden="1">
      <c r="A213" t="s">
        <v>126</v>
      </c>
      <c r="B213" s="10">
        <v>12800</v>
      </c>
      <c r="D213" s="11" t="str">
        <f t="shared" si="0"/>
        <v/>
      </c>
      <c r="E213" s="14">
        <v>0.27</v>
      </c>
      <c r="F213" s="13" t="str">
        <f t="shared" si="23"/>
        <v/>
      </c>
      <c r="G213" s="22">
        <v>1.7999999999999999E-2</v>
      </c>
      <c r="H213" s="13" t="str">
        <f t="shared" si="24"/>
        <v/>
      </c>
      <c r="I213" s="11"/>
      <c r="J213" s="14">
        <v>0</v>
      </c>
      <c r="K213" s="15" t="str">
        <f t="shared" si="25"/>
        <v/>
      </c>
      <c r="L213" s="16">
        <f t="shared" si="26"/>
        <v>0</v>
      </c>
      <c r="M213" s="11" t="str">
        <f t="shared" si="27"/>
        <v/>
      </c>
      <c r="N213" s="17" t="str">
        <f t="shared" si="28"/>
        <v/>
      </c>
      <c r="O213" s="18" t="str">
        <f t="shared" si="29"/>
        <v/>
      </c>
      <c r="P213" s="55"/>
      <c r="Q213" s="54">
        <f>Таблица255445[[#This Row],[Витрина]]*15%</f>
        <v>0</v>
      </c>
      <c r="R213" s="56">
        <f>Таблица255445[[#This Row],[Витрина]]-Q213</f>
        <v>0</v>
      </c>
      <c r="S213" s="57">
        <f>Таблица255445[[#This Row],[Витрина]]*10%</f>
        <v>0</v>
      </c>
      <c r="T213" s="56">
        <f>Таблица255445[[#This Row],[Витрина]]-(Q213+S213)</f>
        <v>0</v>
      </c>
    </row>
    <row r="214" spans="1:20" s="43" customFormat="1" hidden="1">
      <c r="A214" s="52" t="s">
        <v>126</v>
      </c>
      <c r="B214" s="40">
        <v>12800</v>
      </c>
      <c r="C214" s="40"/>
      <c r="D214" s="44" t="str">
        <f t="shared" si="0"/>
        <v/>
      </c>
      <c r="E214" s="45">
        <v>0.2</v>
      </c>
      <c r="F214" s="44" t="str">
        <f t="shared" si="23"/>
        <v/>
      </c>
      <c r="G214" s="46">
        <v>1.7999999999999999E-2</v>
      </c>
      <c r="H214" s="44" t="str">
        <f t="shared" si="24"/>
        <v/>
      </c>
      <c r="I214" s="44"/>
      <c r="J214" s="45">
        <v>0</v>
      </c>
      <c r="K214" s="47" t="str">
        <f t="shared" si="25"/>
        <v/>
      </c>
      <c r="L214" s="48">
        <f t="shared" si="26"/>
        <v>0</v>
      </c>
      <c r="M214" s="44" t="str">
        <f t="shared" si="27"/>
        <v/>
      </c>
      <c r="N214" s="40" t="str">
        <f t="shared" si="28"/>
        <v/>
      </c>
      <c r="O214" s="49" t="str">
        <f t="shared" si="29"/>
        <v/>
      </c>
      <c r="P214" s="70"/>
      <c r="Q214" s="54">
        <f>Таблица255445[[#This Row],[Витрина]]*15%</f>
        <v>0</v>
      </c>
      <c r="R214" s="56">
        <f>Таблица255445[[#This Row],[Витрина]]-Q214</f>
        <v>0</v>
      </c>
      <c r="S214" s="57">
        <f>Таблица255445[[#This Row],[Витрина]]*10%</f>
        <v>0</v>
      </c>
      <c r="T214" s="56">
        <f>Таблица255445[[#This Row],[Витрина]]-(Q214+S214)</f>
        <v>0</v>
      </c>
    </row>
    <row r="215" spans="1:20" hidden="1">
      <c r="A215" t="s">
        <v>127</v>
      </c>
      <c r="C215" s="10">
        <v>27811</v>
      </c>
      <c r="D215" s="13">
        <f t="shared" si="0"/>
        <v>8604.5679999999993</v>
      </c>
      <c r="E215" s="14">
        <v>0.27</v>
      </c>
      <c r="F215" s="13">
        <f t="shared" si="23"/>
        <v>7508.97</v>
      </c>
      <c r="G215" s="22">
        <v>1.7999999999999999E-2</v>
      </c>
      <c r="H215" s="13">
        <f t="shared" si="24"/>
        <v>500.59799999999996</v>
      </c>
      <c r="I215" s="13">
        <v>595</v>
      </c>
      <c r="J215" s="14">
        <v>0</v>
      </c>
      <c r="K215" s="15">
        <f t="shared" si="25"/>
        <v>0</v>
      </c>
      <c r="L215" s="16">
        <f t="shared" si="26"/>
        <v>278.11</v>
      </c>
      <c r="M215" s="13">
        <f t="shared" si="27"/>
        <v>370.68413759999999</v>
      </c>
      <c r="N215" s="17">
        <f t="shared" si="28"/>
        <v>18557.637862399999</v>
      </c>
      <c r="O215" s="32">
        <f t="shared" si="29"/>
        <v>0.66727689987415051</v>
      </c>
      <c r="P215" s="55"/>
      <c r="Q215" s="54">
        <f>Таблица255445[[#This Row],[Витрина]]*15%</f>
        <v>4171.6499999999996</v>
      </c>
      <c r="R215" s="56">
        <f>Таблица255445[[#This Row],[Витрина]]-Q215</f>
        <v>23639.35</v>
      </c>
      <c r="S215" s="57">
        <f>Таблица255445[[#This Row],[Витрина]]*10%</f>
        <v>2781.1000000000004</v>
      </c>
      <c r="T215" s="56">
        <f>Таблица255445[[#This Row],[Витрина]]-(Q215+S215)</f>
        <v>20858.25</v>
      </c>
    </row>
    <row r="216" spans="1:20" s="43" customFormat="1" hidden="1">
      <c r="A216" s="52" t="s">
        <v>127</v>
      </c>
      <c r="B216" s="40"/>
      <c r="C216" s="40">
        <v>27811</v>
      </c>
      <c r="D216" s="44">
        <f t="shared" si="0"/>
        <v>6657.7980000000007</v>
      </c>
      <c r="E216" s="45">
        <v>0.2</v>
      </c>
      <c r="F216" s="44">
        <f t="shared" si="23"/>
        <v>5562.2000000000007</v>
      </c>
      <c r="G216" s="46">
        <v>1.7999999999999999E-2</v>
      </c>
      <c r="H216" s="44">
        <f t="shared" si="24"/>
        <v>500.59799999999996</v>
      </c>
      <c r="I216" s="44">
        <v>595</v>
      </c>
      <c r="J216" s="45">
        <v>0</v>
      </c>
      <c r="K216" s="47">
        <f t="shared" si="25"/>
        <v>0</v>
      </c>
      <c r="L216" s="48">
        <f t="shared" si="26"/>
        <v>278.11</v>
      </c>
      <c r="M216" s="44">
        <f t="shared" si="27"/>
        <v>408.25679859999991</v>
      </c>
      <c r="N216" s="40">
        <f t="shared" si="28"/>
        <v>20466.835201399997</v>
      </c>
      <c r="O216" s="49">
        <f t="shared" si="29"/>
        <v>0.73592589987415047</v>
      </c>
      <c r="P216" s="70"/>
      <c r="Q216" s="54">
        <f>Таблица255445[[#This Row],[Витрина]]*15%</f>
        <v>4171.6499999999996</v>
      </c>
      <c r="R216" s="56">
        <f>Таблица255445[[#This Row],[Витрина]]-Q216</f>
        <v>23639.35</v>
      </c>
      <c r="S216" s="57">
        <f>Таблица255445[[#This Row],[Витрина]]*10%</f>
        <v>2781.1000000000004</v>
      </c>
      <c r="T216" s="56">
        <f>Таблица255445[[#This Row],[Витрина]]-(Q216+S216)</f>
        <v>20858.25</v>
      </c>
    </row>
    <row r="217" spans="1:20" hidden="1">
      <c r="A217" s="19" t="s">
        <v>128</v>
      </c>
      <c r="B217" s="10">
        <v>14200</v>
      </c>
      <c r="C217" s="10">
        <v>27811</v>
      </c>
      <c r="D217" s="13">
        <f t="shared" si="0"/>
        <v>8604.5679999999993</v>
      </c>
      <c r="E217" s="14">
        <v>0.27</v>
      </c>
      <c r="F217" s="13">
        <f t="shared" si="23"/>
        <v>7508.97</v>
      </c>
      <c r="G217" s="22">
        <v>1.7999999999999999E-2</v>
      </c>
      <c r="H217" s="13">
        <f t="shared" si="24"/>
        <v>500.59799999999996</v>
      </c>
      <c r="I217" s="13">
        <v>595</v>
      </c>
      <c r="J217" s="14">
        <v>0</v>
      </c>
      <c r="K217" s="15">
        <f t="shared" si="25"/>
        <v>0</v>
      </c>
      <c r="L217" s="16">
        <f t="shared" si="26"/>
        <v>278.11</v>
      </c>
      <c r="M217" s="13">
        <f t="shared" si="27"/>
        <v>370.68413759999999</v>
      </c>
      <c r="N217" s="17">
        <f t="shared" si="28"/>
        <v>4357.637862399999</v>
      </c>
      <c r="O217" s="32">
        <f t="shared" si="29"/>
        <v>0.15668756471899603</v>
      </c>
      <c r="P217" s="55"/>
      <c r="Q217" s="54">
        <f>Таблица255445[[#This Row],[Витрина]]*15%</f>
        <v>4171.6499999999996</v>
      </c>
      <c r="R217" s="56">
        <f>Таблица255445[[#This Row],[Витрина]]-Q217</f>
        <v>23639.35</v>
      </c>
      <c r="S217" s="57">
        <f>Таблица255445[[#This Row],[Витрина]]*10%</f>
        <v>2781.1000000000004</v>
      </c>
      <c r="T217" s="56">
        <f>Таблица255445[[#This Row],[Витрина]]-(Q217+S217)</f>
        <v>20858.25</v>
      </c>
    </row>
    <row r="218" spans="1:20" s="43" customFormat="1" hidden="1">
      <c r="A218" s="43" t="s">
        <v>128</v>
      </c>
      <c r="B218" s="40">
        <v>14200</v>
      </c>
      <c r="C218" s="40">
        <v>27811</v>
      </c>
      <c r="D218" s="44">
        <f t="shared" ref="D218" si="30">IF(AND(F218&lt;&gt;"",H218&lt;&gt;"",I218&lt;&gt;"",K218&lt;&gt;""),F218+H218+I218+K218,"")</f>
        <v>6657.7980000000007</v>
      </c>
      <c r="E218" s="45">
        <v>0.2</v>
      </c>
      <c r="F218" s="44">
        <f t="shared" si="23"/>
        <v>5562.2000000000007</v>
      </c>
      <c r="G218" s="46">
        <v>1.7999999999999999E-2</v>
      </c>
      <c r="H218" s="44">
        <f t="shared" si="24"/>
        <v>500.59799999999996</v>
      </c>
      <c r="I218" s="44">
        <v>595</v>
      </c>
      <c r="J218" s="45">
        <v>0</v>
      </c>
      <c r="K218" s="47">
        <f t="shared" si="25"/>
        <v>0</v>
      </c>
      <c r="L218" s="48">
        <f t="shared" si="26"/>
        <v>278.11</v>
      </c>
      <c r="M218" s="44">
        <f t="shared" si="27"/>
        <v>408.25679859999991</v>
      </c>
      <c r="N218" s="40">
        <f t="shared" si="28"/>
        <v>6266.8352013999975</v>
      </c>
      <c r="O218" s="49">
        <f t="shared" si="29"/>
        <v>0.22533656471899599</v>
      </c>
      <c r="P218" s="70"/>
      <c r="Q218" s="54">
        <f>Таблица255445[[#This Row],[Витрина]]*15%</f>
        <v>4171.6499999999996</v>
      </c>
      <c r="R218" s="56">
        <f>Таблица255445[[#This Row],[Витрина]]-Q218</f>
        <v>23639.35</v>
      </c>
      <c r="S218" s="57">
        <f>Таблица255445[[#This Row],[Витрина]]*10%</f>
        <v>2781.1000000000004</v>
      </c>
      <c r="T218" s="56">
        <f>Таблица255445[[#This Row],[Витрина]]-(Q218+S218)</f>
        <v>20858.25</v>
      </c>
    </row>
    <row r="219" spans="1:20" hidden="1">
      <c r="A219" s="19" t="s">
        <v>129</v>
      </c>
      <c r="B219" s="10">
        <v>19900</v>
      </c>
      <c r="D219" s="11" t="str">
        <f>IF(AND(F219&lt;&gt;"",H219&lt;&gt;"",I219&lt;&gt;"",K219&lt;&gt;""),F219+H219+I219+K219,"")</f>
        <v/>
      </c>
      <c r="E219" s="14">
        <v>0.27</v>
      </c>
      <c r="F219" s="13" t="str">
        <f t="shared" si="23"/>
        <v/>
      </c>
      <c r="G219" s="22">
        <v>1.7999999999999999E-2</v>
      </c>
      <c r="H219" s="13" t="str">
        <f t="shared" si="24"/>
        <v/>
      </c>
      <c r="I219" s="11"/>
      <c r="J219" s="14">
        <v>0</v>
      </c>
      <c r="K219" s="15" t="str">
        <f t="shared" si="25"/>
        <v/>
      </c>
      <c r="L219" s="16">
        <f t="shared" si="26"/>
        <v>0</v>
      </c>
      <c r="M219" s="11" t="str">
        <f t="shared" si="27"/>
        <v/>
      </c>
      <c r="N219" s="17" t="str">
        <f t="shared" si="28"/>
        <v/>
      </c>
      <c r="O219" s="32" t="str">
        <f t="shared" si="29"/>
        <v/>
      </c>
      <c r="P219" s="55"/>
      <c r="Q219" s="54">
        <f>Таблица255445[[#This Row],[Витрина]]*15%</f>
        <v>0</v>
      </c>
      <c r="R219" s="56">
        <f>Таблица255445[[#This Row],[Витрина]]-Q219</f>
        <v>0</v>
      </c>
      <c r="S219" s="57">
        <f>Таблица255445[[#This Row],[Витрина]]*10%</f>
        <v>0</v>
      </c>
      <c r="T219" s="56">
        <f>Таблица255445[[#This Row],[Витрина]]-(Q219+S219)</f>
        <v>0</v>
      </c>
    </row>
    <row r="220" spans="1:20" s="43" customFormat="1" hidden="1">
      <c r="A220" s="43" t="s">
        <v>129</v>
      </c>
      <c r="B220" s="40">
        <v>19900</v>
      </c>
      <c r="C220" s="40"/>
      <c r="D220" s="44" t="str">
        <f>IF(AND(F220&lt;&gt;"",H220&lt;&gt;"",I220&lt;&gt;"",K220&lt;&gt;""),F220+H220+I220+K220,"")</f>
        <v/>
      </c>
      <c r="E220" s="45">
        <v>0.2</v>
      </c>
      <c r="F220" s="44" t="str">
        <f t="shared" si="23"/>
        <v/>
      </c>
      <c r="G220" s="46">
        <v>1.7999999999999999E-2</v>
      </c>
      <c r="H220" s="44" t="str">
        <f t="shared" si="24"/>
        <v/>
      </c>
      <c r="I220" s="44"/>
      <c r="J220" s="45">
        <v>0</v>
      </c>
      <c r="K220" s="47" t="str">
        <f t="shared" si="25"/>
        <v/>
      </c>
      <c r="L220" s="48">
        <f t="shared" si="26"/>
        <v>0</v>
      </c>
      <c r="M220" s="44" t="str">
        <f t="shared" si="27"/>
        <v/>
      </c>
      <c r="N220" s="40" t="str">
        <f t="shared" si="28"/>
        <v/>
      </c>
      <c r="O220" s="49" t="str">
        <f t="shared" si="29"/>
        <v/>
      </c>
      <c r="P220" s="70"/>
      <c r="Q220" s="54">
        <f>Таблица255445[[#This Row],[Витрина]]*15%</f>
        <v>0</v>
      </c>
      <c r="R220" s="56">
        <f>Таблица255445[[#This Row],[Витрина]]-Q220</f>
        <v>0</v>
      </c>
      <c r="S220" s="57">
        <f>Таблица255445[[#This Row],[Витрина]]*10%</f>
        <v>0</v>
      </c>
      <c r="T220" s="56">
        <f>Таблица255445[[#This Row],[Витрина]]-(Q220+S220)</f>
        <v>0</v>
      </c>
    </row>
    <row r="221" spans="1:20" hidden="1">
      <c r="A221" t="s">
        <v>130</v>
      </c>
      <c r="B221" s="10">
        <v>13000</v>
      </c>
      <c r="D221" s="11" t="str">
        <f t="shared" ref="D221:D233" si="31">IF(AND(F221&lt;&gt;"",H221&lt;&gt;"",I221&lt;&gt;"",K221&lt;&gt;""),F221+H221+I221+K221,"")</f>
        <v/>
      </c>
      <c r="E221" s="14">
        <v>0.27</v>
      </c>
      <c r="F221" s="13" t="str">
        <f t="shared" si="23"/>
        <v/>
      </c>
      <c r="G221" s="22">
        <v>1.7999999999999999E-2</v>
      </c>
      <c r="H221" s="13" t="str">
        <f t="shared" si="24"/>
        <v/>
      </c>
      <c r="I221" s="11"/>
      <c r="J221" s="14">
        <v>0</v>
      </c>
      <c r="K221" s="15" t="str">
        <f t="shared" si="25"/>
        <v/>
      </c>
      <c r="L221" s="16">
        <f t="shared" si="26"/>
        <v>0</v>
      </c>
      <c r="M221" s="11" t="str">
        <f t="shared" si="27"/>
        <v/>
      </c>
      <c r="N221" s="17" t="str">
        <f t="shared" si="28"/>
        <v/>
      </c>
      <c r="O221" s="18" t="str">
        <f t="shared" si="29"/>
        <v/>
      </c>
      <c r="P221" s="55"/>
      <c r="Q221" s="54">
        <f>Таблица255445[[#This Row],[Витрина]]*15%</f>
        <v>0</v>
      </c>
      <c r="R221" s="56">
        <f>Таблица255445[[#This Row],[Витрина]]-Q221</f>
        <v>0</v>
      </c>
      <c r="S221" s="57">
        <f>Таблица255445[[#This Row],[Витрина]]*10%</f>
        <v>0</v>
      </c>
      <c r="T221" s="56">
        <f>Таблица255445[[#This Row],[Витрина]]-(Q221+S221)</f>
        <v>0</v>
      </c>
    </row>
    <row r="222" spans="1:20" s="43" customFormat="1" hidden="1">
      <c r="A222" s="52" t="s">
        <v>130</v>
      </c>
      <c r="B222" s="40">
        <v>13000</v>
      </c>
      <c r="C222" s="40"/>
      <c r="D222" s="44" t="str">
        <f t="shared" si="31"/>
        <v/>
      </c>
      <c r="E222" s="45">
        <v>0.2</v>
      </c>
      <c r="F222" s="44" t="str">
        <f t="shared" si="23"/>
        <v/>
      </c>
      <c r="G222" s="46">
        <v>1.7999999999999999E-2</v>
      </c>
      <c r="H222" s="44" t="str">
        <f t="shared" si="24"/>
        <v/>
      </c>
      <c r="I222" s="44"/>
      <c r="J222" s="45">
        <v>0</v>
      </c>
      <c r="K222" s="47" t="str">
        <f t="shared" si="25"/>
        <v/>
      </c>
      <c r="L222" s="48">
        <f t="shared" si="26"/>
        <v>0</v>
      </c>
      <c r="M222" s="44" t="str">
        <f t="shared" si="27"/>
        <v/>
      </c>
      <c r="N222" s="40" t="str">
        <f t="shared" si="28"/>
        <v/>
      </c>
      <c r="O222" s="49" t="str">
        <f t="shared" si="29"/>
        <v/>
      </c>
      <c r="P222" s="70"/>
      <c r="Q222" s="54">
        <f>Таблица255445[[#This Row],[Витрина]]*15%</f>
        <v>0</v>
      </c>
      <c r="R222" s="56">
        <f>Таблица255445[[#This Row],[Витрина]]-Q222</f>
        <v>0</v>
      </c>
      <c r="S222" s="57">
        <f>Таблица255445[[#This Row],[Витрина]]*10%</f>
        <v>0</v>
      </c>
      <c r="T222" s="56">
        <f>Таблица255445[[#This Row],[Витрина]]-(Q222+S222)</f>
        <v>0</v>
      </c>
    </row>
    <row r="223" spans="1:20" hidden="1">
      <c r="A223" t="s">
        <v>131</v>
      </c>
      <c r="B223" s="10">
        <v>13200</v>
      </c>
      <c r="D223" s="11" t="str">
        <f>IF(AND(F223&lt;&gt;"",H223&lt;&gt;"",I223&lt;&gt;"",K223&lt;&gt;""),F223+H223+I223+K223,"")</f>
        <v/>
      </c>
      <c r="E223" s="14">
        <v>0.27</v>
      </c>
      <c r="F223" s="13" t="str">
        <f t="shared" si="23"/>
        <v/>
      </c>
      <c r="G223" s="22">
        <v>1.7999999999999999E-2</v>
      </c>
      <c r="H223" s="13" t="str">
        <f t="shared" si="24"/>
        <v/>
      </c>
      <c r="I223" s="11"/>
      <c r="J223" s="14">
        <v>0</v>
      </c>
      <c r="K223" s="15" t="str">
        <f t="shared" si="25"/>
        <v/>
      </c>
      <c r="L223" s="16">
        <f t="shared" si="26"/>
        <v>0</v>
      </c>
      <c r="M223" s="11" t="str">
        <f t="shared" si="27"/>
        <v/>
      </c>
      <c r="N223" s="17" t="str">
        <f t="shared" si="28"/>
        <v/>
      </c>
      <c r="O223" s="18" t="str">
        <f t="shared" si="29"/>
        <v/>
      </c>
      <c r="P223" s="55"/>
      <c r="Q223" s="54">
        <f>Таблица255445[[#This Row],[Витрина]]*15%</f>
        <v>0</v>
      </c>
      <c r="R223" s="56">
        <f>Таблица255445[[#This Row],[Витрина]]-Q223</f>
        <v>0</v>
      </c>
      <c r="S223" s="57">
        <f>Таблица255445[[#This Row],[Витрина]]*10%</f>
        <v>0</v>
      </c>
      <c r="T223" s="56">
        <f>Таблица255445[[#This Row],[Витрина]]-(Q223+S223)</f>
        <v>0</v>
      </c>
    </row>
    <row r="224" spans="1:20" s="43" customFormat="1" hidden="1">
      <c r="A224" s="52" t="s">
        <v>131</v>
      </c>
      <c r="B224" s="40">
        <v>13200</v>
      </c>
      <c r="C224" s="40"/>
      <c r="D224" s="44" t="str">
        <f>IF(AND(F224&lt;&gt;"",H224&lt;&gt;"",I224&lt;&gt;"",K224&lt;&gt;""),F224+H224+I224+K224,"")</f>
        <v/>
      </c>
      <c r="E224" s="45">
        <v>0.2</v>
      </c>
      <c r="F224" s="44" t="str">
        <f t="shared" si="23"/>
        <v/>
      </c>
      <c r="G224" s="46">
        <v>1.7999999999999999E-2</v>
      </c>
      <c r="H224" s="44" t="str">
        <f t="shared" si="24"/>
        <v/>
      </c>
      <c r="I224" s="44"/>
      <c r="J224" s="45">
        <v>0</v>
      </c>
      <c r="K224" s="47" t="str">
        <f t="shared" si="25"/>
        <v/>
      </c>
      <c r="L224" s="48">
        <f t="shared" si="26"/>
        <v>0</v>
      </c>
      <c r="M224" s="44" t="str">
        <f t="shared" si="27"/>
        <v/>
      </c>
      <c r="N224" s="40" t="str">
        <f t="shared" si="28"/>
        <v/>
      </c>
      <c r="O224" s="49" t="str">
        <f t="shared" si="29"/>
        <v/>
      </c>
      <c r="P224" s="70"/>
      <c r="Q224" s="54">
        <f>Таблица255445[[#This Row],[Витрина]]*15%</f>
        <v>0</v>
      </c>
      <c r="R224" s="56">
        <f>Таблица255445[[#This Row],[Витрина]]-Q224</f>
        <v>0</v>
      </c>
      <c r="S224" s="57">
        <f>Таблица255445[[#This Row],[Витрина]]*10%</f>
        <v>0</v>
      </c>
      <c r="T224" s="56">
        <f>Таблица255445[[#This Row],[Витрина]]-(Q224+S224)</f>
        <v>0</v>
      </c>
    </row>
    <row r="225" spans="1:20" hidden="1">
      <c r="A225" t="s">
        <v>132</v>
      </c>
      <c r="B225" s="10">
        <v>20500</v>
      </c>
      <c r="D225" s="11" t="str">
        <f>IF(AND(F225&lt;&gt;"",H225&lt;&gt;"",I225&lt;&gt;"",K225&lt;&gt;""),F225+H225+I225+K225,"")</f>
        <v/>
      </c>
      <c r="E225" s="14">
        <v>0.27</v>
      </c>
      <c r="F225" s="13" t="str">
        <f t="shared" si="23"/>
        <v/>
      </c>
      <c r="G225" s="22">
        <v>1.7999999999999999E-2</v>
      </c>
      <c r="H225" s="13" t="str">
        <f t="shared" si="24"/>
        <v/>
      </c>
      <c r="I225" s="11"/>
      <c r="J225" s="14">
        <v>0</v>
      </c>
      <c r="K225" s="15" t="str">
        <f t="shared" si="25"/>
        <v/>
      </c>
      <c r="L225" s="16">
        <f t="shared" si="26"/>
        <v>0</v>
      </c>
      <c r="M225" s="11" t="str">
        <f t="shared" si="27"/>
        <v/>
      </c>
      <c r="N225" s="17" t="str">
        <f t="shared" si="28"/>
        <v/>
      </c>
      <c r="O225" s="18" t="str">
        <f t="shared" si="29"/>
        <v/>
      </c>
      <c r="P225" s="55"/>
      <c r="Q225" s="54">
        <f>Таблица255445[[#This Row],[Витрина]]*15%</f>
        <v>0</v>
      </c>
      <c r="R225" s="56">
        <f>Таблица255445[[#This Row],[Витрина]]-Q225</f>
        <v>0</v>
      </c>
      <c r="S225" s="57">
        <f>Таблица255445[[#This Row],[Витрина]]*10%</f>
        <v>0</v>
      </c>
      <c r="T225" s="56">
        <f>Таблица255445[[#This Row],[Витрина]]-(Q225+S225)</f>
        <v>0</v>
      </c>
    </row>
    <row r="226" spans="1:20" s="43" customFormat="1" hidden="1">
      <c r="A226" s="52" t="s">
        <v>132</v>
      </c>
      <c r="B226" s="40">
        <v>20500</v>
      </c>
      <c r="C226" s="40"/>
      <c r="D226" s="44" t="str">
        <f>IF(AND(F226&lt;&gt;"",H226&lt;&gt;"",I226&lt;&gt;"",K226&lt;&gt;""),F226+H226+I226+K226,"")</f>
        <v/>
      </c>
      <c r="E226" s="45">
        <v>0.2</v>
      </c>
      <c r="F226" s="44" t="str">
        <f t="shared" si="23"/>
        <v/>
      </c>
      <c r="G226" s="46">
        <v>1.7999999999999999E-2</v>
      </c>
      <c r="H226" s="44" t="str">
        <f t="shared" si="24"/>
        <v/>
      </c>
      <c r="I226" s="44"/>
      <c r="J226" s="45">
        <v>0</v>
      </c>
      <c r="K226" s="47" t="str">
        <f t="shared" si="25"/>
        <v/>
      </c>
      <c r="L226" s="48">
        <f t="shared" si="26"/>
        <v>0</v>
      </c>
      <c r="M226" s="44" t="str">
        <f t="shared" si="27"/>
        <v/>
      </c>
      <c r="N226" s="40" t="str">
        <f t="shared" si="28"/>
        <v/>
      </c>
      <c r="O226" s="49" t="str">
        <f t="shared" si="29"/>
        <v/>
      </c>
      <c r="P226" s="70"/>
      <c r="Q226" s="54">
        <f>Таблица255445[[#This Row],[Витрина]]*15%</f>
        <v>0</v>
      </c>
      <c r="R226" s="56">
        <f>Таблица255445[[#This Row],[Витрина]]-Q226</f>
        <v>0</v>
      </c>
      <c r="S226" s="57">
        <f>Таблица255445[[#This Row],[Витрина]]*10%</f>
        <v>0</v>
      </c>
      <c r="T226" s="56">
        <f>Таблица255445[[#This Row],[Витрина]]-(Q226+S226)</f>
        <v>0</v>
      </c>
    </row>
    <row r="227" spans="1:20" hidden="1">
      <c r="A227" s="28" t="s">
        <v>133</v>
      </c>
      <c r="D227" s="11" t="str">
        <f t="shared" si="31"/>
        <v/>
      </c>
      <c r="E227" s="14">
        <v>0.27</v>
      </c>
      <c r="F227" s="13" t="str">
        <f t="shared" si="23"/>
        <v/>
      </c>
      <c r="G227" s="22">
        <v>1.7999999999999999E-2</v>
      </c>
      <c r="H227" s="13" t="str">
        <f t="shared" si="24"/>
        <v/>
      </c>
      <c r="I227" s="11"/>
      <c r="J227" s="14">
        <v>0</v>
      </c>
      <c r="K227" s="15" t="str">
        <f t="shared" si="25"/>
        <v/>
      </c>
      <c r="L227" s="16">
        <f t="shared" si="26"/>
        <v>0</v>
      </c>
      <c r="M227" s="11" t="str">
        <f t="shared" si="27"/>
        <v/>
      </c>
      <c r="N227" s="17" t="str">
        <f t="shared" si="28"/>
        <v/>
      </c>
      <c r="O227" s="18" t="str">
        <f t="shared" si="29"/>
        <v/>
      </c>
      <c r="P227" s="55"/>
      <c r="Q227" s="54">
        <f>Таблица255445[[#This Row],[Витрина]]*15%</f>
        <v>0</v>
      </c>
      <c r="R227" s="56">
        <f>Таблица255445[[#This Row],[Витрина]]-Q227</f>
        <v>0</v>
      </c>
      <c r="S227" s="57">
        <f>Таблица255445[[#This Row],[Витрина]]*10%</f>
        <v>0</v>
      </c>
      <c r="T227" s="56">
        <f>Таблица255445[[#This Row],[Витрина]]-(Q227+S227)</f>
        <v>0</v>
      </c>
    </row>
    <row r="228" spans="1:20">
      <c r="A228" s="19" t="s">
        <v>134</v>
      </c>
      <c r="B228" s="10">
        <v>24300</v>
      </c>
      <c r="C228" s="10">
        <v>38590</v>
      </c>
      <c r="D228" s="11">
        <f t="shared" si="31"/>
        <v>11718.920000000002</v>
      </c>
      <c r="E228" s="14">
        <v>0.27</v>
      </c>
      <c r="F228" s="13">
        <f t="shared" si="23"/>
        <v>10419.300000000001</v>
      </c>
      <c r="G228" s="22">
        <v>1.7999999999999999E-2</v>
      </c>
      <c r="H228" s="13">
        <f t="shared" si="24"/>
        <v>694.61999999999989</v>
      </c>
      <c r="I228" s="11">
        <v>605</v>
      </c>
      <c r="J228" s="14">
        <v>0</v>
      </c>
      <c r="K228" s="15">
        <f t="shared" si="25"/>
        <v>0</v>
      </c>
      <c r="L228" s="16">
        <f t="shared" si="26"/>
        <v>385.90000000000003</v>
      </c>
      <c r="M228" s="11">
        <f t="shared" si="27"/>
        <v>518.61184399999991</v>
      </c>
      <c r="N228" s="17">
        <f t="shared" si="28"/>
        <v>1666.5681560000012</v>
      </c>
      <c r="O228" s="18">
        <f t="shared" si="29"/>
        <v>4.3186529048976449E-2</v>
      </c>
      <c r="P228" s="73"/>
      <c r="Q228" s="54">
        <f>Таблица255445[[#This Row],[Витрина]]*15%</f>
        <v>5788.5</v>
      </c>
      <c r="R228" s="56">
        <f>Таблица255445[[#This Row],[Витрина]]-Q228</f>
        <v>32801.5</v>
      </c>
      <c r="S228" s="57">
        <f>Таблица255445[[#This Row],[Витрина]]*10%</f>
        <v>3859</v>
      </c>
      <c r="T228" s="56">
        <f>Таблица255445[[#This Row],[Витрина]]-(Q228+S228)</f>
        <v>28942.5</v>
      </c>
    </row>
    <row r="229" spans="1:20" s="43" customFormat="1">
      <c r="A229" s="43" t="s">
        <v>134</v>
      </c>
      <c r="B229" s="40">
        <v>24300</v>
      </c>
      <c r="C229" s="40">
        <v>38590</v>
      </c>
      <c r="D229" s="44">
        <f t="shared" si="31"/>
        <v>9017.619999999999</v>
      </c>
      <c r="E229" s="45">
        <v>0.2</v>
      </c>
      <c r="F229" s="44">
        <f t="shared" si="23"/>
        <v>7718</v>
      </c>
      <c r="G229" s="46">
        <v>1.7999999999999999E-2</v>
      </c>
      <c r="H229" s="44">
        <f t="shared" si="24"/>
        <v>694.61999999999989</v>
      </c>
      <c r="I229" s="44">
        <v>605</v>
      </c>
      <c r="J229" s="45">
        <v>0</v>
      </c>
      <c r="K229" s="47">
        <f t="shared" si="25"/>
        <v>0</v>
      </c>
      <c r="L229" s="48">
        <f t="shared" si="26"/>
        <v>385.90000000000003</v>
      </c>
      <c r="M229" s="44">
        <f t="shared" si="27"/>
        <v>570.7469339999999</v>
      </c>
      <c r="N229" s="40">
        <f t="shared" si="28"/>
        <v>4315.7330660000007</v>
      </c>
      <c r="O229" s="49">
        <f t="shared" si="29"/>
        <v>0.11183552904897644</v>
      </c>
      <c r="P229" s="72"/>
      <c r="Q229" s="54">
        <f>Таблица255445[[#This Row],[Витрина]]*15%</f>
        <v>5788.5</v>
      </c>
      <c r="R229" s="56">
        <f>Таблица255445[[#This Row],[Витрина]]-Q229</f>
        <v>32801.5</v>
      </c>
      <c r="S229" s="57">
        <f>Таблица255445[[#This Row],[Витрина]]*10%</f>
        <v>3859</v>
      </c>
      <c r="T229" s="56">
        <f>Таблица255445[[#This Row],[Витрина]]-(Q229+S229)</f>
        <v>28942.5</v>
      </c>
    </row>
    <row r="230" spans="1:20">
      <c r="A230" s="19" t="s">
        <v>135</v>
      </c>
      <c r="B230" s="10">
        <v>24000</v>
      </c>
      <c r="C230" s="10">
        <v>38190</v>
      </c>
      <c r="D230" s="11">
        <f t="shared" si="31"/>
        <v>11603.720000000001</v>
      </c>
      <c r="E230" s="14">
        <v>0.27</v>
      </c>
      <c r="F230" s="13">
        <f t="shared" si="23"/>
        <v>10311.300000000001</v>
      </c>
      <c r="G230" s="22">
        <v>1.7999999999999999E-2</v>
      </c>
      <c r="H230" s="13">
        <f t="shared" si="24"/>
        <v>687.42</v>
      </c>
      <c r="I230" s="11">
        <v>605</v>
      </c>
      <c r="J230" s="14">
        <v>0</v>
      </c>
      <c r="K230" s="15">
        <f t="shared" si="25"/>
        <v>0</v>
      </c>
      <c r="L230" s="16">
        <f t="shared" si="26"/>
        <v>381.90000000000003</v>
      </c>
      <c r="M230" s="11">
        <f t="shared" si="27"/>
        <v>513.11520399999995</v>
      </c>
      <c r="N230" s="17">
        <f t="shared" si="28"/>
        <v>1691.2647959999958</v>
      </c>
      <c r="O230" s="18">
        <f t="shared" si="29"/>
        <v>4.4285540612725736E-2</v>
      </c>
      <c r="P230" s="73"/>
      <c r="Q230" s="54">
        <f>Таблица255445[[#This Row],[Витрина]]*15%</f>
        <v>5728.5</v>
      </c>
      <c r="R230" s="56">
        <f>Таблица255445[[#This Row],[Витрина]]-Q230</f>
        <v>32461.5</v>
      </c>
      <c r="S230" s="57">
        <f>Таблица255445[[#This Row],[Витрина]]*10%</f>
        <v>3819</v>
      </c>
      <c r="T230" s="56">
        <f>Таблица255445[[#This Row],[Витрина]]-(Q230+S230)</f>
        <v>28642.5</v>
      </c>
    </row>
    <row r="231" spans="1:20" s="43" customFormat="1">
      <c r="A231" s="43" t="s">
        <v>135</v>
      </c>
      <c r="B231" s="40">
        <v>24000</v>
      </c>
      <c r="C231" s="40">
        <v>38190</v>
      </c>
      <c r="D231" s="44">
        <f t="shared" si="31"/>
        <v>8930.42</v>
      </c>
      <c r="E231" s="45">
        <v>0.2</v>
      </c>
      <c r="F231" s="44">
        <f t="shared" si="23"/>
        <v>7638</v>
      </c>
      <c r="G231" s="46">
        <v>1.7999999999999999E-2</v>
      </c>
      <c r="H231" s="44">
        <f t="shared" si="24"/>
        <v>687.42</v>
      </c>
      <c r="I231" s="44">
        <v>605</v>
      </c>
      <c r="J231" s="45">
        <v>0</v>
      </c>
      <c r="K231" s="47">
        <f t="shared" si="25"/>
        <v>0</v>
      </c>
      <c r="L231" s="48">
        <f t="shared" si="26"/>
        <v>381.90000000000003</v>
      </c>
      <c r="M231" s="44">
        <f t="shared" si="27"/>
        <v>564.70989399999996</v>
      </c>
      <c r="N231" s="40">
        <f t="shared" si="28"/>
        <v>4312.9701060000007</v>
      </c>
      <c r="O231" s="49">
        <f t="shared" si="29"/>
        <v>0.11293454061272586</v>
      </c>
      <c r="P231" s="72"/>
      <c r="Q231" s="54">
        <f>Таблица255445[[#This Row],[Витрина]]*15%</f>
        <v>5728.5</v>
      </c>
      <c r="R231" s="56">
        <f>Таблица255445[[#This Row],[Витрина]]-Q231</f>
        <v>32461.5</v>
      </c>
      <c r="S231" s="57">
        <f>Таблица255445[[#This Row],[Витрина]]*10%</f>
        <v>3819</v>
      </c>
      <c r="T231" s="56">
        <f>Таблица255445[[#This Row],[Витрина]]-(Q231+S231)</f>
        <v>28642.5</v>
      </c>
    </row>
    <row r="232" spans="1:20">
      <c r="A232" s="19" t="s">
        <v>136</v>
      </c>
      <c r="B232" s="10">
        <v>23600</v>
      </c>
      <c r="C232" s="10">
        <v>37590</v>
      </c>
      <c r="D232" s="11">
        <f t="shared" si="31"/>
        <v>11430.920000000002</v>
      </c>
      <c r="E232" s="14">
        <v>0.27</v>
      </c>
      <c r="F232" s="13">
        <f t="shared" si="23"/>
        <v>10149.300000000001</v>
      </c>
      <c r="G232" s="22">
        <v>1.7999999999999999E-2</v>
      </c>
      <c r="H232" s="13">
        <f t="shared" si="24"/>
        <v>676.62</v>
      </c>
      <c r="I232" s="11">
        <v>605</v>
      </c>
      <c r="J232" s="14">
        <v>0</v>
      </c>
      <c r="K232" s="15">
        <f t="shared" si="25"/>
        <v>0</v>
      </c>
      <c r="L232" s="16">
        <f t="shared" si="26"/>
        <v>375.90000000000003</v>
      </c>
      <c r="M232" s="11">
        <f t="shared" si="27"/>
        <v>504.8702439999999</v>
      </c>
      <c r="N232" s="17">
        <f t="shared" si="28"/>
        <v>1678.3097560000024</v>
      </c>
      <c r="O232" s="18">
        <f t="shared" si="29"/>
        <v>4.4647772173450451E-2</v>
      </c>
      <c r="P232" s="73"/>
      <c r="Q232" s="54">
        <f>Таблица255445[[#This Row],[Витрина]]*15%</f>
        <v>5638.5</v>
      </c>
      <c r="R232" s="56">
        <f>Таблица255445[[#This Row],[Витрина]]-Q232</f>
        <v>31951.5</v>
      </c>
      <c r="S232" s="57">
        <f>Таблица255445[[#This Row],[Витрина]]*10%</f>
        <v>3759</v>
      </c>
      <c r="T232" s="56">
        <f>Таблица255445[[#This Row],[Витрина]]-(Q232+S232)</f>
        <v>28192.5</v>
      </c>
    </row>
    <row r="233" spans="1:20" s="43" customFormat="1">
      <c r="A233" s="43" t="s">
        <v>136</v>
      </c>
      <c r="B233" s="40">
        <v>23600</v>
      </c>
      <c r="C233" s="40">
        <v>37590</v>
      </c>
      <c r="D233" s="44">
        <f t="shared" si="31"/>
        <v>8799.6200000000008</v>
      </c>
      <c r="E233" s="45">
        <v>0.2</v>
      </c>
      <c r="F233" s="44">
        <f t="shared" si="23"/>
        <v>7518</v>
      </c>
      <c r="G233" s="46">
        <v>1.7999999999999999E-2</v>
      </c>
      <c r="H233" s="44">
        <f t="shared" si="24"/>
        <v>676.62</v>
      </c>
      <c r="I233" s="44">
        <v>605</v>
      </c>
      <c r="J233" s="45">
        <v>0</v>
      </c>
      <c r="K233" s="47">
        <f t="shared" si="25"/>
        <v>0</v>
      </c>
      <c r="L233" s="48">
        <f t="shared" si="26"/>
        <v>375.90000000000003</v>
      </c>
      <c r="M233" s="44">
        <f t="shared" si="27"/>
        <v>555.65433399999984</v>
      </c>
      <c r="N233" s="40">
        <f t="shared" si="28"/>
        <v>4258.825665999997</v>
      </c>
      <c r="O233" s="49">
        <f t="shared" si="29"/>
        <v>0.1132967721734503</v>
      </c>
      <c r="P233" s="72"/>
      <c r="Q233" s="54">
        <f>Таблица255445[[#This Row],[Витрина]]*15%</f>
        <v>5638.5</v>
      </c>
      <c r="R233" s="56">
        <f>Таблица255445[[#This Row],[Витрина]]-Q233</f>
        <v>31951.5</v>
      </c>
      <c r="S233" s="57">
        <f>Таблица255445[[#This Row],[Витрина]]*10%</f>
        <v>3759</v>
      </c>
      <c r="T233" s="56">
        <f>Таблица255445[[#This Row],[Витрина]]-(Q233+S233)</f>
        <v>28192.5</v>
      </c>
    </row>
    <row r="234" spans="1:20" hidden="1">
      <c r="A234" s="29" t="s">
        <v>137</v>
      </c>
      <c r="D234" s="11" t="str">
        <f>IF(AND(F234&lt;&gt;"",H234&lt;&gt;"",I234&lt;&gt;"",K234&lt;&gt;""),F234+H234+I234+K234,"")</f>
        <v/>
      </c>
      <c r="E234" s="14"/>
      <c r="F234" s="13" t="str">
        <f t="shared" si="23"/>
        <v/>
      </c>
      <c r="G234" s="14"/>
      <c r="H234" s="13" t="str">
        <f t="shared" si="24"/>
        <v/>
      </c>
      <c r="I234" s="11"/>
      <c r="J234" s="14">
        <v>1.4999999999999999E-2</v>
      </c>
      <c r="K234" s="15" t="str">
        <f t="shared" si="25"/>
        <v/>
      </c>
      <c r="L234" s="16">
        <f t="shared" si="26"/>
        <v>0</v>
      </c>
      <c r="M234" s="11" t="str">
        <f t="shared" si="27"/>
        <v/>
      </c>
      <c r="N234" s="17" t="str">
        <f t="shared" si="28"/>
        <v/>
      </c>
      <c r="O234" s="18" t="str">
        <f t="shared" si="29"/>
        <v/>
      </c>
      <c r="P234" s="55"/>
      <c r="Q234" s="54">
        <f>Таблица255445[[#This Row],[Витрина]]*15%</f>
        <v>0</v>
      </c>
      <c r="R234" s="56">
        <f>Таблица255445[[#This Row],[Витрина]]-Q234</f>
        <v>0</v>
      </c>
      <c r="S234" s="57">
        <f>Таблица255445[[#This Row],[Витрина]]*10%</f>
        <v>0</v>
      </c>
      <c r="T234" s="56">
        <f>Таблица255445[[#This Row],[Витрина]]-(Q234+S234)</f>
        <v>0</v>
      </c>
    </row>
    <row r="235" spans="1:20" hidden="1">
      <c r="A235" t="s">
        <v>138</v>
      </c>
      <c r="B235" s="10">
        <v>11200</v>
      </c>
      <c r="D235" s="11" t="str">
        <f>IF(AND(F235&lt;&gt;"",H235&lt;&gt;"",I235&lt;&gt;"",K235&lt;&gt;""),F235+H235+I235+K235,"")</f>
        <v/>
      </c>
      <c r="E235" s="14"/>
      <c r="F235" s="13" t="str">
        <f t="shared" si="23"/>
        <v/>
      </c>
      <c r="G235" s="14"/>
      <c r="H235" s="13" t="str">
        <f t="shared" si="24"/>
        <v/>
      </c>
      <c r="I235" s="11"/>
      <c r="J235" s="14">
        <v>1.4999999999999999E-2</v>
      </c>
      <c r="K235" s="15" t="str">
        <f t="shared" si="25"/>
        <v/>
      </c>
      <c r="L235" s="16">
        <f t="shared" si="26"/>
        <v>0</v>
      </c>
      <c r="M235" s="11" t="str">
        <f t="shared" si="27"/>
        <v/>
      </c>
      <c r="N235" s="17" t="str">
        <f t="shared" si="28"/>
        <v/>
      </c>
      <c r="O235" s="18" t="str">
        <f t="shared" si="29"/>
        <v/>
      </c>
      <c r="P235" s="55"/>
      <c r="Q235" s="54">
        <f>Таблица255445[[#This Row],[Витрина]]*15%</f>
        <v>0</v>
      </c>
      <c r="R235" s="56">
        <f>Таблица255445[[#This Row],[Витрина]]-Q235</f>
        <v>0</v>
      </c>
      <c r="S235" s="57">
        <f>Таблица255445[[#This Row],[Витрина]]*10%</f>
        <v>0</v>
      </c>
      <c r="T235" s="56">
        <f>Таблица255445[[#This Row],[Витрина]]-(Q235+S235)</f>
        <v>0</v>
      </c>
    </row>
    <row r="236" spans="1:20" hidden="1">
      <c r="A236" t="s">
        <v>138</v>
      </c>
      <c r="B236" s="10">
        <v>11200</v>
      </c>
      <c r="D236" s="11" t="str">
        <f>IF(AND(F236&lt;&gt;"",H236&lt;&gt;"",I236&lt;&gt;"",K236&lt;&gt;""),F236+H236+I236+K236,"")</f>
        <v/>
      </c>
      <c r="E236" s="14"/>
      <c r="F236" s="13" t="str">
        <f t="shared" si="23"/>
        <v/>
      </c>
      <c r="G236" s="14"/>
      <c r="H236" s="13" t="str">
        <f t="shared" si="24"/>
        <v/>
      </c>
      <c r="I236" s="11"/>
      <c r="J236" s="14">
        <v>1.4999999999999999E-2</v>
      </c>
      <c r="K236" s="15" t="str">
        <f t="shared" si="25"/>
        <v/>
      </c>
      <c r="L236" s="16">
        <f t="shared" si="26"/>
        <v>0</v>
      </c>
      <c r="M236" s="11" t="str">
        <f t="shared" si="27"/>
        <v/>
      </c>
      <c r="N236" s="17" t="str">
        <f t="shared" si="28"/>
        <v/>
      </c>
      <c r="O236" s="18" t="str">
        <f t="shared" si="29"/>
        <v/>
      </c>
      <c r="P236" s="55"/>
      <c r="Q236" s="54">
        <f>Таблица255445[[#This Row],[Витрина]]*15%</f>
        <v>0</v>
      </c>
      <c r="R236" s="56">
        <f>Таблица255445[[#This Row],[Витрина]]-Q236</f>
        <v>0</v>
      </c>
      <c r="S236" s="57">
        <f>Таблица255445[[#This Row],[Витрина]]*10%</f>
        <v>0</v>
      </c>
      <c r="T236" s="56">
        <f>Таблица255445[[#This Row],[Витрина]]-(Q236+S236)</f>
        <v>0</v>
      </c>
    </row>
    <row r="237" spans="1:20" hidden="1">
      <c r="A237" s="30" t="s">
        <v>139</v>
      </c>
      <c r="D237" s="11" t="str">
        <f t="shared" ref="D237:D498" si="32">IF(AND(F237&lt;&gt;"",H237&lt;&gt;"",I237&lt;&gt;"",K237&lt;&gt;""),F237+H237+I237+K237,"")</f>
        <v/>
      </c>
      <c r="E237" s="14"/>
      <c r="F237" s="13" t="str">
        <f t="shared" si="23"/>
        <v/>
      </c>
      <c r="G237" s="22"/>
      <c r="H237" s="13" t="str">
        <f t="shared" si="24"/>
        <v/>
      </c>
      <c r="I237" s="11"/>
      <c r="J237" s="14">
        <v>1.4999999999999999E-2</v>
      </c>
      <c r="K237" s="15" t="str">
        <f t="shared" si="25"/>
        <v/>
      </c>
      <c r="L237" s="16">
        <f t="shared" si="26"/>
        <v>0</v>
      </c>
      <c r="M237" s="11" t="str">
        <f t="shared" si="27"/>
        <v/>
      </c>
      <c r="N237" s="17" t="str">
        <f t="shared" si="28"/>
        <v/>
      </c>
      <c r="O237" s="18" t="str">
        <f t="shared" si="29"/>
        <v/>
      </c>
      <c r="P237" s="55"/>
      <c r="Q237" s="54">
        <f>Таблица255445[[#This Row],[Витрина]]*15%</f>
        <v>0</v>
      </c>
      <c r="R237" s="56">
        <f>Таблица255445[[#This Row],[Витрина]]-Q237</f>
        <v>0</v>
      </c>
      <c r="S237" s="57">
        <f>Таблица255445[[#This Row],[Витрина]]*10%</f>
        <v>0</v>
      </c>
      <c r="T237" s="56">
        <f>Таблица255445[[#This Row],[Витрина]]-(Q237+S237)</f>
        <v>0</v>
      </c>
    </row>
    <row r="238" spans="1:20" hidden="1">
      <c r="A238" s="24" t="s">
        <v>140</v>
      </c>
      <c r="C238" s="10">
        <v>124990</v>
      </c>
      <c r="D238" s="11">
        <f t="shared" si="32"/>
        <v>27307.919999999998</v>
      </c>
      <c r="E238" s="14">
        <v>0.19</v>
      </c>
      <c r="F238" s="13">
        <f t="shared" si="23"/>
        <v>23748.1</v>
      </c>
      <c r="G238" s="22">
        <v>1.7999999999999999E-2</v>
      </c>
      <c r="H238" s="13">
        <f t="shared" si="24"/>
        <v>2249.8199999999997</v>
      </c>
      <c r="I238" s="11">
        <v>1310</v>
      </c>
      <c r="J238" s="14">
        <v>0</v>
      </c>
      <c r="K238" s="15">
        <f t="shared" si="25"/>
        <v>0</v>
      </c>
      <c r="L238" s="16">
        <f t="shared" si="26"/>
        <v>1249.9000000000001</v>
      </c>
      <c r="M238" s="11">
        <f t="shared" si="27"/>
        <v>1885.2641439999998</v>
      </c>
      <c r="N238" s="17">
        <f t="shared" si="28"/>
        <v>94546.915856000007</v>
      </c>
      <c r="O238" s="18">
        <f t="shared" si="29"/>
        <v>0.75643584171533729</v>
      </c>
      <c r="P238" s="55"/>
      <c r="Q238" s="54">
        <f>Таблица255445[[#This Row],[Витрина]]*15%</f>
        <v>18748.5</v>
      </c>
      <c r="R238" s="56">
        <f>Таблица255445[[#This Row],[Витрина]]-Q238</f>
        <v>106241.5</v>
      </c>
      <c r="S238" s="57">
        <f>Таблица255445[[#This Row],[Витрина]]*10%</f>
        <v>12499</v>
      </c>
      <c r="T238" s="56">
        <f>Таблица255445[[#This Row],[Витрина]]-(Q238+S238)</f>
        <v>93742.5</v>
      </c>
    </row>
    <row r="239" spans="1:20" hidden="1">
      <c r="A239" s="8" t="s">
        <v>141</v>
      </c>
      <c r="D239" s="11" t="str">
        <f t="shared" si="32"/>
        <v/>
      </c>
      <c r="E239" s="14"/>
      <c r="F239" s="13" t="str">
        <f t="shared" si="23"/>
        <v/>
      </c>
      <c r="G239" s="22"/>
      <c r="H239" s="13" t="str">
        <f t="shared" si="24"/>
        <v/>
      </c>
      <c r="I239" s="11"/>
      <c r="J239" s="14">
        <v>0</v>
      </c>
      <c r="K239" s="15" t="str">
        <f t="shared" si="25"/>
        <v/>
      </c>
      <c r="L239" s="16">
        <f t="shared" si="26"/>
        <v>0</v>
      </c>
      <c r="M239" s="11" t="str">
        <f t="shared" si="27"/>
        <v/>
      </c>
      <c r="N239" s="17" t="str">
        <f t="shared" si="28"/>
        <v/>
      </c>
      <c r="O239" s="18" t="str">
        <f t="shared" si="29"/>
        <v/>
      </c>
      <c r="P239" s="55"/>
      <c r="Q239" s="54">
        <f>Таблица255445[[#This Row],[Витрина]]*15%</f>
        <v>0</v>
      </c>
      <c r="R239" s="56">
        <f>Таблица255445[[#This Row],[Витрина]]-Q239</f>
        <v>0</v>
      </c>
      <c r="S239" s="57">
        <f>Таблица255445[[#This Row],[Витрина]]*10%</f>
        <v>0</v>
      </c>
      <c r="T239" s="56">
        <f>Таблица255445[[#This Row],[Витрина]]-(Q239+S239)</f>
        <v>0</v>
      </c>
    </row>
    <row r="240" spans="1:20">
      <c r="A240" s="24" t="s">
        <v>142</v>
      </c>
      <c r="B240" s="10">
        <v>47000</v>
      </c>
      <c r="C240" s="10">
        <v>65090</v>
      </c>
      <c r="D240" s="11">
        <f t="shared" si="32"/>
        <v>13532.82</v>
      </c>
      <c r="E240" s="14">
        <v>0.18</v>
      </c>
      <c r="F240" s="13">
        <f t="shared" si="23"/>
        <v>11716.199999999999</v>
      </c>
      <c r="G240" s="22">
        <v>1.7999999999999999E-2</v>
      </c>
      <c r="H240" s="13">
        <f t="shared" si="24"/>
        <v>1171.6199999999999</v>
      </c>
      <c r="I240" s="11">
        <v>645</v>
      </c>
      <c r="J240" s="14">
        <v>0</v>
      </c>
      <c r="K240" s="15">
        <f t="shared" si="25"/>
        <v>0</v>
      </c>
      <c r="L240" s="16">
        <f t="shared" si="26"/>
        <v>650.9</v>
      </c>
      <c r="M240" s="11">
        <f t="shared" si="27"/>
        <v>995.05357399999991</v>
      </c>
      <c r="N240" s="17">
        <f t="shared" si="28"/>
        <v>2911.2264260000011</v>
      </c>
      <c r="O240" s="18">
        <f t="shared" si="29"/>
        <v>4.4726170318021216E-2</v>
      </c>
      <c r="P240" s="73"/>
      <c r="Q240" s="54">
        <f>Таблица255445[[#This Row],[Витрина]]*8%</f>
        <v>5207.2</v>
      </c>
      <c r="R240" s="56">
        <f>Таблица255445[[#This Row],[Витрина]]-Q240</f>
        <v>59882.8</v>
      </c>
      <c r="S240" s="57">
        <f>Таблица255445[[#This Row],[Витрина]]*6%</f>
        <v>3905.3999999999996</v>
      </c>
      <c r="T240" s="56">
        <f>Таблица255445[[#This Row],[Витрина]]-(Q240+S240)</f>
        <v>55977.4</v>
      </c>
    </row>
    <row r="241" spans="1:20" s="43" customFormat="1">
      <c r="A241" s="63" t="s">
        <v>142</v>
      </c>
      <c r="B241" s="40">
        <v>47000</v>
      </c>
      <c r="C241" s="40">
        <v>65090</v>
      </c>
      <c r="D241" s="44">
        <f t="shared" si="32"/>
        <v>10278.32</v>
      </c>
      <c r="E241" s="45">
        <v>0.13</v>
      </c>
      <c r="F241" s="44">
        <f t="shared" si="23"/>
        <v>8461.7000000000007</v>
      </c>
      <c r="G241" s="46">
        <v>1.7999999999999999E-2</v>
      </c>
      <c r="H241" s="44">
        <f t="shared" si="24"/>
        <v>1171.6199999999999</v>
      </c>
      <c r="I241" s="44">
        <v>645</v>
      </c>
      <c r="J241" s="45">
        <v>0</v>
      </c>
      <c r="K241" s="47">
        <f t="shared" si="25"/>
        <v>0</v>
      </c>
      <c r="L241" s="48">
        <f t="shared" si="26"/>
        <v>650.9</v>
      </c>
      <c r="M241" s="44">
        <f t="shared" si="27"/>
        <v>1057.8654239999998</v>
      </c>
      <c r="N241" s="40">
        <f t="shared" si="28"/>
        <v>6102.9145759999956</v>
      </c>
      <c r="O241" s="49">
        <f t="shared" si="29"/>
        <v>9.3761170318021128E-2</v>
      </c>
      <c r="P241" s="72"/>
      <c r="Q241" s="54">
        <f>Таблица255445[[#This Row],[Витрина]]*8%</f>
        <v>5207.2</v>
      </c>
      <c r="R241" s="56">
        <f>Таблица255445[[#This Row],[Витрина]]-Q241</f>
        <v>59882.8</v>
      </c>
      <c r="S241" s="57">
        <f>Таблица255445[[#This Row],[Витрина]]*6%</f>
        <v>3905.3999999999996</v>
      </c>
      <c r="T241" s="56">
        <f>Таблица255445[[#This Row],[Витрина]]-(Q241+S241)</f>
        <v>55977.4</v>
      </c>
    </row>
    <row r="242" spans="1:20">
      <c r="A242" s="24" t="s">
        <v>143</v>
      </c>
      <c r="B242" s="10">
        <v>63000</v>
      </c>
      <c r="C242" s="10">
        <v>86590</v>
      </c>
      <c r="D242" s="11">
        <f t="shared" si="32"/>
        <v>17789.82</v>
      </c>
      <c r="E242" s="14">
        <v>0.18</v>
      </c>
      <c r="F242" s="13">
        <f t="shared" si="23"/>
        <v>15586.199999999999</v>
      </c>
      <c r="G242" s="22">
        <v>1.7999999999999999E-2</v>
      </c>
      <c r="H242" s="13">
        <f t="shared" si="24"/>
        <v>1558.62</v>
      </c>
      <c r="I242" s="11">
        <v>645</v>
      </c>
      <c r="J242" s="14">
        <v>0</v>
      </c>
      <c r="K242" s="15">
        <f t="shared" si="25"/>
        <v>0</v>
      </c>
      <c r="L242" s="16">
        <f t="shared" si="26"/>
        <v>865.9</v>
      </c>
      <c r="M242" s="11">
        <f t="shared" si="27"/>
        <v>1327.8434739999998</v>
      </c>
      <c r="N242" s="17">
        <f t="shared" si="28"/>
        <v>3606.436526000005</v>
      </c>
      <c r="O242" s="18">
        <f t="shared" si="29"/>
        <v>4.1649572999191649E-2</v>
      </c>
      <c r="P242" s="73"/>
      <c r="Q242" s="54">
        <f>Таблица255445[[#This Row],[Витрина]]*8%</f>
        <v>6927.2</v>
      </c>
      <c r="R242" s="56">
        <f>Таблица255445[[#This Row],[Витрина]]-Q242</f>
        <v>79662.8</v>
      </c>
      <c r="S242" s="57">
        <f>Таблица255445[[#This Row],[Витрина]]*6%</f>
        <v>5195.3999999999996</v>
      </c>
      <c r="T242" s="56">
        <f>Таблица255445[[#This Row],[Витрина]]-(Q242+S242)</f>
        <v>74467.399999999994</v>
      </c>
    </row>
    <row r="243" spans="1:20" s="43" customFormat="1">
      <c r="A243" s="63" t="s">
        <v>143</v>
      </c>
      <c r="B243" s="40">
        <v>63000</v>
      </c>
      <c r="C243" s="40">
        <v>86590</v>
      </c>
      <c r="D243" s="44">
        <f t="shared" si="32"/>
        <v>13460.32</v>
      </c>
      <c r="E243" s="45">
        <v>0.13</v>
      </c>
      <c r="F243" s="44">
        <f t="shared" si="23"/>
        <v>11256.7</v>
      </c>
      <c r="G243" s="46">
        <v>1.7999999999999999E-2</v>
      </c>
      <c r="H243" s="44">
        <f t="shared" si="24"/>
        <v>1558.62</v>
      </c>
      <c r="I243" s="44">
        <v>645</v>
      </c>
      <c r="J243" s="45">
        <v>0</v>
      </c>
      <c r="K243" s="47">
        <f t="shared" si="25"/>
        <v>0</v>
      </c>
      <c r="L243" s="48">
        <f t="shared" si="26"/>
        <v>865.9</v>
      </c>
      <c r="M243" s="44">
        <f t="shared" si="27"/>
        <v>1411.4028239999998</v>
      </c>
      <c r="N243" s="40">
        <f t="shared" si="28"/>
        <v>7852.3771759999945</v>
      </c>
      <c r="O243" s="49">
        <f t="shared" si="29"/>
        <v>9.0684572999191526E-2</v>
      </c>
      <c r="P243" s="72"/>
      <c r="Q243" s="54">
        <f>Таблица255445[[#This Row],[Витрина]]*8%</f>
        <v>6927.2</v>
      </c>
      <c r="R243" s="56">
        <f>Таблица255445[[#This Row],[Витрина]]-Q243</f>
        <v>79662.8</v>
      </c>
      <c r="S243" s="57">
        <f>Таблица255445[[#This Row],[Витрина]]*6%</f>
        <v>5195.3999999999996</v>
      </c>
      <c r="T243" s="56">
        <f>Таблица255445[[#This Row],[Витрина]]-(Q243+S243)</f>
        <v>74467.399999999994</v>
      </c>
    </row>
    <row r="244" spans="1:20" hidden="1">
      <c r="A244" s="24" t="s">
        <v>145</v>
      </c>
      <c r="B244" s="10">
        <v>80000</v>
      </c>
      <c r="C244" s="10">
        <v>112500</v>
      </c>
      <c r="D244" s="11">
        <f t="shared" si="32"/>
        <v>22920</v>
      </c>
      <c r="E244" s="14">
        <v>0.18</v>
      </c>
      <c r="F244" s="13">
        <f t="shared" si="23"/>
        <v>20250</v>
      </c>
      <c r="G244" s="22">
        <v>1.7999999999999999E-2</v>
      </c>
      <c r="H244" s="13">
        <f t="shared" si="24"/>
        <v>2024.9999999999998</v>
      </c>
      <c r="I244" s="11">
        <v>645</v>
      </c>
      <c r="J244" s="14">
        <v>0</v>
      </c>
      <c r="K244" s="15">
        <f t="shared" si="25"/>
        <v>0</v>
      </c>
      <c r="L244" s="16">
        <f t="shared" si="26"/>
        <v>1125</v>
      </c>
      <c r="M244" s="11">
        <f t="shared" si="27"/>
        <v>1728.8939999999998</v>
      </c>
      <c r="N244" s="17">
        <f t="shared" si="28"/>
        <v>6726.1059999999998</v>
      </c>
      <c r="O244" s="18">
        <f t="shared" si="29"/>
        <v>5.9787608888888885E-2</v>
      </c>
      <c r="P244" s="55"/>
      <c r="Q244" s="54">
        <f>Таблица255445[[#This Row],[Витрина]]*8%</f>
        <v>9000</v>
      </c>
      <c r="R244" s="56">
        <f>Таблица255445[[#This Row],[Витрина]]-Q244</f>
        <v>103500</v>
      </c>
      <c r="S244" s="57">
        <f>Таблица255445[[#This Row],[Витрина]]*6%</f>
        <v>6750</v>
      </c>
      <c r="T244" s="56">
        <f>Таблица255445[[#This Row],[Витрина]]-(Q244+S244)</f>
        <v>96750</v>
      </c>
    </row>
    <row r="245" spans="1:20" s="43" customFormat="1" hidden="1">
      <c r="A245" s="43" t="s">
        <v>145</v>
      </c>
      <c r="B245" s="40">
        <v>80000</v>
      </c>
      <c r="C245" s="40">
        <v>112500</v>
      </c>
      <c r="D245" s="44">
        <f t="shared" si="32"/>
        <v>25170</v>
      </c>
      <c r="E245" s="45">
        <v>0.2</v>
      </c>
      <c r="F245" s="44">
        <f t="shared" si="23"/>
        <v>22500</v>
      </c>
      <c r="G245" s="46">
        <v>1.7999999999999999E-2</v>
      </c>
      <c r="H245" s="44">
        <f t="shared" si="24"/>
        <v>2024.9999999999998</v>
      </c>
      <c r="I245" s="44">
        <v>645</v>
      </c>
      <c r="J245" s="45">
        <v>0</v>
      </c>
      <c r="K245" s="47">
        <f t="shared" si="25"/>
        <v>0</v>
      </c>
      <c r="L245" s="48">
        <f t="shared" si="26"/>
        <v>1125</v>
      </c>
      <c r="M245" s="44">
        <f t="shared" si="27"/>
        <v>1685.4689999999998</v>
      </c>
      <c r="N245" s="40">
        <f t="shared" si="28"/>
        <v>4519.5310000000027</v>
      </c>
      <c r="O245" s="49">
        <f t="shared" si="29"/>
        <v>4.0173608888888913E-2</v>
      </c>
      <c r="P245" s="70"/>
      <c r="Q245" s="54">
        <f>Таблица255445[[#This Row],[Витрина]]*8%</f>
        <v>9000</v>
      </c>
      <c r="R245" s="56">
        <f>Таблица255445[[#This Row],[Витрина]]-Q245</f>
        <v>103500</v>
      </c>
      <c r="S245" s="57">
        <f>Таблица255445[[#This Row],[Витрина]]*6%</f>
        <v>6750</v>
      </c>
      <c r="T245" s="56">
        <f>Таблица255445[[#This Row],[Витрина]]-(Q245+S245)</f>
        <v>96750</v>
      </c>
    </row>
    <row r="246" spans="1:20" hidden="1">
      <c r="A246" s="24" t="s">
        <v>146</v>
      </c>
      <c r="B246" s="10">
        <v>115000</v>
      </c>
      <c r="C246" s="10">
        <v>161000</v>
      </c>
      <c r="D246" s="11">
        <f t="shared" si="32"/>
        <v>32523</v>
      </c>
      <c r="E246" s="14">
        <v>0.18</v>
      </c>
      <c r="F246" s="13">
        <f t="shared" si="23"/>
        <v>28980</v>
      </c>
      <c r="G246" s="22">
        <v>1.7999999999999999E-2</v>
      </c>
      <c r="H246" s="13">
        <f t="shared" si="24"/>
        <v>2898</v>
      </c>
      <c r="I246" s="11">
        <v>645</v>
      </c>
      <c r="J246" s="14">
        <v>0</v>
      </c>
      <c r="K246" s="15">
        <f t="shared" si="25"/>
        <v>0</v>
      </c>
      <c r="L246" s="16">
        <f t="shared" si="26"/>
        <v>1610</v>
      </c>
      <c r="M246" s="11">
        <f t="shared" si="27"/>
        <v>2479.6060999999995</v>
      </c>
      <c r="N246" s="17">
        <f t="shared" si="28"/>
        <v>9387.3938999999955</v>
      </c>
      <c r="O246" s="18">
        <f t="shared" si="29"/>
        <v>5.8306794409937863E-2</v>
      </c>
      <c r="P246" s="55"/>
      <c r="Q246" s="54">
        <f>Таблица255445[[#This Row],[Витрина]]*8%</f>
        <v>12880</v>
      </c>
      <c r="R246" s="56">
        <f>Таблица255445[[#This Row],[Витрина]]-Q246</f>
        <v>148120</v>
      </c>
      <c r="S246" s="57">
        <f>Таблица255445[[#This Row],[Витрина]]*6%</f>
        <v>9660</v>
      </c>
      <c r="T246" s="56">
        <f>Таблица255445[[#This Row],[Витрина]]-(Q246+S246)</f>
        <v>138460</v>
      </c>
    </row>
    <row r="247" spans="1:20" s="43" customFormat="1" hidden="1">
      <c r="A247" s="43" t="s">
        <v>146</v>
      </c>
      <c r="B247" s="40">
        <v>115000</v>
      </c>
      <c r="C247" s="40">
        <v>161000</v>
      </c>
      <c r="D247" s="44">
        <f t="shared" si="32"/>
        <v>35743</v>
      </c>
      <c r="E247" s="45">
        <v>0.2</v>
      </c>
      <c r="F247" s="44">
        <f t="shared" si="23"/>
        <v>32200</v>
      </c>
      <c r="G247" s="46">
        <v>1.7999999999999999E-2</v>
      </c>
      <c r="H247" s="44">
        <f t="shared" si="24"/>
        <v>2898</v>
      </c>
      <c r="I247" s="44">
        <v>645</v>
      </c>
      <c r="J247" s="45">
        <v>0</v>
      </c>
      <c r="K247" s="47">
        <f t="shared" si="25"/>
        <v>0</v>
      </c>
      <c r="L247" s="48">
        <f t="shared" si="26"/>
        <v>1610</v>
      </c>
      <c r="M247" s="44">
        <f t="shared" si="27"/>
        <v>2417.4600999999998</v>
      </c>
      <c r="N247" s="40">
        <f t="shared" si="28"/>
        <v>6229.5399000000034</v>
      </c>
      <c r="O247" s="49">
        <f t="shared" si="29"/>
        <v>3.8692794409937913E-2</v>
      </c>
      <c r="P247" s="70"/>
      <c r="Q247" s="54">
        <f>Таблица255445[[#This Row],[Витрина]]*8%</f>
        <v>12880</v>
      </c>
      <c r="R247" s="56">
        <f>Таблица255445[[#This Row],[Витрина]]-Q247</f>
        <v>148120</v>
      </c>
      <c r="S247" s="57">
        <f>Таблица255445[[#This Row],[Витрина]]*6%</f>
        <v>9660</v>
      </c>
      <c r="T247" s="56">
        <f>Таблица255445[[#This Row],[Витрина]]-(Q247+S247)</f>
        <v>138460</v>
      </c>
    </row>
    <row r="248" spans="1:20" hidden="1">
      <c r="A248" s="8" t="s">
        <v>147</v>
      </c>
      <c r="D248" s="11" t="str">
        <f t="shared" si="32"/>
        <v/>
      </c>
      <c r="E248" s="14"/>
      <c r="F248" s="13" t="str">
        <f t="shared" si="23"/>
        <v/>
      </c>
      <c r="G248" s="22"/>
      <c r="H248" s="13" t="str">
        <f t="shared" si="24"/>
        <v/>
      </c>
      <c r="I248" s="11"/>
      <c r="J248" s="14">
        <v>0</v>
      </c>
      <c r="K248" s="15" t="str">
        <f t="shared" si="25"/>
        <v/>
      </c>
      <c r="L248" s="16">
        <f t="shared" si="26"/>
        <v>0</v>
      </c>
      <c r="M248" s="11" t="str">
        <f t="shared" si="27"/>
        <v/>
      </c>
      <c r="N248" s="17" t="str">
        <f t="shared" si="28"/>
        <v/>
      </c>
      <c r="O248" s="18" t="str">
        <f t="shared" si="29"/>
        <v/>
      </c>
      <c r="P248" s="55"/>
      <c r="Q248" s="54">
        <f>Таблица255445[[#This Row],[Витрина]]*8%</f>
        <v>0</v>
      </c>
      <c r="R248" s="56">
        <f>Таблица255445[[#This Row],[Витрина]]-Q248</f>
        <v>0</v>
      </c>
      <c r="S248" s="57">
        <f>Таблица255445[[#This Row],[Витрина]]*6%</f>
        <v>0</v>
      </c>
      <c r="T248" s="56">
        <f>Таблица255445[[#This Row],[Витрина]]-(Q248+S248)</f>
        <v>0</v>
      </c>
    </row>
    <row r="249" spans="1:20" hidden="1">
      <c r="A249" s="24" t="s">
        <v>148</v>
      </c>
      <c r="B249" s="10">
        <v>50500</v>
      </c>
      <c r="C249" s="10">
        <v>70990</v>
      </c>
      <c r="D249" s="11">
        <f t="shared" si="32"/>
        <v>14046.12</v>
      </c>
      <c r="E249" s="14">
        <v>0.17</v>
      </c>
      <c r="F249" s="13">
        <f t="shared" si="23"/>
        <v>12068.300000000001</v>
      </c>
      <c r="G249" s="22">
        <v>1.7999999999999999E-2</v>
      </c>
      <c r="H249" s="13">
        <f t="shared" si="24"/>
        <v>1277.82</v>
      </c>
      <c r="I249" s="11">
        <v>700</v>
      </c>
      <c r="J249" s="14">
        <v>0</v>
      </c>
      <c r="K249" s="15">
        <f t="shared" si="25"/>
        <v>0</v>
      </c>
      <c r="L249" s="16">
        <f t="shared" si="26"/>
        <v>709.9</v>
      </c>
      <c r="M249" s="11">
        <f t="shared" si="27"/>
        <v>1099.0168839999999</v>
      </c>
      <c r="N249" s="17">
        <f t="shared" si="28"/>
        <v>4634.963115999999</v>
      </c>
      <c r="O249" s="18">
        <f t="shared" si="29"/>
        <v>6.5290366474151276E-2</v>
      </c>
      <c r="P249" s="55"/>
      <c r="Q249" s="54">
        <f>Таблица255445[[#This Row],[Витрина]]*9%</f>
        <v>6389.0999999999995</v>
      </c>
      <c r="R249" s="56">
        <f>Таблица255445[[#This Row],[Витрина]]-Q249</f>
        <v>64600.9</v>
      </c>
      <c r="S249" s="57">
        <f>Таблица255445[[#This Row],[Витрина]]*6%</f>
        <v>4259.3999999999996</v>
      </c>
      <c r="T249" s="56">
        <f>Таблица255445[[#This Row],[Витрина]]-(Q249+S249)</f>
        <v>60341.5</v>
      </c>
    </row>
    <row r="250" spans="1:20" s="43" customFormat="1" hidden="1">
      <c r="A250" s="43" t="s">
        <v>148</v>
      </c>
      <c r="B250" s="40">
        <v>50500</v>
      </c>
      <c r="C250" s="40">
        <v>70990</v>
      </c>
      <c r="D250" s="44">
        <f t="shared" si="32"/>
        <v>16175.82</v>
      </c>
      <c r="E250" s="45">
        <v>0.2</v>
      </c>
      <c r="F250" s="44">
        <f t="shared" si="23"/>
        <v>14198</v>
      </c>
      <c r="G250" s="46">
        <v>1.7999999999999999E-2</v>
      </c>
      <c r="H250" s="44">
        <f t="shared" si="24"/>
        <v>1277.82</v>
      </c>
      <c r="I250" s="44">
        <v>700</v>
      </c>
      <c r="J250" s="45">
        <v>0</v>
      </c>
      <c r="K250" s="47">
        <f t="shared" si="25"/>
        <v>0</v>
      </c>
      <c r="L250" s="48">
        <f t="shared" si="26"/>
        <v>709.9</v>
      </c>
      <c r="M250" s="44">
        <f t="shared" si="27"/>
        <v>1057.9136739999999</v>
      </c>
      <c r="N250" s="40">
        <f t="shared" si="28"/>
        <v>2546.366326000003</v>
      </c>
      <c r="O250" s="49">
        <f t="shared" si="29"/>
        <v>3.5869366474151329E-2</v>
      </c>
      <c r="P250" s="70"/>
      <c r="Q250" s="54">
        <f>Таблица255445[[#This Row],[Витрина]]*9%</f>
        <v>6389.0999999999995</v>
      </c>
      <c r="R250" s="56">
        <f>Таблица255445[[#This Row],[Витрина]]-Q250</f>
        <v>64600.9</v>
      </c>
      <c r="S250" s="57">
        <f>Таблица255445[[#This Row],[Витрина]]*6%</f>
        <v>4259.3999999999996</v>
      </c>
      <c r="T250" s="56">
        <f>Таблица255445[[#This Row],[Витрина]]-(Q250+S250)</f>
        <v>60341.5</v>
      </c>
    </row>
    <row r="251" spans="1:20" hidden="1">
      <c r="A251" s="24" t="s">
        <v>149</v>
      </c>
      <c r="C251" s="10">
        <v>74990</v>
      </c>
      <c r="D251" s="11">
        <f t="shared" si="32"/>
        <v>14798.12</v>
      </c>
      <c r="E251" s="14">
        <v>0.17</v>
      </c>
      <c r="F251" s="13">
        <f t="shared" si="23"/>
        <v>12748.300000000001</v>
      </c>
      <c r="G251" s="22">
        <v>1.7999999999999999E-2</v>
      </c>
      <c r="H251" s="13">
        <f t="shared" si="24"/>
        <v>1349.82</v>
      </c>
      <c r="I251" s="11">
        <v>700</v>
      </c>
      <c r="J251" s="14">
        <v>0</v>
      </c>
      <c r="K251" s="15">
        <f t="shared" si="25"/>
        <v>0</v>
      </c>
      <c r="L251" s="16">
        <f t="shared" si="26"/>
        <v>749.9</v>
      </c>
      <c r="M251" s="11">
        <f t="shared" si="27"/>
        <v>1161.7032839999997</v>
      </c>
      <c r="N251" s="17">
        <f t="shared" si="28"/>
        <v>58280.276716</v>
      </c>
      <c r="O251" s="18">
        <f t="shared" si="29"/>
        <v>0.77717397941058808</v>
      </c>
      <c r="P251" s="55"/>
      <c r="Q251" s="54">
        <f>Таблица255445[[#This Row],[Витрина]]*9%</f>
        <v>6749.0999999999995</v>
      </c>
      <c r="R251" s="56">
        <f>Таблица255445[[#This Row],[Витрина]]-Q251</f>
        <v>68240.899999999994</v>
      </c>
      <c r="S251" s="57">
        <f>Таблица255445[[#This Row],[Витрина]]*6%</f>
        <v>4499.3999999999996</v>
      </c>
      <c r="T251" s="56">
        <f>Таблица255445[[#This Row],[Витрина]]-(Q251+S251)</f>
        <v>63741.5</v>
      </c>
    </row>
    <row r="252" spans="1:20" hidden="1">
      <c r="A252" s="24" t="s">
        <v>150</v>
      </c>
      <c r="C252" s="10">
        <v>74990</v>
      </c>
      <c r="D252" s="11">
        <f t="shared" si="32"/>
        <v>14798.12</v>
      </c>
      <c r="E252" s="14">
        <v>0.17</v>
      </c>
      <c r="F252" s="13">
        <f t="shared" si="23"/>
        <v>12748.300000000001</v>
      </c>
      <c r="G252" s="22">
        <v>1.7999999999999999E-2</v>
      </c>
      <c r="H252" s="13">
        <f t="shared" si="24"/>
        <v>1349.82</v>
      </c>
      <c r="I252" s="11">
        <v>700</v>
      </c>
      <c r="J252" s="14">
        <v>0</v>
      </c>
      <c r="K252" s="15">
        <f t="shared" si="25"/>
        <v>0</v>
      </c>
      <c r="L252" s="16">
        <f t="shared" si="26"/>
        <v>749.9</v>
      </c>
      <c r="M252" s="11">
        <f t="shared" si="27"/>
        <v>1161.7032839999997</v>
      </c>
      <c r="N252" s="17">
        <f t="shared" si="28"/>
        <v>58280.276716</v>
      </c>
      <c r="O252" s="18">
        <f t="shared" si="29"/>
        <v>0.77717397941058808</v>
      </c>
      <c r="P252" s="55"/>
      <c r="Q252" s="54">
        <f>Таблица255445[[#This Row],[Витрина]]*9%</f>
        <v>6749.0999999999995</v>
      </c>
      <c r="R252" s="56">
        <f>Таблица255445[[#This Row],[Витрина]]-Q252</f>
        <v>68240.899999999994</v>
      </c>
      <c r="S252" s="57">
        <f>Таблица255445[[#This Row],[Витрина]]*6%</f>
        <v>4499.3999999999996</v>
      </c>
      <c r="T252" s="56">
        <f>Таблица255445[[#This Row],[Витрина]]-(Q252+S252)</f>
        <v>63741.5</v>
      </c>
    </row>
    <row r="253" spans="1:20" hidden="1">
      <c r="A253" s="8" t="s">
        <v>151</v>
      </c>
      <c r="D253" s="11" t="str">
        <f t="shared" si="32"/>
        <v/>
      </c>
      <c r="E253" s="14">
        <v>0.17</v>
      </c>
      <c r="F253" s="13" t="str">
        <f t="shared" si="23"/>
        <v/>
      </c>
      <c r="G253" s="22">
        <v>1.7999999999999999E-2</v>
      </c>
      <c r="H253" s="13" t="str">
        <f t="shared" si="24"/>
        <v/>
      </c>
      <c r="I253" s="11"/>
      <c r="J253" s="14">
        <v>0</v>
      </c>
      <c r="K253" s="15" t="str">
        <f t="shared" si="25"/>
        <v/>
      </c>
      <c r="L253" s="16">
        <f t="shared" si="26"/>
        <v>0</v>
      </c>
      <c r="M253" s="11" t="str">
        <f t="shared" si="27"/>
        <v/>
      </c>
      <c r="N253" s="17" t="str">
        <f t="shared" si="28"/>
        <v/>
      </c>
      <c r="O253" s="18" t="str">
        <f t="shared" si="29"/>
        <v/>
      </c>
      <c r="P253" s="55"/>
      <c r="Q253" s="54">
        <f>Таблица255445[[#This Row],[Витрина]]*9%</f>
        <v>0</v>
      </c>
      <c r="R253" s="56">
        <f>Таблица255445[[#This Row],[Витрина]]-Q253</f>
        <v>0</v>
      </c>
      <c r="S253" s="57">
        <f>Таблица255445[[#This Row],[Витрина]]*6%</f>
        <v>0</v>
      </c>
      <c r="T253" s="56">
        <f>Таблица255445[[#This Row],[Витрина]]-(Q253+S253)</f>
        <v>0</v>
      </c>
    </row>
    <row r="254" spans="1:20" hidden="1">
      <c r="A254" s="24" t="s">
        <v>152</v>
      </c>
      <c r="B254" s="10">
        <v>66100</v>
      </c>
      <c r="C254" s="10">
        <v>92999</v>
      </c>
      <c r="D254" s="11">
        <f t="shared" si="32"/>
        <v>18183.812000000002</v>
      </c>
      <c r="E254" s="14">
        <v>0.17</v>
      </c>
      <c r="F254" s="13">
        <f t="shared" si="23"/>
        <v>15809.830000000002</v>
      </c>
      <c r="G254" s="22">
        <v>1.7999999999999999E-2</v>
      </c>
      <c r="H254" s="13">
        <f t="shared" si="24"/>
        <v>1673.982</v>
      </c>
      <c r="I254" s="11">
        <v>700</v>
      </c>
      <c r="J254" s="14">
        <v>0</v>
      </c>
      <c r="K254" s="15">
        <f t="shared" si="25"/>
        <v>0</v>
      </c>
      <c r="L254" s="16">
        <f t="shared" si="26"/>
        <v>929.99</v>
      </c>
      <c r="M254" s="11">
        <f t="shared" si="27"/>
        <v>1443.9331283999998</v>
      </c>
      <c r="N254" s="17">
        <f t="shared" si="28"/>
        <v>6341.2648715999967</v>
      </c>
      <c r="O254" s="18">
        <f t="shared" si="29"/>
        <v>6.8186376967494244E-2</v>
      </c>
      <c r="P254" s="55"/>
      <c r="Q254" s="54">
        <f>Таблица255445[[#This Row],[Витрина]]*9%</f>
        <v>8369.91</v>
      </c>
      <c r="R254" s="56">
        <f>Таблица255445[[#This Row],[Витрина]]-Q254</f>
        <v>84629.09</v>
      </c>
      <c r="S254" s="57">
        <f>Таблица255445[[#This Row],[Витрина]]*6%</f>
        <v>5579.94</v>
      </c>
      <c r="T254" s="56">
        <f>Таблица255445[[#This Row],[Витрина]]-(Q254+S254)</f>
        <v>79049.149999999994</v>
      </c>
    </row>
    <row r="255" spans="1:20" s="43" customFormat="1" hidden="1">
      <c r="A255" s="43" t="s">
        <v>152</v>
      </c>
      <c r="B255" s="40">
        <v>66100</v>
      </c>
      <c r="C255" s="40">
        <v>92999</v>
      </c>
      <c r="D255" s="44">
        <f t="shared" si="32"/>
        <v>20973.781999999999</v>
      </c>
      <c r="E255" s="45">
        <v>0.2</v>
      </c>
      <c r="F255" s="44">
        <f t="shared" si="23"/>
        <v>18599.8</v>
      </c>
      <c r="G255" s="46">
        <v>1.7999999999999999E-2</v>
      </c>
      <c r="H255" s="44">
        <f t="shared" si="24"/>
        <v>1673.982</v>
      </c>
      <c r="I255" s="44">
        <v>700</v>
      </c>
      <c r="J255" s="45">
        <v>0</v>
      </c>
      <c r="K255" s="47">
        <f t="shared" si="25"/>
        <v>0</v>
      </c>
      <c r="L255" s="48">
        <f t="shared" si="26"/>
        <v>929.99</v>
      </c>
      <c r="M255" s="44">
        <f t="shared" si="27"/>
        <v>1390.0867073999998</v>
      </c>
      <c r="N255" s="40">
        <f t="shared" si="28"/>
        <v>3605.1412925999903</v>
      </c>
      <c r="O255" s="49">
        <f t="shared" si="29"/>
        <v>3.8765376967494172E-2</v>
      </c>
      <c r="P255" s="70"/>
      <c r="Q255" s="54">
        <f>Таблица255445[[#This Row],[Витрина]]*9%</f>
        <v>8369.91</v>
      </c>
      <c r="R255" s="56">
        <f>Таблица255445[[#This Row],[Витрина]]-Q255</f>
        <v>84629.09</v>
      </c>
      <c r="S255" s="57">
        <f>Таблица255445[[#This Row],[Витрина]]*6%</f>
        <v>5579.94</v>
      </c>
      <c r="T255" s="56">
        <f>Таблица255445[[#This Row],[Витрина]]-(Q255+S255)</f>
        <v>79049.149999999994</v>
      </c>
    </row>
    <row r="256" spans="1:20" hidden="1">
      <c r="A256" s="24" t="s">
        <v>153</v>
      </c>
      <c r="B256" s="10">
        <v>66500</v>
      </c>
      <c r="C256" s="10">
        <v>93500</v>
      </c>
      <c r="D256" s="11">
        <f t="shared" si="32"/>
        <v>18278</v>
      </c>
      <c r="E256" s="14">
        <v>0.17</v>
      </c>
      <c r="F256" s="13">
        <f t="shared" si="23"/>
        <v>15895.000000000002</v>
      </c>
      <c r="G256" s="22">
        <v>1.7999999999999999E-2</v>
      </c>
      <c r="H256" s="13">
        <f t="shared" si="24"/>
        <v>1682.9999999999998</v>
      </c>
      <c r="I256" s="11">
        <v>700</v>
      </c>
      <c r="J256" s="14">
        <v>0</v>
      </c>
      <c r="K256" s="15">
        <f t="shared" si="25"/>
        <v>0</v>
      </c>
      <c r="L256" s="16">
        <f t="shared" si="26"/>
        <v>935</v>
      </c>
      <c r="M256" s="11">
        <f t="shared" si="27"/>
        <v>1451.7845999999997</v>
      </c>
      <c r="N256" s="17">
        <f t="shared" si="28"/>
        <v>6335.215400000001</v>
      </c>
      <c r="O256" s="18">
        <f t="shared" si="29"/>
        <v>6.7756314438502691E-2</v>
      </c>
      <c r="P256" s="55"/>
      <c r="Q256" s="54">
        <f>Таблица255445[[#This Row],[Витрина]]*9%</f>
        <v>8415</v>
      </c>
      <c r="R256" s="56">
        <f>Таблица255445[[#This Row],[Витрина]]-Q256</f>
        <v>85085</v>
      </c>
      <c r="S256" s="57">
        <f>Таблица255445[[#This Row],[Витрина]]*6%</f>
        <v>5610</v>
      </c>
      <c r="T256" s="56">
        <f>Таблица255445[[#This Row],[Витрина]]-(Q256+S256)</f>
        <v>79475</v>
      </c>
    </row>
    <row r="257" spans="1:20" s="43" customFormat="1" hidden="1">
      <c r="A257" s="43" t="s">
        <v>153</v>
      </c>
      <c r="B257" s="40">
        <v>66500</v>
      </c>
      <c r="C257" s="40">
        <v>93500</v>
      </c>
      <c r="D257" s="44">
        <f t="shared" si="32"/>
        <v>21083</v>
      </c>
      <c r="E257" s="45">
        <v>0.2</v>
      </c>
      <c r="F257" s="44">
        <f t="shared" si="23"/>
        <v>18700</v>
      </c>
      <c r="G257" s="46">
        <v>1.7999999999999999E-2</v>
      </c>
      <c r="H257" s="44">
        <f t="shared" si="24"/>
        <v>1682.9999999999998</v>
      </c>
      <c r="I257" s="44">
        <v>700</v>
      </c>
      <c r="J257" s="45">
        <v>0</v>
      </c>
      <c r="K257" s="47">
        <f t="shared" si="25"/>
        <v>0</v>
      </c>
      <c r="L257" s="48">
        <f t="shared" si="26"/>
        <v>935</v>
      </c>
      <c r="M257" s="44">
        <f t="shared" si="27"/>
        <v>1397.6480999999999</v>
      </c>
      <c r="N257" s="40">
        <f t="shared" si="28"/>
        <v>3584.3518999999942</v>
      </c>
      <c r="O257" s="49">
        <f t="shared" si="29"/>
        <v>3.8335314438502612E-2</v>
      </c>
      <c r="P257" s="70"/>
      <c r="Q257" s="54">
        <f>Таблица255445[[#This Row],[Витрина]]*9%</f>
        <v>8415</v>
      </c>
      <c r="R257" s="56">
        <f>Таблица255445[[#This Row],[Витрина]]-Q257</f>
        <v>85085</v>
      </c>
      <c r="S257" s="57">
        <f>Таблица255445[[#This Row],[Витрина]]*6%</f>
        <v>5610</v>
      </c>
      <c r="T257" s="56">
        <f>Таблица255445[[#This Row],[Витрина]]-(Q257+S257)</f>
        <v>79475</v>
      </c>
    </row>
    <row r="258" spans="1:20" hidden="1">
      <c r="A258" s="24" t="s">
        <v>154</v>
      </c>
      <c r="B258" s="10">
        <v>66500</v>
      </c>
      <c r="C258" s="10">
        <v>93500</v>
      </c>
      <c r="D258" s="11">
        <f>IF(AND(F258&lt;&gt;"",H258&lt;&gt;"",I258&lt;&gt;"",K258&lt;&gt;""),F258+H258+I258+K258,"")</f>
        <v>18278</v>
      </c>
      <c r="E258" s="14">
        <v>0.17</v>
      </c>
      <c r="F258" s="13">
        <f t="shared" ref="F258:F321" si="33">IF(AND(C258&lt;&gt;"",E258&lt;&gt;""),C258*E258,"")</f>
        <v>15895.000000000002</v>
      </c>
      <c r="G258" s="22">
        <v>1.7999999999999999E-2</v>
      </c>
      <c r="H258" s="13">
        <f t="shared" ref="H258:H321" si="34">IF(AND(C258&lt;&gt;"",G258&lt;&gt;""),C258*G258,"")</f>
        <v>1682.9999999999998</v>
      </c>
      <c r="I258" s="11">
        <v>700</v>
      </c>
      <c r="J258" s="14">
        <v>0</v>
      </c>
      <c r="K258" s="15">
        <f t="shared" ref="K258:K321" si="35">IF(AND(C258&lt;&gt;"",J258&lt;&gt;""),C258*J258,"")</f>
        <v>0</v>
      </c>
      <c r="L258" s="16">
        <f t="shared" ref="L258:L321" si="36">IFERROR(C258*1%," ")</f>
        <v>935</v>
      </c>
      <c r="M258" s="11">
        <f t="shared" ref="M258:M321" si="37">IFERROR((C258-D258)*1.93%," ")</f>
        <v>1451.7845999999997</v>
      </c>
      <c r="N258" s="17">
        <f t="shared" ref="N258:N321" si="38">IF(AND(C258&lt;&gt;"",D258&lt;&gt;"",L258&lt;&gt;""),C258-(B258+D258+L258+M258),"")</f>
        <v>6335.215400000001</v>
      </c>
      <c r="O258" s="18">
        <f t="shared" ref="O258:O321" si="39">IFERROR((N258/C258)*100%," ")</f>
        <v>6.7756314438502691E-2</v>
      </c>
      <c r="P258" s="55"/>
      <c r="Q258" s="54">
        <f>Таблица255445[[#This Row],[Витрина]]*9%</f>
        <v>8415</v>
      </c>
      <c r="R258" s="56">
        <f>Таблица255445[[#This Row],[Витрина]]-Q258</f>
        <v>85085</v>
      </c>
      <c r="S258" s="57">
        <f>Таблица255445[[#This Row],[Витрина]]*6%</f>
        <v>5610</v>
      </c>
      <c r="T258" s="56">
        <f>Таблица255445[[#This Row],[Витрина]]-(Q258+S258)</f>
        <v>79475</v>
      </c>
    </row>
    <row r="259" spans="1:20" s="43" customFormat="1" hidden="1">
      <c r="A259" s="43" t="s">
        <v>154</v>
      </c>
      <c r="B259" s="40">
        <v>66500</v>
      </c>
      <c r="C259" s="40">
        <v>93500</v>
      </c>
      <c r="D259" s="44">
        <f>IF(AND(F259&lt;&gt;"",H259&lt;&gt;"",I259&lt;&gt;"",K259&lt;&gt;""),F259+H259+I259+K259,"")</f>
        <v>21083</v>
      </c>
      <c r="E259" s="45">
        <v>0.2</v>
      </c>
      <c r="F259" s="44">
        <f t="shared" si="33"/>
        <v>18700</v>
      </c>
      <c r="G259" s="46">
        <v>1.7999999999999999E-2</v>
      </c>
      <c r="H259" s="44">
        <f t="shared" si="34"/>
        <v>1682.9999999999998</v>
      </c>
      <c r="I259" s="44">
        <v>700</v>
      </c>
      <c r="J259" s="45">
        <v>0</v>
      </c>
      <c r="K259" s="47">
        <f t="shared" si="35"/>
        <v>0</v>
      </c>
      <c r="L259" s="48">
        <f t="shared" si="36"/>
        <v>935</v>
      </c>
      <c r="M259" s="44">
        <f t="shared" si="37"/>
        <v>1397.6480999999999</v>
      </c>
      <c r="N259" s="40">
        <f t="shared" si="38"/>
        <v>3584.3518999999942</v>
      </c>
      <c r="O259" s="49">
        <f t="shared" si="39"/>
        <v>3.8335314438502612E-2</v>
      </c>
      <c r="P259" s="70"/>
      <c r="Q259" s="54">
        <f>Таблица255445[[#This Row],[Витрина]]*9%</f>
        <v>8415</v>
      </c>
      <c r="R259" s="56">
        <f>Таблица255445[[#This Row],[Витрина]]-Q259</f>
        <v>85085</v>
      </c>
      <c r="S259" s="57">
        <f>Таблица255445[[#This Row],[Витрина]]*6%</f>
        <v>5610</v>
      </c>
      <c r="T259" s="56">
        <f>Таблица255445[[#This Row],[Витрина]]-(Q259+S259)</f>
        <v>79475</v>
      </c>
    </row>
    <row r="260" spans="1:20" hidden="1">
      <c r="A260" s="24" t="s">
        <v>155</v>
      </c>
      <c r="B260" s="10">
        <v>66500</v>
      </c>
      <c r="C260" s="10">
        <v>93600</v>
      </c>
      <c r="D260" s="11">
        <f t="shared" si="32"/>
        <v>18296.800000000003</v>
      </c>
      <c r="E260" s="14">
        <v>0.17</v>
      </c>
      <c r="F260" s="13">
        <f t="shared" si="33"/>
        <v>15912.000000000002</v>
      </c>
      <c r="G260" s="22">
        <v>1.7999999999999999E-2</v>
      </c>
      <c r="H260" s="13">
        <f t="shared" si="34"/>
        <v>1684.8</v>
      </c>
      <c r="I260" s="11">
        <v>700</v>
      </c>
      <c r="J260" s="14">
        <v>0</v>
      </c>
      <c r="K260" s="15">
        <f t="shared" si="35"/>
        <v>0</v>
      </c>
      <c r="L260" s="16">
        <f t="shared" si="36"/>
        <v>936</v>
      </c>
      <c r="M260" s="11">
        <f t="shared" si="37"/>
        <v>1453.3517599999998</v>
      </c>
      <c r="N260" s="17">
        <f t="shared" si="38"/>
        <v>6413.8482399999921</v>
      </c>
      <c r="O260" s="18">
        <f t="shared" si="39"/>
        <v>6.8524019658119578E-2</v>
      </c>
      <c r="P260" s="55"/>
      <c r="Q260" s="54">
        <f>Таблица255445[[#This Row],[Витрина]]*9%</f>
        <v>8424</v>
      </c>
      <c r="R260" s="56">
        <f>Таблица255445[[#This Row],[Витрина]]-Q260</f>
        <v>85176</v>
      </c>
      <c r="S260" s="57">
        <f>Таблица255445[[#This Row],[Витрина]]*6%</f>
        <v>5616</v>
      </c>
      <c r="T260" s="56">
        <f>Таблица255445[[#This Row],[Витрина]]-(Q260+S260)</f>
        <v>79560</v>
      </c>
    </row>
    <row r="261" spans="1:20" s="43" customFormat="1" hidden="1">
      <c r="A261" s="43" t="s">
        <v>155</v>
      </c>
      <c r="B261" s="40">
        <v>66500</v>
      </c>
      <c r="C261" s="40">
        <v>93600</v>
      </c>
      <c r="D261" s="44">
        <f t="shared" si="32"/>
        <v>21104.799999999999</v>
      </c>
      <c r="E261" s="45">
        <v>0.2</v>
      </c>
      <c r="F261" s="44">
        <f t="shared" si="33"/>
        <v>18720</v>
      </c>
      <c r="G261" s="46">
        <v>1.7999999999999999E-2</v>
      </c>
      <c r="H261" s="44">
        <f t="shared" si="34"/>
        <v>1684.8</v>
      </c>
      <c r="I261" s="44">
        <v>700</v>
      </c>
      <c r="J261" s="45">
        <v>0</v>
      </c>
      <c r="K261" s="47">
        <f t="shared" si="35"/>
        <v>0</v>
      </c>
      <c r="L261" s="48">
        <f t="shared" si="36"/>
        <v>936</v>
      </c>
      <c r="M261" s="44">
        <f t="shared" si="37"/>
        <v>1399.1573599999997</v>
      </c>
      <c r="N261" s="40">
        <f t="shared" si="38"/>
        <v>3660.0426399999997</v>
      </c>
      <c r="O261" s="49">
        <f t="shared" si="39"/>
        <v>3.9103019658119652E-2</v>
      </c>
      <c r="P261" s="70"/>
      <c r="Q261" s="54">
        <f>Таблица255445[[#This Row],[Витрина]]*9%</f>
        <v>8424</v>
      </c>
      <c r="R261" s="56">
        <f>Таблица255445[[#This Row],[Витрина]]-Q261</f>
        <v>85176</v>
      </c>
      <c r="S261" s="57">
        <f>Таблица255445[[#This Row],[Витрина]]*6%</f>
        <v>5616</v>
      </c>
      <c r="T261" s="56">
        <f>Таблица255445[[#This Row],[Витрина]]-(Q261+S261)</f>
        <v>79560</v>
      </c>
    </row>
    <row r="262" spans="1:20" hidden="1">
      <c r="A262" s="24" t="s">
        <v>156</v>
      </c>
      <c r="C262" s="10">
        <v>99990</v>
      </c>
      <c r="D262" s="17">
        <f t="shared" si="32"/>
        <v>19498.120000000003</v>
      </c>
      <c r="E262" s="14">
        <v>0.17</v>
      </c>
      <c r="F262" s="33">
        <f t="shared" si="33"/>
        <v>16998.300000000003</v>
      </c>
      <c r="G262" s="22">
        <v>1.7999999999999999E-2</v>
      </c>
      <c r="H262" s="17">
        <f t="shared" si="34"/>
        <v>1799.82</v>
      </c>
      <c r="I262" s="34">
        <v>700</v>
      </c>
      <c r="J262" s="14">
        <v>0</v>
      </c>
      <c r="K262" s="15">
        <f t="shared" si="35"/>
        <v>0</v>
      </c>
      <c r="L262" s="17">
        <f t="shared" si="36"/>
        <v>999.9</v>
      </c>
      <c r="M262" s="10">
        <f t="shared" si="37"/>
        <v>1553.4932839999999</v>
      </c>
      <c r="N262" s="17">
        <f t="shared" si="38"/>
        <v>77938.486715999999</v>
      </c>
      <c r="O262" s="18">
        <f t="shared" si="39"/>
        <v>0.77946281344134416</v>
      </c>
      <c r="P262" s="55"/>
      <c r="Q262" s="54">
        <f>Таблица255445[[#This Row],[Витрина]]*9%</f>
        <v>8999.1</v>
      </c>
      <c r="R262" s="56">
        <f>Таблица255445[[#This Row],[Витрина]]-Q262</f>
        <v>90990.9</v>
      </c>
      <c r="S262" s="57">
        <f>Таблица255445[[#This Row],[Витрина]]*6%</f>
        <v>5999.4</v>
      </c>
      <c r="T262" s="56">
        <f>Таблица255445[[#This Row],[Витрина]]-(Q262+S262)</f>
        <v>84991.5</v>
      </c>
    </row>
    <row r="263" spans="1:20" hidden="1">
      <c r="A263" s="21" t="s">
        <v>157</v>
      </c>
      <c r="C263" s="10">
        <v>100690</v>
      </c>
      <c r="D263" s="17">
        <f t="shared" si="32"/>
        <v>19629.72</v>
      </c>
      <c r="E263" s="14">
        <v>0.17</v>
      </c>
      <c r="F263" s="33">
        <f t="shared" si="33"/>
        <v>17117.300000000003</v>
      </c>
      <c r="G263" s="22">
        <v>1.7999999999999999E-2</v>
      </c>
      <c r="H263" s="17">
        <f t="shared" si="34"/>
        <v>1812.4199999999998</v>
      </c>
      <c r="I263" s="34">
        <v>700</v>
      </c>
      <c r="J263" s="14">
        <v>0</v>
      </c>
      <c r="K263" s="15">
        <f t="shared" si="35"/>
        <v>0</v>
      </c>
      <c r="L263" s="17">
        <f t="shared" si="36"/>
        <v>1006.9</v>
      </c>
      <c r="M263" s="10">
        <f t="shared" si="37"/>
        <v>1564.4634039999999</v>
      </c>
      <c r="N263" s="17">
        <f t="shared" si="38"/>
        <v>78488.916595999995</v>
      </c>
      <c r="O263" s="18">
        <f t="shared" si="39"/>
        <v>0.77951054321183832</v>
      </c>
      <c r="P263" s="55"/>
      <c r="Q263" s="54">
        <f>Таблица255445[[#This Row],[Витрина]]*9%</f>
        <v>9062.1</v>
      </c>
      <c r="R263" s="56">
        <f>Таблица255445[[#This Row],[Витрина]]-Q263</f>
        <v>91627.9</v>
      </c>
      <c r="S263" s="57">
        <f>Таблица255445[[#This Row],[Витрина]]*6%</f>
        <v>6041.4</v>
      </c>
      <c r="T263" s="56">
        <f>Таблица255445[[#This Row],[Витрина]]-(Q263+S263)</f>
        <v>85586.5</v>
      </c>
    </row>
    <row r="264" spans="1:20" hidden="1">
      <c r="A264" s="24" t="s">
        <v>158</v>
      </c>
      <c r="B264" s="10">
        <v>61500</v>
      </c>
      <c r="C264" s="10">
        <v>86600</v>
      </c>
      <c r="D264" s="17">
        <f t="shared" si="32"/>
        <v>16980.800000000003</v>
      </c>
      <c r="E264" s="14">
        <v>0.17</v>
      </c>
      <c r="F264" s="33">
        <f t="shared" si="33"/>
        <v>14722.000000000002</v>
      </c>
      <c r="G264" s="22">
        <v>1.7999999999999999E-2</v>
      </c>
      <c r="H264" s="17">
        <f t="shared" si="34"/>
        <v>1558.8</v>
      </c>
      <c r="I264" s="34">
        <v>700</v>
      </c>
      <c r="J264" s="14">
        <v>0</v>
      </c>
      <c r="K264" s="15">
        <f t="shared" si="35"/>
        <v>0</v>
      </c>
      <c r="L264" s="17">
        <f t="shared" si="36"/>
        <v>866</v>
      </c>
      <c r="M264" s="10">
        <f t="shared" si="37"/>
        <v>1343.6505599999998</v>
      </c>
      <c r="N264" s="17">
        <f t="shared" si="38"/>
        <v>5909.5494400000025</v>
      </c>
      <c r="O264" s="18">
        <f t="shared" si="39"/>
        <v>6.8239600923787558E-2</v>
      </c>
      <c r="P264" s="55"/>
      <c r="Q264" s="54">
        <f>Таблица255445[[#This Row],[Витрина]]*9%</f>
        <v>7794</v>
      </c>
      <c r="R264" s="56">
        <f>Таблица255445[[#This Row],[Витрина]]-Q264</f>
        <v>78806</v>
      </c>
      <c r="S264" s="57">
        <f>Таблица255445[[#This Row],[Витрина]]*6%</f>
        <v>5196</v>
      </c>
      <c r="T264" s="56">
        <f>Таблица255445[[#This Row],[Витрина]]-(Q264+S264)</f>
        <v>73610</v>
      </c>
    </row>
    <row r="265" spans="1:20" s="43" customFormat="1" hidden="1">
      <c r="A265" s="43" t="s">
        <v>158</v>
      </c>
      <c r="B265" s="40">
        <v>61500</v>
      </c>
      <c r="C265" s="40">
        <v>86600</v>
      </c>
      <c r="D265" s="40">
        <f t="shared" si="32"/>
        <v>19578.8</v>
      </c>
      <c r="E265" s="45">
        <v>0.2</v>
      </c>
      <c r="F265" s="53">
        <f t="shared" si="33"/>
        <v>17320</v>
      </c>
      <c r="G265" s="46">
        <v>1.7999999999999999E-2</v>
      </c>
      <c r="H265" s="40">
        <f t="shared" si="34"/>
        <v>1558.8</v>
      </c>
      <c r="I265" s="47">
        <v>700</v>
      </c>
      <c r="J265" s="45">
        <v>0</v>
      </c>
      <c r="K265" s="47">
        <f t="shared" si="35"/>
        <v>0</v>
      </c>
      <c r="L265" s="40">
        <f t="shared" si="36"/>
        <v>866</v>
      </c>
      <c r="M265" s="40">
        <f t="shared" si="37"/>
        <v>1293.5091599999998</v>
      </c>
      <c r="N265" s="40">
        <f t="shared" si="38"/>
        <v>3361.6908399999957</v>
      </c>
      <c r="O265" s="49">
        <f t="shared" si="39"/>
        <v>3.8818600923787479E-2</v>
      </c>
      <c r="P265" s="70"/>
      <c r="Q265" s="54">
        <f>Таблица255445[[#This Row],[Витрина]]*9%</f>
        <v>7794</v>
      </c>
      <c r="R265" s="56">
        <f>Таблица255445[[#This Row],[Витрина]]-Q265</f>
        <v>78806</v>
      </c>
      <c r="S265" s="57">
        <f>Таблица255445[[#This Row],[Витрина]]*6%</f>
        <v>5196</v>
      </c>
      <c r="T265" s="56">
        <f>Таблица255445[[#This Row],[Витрина]]-(Q265+S265)</f>
        <v>73610</v>
      </c>
    </row>
    <row r="266" spans="1:20" hidden="1">
      <c r="A266" s="24" t="s">
        <v>159</v>
      </c>
      <c r="B266" s="10">
        <v>60000</v>
      </c>
      <c r="C266" s="10">
        <v>83990</v>
      </c>
      <c r="D266" s="17">
        <f t="shared" si="32"/>
        <v>16490.120000000003</v>
      </c>
      <c r="E266" s="14">
        <v>0.17</v>
      </c>
      <c r="F266" s="33">
        <f t="shared" si="33"/>
        <v>14278.300000000001</v>
      </c>
      <c r="G266" s="22">
        <v>1.7999999999999999E-2</v>
      </c>
      <c r="H266" s="17">
        <f t="shared" si="34"/>
        <v>1511.82</v>
      </c>
      <c r="I266" s="34">
        <v>700</v>
      </c>
      <c r="J266" s="14">
        <v>0</v>
      </c>
      <c r="K266" s="15">
        <f t="shared" si="35"/>
        <v>0</v>
      </c>
      <c r="L266" s="17">
        <f t="shared" si="36"/>
        <v>839.9</v>
      </c>
      <c r="M266" s="10">
        <f t="shared" si="37"/>
        <v>1302.7476839999999</v>
      </c>
      <c r="N266" s="17">
        <f t="shared" si="38"/>
        <v>5357.2323160000087</v>
      </c>
      <c r="O266" s="18">
        <f t="shared" si="39"/>
        <v>6.3784168543874378E-2</v>
      </c>
      <c r="P266" s="55"/>
      <c r="Q266" s="54">
        <f>Таблица255445[[#This Row],[Витрина]]*9%</f>
        <v>7559.0999999999995</v>
      </c>
      <c r="R266" s="56">
        <f>Таблица255445[[#This Row],[Витрина]]-Q266</f>
        <v>76430.899999999994</v>
      </c>
      <c r="S266" s="57">
        <f>Таблица255445[[#This Row],[Витрина]]*6%</f>
        <v>5039.3999999999996</v>
      </c>
      <c r="T266" s="56">
        <f>Таблица255445[[#This Row],[Витрина]]-(Q266+S266)</f>
        <v>71391.5</v>
      </c>
    </row>
    <row r="267" spans="1:20" s="43" customFormat="1" hidden="1">
      <c r="A267" s="43" t="s">
        <v>159</v>
      </c>
      <c r="B267" s="40">
        <v>60000</v>
      </c>
      <c r="C267" s="40">
        <v>83990</v>
      </c>
      <c r="D267" s="40">
        <f t="shared" si="32"/>
        <v>19009.82</v>
      </c>
      <c r="E267" s="45">
        <v>0.2</v>
      </c>
      <c r="F267" s="53">
        <f t="shared" si="33"/>
        <v>16798</v>
      </c>
      <c r="G267" s="46">
        <v>1.7999999999999999E-2</v>
      </c>
      <c r="H267" s="40">
        <f t="shared" si="34"/>
        <v>1511.82</v>
      </c>
      <c r="I267" s="47">
        <v>700</v>
      </c>
      <c r="J267" s="45">
        <v>0</v>
      </c>
      <c r="K267" s="47">
        <f t="shared" si="35"/>
        <v>0</v>
      </c>
      <c r="L267" s="40">
        <f t="shared" si="36"/>
        <v>839.9</v>
      </c>
      <c r="M267" s="40">
        <f t="shared" si="37"/>
        <v>1254.1174739999999</v>
      </c>
      <c r="N267" s="40">
        <f t="shared" si="38"/>
        <v>2886.1625260000001</v>
      </c>
      <c r="O267" s="49">
        <f t="shared" si="39"/>
        <v>3.4363168543874271E-2</v>
      </c>
      <c r="P267" s="70"/>
      <c r="Q267" s="54">
        <f>Таблица255445[[#This Row],[Витрина]]*9%</f>
        <v>7559.0999999999995</v>
      </c>
      <c r="R267" s="56">
        <f>Таблица255445[[#This Row],[Витрина]]-Q267</f>
        <v>76430.899999999994</v>
      </c>
      <c r="S267" s="57">
        <f>Таблица255445[[#This Row],[Витрина]]*6%</f>
        <v>5039.3999999999996</v>
      </c>
      <c r="T267" s="56">
        <f>Таблица255445[[#This Row],[Витрина]]-(Q267+S267)</f>
        <v>71391.5</v>
      </c>
    </row>
    <row r="268" spans="1:20" hidden="1">
      <c r="A268" s="21" t="s">
        <v>160</v>
      </c>
      <c r="C268" s="10">
        <v>125700</v>
      </c>
      <c r="D268" s="17">
        <f t="shared" si="32"/>
        <v>24331.599999999999</v>
      </c>
      <c r="E268" s="14">
        <v>0.17</v>
      </c>
      <c r="F268" s="33">
        <f t="shared" si="33"/>
        <v>21369</v>
      </c>
      <c r="G268" s="22">
        <v>1.7999999999999999E-2</v>
      </c>
      <c r="H268" s="17">
        <f t="shared" si="34"/>
        <v>2262.6</v>
      </c>
      <c r="I268" s="34">
        <v>700</v>
      </c>
      <c r="J268" s="14">
        <v>0</v>
      </c>
      <c r="K268" s="15">
        <f t="shared" si="35"/>
        <v>0</v>
      </c>
      <c r="L268" s="17">
        <f t="shared" si="36"/>
        <v>1257</v>
      </c>
      <c r="M268" s="10">
        <f t="shared" si="37"/>
        <v>1956.4101199999996</v>
      </c>
      <c r="N268" s="17">
        <f t="shared" si="38"/>
        <v>98154.989880000008</v>
      </c>
      <c r="O268" s="18">
        <f t="shared" si="39"/>
        <v>0.78086706348448698</v>
      </c>
      <c r="P268" s="55"/>
      <c r="Q268" s="54">
        <f>Таблица255445[[#This Row],[Витрина]]*9%</f>
        <v>11313</v>
      </c>
      <c r="R268" s="56">
        <f>Таблица255445[[#This Row],[Витрина]]-Q268</f>
        <v>114387</v>
      </c>
      <c r="S268" s="57">
        <f>Таблица255445[[#This Row],[Витрина]]*6%</f>
        <v>7542</v>
      </c>
      <c r="T268" s="56">
        <f>Таблица255445[[#This Row],[Витрина]]-(Q268+S268)</f>
        <v>106845</v>
      </c>
    </row>
    <row r="269" spans="1:20" hidden="1">
      <c r="A269" s="21" t="s">
        <v>161</v>
      </c>
      <c r="C269" s="10">
        <v>125700</v>
      </c>
      <c r="D269" s="17">
        <f t="shared" si="32"/>
        <v>24331.599999999999</v>
      </c>
      <c r="E269" s="14">
        <v>0.17</v>
      </c>
      <c r="F269" s="33">
        <f t="shared" si="33"/>
        <v>21369</v>
      </c>
      <c r="G269" s="22">
        <v>1.7999999999999999E-2</v>
      </c>
      <c r="H269" s="17">
        <f t="shared" si="34"/>
        <v>2262.6</v>
      </c>
      <c r="I269" s="34">
        <v>700</v>
      </c>
      <c r="J269" s="14">
        <v>0</v>
      </c>
      <c r="K269" s="15">
        <f t="shared" si="35"/>
        <v>0</v>
      </c>
      <c r="L269" s="17">
        <f t="shared" si="36"/>
        <v>1257</v>
      </c>
      <c r="M269" s="10">
        <f t="shared" si="37"/>
        <v>1956.4101199999996</v>
      </c>
      <c r="N269" s="17">
        <f t="shared" si="38"/>
        <v>98154.989880000008</v>
      </c>
      <c r="O269" s="18">
        <f t="shared" si="39"/>
        <v>0.78086706348448698</v>
      </c>
      <c r="P269" s="55"/>
      <c r="Q269" s="54">
        <f>Таблица255445[[#This Row],[Витрина]]*9%</f>
        <v>11313</v>
      </c>
      <c r="R269" s="56">
        <f>Таблица255445[[#This Row],[Витрина]]-Q269</f>
        <v>114387</v>
      </c>
      <c r="S269" s="57">
        <f>Таблица255445[[#This Row],[Витрина]]*6%</f>
        <v>7542</v>
      </c>
      <c r="T269" s="56">
        <f>Таблица255445[[#This Row],[Витрина]]-(Q269+S269)</f>
        <v>106845</v>
      </c>
    </row>
    <row r="270" spans="1:20" hidden="1">
      <c r="A270" s="21" t="s">
        <v>162</v>
      </c>
      <c r="C270" s="10">
        <v>125700</v>
      </c>
      <c r="D270" s="17">
        <f t="shared" si="32"/>
        <v>24331.599999999999</v>
      </c>
      <c r="E270" s="14">
        <v>0.17</v>
      </c>
      <c r="F270" s="33">
        <f t="shared" si="33"/>
        <v>21369</v>
      </c>
      <c r="G270" s="22">
        <v>1.7999999999999999E-2</v>
      </c>
      <c r="H270" s="17">
        <f t="shared" si="34"/>
        <v>2262.6</v>
      </c>
      <c r="I270" s="34">
        <v>700</v>
      </c>
      <c r="J270" s="14">
        <v>0</v>
      </c>
      <c r="K270" s="15">
        <f t="shared" si="35"/>
        <v>0</v>
      </c>
      <c r="L270" s="17">
        <f t="shared" si="36"/>
        <v>1257</v>
      </c>
      <c r="M270" s="10">
        <f t="shared" si="37"/>
        <v>1956.4101199999996</v>
      </c>
      <c r="N270" s="17">
        <f t="shared" si="38"/>
        <v>98154.989880000008</v>
      </c>
      <c r="O270" s="18">
        <f t="shared" si="39"/>
        <v>0.78086706348448698</v>
      </c>
      <c r="P270" s="55"/>
      <c r="Q270" s="54">
        <f>Таблица255445[[#This Row],[Витрина]]*9%</f>
        <v>11313</v>
      </c>
      <c r="R270" s="56">
        <f>Таблица255445[[#This Row],[Витрина]]-Q270</f>
        <v>114387</v>
      </c>
      <c r="S270" s="57">
        <f>Таблица255445[[#This Row],[Витрина]]*6%</f>
        <v>7542</v>
      </c>
      <c r="T270" s="56">
        <f>Таблица255445[[#This Row],[Витрина]]-(Q270+S270)</f>
        <v>106845</v>
      </c>
    </row>
    <row r="271" spans="1:20" hidden="1">
      <c r="A271" s="21" t="s">
        <v>163</v>
      </c>
      <c r="C271" s="10">
        <v>125700</v>
      </c>
      <c r="D271" s="17">
        <f t="shared" si="32"/>
        <v>24331.599999999999</v>
      </c>
      <c r="E271" s="14">
        <v>0.17</v>
      </c>
      <c r="F271" s="33">
        <f t="shared" si="33"/>
        <v>21369</v>
      </c>
      <c r="G271" s="22">
        <v>1.7999999999999999E-2</v>
      </c>
      <c r="H271" s="17">
        <f t="shared" si="34"/>
        <v>2262.6</v>
      </c>
      <c r="I271" s="34">
        <v>700</v>
      </c>
      <c r="J271" s="14">
        <v>0</v>
      </c>
      <c r="K271" s="15">
        <f t="shared" si="35"/>
        <v>0</v>
      </c>
      <c r="L271" s="17">
        <f t="shared" si="36"/>
        <v>1257</v>
      </c>
      <c r="M271" s="10">
        <f t="shared" si="37"/>
        <v>1956.4101199999996</v>
      </c>
      <c r="N271" s="17">
        <f t="shared" si="38"/>
        <v>98154.989880000008</v>
      </c>
      <c r="O271" s="18">
        <f t="shared" si="39"/>
        <v>0.78086706348448698</v>
      </c>
      <c r="P271" s="55"/>
      <c r="Q271" s="54">
        <f>Таблица255445[[#This Row],[Витрина]]*9%</f>
        <v>11313</v>
      </c>
      <c r="R271" s="56">
        <f>Таблица255445[[#This Row],[Витрина]]-Q271</f>
        <v>114387</v>
      </c>
      <c r="S271" s="57">
        <f>Таблица255445[[#This Row],[Витрина]]*6%</f>
        <v>7542</v>
      </c>
      <c r="T271" s="56">
        <f>Таблица255445[[#This Row],[Витрина]]-(Q271+S271)</f>
        <v>106845</v>
      </c>
    </row>
    <row r="272" spans="1:20" hidden="1">
      <c r="A272" s="8" t="s">
        <v>164</v>
      </c>
      <c r="D272" s="11" t="str">
        <f t="shared" si="32"/>
        <v/>
      </c>
      <c r="E272" s="14">
        <v>0.17</v>
      </c>
      <c r="F272" s="13" t="str">
        <f t="shared" si="33"/>
        <v/>
      </c>
      <c r="G272" s="22">
        <v>1.7999999999999999E-2</v>
      </c>
      <c r="H272" s="13" t="str">
        <f t="shared" si="34"/>
        <v/>
      </c>
      <c r="I272" s="11"/>
      <c r="J272" s="14">
        <v>0</v>
      </c>
      <c r="K272" s="15" t="str">
        <f t="shared" si="35"/>
        <v/>
      </c>
      <c r="L272" s="16">
        <f t="shared" si="36"/>
        <v>0</v>
      </c>
      <c r="M272" s="11" t="str">
        <f t="shared" si="37"/>
        <v/>
      </c>
      <c r="N272" s="17" t="str">
        <f t="shared" si="38"/>
        <v/>
      </c>
      <c r="O272" s="18" t="str">
        <f t="shared" si="39"/>
        <v/>
      </c>
      <c r="P272" s="55"/>
      <c r="Q272" s="54">
        <f>Таблица255445[[#This Row],[Витрина]]*9%</f>
        <v>0</v>
      </c>
      <c r="R272" s="56">
        <f>Таблица255445[[#This Row],[Витрина]]-Q272</f>
        <v>0</v>
      </c>
      <c r="S272" s="57">
        <f>Таблица255445[[#This Row],[Витрина]]*6%</f>
        <v>0</v>
      </c>
      <c r="T272" s="56">
        <f>Таблица255445[[#This Row],[Витрина]]-(Q272+S272)</f>
        <v>0</v>
      </c>
    </row>
    <row r="273" spans="1:20" hidden="1">
      <c r="A273" s="21" t="s">
        <v>165</v>
      </c>
      <c r="C273" s="10">
        <v>124290</v>
      </c>
      <c r="D273" s="11">
        <f t="shared" si="32"/>
        <v>24066.520000000004</v>
      </c>
      <c r="E273" s="14">
        <v>0.17</v>
      </c>
      <c r="F273" s="13">
        <f t="shared" si="33"/>
        <v>21129.300000000003</v>
      </c>
      <c r="G273" s="22">
        <v>1.7999999999999999E-2</v>
      </c>
      <c r="H273" s="13">
        <f t="shared" si="34"/>
        <v>2237.2199999999998</v>
      </c>
      <c r="I273" s="11">
        <v>700</v>
      </c>
      <c r="J273" s="14">
        <v>0</v>
      </c>
      <c r="K273" s="15">
        <f t="shared" si="35"/>
        <v>0</v>
      </c>
      <c r="L273" s="16">
        <f t="shared" si="36"/>
        <v>1242.9000000000001</v>
      </c>
      <c r="M273" s="11">
        <f t="shared" si="37"/>
        <v>1934.3131639999997</v>
      </c>
      <c r="N273" s="17">
        <f t="shared" si="38"/>
        <v>97046.266835999995</v>
      </c>
      <c r="O273" s="18">
        <f t="shared" si="39"/>
        <v>0.78080510769973444</v>
      </c>
      <c r="P273" s="55"/>
      <c r="Q273" s="54">
        <f>Таблица255445[[#This Row],[Витрина]]*9%</f>
        <v>11186.1</v>
      </c>
      <c r="R273" s="56">
        <f>Таблица255445[[#This Row],[Витрина]]-Q273</f>
        <v>113103.9</v>
      </c>
      <c r="S273" s="57">
        <f>Таблица255445[[#This Row],[Витрина]]*6%</f>
        <v>7457.4</v>
      </c>
      <c r="T273" s="56">
        <f>Таблица255445[[#This Row],[Витрина]]-(Q273+S273)</f>
        <v>105646.5</v>
      </c>
    </row>
    <row r="274" spans="1:20" hidden="1">
      <c r="A274" s="24" t="s">
        <v>166</v>
      </c>
      <c r="B274" s="10">
        <v>69800</v>
      </c>
      <c r="C274" s="10">
        <v>98100</v>
      </c>
      <c r="D274" s="11">
        <f t="shared" si="32"/>
        <v>19142.8</v>
      </c>
      <c r="E274" s="14">
        <v>0.17</v>
      </c>
      <c r="F274" s="13">
        <f t="shared" si="33"/>
        <v>16677</v>
      </c>
      <c r="G274" s="22">
        <v>1.7999999999999999E-2</v>
      </c>
      <c r="H274" s="13">
        <f t="shared" si="34"/>
        <v>1765.8</v>
      </c>
      <c r="I274" s="11">
        <v>700</v>
      </c>
      <c r="J274" s="14">
        <v>0</v>
      </c>
      <c r="K274" s="15">
        <f t="shared" si="35"/>
        <v>0</v>
      </c>
      <c r="L274" s="16">
        <f t="shared" si="36"/>
        <v>981</v>
      </c>
      <c r="M274" s="11">
        <f t="shared" si="37"/>
        <v>1523.8739599999997</v>
      </c>
      <c r="N274" s="17">
        <f t="shared" si="38"/>
        <v>6652.3260399999999</v>
      </c>
      <c r="O274" s="18">
        <f t="shared" si="39"/>
        <v>6.7811682364933734E-2</v>
      </c>
      <c r="P274" s="55"/>
      <c r="Q274" s="54">
        <f>Таблица255445[[#This Row],[Витрина]]*9%</f>
        <v>8829</v>
      </c>
      <c r="R274" s="56">
        <f>Таблица255445[[#This Row],[Витрина]]-Q274</f>
        <v>89271</v>
      </c>
      <c r="S274" s="57">
        <f>Таблица255445[[#This Row],[Витрина]]*6%</f>
        <v>5886</v>
      </c>
      <c r="T274" s="56">
        <f>Таблица255445[[#This Row],[Витрина]]-(Q274+S274)</f>
        <v>83385</v>
      </c>
    </row>
    <row r="275" spans="1:20" s="43" customFormat="1" hidden="1">
      <c r="A275" s="43" t="s">
        <v>166</v>
      </c>
      <c r="B275" s="40">
        <v>69800</v>
      </c>
      <c r="C275" s="40">
        <v>98100</v>
      </c>
      <c r="D275" s="44">
        <f t="shared" si="32"/>
        <v>22085.8</v>
      </c>
      <c r="E275" s="45">
        <v>0.2</v>
      </c>
      <c r="F275" s="44">
        <f t="shared" si="33"/>
        <v>19620</v>
      </c>
      <c r="G275" s="46">
        <v>1.7999999999999999E-2</v>
      </c>
      <c r="H275" s="44">
        <f t="shared" si="34"/>
        <v>1765.8</v>
      </c>
      <c r="I275" s="44">
        <v>700</v>
      </c>
      <c r="J275" s="45">
        <v>0</v>
      </c>
      <c r="K275" s="47">
        <f t="shared" si="35"/>
        <v>0</v>
      </c>
      <c r="L275" s="48">
        <f t="shared" si="36"/>
        <v>981</v>
      </c>
      <c r="M275" s="44">
        <f t="shared" si="37"/>
        <v>1467.0740599999997</v>
      </c>
      <c r="N275" s="40">
        <f t="shared" si="38"/>
        <v>3766.1259399999981</v>
      </c>
      <c r="O275" s="49">
        <f t="shared" si="39"/>
        <v>3.8390682364933724E-2</v>
      </c>
      <c r="P275" s="70"/>
      <c r="Q275" s="54">
        <f>Таблица255445[[#This Row],[Витрина]]*9%</f>
        <v>8829</v>
      </c>
      <c r="R275" s="56">
        <f>Таблица255445[[#This Row],[Витрина]]-Q275</f>
        <v>89271</v>
      </c>
      <c r="S275" s="57">
        <f>Таблица255445[[#This Row],[Витрина]]*6%</f>
        <v>5886</v>
      </c>
      <c r="T275" s="56">
        <f>Таблица255445[[#This Row],[Витрина]]-(Q275+S275)</f>
        <v>83385</v>
      </c>
    </row>
    <row r="276" spans="1:20" hidden="1">
      <c r="A276" s="21" t="s">
        <v>167</v>
      </c>
      <c r="C276" s="10">
        <v>124290</v>
      </c>
      <c r="D276" s="11">
        <f t="shared" si="32"/>
        <v>24066.520000000004</v>
      </c>
      <c r="E276" s="14">
        <v>0.17</v>
      </c>
      <c r="F276" s="13">
        <f t="shared" si="33"/>
        <v>21129.300000000003</v>
      </c>
      <c r="G276" s="22">
        <v>1.7999999999999999E-2</v>
      </c>
      <c r="H276" s="13">
        <f t="shared" si="34"/>
        <v>2237.2199999999998</v>
      </c>
      <c r="I276" s="11">
        <v>700</v>
      </c>
      <c r="J276" s="14">
        <v>0</v>
      </c>
      <c r="K276" s="15">
        <f t="shared" si="35"/>
        <v>0</v>
      </c>
      <c r="L276" s="16">
        <f t="shared" si="36"/>
        <v>1242.9000000000001</v>
      </c>
      <c r="M276" s="11">
        <f t="shared" si="37"/>
        <v>1934.3131639999997</v>
      </c>
      <c r="N276" s="17">
        <f t="shared" si="38"/>
        <v>97046.266835999995</v>
      </c>
      <c r="O276" s="18">
        <f t="shared" si="39"/>
        <v>0.78080510769973444</v>
      </c>
      <c r="P276" s="55"/>
      <c r="Q276" s="54">
        <f>Таблица255445[[#This Row],[Витрина]]*9%</f>
        <v>11186.1</v>
      </c>
      <c r="R276" s="56">
        <f>Таблица255445[[#This Row],[Витрина]]-Q276</f>
        <v>113103.9</v>
      </c>
      <c r="S276" s="57">
        <f>Таблица255445[[#This Row],[Витрина]]*6%</f>
        <v>7457.4</v>
      </c>
      <c r="T276" s="56">
        <f>Таблица255445[[#This Row],[Витрина]]-(Q276+S276)</f>
        <v>105646.5</v>
      </c>
    </row>
    <row r="277" spans="1:20" hidden="1">
      <c r="A277" s="21" t="s">
        <v>168</v>
      </c>
      <c r="C277" s="10">
        <v>124290</v>
      </c>
      <c r="D277" s="11">
        <f t="shared" si="32"/>
        <v>24066.520000000004</v>
      </c>
      <c r="E277" s="14">
        <v>0.17</v>
      </c>
      <c r="F277" s="13">
        <f t="shared" si="33"/>
        <v>21129.300000000003</v>
      </c>
      <c r="G277" s="22">
        <v>1.7999999999999999E-2</v>
      </c>
      <c r="H277" s="13">
        <f t="shared" si="34"/>
        <v>2237.2199999999998</v>
      </c>
      <c r="I277" s="11">
        <v>700</v>
      </c>
      <c r="J277" s="14">
        <v>0</v>
      </c>
      <c r="K277" s="15">
        <f t="shared" si="35"/>
        <v>0</v>
      </c>
      <c r="L277" s="16">
        <f t="shared" si="36"/>
        <v>1242.9000000000001</v>
      </c>
      <c r="M277" s="11">
        <f t="shared" si="37"/>
        <v>1934.3131639999997</v>
      </c>
      <c r="N277" s="17">
        <f t="shared" si="38"/>
        <v>97046.266835999995</v>
      </c>
      <c r="O277" s="18">
        <f t="shared" si="39"/>
        <v>0.78080510769973444</v>
      </c>
      <c r="P277" s="55"/>
      <c r="Q277" s="54">
        <f>Таблица255445[[#This Row],[Витрина]]*9%</f>
        <v>11186.1</v>
      </c>
      <c r="R277" s="56">
        <f>Таблица255445[[#This Row],[Витрина]]-Q277</f>
        <v>113103.9</v>
      </c>
      <c r="S277" s="57">
        <f>Таблица255445[[#This Row],[Витрина]]*6%</f>
        <v>7457.4</v>
      </c>
      <c r="T277" s="56">
        <f>Таблица255445[[#This Row],[Витрина]]-(Q277+S277)</f>
        <v>105646.5</v>
      </c>
    </row>
    <row r="278" spans="1:20" hidden="1">
      <c r="A278" s="24" t="s">
        <v>169</v>
      </c>
      <c r="C278" s="10">
        <v>134290</v>
      </c>
      <c r="D278" s="11">
        <f t="shared" si="32"/>
        <v>25946.520000000004</v>
      </c>
      <c r="E278" s="14">
        <v>0.17</v>
      </c>
      <c r="F278" s="13">
        <f t="shared" si="33"/>
        <v>22829.300000000003</v>
      </c>
      <c r="G278" s="22">
        <v>1.7999999999999999E-2</v>
      </c>
      <c r="H278" s="13">
        <f t="shared" si="34"/>
        <v>2417.2199999999998</v>
      </c>
      <c r="I278" s="11">
        <v>700</v>
      </c>
      <c r="J278" s="14">
        <v>0</v>
      </c>
      <c r="K278" s="15">
        <f t="shared" si="35"/>
        <v>0</v>
      </c>
      <c r="L278" s="16">
        <f t="shared" si="36"/>
        <v>1342.9</v>
      </c>
      <c r="M278" s="11">
        <f t="shared" si="37"/>
        <v>2091.0291639999996</v>
      </c>
      <c r="N278" s="17">
        <f t="shared" si="38"/>
        <v>104909.55083599999</v>
      </c>
      <c r="O278" s="18">
        <f t="shared" si="39"/>
        <v>0.78121640357435396</v>
      </c>
      <c r="P278" s="55"/>
      <c r="Q278" s="54">
        <f>Таблица255445[[#This Row],[Витрина]]*9%</f>
        <v>12086.1</v>
      </c>
      <c r="R278" s="56">
        <f>Таблица255445[[#This Row],[Витрина]]-Q278</f>
        <v>122203.9</v>
      </c>
      <c r="S278" s="57">
        <f>Таблица255445[[#This Row],[Витрина]]*6%</f>
        <v>8057.4</v>
      </c>
      <c r="T278" s="56">
        <f>Таблица255445[[#This Row],[Витрина]]-(Q278+S278)</f>
        <v>114146.5</v>
      </c>
    </row>
    <row r="279" spans="1:20" hidden="1">
      <c r="A279" s="24" t="s">
        <v>170</v>
      </c>
      <c r="C279" s="10">
        <v>134290</v>
      </c>
      <c r="D279" s="11">
        <f t="shared" si="32"/>
        <v>25946.520000000004</v>
      </c>
      <c r="E279" s="14">
        <v>0.17</v>
      </c>
      <c r="F279" s="13">
        <f t="shared" si="33"/>
        <v>22829.300000000003</v>
      </c>
      <c r="G279" s="22">
        <v>1.7999999999999999E-2</v>
      </c>
      <c r="H279" s="13">
        <f t="shared" si="34"/>
        <v>2417.2199999999998</v>
      </c>
      <c r="I279" s="11">
        <v>700</v>
      </c>
      <c r="J279" s="14">
        <v>0</v>
      </c>
      <c r="K279" s="15">
        <f t="shared" si="35"/>
        <v>0</v>
      </c>
      <c r="L279" s="16">
        <f t="shared" si="36"/>
        <v>1342.9</v>
      </c>
      <c r="M279" s="11">
        <f t="shared" si="37"/>
        <v>2091.0291639999996</v>
      </c>
      <c r="N279" s="17">
        <f t="shared" si="38"/>
        <v>104909.55083599999</v>
      </c>
      <c r="O279" s="18">
        <f t="shared" si="39"/>
        <v>0.78121640357435396</v>
      </c>
      <c r="P279" s="55"/>
      <c r="Q279" s="54">
        <f>Таблица255445[[#This Row],[Витрина]]*9%</f>
        <v>12086.1</v>
      </c>
      <c r="R279" s="56">
        <f>Таблица255445[[#This Row],[Витрина]]-Q279</f>
        <v>122203.9</v>
      </c>
      <c r="S279" s="57">
        <f>Таблица255445[[#This Row],[Витрина]]*6%</f>
        <v>8057.4</v>
      </c>
      <c r="T279" s="56">
        <f>Таблица255445[[#This Row],[Витрина]]-(Q279+S279)</f>
        <v>114146.5</v>
      </c>
    </row>
    <row r="280" spans="1:20" hidden="1">
      <c r="A280" s="24" t="s">
        <v>171</v>
      </c>
      <c r="C280" s="10">
        <v>134290</v>
      </c>
      <c r="D280" s="11">
        <f t="shared" si="32"/>
        <v>25946.520000000004</v>
      </c>
      <c r="E280" s="14">
        <v>0.17</v>
      </c>
      <c r="F280" s="13">
        <f t="shared" si="33"/>
        <v>22829.300000000003</v>
      </c>
      <c r="G280" s="22">
        <v>1.7999999999999999E-2</v>
      </c>
      <c r="H280" s="13">
        <f t="shared" si="34"/>
        <v>2417.2199999999998</v>
      </c>
      <c r="I280" s="11">
        <v>700</v>
      </c>
      <c r="J280" s="14">
        <v>0</v>
      </c>
      <c r="K280" s="15">
        <f t="shared" si="35"/>
        <v>0</v>
      </c>
      <c r="L280" s="16">
        <f t="shared" si="36"/>
        <v>1342.9</v>
      </c>
      <c r="M280" s="11">
        <f t="shared" si="37"/>
        <v>2091.0291639999996</v>
      </c>
      <c r="N280" s="17">
        <f t="shared" si="38"/>
        <v>104909.55083599999</v>
      </c>
      <c r="O280" s="18">
        <f t="shared" si="39"/>
        <v>0.78121640357435396</v>
      </c>
      <c r="P280" s="55"/>
      <c r="Q280" s="54">
        <f>Таблица255445[[#This Row],[Витрина]]*9%</f>
        <v>12086.1</v>
      </c>
      <c r="R280" s="56">
        <f>Таблица255445[[#This Row],[Витрина]]-Q280</f>
        <v>122203.9</v>
      </c>
      <c r="S280" s="57">
        <f>Таблица255445[[#This Row],[Витрина]]*6%</f>
        <v>8057.4</v>
      </c>
      <c r="T280" s="56">
        <f>Таблица255445[[#This Row],[Витрина]]-(Q280+S280)</f>
        <v>114146.5</v>
      </c>
    </row>
    <row r="281" spans="1:20" hidden="1">
      <c r="A281" s="24" t="s">
        <v>172</v>
      </c>
      <c r="C281" s="10">
        <v>134290</v>
      </c>
      <c r="D281" s="11">
        <f t="shared" si="32"/>
        <v>25946.520000000004</v>
      </c>
      <c r="E281" s="14">
        <v>0.17</v>
      </c>
      <c r="F281" s="13">
        <f t="shared" si="33"/>
        <v>22829.300000000003</v>
      </c>
      <c r="G281" s="22">
        <v>1.7999999999999999E-2</v>
      </c>
      <c r="H281" s="13">
        <f t="shared" si="34"/>
        <v>2417.2199999999998</v>
      </c>
      <c r="I281" s="11">
        <v>700</v>
      </c>
      <c r="J281" s="14">
        <v>0</v>
      </c>
      <c r="K281" s="15">
        <f t="shared" si="35"/>
        <v>0</v>
      </c>
      <c r="L281" s="16">
        <f t="shared" si="36"/>
        <v>1342.9</v>
      </c>
      <c r="M281" s="11">
        <f t="shared" si="37"/>
        <v>2091.0291639999996</v>
      </c>
      <c r="N281" s="17">
        <f t="shared" si="38"/>
        <v>104909.55083599999</v>
      </c>
      <c r="O281" s="18">
        <f t="shared" si="39"/>
        <v>0.78121640357435396</v>
      </c>
      <c r="P281" s="55"/>
      <c r="Q281" s="54">
        <f>Таблица255445[[#This Row],[Витрина]]*9%</f>
        <v>12086.1</v>
      </c>
      <c r="R281" s="56">
        <f>Таблица255445[[#This Row],[Витрина]]-Q281</f>
        <v>122203.9</v>
      </c>
      <c r="S281" s="57">
        <f>Таблица255445[[#This Row],[Витрина]]*6%</f>
        <v>8057.4</v>
      </c>
      <c r="T281" s="56">
        <f>Таблица255445[[#This Row],[Витрина]]-(Q281+S281)</f>
        <v>114146.5</v>
      </c>
    </row>
    <row r="282" spans="1:20" hidden="1">
      <c r="A282" s="24" t="s">
        <v>173</v>
      </c>
      <c r="C282" s="10">
        <v>139290</v>
      </c>
      <c r="D282" s="11">
        <f t="shared" si="32"/>
        <v>26886.520000000004</v>
      </c>
      <c r="E282" s="14">
        <v>0.17</v>
      </c>
      <c r="F282" s="13">
        <f t="shared" si="33"/>
        <v>23679.300000000003</v>
      </c>
      <c r="G282" s="22">
        <v>1.7999999999999999E-2</v>
      </c>
      <c r="H282" s="13">
        <f t="shared" si="34"/>
        <v>2507.2199999999998</v>
      </c>
      <c r="I282" s="11">
        <v>700</v>
      </c>
      <c r="J282" s="14">
        <v>0</v>
      </c>
      <c r="K282" s="15">
        <f t="shared" si="35"/>
        <v>0</v>
      </c>
      <c r="L282" s="16">
        <f t="shared" si="36"/>
        <v>1392.9</v>
      </c>
      <c r="M282" s="11">
        <f t="shared" si="37"/>
        <v>2169.3871639999998</v>
      </c>
      <c r="N282" s="17">
        <f t="shared" si="38"/>
        <v>108841.192836</v>
      </c>
      <c r="O282" s="18">
        <f t="shared" si="39"/>
        <v>0.78139990549213867</v>
      </c>
      <c r="P282" s="55"/>
      <c r="Q282" s="54">
        <f>Таблица255445[[#This Row],[Витрина]]*9%</f>
        <v>12536.1</v>
      </c>
      <c r="R282" s="56">
        <f>Таблица255445[[#This Row],[Витрина]]-Q282</f>
        <v>126753.9</v>
      </c>
      <c r="S282" s="57">
        <f>Таблица255445[[#This Row],[Витрина]]*6%</f>
        <v>8357.4</v>
      </c>
      <c r="T282" s="56">
        <f>Таблица255445[[#This Row],[Витрина]]-(Q282+S282)</f>
        <v>118396.5</v>
      </c>
    </row>
    <row r="283" spans="1:20" hidden="1">
      <c r="A283" s="24" t="s">
        <v>174</v>
      </c>
      <c r="B283" s="10">
        <v>81000</v>
      </c>
      <c r="C283" s="10">
        <v>113800</v>
      </c>
      <c r="D283" s="11">
        <f t="shared" si="32"/>
        <v>22094.400000000001</v>
      </c>
      <c r="E283" s="14">
        <v>0.17</v>
      </c>
      <c r="F283" s="13">
        <f t="shared" si="33"/>
        <v>19346</v>
      </c>
      <c r="G283" s="22">
        <v>1.7999999999999999E-2</v>
      </c>
      <c r="H283" s="13">
        <f t="shared" si="34"/>
        <v>2048.3999999999996</v>
      </c>
      <c r="I283" s="11">
        <v>700</v>
      </c>
      <c r="J283" s="14">
        <v>0</v>
      </c>
      <c r="K283" s="15">
        <f t="shared" si="35"/>
        <v>0</v>
      </c>
      <c r="L283" s="16">
        <f t="shared" si="36"/>
        <v>1138</v>
      </c>
      <c r="M283" s="11">
        <f t="shared" si="37"/>
        <v>1769.9180799999999</v>
      </c>
      <c r="N283" s="17">
        <f t="shared" si="38"/>
        <v>7797.6819200000027</v>
      </c>
      <c r="O283" s="18">
        <f t="shared" si="39"/>
        <v>6.8520930755711792E-2</v>
      </c>
      <c r="P283" s="55"/>
      <c r="Q283" s="54">
        <f>Таблица255445[[#This Row],[Витрина]]*9%</f>
        <v>10242</v>
      </c>
      <c r="R283" s="56">
        <f>Таблица255445[[#This Row],[Витрина]]-Q283</f>
        <v>103558</v>
      </c>
      <c r="S283" s="57">
        <f>Таблица255445[[#This Row],[Витрина]]*6%</f>
        <v>6828</v>
      </c>
      <c r="T283" s="56">
        <f>Таблица255445[[#This Row],[Витрина]]-(Q283+S283)</f>
        <v>96730</v>
      </c>
    </row>
    <row r="284" spans="1:20" s="43" customFormat="1" hidden="1">
      <c r="A284" s="63" t="s">
        <v>174</v>
      </c>
      <c r="B284" s="40">
        <v>81000</v>
      </c>
      <c r="C284" s="40">
        <v>113800</v>
      </c>
      <c r="D284" s="44">
        <f t="shared" si="32"/>
        <v>25508.400000000001</v>
      </c>
      <c r="E284" s="45">
        <v>0.2</v>
      </c>
      <c r="F284" s="44">
        <f t="shared" si="33"/>
        <v>22760</v>
      </c>
      <c r="G284" s="46">
        <v>1.7999999999999999E-2</v>
      </c>
      <c r="H284" s="44">
        <f t="shared" si="34"/>
        <v>2048.3999999999996</v>
      </c>
      <c r="I284" s="44">
        <v>700</v>
      </c>
      <c r="J284" s="45">
        <v>0</v>
      </c>
      <c r="K284" s="47">
        <f t="shared" si="35"/>
        <v>0</v>
      </c>
      <c r="L284" s="48">
        <f t="shared" si="36"/>
        <v>1138</v>
      </c>
      <c r="M284" s="44">
        <f t="shared" si="37"/>
        <v>1704.0278799999999</v>
      </c>
      <c r="N284" s="40">
        <f t="shared" si="38"/>
        <v>4449.5721200000116</v>
      </c>
      <c r="O284" s="49">
        <f t="shared" si="39"/>
        <v>3.909993075571188E-2</v>
      </c>
      <c r="P284" s="70"/>
      <c r="Q284" s="54">
        <f>Таблица255445[[#This Row],[Витрина]]*9%</f>
        <v>10242</v>
      </c>
      <c r="R284" s="56">
        <f>Таблица255445[[#This Row],[Витрина]]-Q284</f>
        <v>103558</v>
      </c>
      <c r="S284" s="57">
        <f>Таблица255445[[#This Row],[Витрина]]*6%</f>
        <v>6828</v>
      </c>
      <c r="T284" s="56">
        <f>Таблица255445[[#This Row],[Витрина]]-(Q284+S284)</f>
        <v>96730</v>
      </c>
    </row>
    <row r="285" spans="1:20" hidden="1">
      <c r="A285" s="24" t="s">
        <v>175</v>
      </c>
      <c r="C285" s="10">
        <v>139290</v>
      </c>
      <c r="D285" s="11">
        <f t="shared" si="32"/>
        <v>26886.520000000004</v>
      </c>
      <c r="E285" s="14">
        <v>0.17</v>
      </c>
      <c r="F285" s="13">
        <f t="shared" si="33"/>
        <v>23679.300000000003</v>
      </c>
      <c r="G285" s="22">
        <v>1.7999999999999999E-2</v>
      </c>
      <c r="H285" s="13">
        <f t="shared" si="34"/>
        <v>2507.2199999999998</v>
      </c>
      <c r="I285" s="11">
        <v>700</v>
      </c>
      <c r="J285" s="14">
        <v>0</v>
      </c>
      <c r="K285" s="15">
        <f t="shared" si="35"/>
        <v>0</v>
      </c>
      <c r="L285" s="16">
        <f t="shared" si="36"/>
        <v>1392.9</v>
      </c>
      <c r="M285" s="11">
        <f t="shared" si="37"/>
        <v>2169.3871639999998</v>
      </c>
      <c r="N285" s="17">
        <f t="shared" si="38"/>
        <v>108841.192836</v>
      </c>
      <c r="O285" s="18">
        <f t="shared" si="39"/>
        <v>0.78139990549213867</v>
      </c>
      <c r="P285" s="55"/>
      <c r="Q285" s="54">
        <f>Таблица255445[[#This Row],[Витрина]]*9%</f>
        <v>12536.1</v>
      </c>
      <c r="R285" s="56">
        <f>Таблица255445[[#This Row],[Витрина]]-Q285</f>
        <v>126753.9</v>
      </c>
      <c r="S285" s="57">
        <f>Таблица255445[[#This Row],[Витрина]]*6%</f>
        <v>8357.4</v>
      </c>
      <c r="T285" s="56">
        <f>Таблица255445[[#This Row],[Витрина]]-(Q285+S285)</f>
        <v>118396.5</v>
      </c>
    </row>
    <row r="286" spans="1:20" hidden="1">
      <c r="A286" s="24" t="s">
        <v>176</v>
      </c>
      <c r="C286" s="10">
        <v>139290</v>
      </c>
      <c r="D286" s="11">
        <f t="shared" si="32"/>
        <v>26886.520000000004</v>
      </c>
      <c r="E286" s="14">
        <v>0.17</v>
      </c>
      <c r="F286" s="13">
        <f t="shared" si="33"/>
        <v>23679.300000000003</v>
      </c>
      <c r="G286" s="22">
        <v>1.7999999999999999E-2</v>
      </c>
      <c r="H286" s="13">
        <f t="shared" si="34"/>
        <v>2507.2199999999998</v>
      </c>
      <c r="I286" s="11">
        <v>700</v>
      </c>
      <c r="J286" s="14">
        <v>0</v>
      </c>
      <c r="K286" s="15">
        <f t="shared" si="35"/>
        <v>0</v>
      </c>
      <c r="L286" s="16">
        <f t="shared" si="36"/>
        <v>1392.9</v>
      </c>
      <c r="M286" s="11">
        <f t="shared" si="37"/>
        <v>2169.3871639999998</v>
      </c>
      <c r="N286" s="17">
        <f t="shared" si="38"/>
        <v>108841.192836</v>
      </c>
      <c r="O286" s="18">
        <f t="shared" si="39"/>
        <v>0.78139990549213867</v>
      </c>
      <c r="P286" s="55"/>
      <c r="Q286" s="54">
        <f>Таблица255445[[#This Row],[Витрина]]*9%</f>
        <v>12536.1</v>
      </c>
      <c r="R286" s="56">
        <f>Таблица255445[[#This Row],[Витрина]]-Q286</f>
        <v>126753.9</v>
      </c>
      <c r="S286" s="57">
        <f>Таблица255445[[#This Row],[Витрина]]*6%</f>
        <v>8357.4</v>
      </c>
      <c r="T286" s="56">
        <f>Таблица255445[[#This Row],[Витрина]]-(Q286+S286)</f>
        <v>118396.5</v>
      </c>
    </row>
    <row r="287" spans="1:20" hidden="1">
      <c r="A287" s="30" t="s">
        <v>177</v>
      </c>
      <c r="D287" s="11" t="str">
        <f t="shared" si="32"/>
        <v/>
      </c>
      <c r="E287" s="14">
        <v>0.17</v>
      </c>
      <c r="F287" s="13" t="str">
        <f t="shared" si="33"/>
        <v/>
      </c>
      <c r="G287" s="22">
        <v>1.7999999999999999E-2</v>
      </c>
      <c r="H287" s="13" t="str">
        <f t="shared" si="34"/>
        <v/>
      </c>
      <c r="I287" s="11"/>
      <c r="J287" s="14">
        <v>0</v>
      </c>
      <c r="K287" s="15" t="str">
        <f t="shared" si="35"/>
        <v/>
      </c>
      <c r="L287" s="16">
        <f t="shared" si="36"/>
        <v>0</v>
      </c>
      <c r="M287" s="11" t="str">
        <f t="shared" si="37"/>
        <v/>
      </c>
      <c r="N287" s="17" t="str">
        <f t="shared" si="38"/>
        <v/>
      </c>
      <c r="O287" s="18" t="str">
        <f t="shared" si="39"/>
        <v/>
      </c>
      <c r="P287" s="55"/>
      <c r="Q287" s="54">
        <f>Таблица255445[[#This Row],[Витрина]]*9%</f>
        <v>0</v>
      </c>
      <c r="R287" s="56">
        <f>Таблица255445[[#This Row],[Витрина]]-Q287</f>
        <v>0</v>
      </c>
      <c r="S287" s="57">
        <f>Таблица255445[[#This Row],[Витрина]]*6%</f>
        <v>0</v>
      </c>
      <c r="T287" s="56">
        <f>Таблица255445[[#This Row],[Витрина]]-(Q287+S287)</f>
        <v>0</v>
      </c>
    </row>
    <row r="288" spans="1:20" hidden="1">
      <c r="A288" s="24" t="s">
        <v>688</v>
      </c>
      <c r="B288" s="10">
        <v>76500</v>
      </c>
      <c r="C288" s="10">
        <v>107500</v>
      </c>
      <c r="D288" s="11">
        <f t="shared" si="32"/>
        <v>20910</v>
      </c>
      <c r="E288" s="14">
        <v>0.17</v>
      </c>
      <c r="F288" s="13">
        <f t="shared" si="33"/>
        <v>18275</v>
      </c>
      <c r="G288" s="22">
        <v>1.7999999999999999E-2</v>
      </c>
      <c r="H288" s="13">
        <f t="shared" si="34"/>
        <v>1934.9999999999998</v>
      </c>
      <c r="I288" s="11">
        <v>700</v>
      </c>
      <c r="J288" s="14">
        <v>0</v>
      </c>
      <c r="K288" s="15">
        <f t="shared" si="35"/>
        <v>0</v>
      </c>
      <c r="L288" s="16">
        <f t="shared" si="36"/>
        <v>1075</v>
      </c>
      <c r="M288" s="11">
        <f t="shared" si="37"/>
        <v>1671.1869999999999</v>
      </c>
      <c r="N288" s="17">
        <f t="shared" si="38"/>
        <v>7343.8129999999946</v>
      </c>
      <c r="O288" s="18">
        <f t="shared" si="39"/>
        <v>6.8314539534883673E-2</v>
      </c>
      <c r="P288" s="55"/>
      <c r="Q288" s="54">
        <f>Таблица255445[[#This Row],[Витрина]]*9%</f>
        <v>9675</v>
      </c>
      <c r="R288" s="56">
        <f>Таблица255445[[#This Row],[Витрина]]-Q288</f>
        <v>97825</v>
      </c>
      <c r="S288" s="57">
        <f>Таблица255445[[#This Row],[Витрина]]*6%</f>
        <v>6450</v>
      </c>
      <c r="T288" s="56">
        <f>Таблица255445[[#This Row],[Витрина]]-(Q288+S288)</f>
        <v>91375</v>
      </c>
    </row>
    <row r="289" spans="1:20" s="43" customFormat="1" hidden="1">
      <c r="A289" s="63" t="s">
        <v>688</v>
      </c>
      <c r="B289" s="40">
        <v>76500</v>
      </c>
      <c r="C289" s="40">
        <v>107500</v>
      </c>
      <c r="D289" s="44">
        <f t="shared" si="32"/>
        <v>24135</v>
      </c>
      <c r="E289" s="45">
        <v>0.2</v>
      </c>
      <c r="F289" s="44">
        <f t="shared" si="33"/>
        <v>21500</v>
      </c>
      <c r="G289" s="46">
        <v>1.7999999999999999E-2</v>
      </c>
      <c r="H289" s="44">
        <f t="shared" si="34"/>
        <v>1934.9999999999998</v>
      </c>
      <c r="I289" s="44">
        <v>700</v>
      </c>
      <c r="J289" s="45">
        <v>0</v>
      </c>
      <c r="K289" s="47">
        <f t="shared" si="35"/>
        <v>0</v>
      </c>
      <c r="L289" s="48">
        <f t="shared" si="36"/>
        <v>1075</v>
      </c>
      <c r="M289" s="44">
        <f t="shared" si="37"/>
        <v>1608.9444999999998</v>
      </c>
      <c r="N289" s="40">
        <f t="shared" si="38"/>
        <v>4181.0555000000022</v>
      </c>
      <c r="O289" s="49">
        <f t="shared" si="39"/>
        <v>3.8893539534883739E-2</v>
      </c>
      <c r="P289" s="70"/>
      <c r="Q289" s="54">
        <f>Таблица255445[[#This Row],[Витрина]]*9%</f>
        <v>9675</v>
      </c>
      <c r="R289" s="56">
        <f>Таблица255445[[#This Row],[Витрина]]-Q289</f>
        <v>97825</v>
      </c>
      <c r="S289" s="57">
        <f>Таблица255445[[#This Row],[Витрина]]*6%</f>
        <v>6450</v>
      </c>
      <c r="T289" s="56">
        <f>Таблица255445[[#This Row],[Витрина]]-(Q289+S289)</f>
        <v>91375</v>
      </c>
    </row>
    <row r="290" spans="1:20" hidden="1">
      <c r="A290" s="24" t="s">
        <v>178</v>
      </c>
      <c r="C290" s="10">
        <v>134290</v>
      </c>
      <c r="D290" s="11">
        <f t="shared" si="32"/>
        <v>25946.520000000004</v>
      </c>
      <c r="E290" s="14">
        <v>0.17</v>
      </c>
      <c r="F290" s="13">
        <f t="shared" si="33"/>
        <v>22829.300000000003</v>
      </c>
      <c r="G290" s="22">
        <v>1.7999999999999999E-2</v>
      </c>
      <c r="H290" s="13">
        <f t="shared" si="34"/>
        <v>2417.2199999999998</v>
      </c>
      <c r="I290" s="11">
        <v>700</v>
      </c>
      <c r="J290" s="14">
        <v>0</v>
      </c>
      <c r="K290" s="15">
        <f t="shared" si="35"/>
        <v>0</v>
      </c>
      <c r="L290" s="16">
        <f t="shared" si="36"/>
        <v>1342.9</v>
      </c>
      <c r="M290" s="11">
        <f t="shared" si="37"/>
        <v>2091.0291639999996</v>
      </c>
      <c r="N290" s="17">
        <f t="shared" si="38"/>
        <v>104909.55083599999</v>
      </c>
      <c r="O290" s="18">
        <f t="shared" si="39"/>
        <v>0.78121640357435396</v>
      </c>
      <c r="P290" s="55"/>
      <c r="Q290" s="54">
        <f>Таблица255445[[#This Row],[Витрина]]*9%</f>
        <v>12086.1</v>
      </c>
      <c r="R290" s="56">
        <f>Таблица255445[[#This Row],[Витрина]]-Q290</f>
        <v>122203.9</v>
      </c>
      <c r="S290" s="57">
        <f>Таблица255445[[#This Row],[Витрина]]*6%</f>
        <v>8057.4</v>
      </c>
      <c r="T290" s="56">
        <f>Таблица255445[[#This Row],[Витрина]]-(Q290+S290)</f>
        <v>114146.5</v>
      </c>
    </row>
    <row r="291" spans="1:20" hidden="1">
      <c r="A291" s="24" t="s">
        <v>179</v>
      </c>
      <c r="C291" s="10">
        <v>134290</v>
      </c>
      <c r="D291" s="11">
        <f t="shared" si="32"/>
        <v>25946.520000000004</v>
      </c>
      <c r="E291" s="14">
        <v>0.17</v>
      </c>
      <c r="F291" s="13">
        <f t="shared" si="33"/>
        <v>22829.300000000003</v>
      </c>
      <c r="G291" s="22">
        <v>1.7999999999999999E-2</v>
      </c>
      <c r="H291" s="13">
        <f t="shared" si="34"/>
        <v>2417.2199999999998</v>
      </c>
      <c r="I291" s="11">
        <v>700</v>
      </c>
      <c r="J291" s="14">
        <v>0</v>
      </c>
      <c r="K291" s="15">
        <f t="shared" si="35"/>
        <v>0</v>
      </c>
      <c r="L291" s="16">
        <f t="shared" si="36"/>
        <v>1342.9</v>
      </c>
      <c r="M291" s="11">
        <f t="shared" si="37"/>
        <v>2091.0291639999996</v>
      </c>
      <c r="N291" s="17">
        <f t="shared" si="38"/>
        <v>104909.55083599999</v>
      </c>
      <c r="O291" s="18">
        <f t="shared" si="39"/>
        <v>0.78121640357435396</v>
      </c>
      <c r="P291" s="55"/>
      <c r="Q291" s="54">
        <f>Таблица255445[[#This Row],[Витрина]]*9%</f>
        <v>12086.1</v>
      </c>
      <c r="R291" s="56">
        <f>Таблица255445[[#This Row],[Витрина]]-Q291</f>
        <v>122203.9</v>
      </c>
      <c r="S291" s="57">
        <f>Таблица255445[[#This Row],[Витрина]]*6%</f>
        <v>8057.4</v>
      </c>
      <c r="T291" s="56">
        <f>Таблица255445[[#This Row],[Витрина]]-(Q291+S291)</f>
        <v>114146.5</v>
      </c>
    </row>
    <row r="292" spans="1:20" hidden="1">
      <c r="A292" s="24" t="s">
        <v>180</v>
      </c>
      <c r="C292" s="10">
        <v>134290</v>
      </c>
      <c r="D292" s="11">
        <f t="shared" si="32"/>
        <v>25946.520000000004</v>
      </c>
      <c r="E292" s="14">
        <v>0.17</v>
      </c>
      <c r="F292" s="13">
        <f t="shared" si="33"/>
        <v>22829.300000000003</v>
      </c>
      <c r="G292" s="22">
        <v>1.7999999999999999E-2</v>
      </c>
      <c r="H292" s="13">
        <f t="shared" si="34"/>
        <v>2417.2199999999998</v>
      </c>
      <c r="I292" s="11">
        <v>700</v>
      </c>
      <c r="J292" s="14">
        <v>0</v>
      </c>
      <c r="K292" s="15">
        <f t="shared" si="35"/>
        <v>0</v>
      </c>
      <c r="L292" s="16">
        <f t="shared" si="36"/>
        <v>1342.9</v>
      </c>
      <c r="M292" s="11">
        <f t="shared" si="37"/>
        <v>2091.0291639999996</v>
      </c>
      <c r="N292" s="17">
        <f t="shared" si="38"/>
        <v>104909.55083599999</v>
      </c>
      <c r="O292" s="18">
        <f t="shared" si="39"/>
        <v>0.78121640357435396</v>
      </c>
      <c r="P292" s="55"/>
      <c r="Q292" s="54">
        <f>Таблица255445[[#This Row],[Витрина]]*9%</f>
        <v>12086.1</v>
      </c>
      <c r="R292" s="56">
        <f>Таблица255445[[#This Row],[Витрина]]-Q292</f>
        <v>122203.9</v>
      </c>
      <c r="S292" s="57">
        <f>Таблица255445[[#This Row],[Витрина]]*6%</f>
        <v>8057.4</v>
      </c>
      <c r="T292" s="56">
        <f>Таблица255445[[#This Row],[Витрина]]-(Q292+S292)</f>
        <v>114146.5</v>
      </c>
    </row>
    <row r="293" spans="1:20" hidden="1">
      <c r="A293" s="24" t="s">
        <v>181</v>
      </c>
      <c r="C293" s="10">
        <v>134290</v>
      </c>
      <c r="D293" s="11">
        <f t="shared" si="32"/>
        <v>25946.520000000004</v>
      </c>
      <c r="E293" s="14">
        <v>0.17</v>
      </c>
      <c r="F293" s="13">
        <f t="shared" si="33"/>
        <v>22829.300000000003</v>
      </c>
      <c r="G293" s="22">
        <v>1.7999999999999999E-2</v>
      </c>
      <c r="H293" s="13">
        <f t="shared" si="34"/>
        <v>2417.2199999999998</v>
      </c>
      <c r="I293" s="11">
        <v>700</v>
      </c>
      <c r="J293" s="14">
        <v>0</v>
      </c>
      <c r="K293" s="15">
        <f t="shared" si="35"/>
        <v>0</v>
      </c>
      <c r="L293" s="16">
        <f t="shared" si="36"/>
        <v>1342.9</v>
      </c>
      <c r="M293" s="11">
        <f t="shared" si="37"/>
        <v>2091.0291639999996</v>
      </c>
      <c r="N293" s="17">
        <f t="shared" si="38"/>
        <v>104909.55083599999</v>
      </c>
      <c r="O293" s="18">
        <f t="shared" si="39"/>
        <v>0.78121640357435396</v>
      </c>
      <c r="P293" s="55"/>
      <c r="Q293" s="54">
        <f>Таблица255445[[#This Row],[Витрина]]*9%</f>
        <v>12086.1</v>
      </c>
      <c r="R293" s="56">
        <f>Таблица255445[[#This Row],[Витрина]]-Q293</f>
        <v>122203.9</v>
      </c>
      <c r="S293" s="57">
        <f>Таблица255445[[#This Row],[Витрина]]*6%</f>
        <v>8057.4</v>
      </c>
      <c r="T293" s="56">
        <f>Таблица255445[[#This Row],[Витрина]]-(Q293+S293)</f>
        <v>114146.5</v>
      </c>
    </row>
    <row r="294" spans="1:20" hidden="1">
      <c r="A294" s="24" t="s">
        <v>182</v>
      </c>
      <c r="B294" s="10">
        <v>86100</v>
      </c>
      <c r="C294" s="10">
        <v>120800</v>
      </c>
      <c r="D294" s="11">
        <f t="shared" si="32"/>
        <v>23410.400000000001</v>
      </c>
      <c r="E294" s="14">
        <v>0.17</v>
      </c>
      <c r="F294" s="13">
        <f t="shared" si="33"/>
        <v>20536</v>
      </c>
      <c r="G294" s="22">
        <v>1.7999999999999999E-2</v>
      </c>
      <c r="H294" s="13">
        <f t="shared" si="34"/>
        <v>2174.3999999999996</v>
      </c>
      <c r="I294" s="11">
        <v>700</v>
      </c>
      <c r="J294" s="14">
        <v>0</v>
      </c>
      <c r="K294" s="15">
        <f t="shared" si="35"/>
        <v>0</v>
      </c>
      <c r="L294" s="16">
        <f t="shared" si="36"/>
        <v>1208</v>
      </c>
      <c r="M294" s="11">
        <f t="shared" si="37"/>
        <v>1879.6192799999999</v>
      </c>
      <c r="N294" s="17">
        <f t="shared" si="38"/>
        <v>8201.9807200000068</v>
      </c>
      <c r="O294" s="18">
        <f t="shared" si="39"/>
        <v>6.7897191390728528E-2</v>
      </c>
      <c r="P294" s="55"/>
      <c r="Q294" s="54">
        <f>Таблица255445[[#This Row],[Витрина]]*9%</f>
        <v>10872</v>
      </c>
      <c r="R294" s="56">
        <f>Таблица255445[[#This Row],[Витрина]]-Q294</f>
        <v>109928</v>
      </c>
      <c r="S294" s="57">
        <f>Таблица255445[[#This Row],[Витрина]]*6%</f>
        <v>7248</v>
      </c>
      <c r="T294" s="56">
        <f>Таблица255445[[#This Row],[Витрина]]-(Q294+S294)</f>
        <v>102680</v>
      </c>
    </row>
    <row r="295" spans="1:20" s="43" customFormat="1" hidden="1">
      <c r="A295" s="43" t="s">
        <v>182</v>
      </c>
      <c r="B295" s="40">
        <v>86100</v>
      </c>
      <c r="C295" s="40">
        <v>120800</v>
      </c>
      <c r="D295" s="44">
        <f t="shared" si="32"/>
        <v>27034.400000000001</v>
      </c>
      <c r="E295" s="45">
        <v>0.2</v>
      </c>
      <c r="F295" s="44">
        <f t="shared" si="33"/>
        <v>24160</v>
      </c>
      <c r="G295" s="46">
        <v>1.7999999999999999E-2</v>
      </c>
      <c r="H295" s="44">
        <f t="shared" si="34"/>
        <v>2174.3999999999996</v>
      </c>
      <c r="I295" s="44">
        <v>700</v>
      </c>
      <c r="J295" s="45">
        <v>0</v>
      </c>
      <c r="K295" s="47">
        <f t="shared" si="35"/>
        <v>0</v>
      </c>
      <c r="L295" s="48">
        <f t="shared" si="36"/>
        <v>1208</v>
      </c>
      <c r="M295" s="44">
        <f t="shared" si="37"/>
        <v>1809.67608</v>
      </c>
      <c r="N295" s="40">
        <f t="shared" si="38"/>
        <v>4647.9239200000011</v>
      </c>
      <c r="O295" s="49">
        <f t="shared" si="39"/>
        <v>3.8476191390728484E-2</v>
      </c>
      <c r="P295" s="70"/>
      <c r="Q295" s="54">
        <f>Таблица255445[[#This Row],[Витрина]]*9%</f>
        <v>10872</v>
      </c>
      <c r="R295" s="56">
        <f>Таблица255445[[#This Row],[Витрина]]-Q295</f>
        <v>109928</v>
      </c>
      <c r="S295" s="57">
        <f>Таблица255445[[#This Row],[Витрина]]*6%</f>
        <v>7248</v>
      </c>
      <c r="T295" s="56">
        <f>Таблица255445[[#This Row],[Витрина]]-(Q295+S295)</f>
        <v>102680</v>
      </c>
    </row>
    <row r="296" spans="1:20" hidden="1">
      <c r="A296" s="24" t="s">
        <v>183</v>
      </c>
      <c r="B296" s="10">
        <v>95000</v>
      </c>
      <c r="C296" s="10">
        <v>133200</v>
      </c>
      <c r="D296" s="11">
        <f t="shared" si="32"/>
        <v>25741.599999999999</v>
      </c>
      <c r="E296" s="14">
        <v>0.17</v>
      </c>
      <c r="F296" s="13">
        <f t="shared" si="33"/>
        <v>22644</v>
      </c>
      <c r="G296" s="22">
        <v>1.7999999999999999E-2</v>
      </c>
      <c r="H296" s="13">
        <f t="shared" si="34"/>
        <v>2397.6</v>
      </c>
      <c r="I296" s="11">
        <v>700</v>
      </c>
      <c r="J296" s="14">
        <v>0</v>
      </c>
      <c r="K296" s="15">
        <f t="shared" si="35"/>
        <v>0</v>
      </c>
      <c r="L296" s="16">
        <f t="shared" si="36"/>
        <v>1332</v>
      </c>
      <c r="M296" s="11">
        <f t="shared" si="37"/>
        <v>2073.9471199999998</v>
      </c>
      <c r="N296" s="17">
        <f t="shared" si="38"/>
        <v>9052.4528799999971</v>
      </c>
      <c r="O296" s="18">
        <f t="shared" si="39"/>
        <v>6.7961357957957935E-2</v>
      </c>
      <c r="P296" s="55"/>
      <c r="Q296" s="54">
        <f>Таблица255445[[#This Row],[Витрина]]*9%</f>
        <v>11988</v>
      </c>
      <c r="R296" s="56">
        <f>Таблица255445[[#This Row],[Витрина]]-Q296</f>
        <v>121212</v>
      </c>
      <c r="S296" s="57">
        <f>Таблица255445[[#This Row],[Витрина]]*6%</f>
        <v>7992</v>
      </c>
      <c r="T296" s="56">
        <f>Таблица255445[[#This Row],[Витрина]]-(Q296+S296)</f>
        <v>113220</v>
      </c>
    </row>
    <row r="297" spans="1:20" s="43" customFormat="1" hidden="1">
      <c r="A297" s="43" t="s">
        <v>183</v>
      </c>
      <c r="B297" s="40">
        <v>95000</v>
      </c>
      <c r="C297" s="40">
        <v>133200</v>
      </c>
      <c r="D297" s="44">
        <f t="shared" si="32"/>
        <v>29737.599999999999</v>
      </c>
      <c r="E297" s="45">
        <v>0.2</v>
      </c>
      <c r="F297" s="44">
        <f t="shared" si="33"/>
        <v>26640</v>
      </c>
      <c r="G297" s="46">
        <v>1.7999999999999999E-2</v>
      </c>
      <c r="H297" s="44">
        <f t="shared" si="34"/>
        <v>2397.6</v>
      </c>
      <c r="I297" s="44">
        <v>700</v>
      </c>
      <c r="J297" s="45">
        <v>0</v>
      </c>
      <c r="K297" s="47">
        <f t="shared" si="35"/>
        <v>0</v>
      </c>
      <c r="L297" s="48">
        <f t="shared" si="36"/>
        <v>1332</v>
      </c>
      <c r="M297" s="44">
        <f t="shared" si="37"/>
        <v>1996.8243199999997</v>
      </c>
      <c r="N297" s="40">
        <f t="shared" si="38"/>
        <v>5133.5756799999945</v>
      </c>
      <c r="O297" s="49">
        <f t="shared" si="39"/>
        <v>3.8540357957957919E-2</v>
      </c>
      <c r="P297" s="70"/>
      <c r="Q297" s="54">
        <f>Таблица255445[[#This Row],[Витрина]]*9%</f>
        <v>11988</v>
      </c>
      <c r="R297" s="56">
        <f>Таблица255445[[#This Row],[Витрина]]-Q297</f>
        <v>121212</v>
      </c>
      <c r="S297" s="57">
        <f>Таблица255445[[#This Row],[Витрина]]*6%</f>
        <v>7992</v>
      </c>
      <c r="T297" s="56">
        <f>Таблица255445[[#This Row],[Витрина]]-(Q297+S297)</f>
        <v>113220</v>
      </c>
    </row>
    <row r="298" spans="1:20" hidden="1">
      <c r="A298" s="24" t="s">
        <v>184</v>
      </c>
      <c r="B298" s="10">
        <v>86100</v>
      </c>
      <c r="C298" s="10">
        <v>120800</v>
      </c>
      <c r="D298" s="11">
        <f t="shared" si="32"/>
        <v>23410.400000000001</v>
      </c>
      <c r="E298" s="14">
        <v>0.17</v>
      </c>
      <c r="F298" s="13">
        <f t="shared" si="33"/>
        <v>20536</v>
      </c>
      <c r="G298" s="22">
        <v>1.7999999999999999E-2</v>
      </c>
      <c r="H298" s="13">
        <f t="shared" si="34"/>
        <v>2174.3999999999996</v>
      </c>
      <c r="I298" s="11">
        <v>700</v>
      </c>
      <c r="J298" s="14">
        <v>0</v>
      </c>
      <c r="K298" s="15">
        <f t="shared" si="35"/>
        <v>0</v>
      </c>
      <c r="L298" s="16">
        <f t="shared" si="36"/>
        <v>1208</v>
      </c>
      <c r="M298" s="11">
        <f t="shared" si="37"/>
        <v>1879.6192799999999</v>
      </c>
      <c r="N298" s="17">
        <f t="shared" si="38"/>
        <v>8201.9807200000068</v>
      </c>
      <c r="O298" s="18">
        <f t="shared" si="39"/>
        <v>6.7897191390728528E-2</v>
      </c>
      <c r="P298" s="55"/>
      <c r="Q298" s="54">
        <f>Таблица255445[[#This Row],[Витрина]]*9%</f>
        <v>10872</v>
      </c>
      <c r="R298" s="56">
        <f>Таблица255445[[#This Row],[Витрина]]-Q298</f>
        <v>109928</v>
      </c>
      <c r="S298" s="57">
        <f>Таблица255445[[#This Row],[Витрина]]*6%</f>
        <v>7248</v>
      </c>
      <c r="T298" s="56">
        <f>Таблица255445[[#This Row],[Витрина]]-(Q298+S298)</f>
        <v>102680</v>
      </c>
    </row>
    <row r="299" spans="1:20" s="43" customFormat="1" hidden="1">
      <c r="A299" s="43" t="s">
        <v>184</v>
      </c>
      <c r="B299" s="40">
        <v>86100</v>
      </c>
      <c r="C299" s="40">
        <v>120800</v>
      </c>
      <c r="D299" s="44">
        <f t="shared" si="32"/>
        <v>27034.400000000001</v>
      </c>
      <c r="E299" s="45">
        <v>0.2</v>
      </c>
      <c r="F299" s="44">
        <f t="shared" si="33"/>
        <v>24160</v>
      </c>
      <c r="G299" s="46">
        <v>1.7999999999999999E-2</v>
      </c>
      <c r="H299" s="44">
        <f t="shared" si="34"/>
        <v>2174.3999999999996</v>
      </c>
      <c r="I299" s="44">
        <v>700</v>
      </c>
      <c r="J299" s="45">
        <v>0</v>
      </c>
      <c r="K299" s="47">
        <f t="shared" si="35"/>
        <v>0</v>
      </c>
      <c r="L299" s="48">
        <f t="shared" si="36"/>
        <v>1208</v>
      </c>
      <c r="M299" s="44">
        <f t="shared" si="37"/>
        <v>1809.67608</v>
      </c>
      <c r="N299" s="40">
        <f t="shared" si="38"/>
        <v>4647.9239200000011</v>
      </c>
      <c r="O299" s="49">
        <f t="shared" si="39"/>
        <v>3.8476191390728484E-2</v>
      </c>
      <c r="P299" s="70"/>
      <c r="Q299" s="54">
        <f>Таблица255445[[#This Row],[Витрина]]*9%</f>
        <v>10872</v>
      </c>
      <c r="R299" s="56">
        <f>Таблица255445[[#This Row],[Витрина]]-Q299</f>
        <v>109928</v>
      </c>
      <c r="S299" s="57">
        <f>Таблица255445[[#This Row],[Витрина]]*6%</f>
        <v>7248</v>
      </c>
      <c r="T299" s="56">
        <f>Таблица255445[[#This Row],[Витрина]]-(Q299+S299)</f>
        <v>102680</v>
      </c>
    </row>
    <row r="300" spans="1:20" hidden="1">
      <c r="A300" s="24" t="s">
        <v>185</v>
      </c>
      <c r="C300" s="10">
        <v>144290</v>
      </c>
      <c r="D300" s="11">
        <f t="shared" si="32"/>
        <v>27826.520000000004</v>
      </c>
      <c r="E300" s="14">
        <v>0.17</v>
      </c>
      <c r="F300" s="13">
        <f t="shared" si="33"/>
        <v>24529.300000000003</v>
      </c>
      <c r="G300" s="22">
        <v>1.7999999999999999E-2</v>
      </c>
      <c r="H300" s="13">
        <f t="shared" si="34"/>
        <v>2597.2199999999998</v>
      </c>
      <c r="I300" s="11">
        <v>700</v>
      </c>
      <c r="J300" s="14">
        <v>0</v>
      </c>
      <c r="K300" s="15">
        <f t="shared" si="35"/>
        <v>0</v>
      </c>
      <c r="L300" s="16">
        <f t="shared" si="36"/>
        <v>1442.9</v>
      </c>
      <c r="M300" s="11">
        <f t="shared" si="37"/>
        <v>2247.7451639999995</v>
      </c>
      <c r="N300" s="17">
        <f t="shared" si="38"/>
        <v>112772.83483599999</v>
      </c>
      <c r="O300" s="18">
        <f t="shared" si="39"/>
        <v>0.78157068983297517</v>
      </c>
      <c r="P300" s="55"/>
      <c r="Q300" s="54">
        <f>Таблица255445[[#This Row],[Витрина]]*9%</f>
        <v>12986.1</v>
      </c>
      <c r="R300" s="56">
        <f>Таблица255445[[#This Row],[Витрина]]-Q300</f>
        <v>131303.9</v>
      </c>
      <c r="S300" s="57">
        <f>Таблица255445[[#This Row],[Витрина]]*6%</f>
        <v>8657.4</v>
      </c>
      <c r="T300" s="56">
        <f>Таблица255445[[#This Row],[Витрина]]-(Q300+S300)</f>
        <v>122646.5</v>
      </c>
    </row>
    <row r="301" spans="1:20" hidden="1">
      <c r="A301" s="24" t="s">
        <v>186</v>
      </c>
      <c r="C301" s="10">
        <v>149290</v>
      </c>
      <c r="D301" s="11">
        <f t="shared" si="32"/>
        <v>28766.520000000004</v>
      </c>
      <c r="E301" s="14">
        <v>0.17</v>
      </c>
      <c r="F301" s="13">
        <f t="shared" si="33"/>
        <v>25379.300000000003</v>
      </c>
      <c r="G301" s="22">
        <v>1.7999999999999999E-2</v>
      </c>
      <c r="H301" s="13">
        <f t="shared" si="34"/>
        <v>2687.22</v>
      </c>
      <c r="I301" s="11">
        <v>700</v>
      </c>
      <c r="J301" s="14">
        <v>0</v>
      </c>
      <c r="K301" s="15">
        <f t="shared" si="35"/>
        <v>0</v>
      </c>
      <c r="L301" s="16">
        <f t="shared" si="36"/>
        <v>1492.9</v>
      </c>
      <c r="M301" s="11">
        <f t="shared" si="37"/>
        <v>2326.1031639999997</v>
      </c>
      <c r="N301" s="17">
        <f t="shared" si="38"/>
        <v>116704.47683599999</v>
      </c>
      <c r="O301" s="18">
        <f t="shared" si="39"/>
        <v>0.78173003440284006</v>
      </c>
      <c r="P301" s="55"/>
      <c r="Q301" s="54">
        <f>Таблица255445[[#This Row],[Витрина]]*9%</f>
        <v>13436.1</v>
      </c>
      <c r="R301" s="56">
        <f>Таблица255445[[#This Row],[Витрина]]-Q301</f>
        <v>135853.9</v>
      </c>
      <c r="S301" s="57">
        <f>Таблица255445[[#This Row],[Витрина]]*6%</f>
        <v>8957.4</v>
      </c>
      <c r="T301" s="56">
        <f>Таблица255445[[#This Row],[Витрина]]-(Q301+S301)</f>
        <v>126896.5</v>
      </c>
    </row>
    <row r="302" spans="1:20" hidden="1">
      <c r="A302" s="24" t="s">
        <v>187</v>
      </c>
      <c r="C302" s="10">
        <v>149290</v>
      </c>
      <c r="D302" s="11">
        <f t="shared" si="32"/>
        <v>28766.520000000004</v>
      </c>
      <c r="E302" s="14">
        <v>0.17</v>
      </c>
      <c r="F302" s="13">
        <f t="shared" si="33"/>
        <v>25379.300000000003</v>
      </c>
      <c r="G302" s="22">
        <v>1.7999999999999999E-2</v>
      </c>
      <c r="H302" s="13">
        <f t="shared" si="34"/>
        <v>2687.22</v>
      </c>
      <c r="I302" s="11">
        <v>700</v>
      </c>
      <c r="J302" s="14">
        <v>0</v>
      </c>
      <c r="K302" s="15">
        <f t="shared" si="35"/>
        <v>0</v>
      </c>
      <c r="L302" s="16">
        <f t="shared" si="36"/>
        <v>1492.9</v>
      </c>
      <c r="M302" s="11">
        <f t="shared" si="37"/>
        <v>2326.1031639999997</v>
      </c>
      <c r="N302" s="17">
        <f t="shared" si="38"/>
        <v>116704.47683599999</v>
      </c>
      <c r="O302" s="18">
        <f t="shared" si="39"/>
        <v>0.78173003440284006</v>
      </c>
      <c r="P302" s="55"/>
      <c r="Q302" s="54">
        <f>Таблица255445[[#This Row],[Витрина]]*9%</f>
        <v>13436.1</v>
      </c>
      <c r="R302" s="56">
        <f>Таблица255445[[#This Row],[Витрина]]-Q302</f>
        <v>135853.9</v>
      </c>
      <c r="S302" s="57">
        <f>Таблица255445[[#This Row],[Витрина]]*6%</f>
        <v>8957.4</v>
      </c>
      <c r="T302" s="56">
        <f>Таблица255445[[#This Row],[Витрина]]-(Q302+S302)</f>
        <v>126896.5</v>
      </c>
    </row>
    <row r="303" spans="1:20" hidden="1">
      <c r="A303" s="24" t="s">
        <v>188</v>
      </c>
      <c r="C303" s="10">
        <v>149290</v>
      </c>
      <c r="D303" s="11">
        <f t="shared" si="32"/>
        <v>28766.520000000004</v>
      </c>
      <c r="E303" s="14">
        <v>0.17</v>
      </c>
      <c r="F303" s="13">
        <f t="shared" si="33"/>
        <v>25379.300000000003</v>
      </c>
      <c r="G303" s="22">
        <v>1.7999999999999999E-2</v>
      </c>
      <c r="H303" s="13">
        <f t="shared" si="34"/>
        <v>2687.22</v>
      </c>
      <c r="I303" s="11">
        <v>700</v>
      </c>
      <c r="J303" s="14">
        <v>0</v>
      </c>
      <c r="K303" s="15">
        <f t="shared" si="35"/>
        <v>0</v>
      </c>
      <c r="L303" s="16">
        <f t="shared" si="36"/>
        <v>1492.9</v>
      </c>
      <c r="M303" s="11">
        <f t="shared" si="37"/>
        <v>2326.1031639999997</v>
      </c>
      <c r="N303" s="17">
        <f t="shared" si="38"/>
        <v>116704.47683599999</v>
      </c>
      <c r="O303" s="18">
        <f t="shared" si="39"/>
        <v>0.78173003440284006</v>
      </c>
      <c r="P303" s="55"/>
      <c r="Q303" s="54">
        <f>Таблица255445[[#This Row],[Витрина]]*9%</f>
        <v>13436.1</v>
      </c>
      <c r="R303" s="56">
        <f>Таблица255445[[#This Row],[Витрина]]-Q303</f>
        <v>135853.9</v>
      </c>
      <c r="S303" s="57">
        <f>Таблица255445[[#This Row],[Витрина]]*6%</f>
        <v>8957.4</v>
      </c>
      <c r="T303" s="56">
        <f>Таблица255445[[#This Row],[Витрина]]-(Q303+S303)</f>
        <v>126896.5</v>
      </c>
    </row>
    <row r="304" spans="1:20" hidden="1">
      <c r="A304" s="24" t="s">
        <v>189</v>
      </c>
      <c r="C304" s="10">
        <v>149290</v>
      </c>
      <c r="D304" s="11">
        <f t="shared" si="32"/>
        <v>28766.520000000004</v>
      </c>
      <c r="E304" s="14">
        <v>0.17</v>
      </c>
      <c r="F304" s="13">
        <f t="shared" si="33"/>
        <v>25379.300000000003</v>
      </c>
      <c r="G304" s="22">
        <v>1.7999999999999999E-2</v>
      </c>
      <c r="H304" s="13">
        <f t="shared" si="34"/>
        <v>2687.22</v>
      </c>
      <c r="I304" s="11">
        <v>700</v>
      </c>
      <c r="J304" s="14">
        <v>0</v>
      </c>
      <c r="K304" s="15">
        <f t="shared" si="35"/>
        <v>0</v>
      </c>
      <c r="L304" s="16">
        <f t="shared" si="36"/>
        <v>1492.9</v>
      </c>
      <c r="M304" s="11">
        <f t="shared" si="37"/>
        <v>2326.1031639999997</v>
      </c>
      <c r="N304" s="17">
        <f t="shared" si="38"/>
        <v>116704.47683599999</v>
      </c>
      <c r="O304" s="18">
        <f t="shared" si="39"/>
        <v>0.78173003440284006</v>
      </c>
      <c r="P304" s="55"/>
      <c r="Q304" s="54">
        <f>Таблица255445[[#This Row],[Витрина]]*9%</f>
        <v>13436.1</v>
      </c>
      <c r="R304" s="56">
        <f>Таблица255445[[#This Row],[Витрина]]-Q304</f>
        <v>135853.9</v>
      </c>
      <c r="S304" s="57">
        <f>Таблица255445[[#This Row],[Витрина]]*6%</f>
        <v>8957.4</v>
      </c>
      <c r="T304" s="56">
        <f>Таблица255445[[#This Row],[Витрина]]-(Q304+S304)</f>
        <v>126896.5</v>
      </c>
    </row>
    <row r="305" spans="1:20" hidden="1">
      <c r="A305" s="8" t="s">
        <v>190</v>
      </c>
      <c r="D305" s="11" t="str">
        <f t="shared" si="32"/>
        <v/>
      </c>
      <c r="E305" s="14">
        <v>0.17</v>
      </c>
      <c r="F305" s="13" t="str">
        <f t="shared" si="33"/>
        <v/>
      </c>
      <c r="G305" s="22">
        <v>1.7999999999999999E-2</v>
      </c>
      <c r="H305" s="13" t="str">
        <f t="shared" si="34"/>
        <v/>
      </c>
      <c r="I305" s="11"/>
      <c r="J305" s="14">
        <v>0</v>
      </c>
      <c r="K305" s="15" t="str">
        <f t="shared" si="35"/>
        <v/>
      </c>
      <c r="L305" s="16">
        <f t="shared" si="36"/>
        <v>0</v>
      </c>
      <c r="M305" s="11" t="str">
        <f t="shared" si="37"/>
        <v/>
      </c>
      <c r="N305" s="17" t="str">
        <f t="shared" si="38"/>
        <v/>
      </c>
      <c r="O305" s="18" t="str">
        <f t="shared" si="39"/>
        <v/>
      </c>
      <c r="P305" s="55"/>
      <c r="Q305" s="54">
        <f>Таблица255445[[#This Row],[Витрина]]*9%</f>
        <v>0</v>
      </c>
      <c r="R305" s="56">
        <f>Таблица255445[[#This Row],[Витрина]]-Q305</f>
        <v>0</v>
      </c>
      <c r="S305" s="57">
        <f>Таблица255445[[#This Row],[Витрина]]*6%</f>
        <v>0</v>
      </c>
      <c r="T305" s="56">
        <f>Таблица255445[[#This Row],[Витрина]]-(Q305+S305)</f>
        <v>0</v>
      </c>
    </row>
    <row r="306" spans="1:20" hidden="1">
      <c r="A306" s="21" t="s">
        <v>191</v>
      </c>
      <c r="D306" s="11" t="str">
        <f t="shared" si="32"/>
        <v/>
      </c>
      <c r="E306" s="14">
        <v>0.17</v>
      </c>
      <c r="F306" s="13" t="str">
        <f t="shared" si="33"/>
        <v/>
      </c>
      <c r="G306" s="22">
        <v>1.7999999999999999E-2</v>
      </c>
      <c r="H306" s="13" t="str">
        <f t="shared" si="34"/>
        <v/>
      </c>
      <c r="I306" s="11">
        <v>700</v>
      </c>
      <c r="J306" s="14">
        <v>0</v>
      </c>
      <c r="K306" s="15" t="str">
        <f t="shared" si="35"/>
        <v/>
      </c>
      <c r="L306" s="16">
        <f t="shared" si="36"/>
        <v>0</v>
      </c>
      <c r="M306" s="11" t="str">
        <f t="shared" si="37"/>
        <v/>
      </c>
      <c r="N306" s="17" t="str">
        <f t="shared" si="38"/>
        <v/>
      </c>
      <c r="O306" s="18" t="str">
        <f t="shared" si="39"/>
        <v/>
      </c>
      <c r="P306" s="55"/>
      <c r="Q306" s="54">
        <f>Таблица255445[[#This Row],[Витрина]]*9%</f>
        <v>0</v>
      </c>
      <c r="R306" s="56">
        <f>Таблица255445[[#This Row],[Витрина]]-Q306</f>
        <v>0</v>
      </c>
      <c r="S306" s="57">
        <f>Таблица255445[[#This Row],[Витрина]]*6%</f>
        <v>0</v>
      </c>
      <c r="T306" s="56">
        <f>Таблица255445[[#This Row],[Витрина]]-(Q306+S306)</f>
        <v>0</v>
      </c>
    </row>
    <row r="307" spans="1:20" hidden="1">
      <c r="A307" s="21" t="s">
        <v>192</v>
      </c>
      <c r="D307" s="11" t="str">
        <f t="shared" si="32"/>
        <v/>
      </c>
      <c r="E307" s="14">
        <v>0.17</v>
      </c>
      <c r="F307" s="13" t="str">
        <f t="shared" si="33"/>
        <v/>
      </c>
      <c r="G307" s="22">
        <v>1.7999999999999999E-2</v>
      </c>
      <c r="H307" s="13" t="str">
        <f t="shared" si="34"/>
        <v/>
      </c>
      <c r="I307" s="11">
        <v>700</v>
      </c>
      <c r="J307" s="14">
        <v>0</v>
      </c>
      <c r="K307" s="15" t="str">
        <f t="shared" si="35"/>
        <v/>
      </c>
      <c r="L307" s="16">
        <f t="shared" si="36"/>
        <v>0</v>
      </c>
      <c r="M307" s="11" t="str">
        <f t="shared" si="37"/>
        <v/>
      </c>
      <c r="N307" s="17" t="str">
        <f t="shared" si="38"/>
        <v/>
      </c>
      <c r="O307" s="18" t="str">
        <f t="shared" si="39"/>
        <v/>
      </c>
      <c r="P307" s="55"/>
      <c r="Q307" s="54">
        <f>Таблица255445[[#This Row],[Витрина]]*9%</f>
        <v>0</v>
      </c>
      <c r="R307" s="56">
        <f>Таблица255445[[#This Row],[Витрина]]-Q307</f>
        <v>0</v>
      </c>
      <c r="S307" s="57">
        <f>Таблица255445[[#This Row],[Витрина]]*6%</f>
        <v>0</v>
      </c>
      <c r="T307" s="56">
        <f>Таблица255445[[#This Row],[Витрина]]-(Q307+S307)</f>
        <v>0</v>
      </c>
    </row>
    <row r="308" spans="1:20" hidden="1">
      <c r="A308" s="8" t="s">
        <v>193</v>
      </c>
      <c r="D308" s="17" t="str">
        <f>IF(AND(F308&lt;&gt;"",H308&lt;&gt;"",I308&lt;&gt;"",K308&lt;&gt;""),F308+H308+I308+K308,"")</f>
        <v/>
      </c>
      <c r="E308" s="14">
        <v>0.17</v>
      </c>
      <c r="F308" s="33" t="str">
        <f t="shared" si="33"/>
        <v/>
      </c>
      <c r="G308" s="22">
        <v>1.7999999999999999E-2</v>
      </c>
      <c r="H308" s="17" t="str">
        <f t="shared" si="34"/>
        <v/>
      </c>
      <c r="I308" s="34"/>
      <c r="J308" s="14">
        <v>0</v>
      </c>
      <c r="K308" s="15" t="str">
        <f t="shared" si="35"/>
        <v/>
      </c>
      <c r="L308" s="17">
        <f t="shared" si="36"/>
        <v>0</v>
      </c>
      <c r="M308" s="10" t="str">
        <f t="shared" si="37"/>
        <v/>
      </c>
      <c r="N308" s="17" t="str">
        <f t="shared" si="38"/>
        <v/>
      </c>
      <c r="O308" s="18" t="str">
        <f t="shared" si="39"/>
        <v/>
      </c>
      <c r="P308" s="55"/>
      <c r="Q308" s="54">
        <f>Таблица255445[[#This Row],[Витрина]]*9%</f>
        <v>0</v>
      </c>
      <c r="R308" s="56">
        <f>Таблица255445[[#This Row],[Витрина]]-Q308</f>
        <v>0</v>
      </c>
      <c r="S308" s="57">
        <f>Таблица255445[[#This Row],[Витрина]]*6%</f>
        <v>0</v>
      </c>
      <c r="T308" s="56">
        <f>Таблица255445[[#This Row],[Витрина]]-(Q308+S308)</f>
        <v>0</v>
      </c>
    </row>
    <row r="309" spans="1:20">
      <c r="A309" s="24" t="s">
        <v>194</v>
      </c>
      <c r="B309" s="10">
        <v>73500</v>
      </c>
      <c r="C309" s="10">
        <v>100200</v>
      </c>
      <c r="D309" s="17">
        <f>IF(AND(F309&lt;&gt;"",H309&lt;&gt;"",I309&lt;&gt;"",K309&lt;&gt;""),F309+H309+I309+K309,"")</f>
        <v>19482.599999999999</v>
      </c>
      <c r="E309" s="14">
        <v>0.17</v>
      </c>
      <c r="F309" s="33">
        <f t="shared" si="33"/>
        <v>17034</v>
      </c>
      <c r="G309" s="22">
        <v>1.7999999999999999E-2</v>
      </c>
      <c r="H309" s="17">
        <f t="shared" si="34"/>
        <v>1803.6</v>
      </c>
      <c r="I309" s="34">
        <v>645</v>
      </c>
      <c r="J309" s="14">
        <v>0</v>
      </c>
      <c r="K309" s="15">
        <f t="shared" si="35"/>
        <v>0</v>
      </c>
      <c r="L309" s="17">
        <f t="shared" si="36"/>
        <v>1002</v>
      </c>
      <c r="M309" s="10">
        <f t="shared" si="37"/>
        <v>1557.8458199999998</v>
      </c>
      <c r="N309" s="17">
        <f t="shared" si="38"/>
        <v>4657.5541799999919</v>
      </c>
      <c r="O309" s="18">
        <f t="shared" si="39"/>
        <v>4.6482576646706505E-2</v>
      </c>
      <c r="P309" s="73"/>
      <c r="Q309" s="54">
        <f>Таблица255445[[#This Row],[Витрина]]*9%</f>
        <v>9018</v>
      </c>
      <c r="R309" s="56">
        <f>Таблица255445[[#This Row],[Витрина]]-Q309</f>
        <v>91182</v>
      </c>
      <c r="S309" s="57">
        <f>Таблица255445[[#This Row],[Витрина]]*6%</f>
        <v>6012</v>
      </c>
      <c r="T309" s="56">
        <f>Таблица255445[[#This Row],[Витрина]]-(Q309+S309)</f>
        <v>85170</v>
      </c>
    </row>
    <row r="310" spans="1:20" s="43" customFormat="1">
      <c r="A310" s="43" t="s">
        <v>194</v>
      </c>
      <c r="B310" s="40">
        <v>73500</v>
      </c>
      <c r="C310" s="40">
        <v>100200</v>
      </c>
      <c r="D310" s="40">
        <f>IF(AND(F310&lt;&gt;"",H310&lt;&gt;"",I310&lt;&gt;"",K310&lt;&gt;""),F310+H310+I310+K310,"")</f>
        <v>16476.600000000002</v>
      </c>
      <c r="E310" s="45">
        <v>0.14000000000000001</v>
      </c>
      <c r="F310" s="53">
        <f t="shared" si="33"/>
        <v>14028.000000000002</v>
      </c>
      <c r="G310" s="46">
        <v>1.7999999999999999E-2</v>
      </c>
      <c r="H310" s="40">
        <f t="shared" si="34"/>
        <v>1803.6</v>
      </c>
      <c r="I310" s="47">
        <v>645</v>
      </c>
      <c r="J310" s="45">
        <v>0</v>
      </c>
      <c r="K310" s="47">
        <f t="shared" si="35"/>
        <v>0</v>
      </c>
      <c r="L310" s="40">
        <f t="shared" si="36"/>
        <v>1002</v>
      </c>
      <c r="M310" s="40">
        <f t="shared" si="37"/>
        <v>1615.8616199999997</v>
      </c>
      <c r="N310" s="40">
        <f t="shared" si="38"/>
        <v>7605.5383799999981</v>
      </c>
      <c r="O310" s="49">
        <f t="shared" si="39"/>
        <v>7.5903576646706564E-2</v>
      </c>
      <c r="P310" s="72"/>
      <c r="Q310" s="54">
        <f>Таблица255445[[#This Row],[Витрина]]*9%</f>
        <v>9018</v>
      </c>
      <c r="R310" s="56">
        <f>Таблица255445[[#This Row],[Витрина]]-Q310</f>
        <v>91182</v>
      </c>
      <c r="S310" s="57">
        <f>Таблица255445[[#This Row],[Витрина]]*6%</f>
        <v>6012</v>
      </c>
      <c r="T310" s="56">
        <f>Таблица255445[[#This Row],[Витрина]]-(Q310+S310)</f>
        <v>85170</v>
      </c>
    </row>
    <row r="311" spans="1:20">
      <c r="A311" s="24" t="s">
        <v>195</v>
      </c>
      <c r="B311" s="10">
        <v>74000</v>
      </c>
      <c r="C311" s="10">
        <v>99900</v>
      </c>
      <c r="D311" s="17">
        <f t="shared" ref="D311:D327" si="40">IF(AND(F311&lt;&gt;"",H311&lt;&gt;"",I311&lt;&gt;"",K311&lt;&gt;""),F311+H311+I311+K311,"")</f>
        <v>19426.2</v>
      </c>
      <c r="E311" s="14">
        <v>0.17</v>
      </c>
      <c r="F311" s="33">
        <f t="shared" si="33"/>
        <v>16983</v>
      </c>
      <c r="G311" s="22">
        <v>1.7999999999999999E-2</v>
      </c>
      <c r="H311" s="17">
        <f t="shared" si="34"/>
        <v>1798.1999999999998</v>
      </c>
      <c r="I311" s="34">
        <v>645</v>
      </c>
      <c r="J311" s="14">
        <v>0</v>
      </c>
      <c r="K311" s="15">
        <f t="shared" si="35"/>
        <v>0</v>
      </c>
      <c r="L311" s="17">
        <f t="shared" si="36"/>
        <v>999</v>
      </c>
      <c r="M311" s="10">
        <f t="shared" si="37"/>
        <v>1553.1443399999998</v>
      </c>
      <c r="N311" s="17">
        <f t="shared" si="38"/>
        <v>3921.655660000004</v>
      </c>
      <c r="O311" s="18">
        <f t="shared" si="39"/>
        <v>3.9255812412412452E-2</v>
      </c>
      <c r="P311" s="73"/>
      <c r="Q311" s="54">
        <f>Таблица255445[[#This Row],[Витрина]]*9%</f>
        <v>8991</v>
      </c>
      <c r="R311" s="56">
        <f>Таблица255445[[#This Row],[Витрина]]-Q311</f>
        <v>90909</v>
      </c>
      <c r="S311" s="57">
        <f>Таблица255445[[#This Row],[Витрина]]*6%</f>
        <v>5994</v>
      </c>
      <c r="T311" s="56">
        <f>Таблица255445[[#This Row],[Витрина]]-(Q311+S311)</f>
        <v>84915</v>
      </c>
    </row>
    <row r="312" spans="1:20" s="43" customFormat="1">
      <c r="A312" s="43" t="s">
        <v>195</v>
      </c>
      <c r="B312" s="40">
        <v>74000</v>
      </c>
      <c r="C312" s="40">
        <v>99900</v>
      </c>
      <c r="D312" s="40">
        <f t="shared" si="40"/>
        <v>16429.2</v>
      </c>
      <c r="E312" s="45">
        <v>0.14000000000000001</v>
      </c>
      <c r="F312" s="53">
        <f t="shared" si="33"/>
        <v>13986.000000000002</v>
      </c>
      <c r="G312" s="46">
        <v>1.7999999999999999E-2</v>
      </c>
      <c r="H312" s="40">
        <f t="shared" si="34"/>
        <v>1798.1999999999998</v>
      </c>
      <c r="I312" s="47">
        <v>645</v>
      </c>
      <c r="J312" s="45">
        <v>0</v>
      </c>
      <c r="K312" s="47">
        <f t="shared" si="35"/>
        <v>0</v>
      </c>
      <c r="L312" s="40">
        <f t="shared" si="36"/>
        <v>999</v>
      </c>
      <c r="M312" s="40">
        <f t="shared" si="37"/>
        <v>1610.9864399999999</v>
      </c>
      <c r="N312" s="40">
        <f t="shared" si="38"/>
        <v>6860.8135600000096</v>
      </c>
      <c r="O312" s="49">
        <f t="shared" si="39"/>
        <v>6.8676812412412511E-2</v>
      </c>
      <c r="P312" s="72"/>
      <c r="Q312" s="54">
        <f>Таблица255445[[#This Row],[Витрина]]*9%</f>
        <v>8991</v>
      </c>
      <c r="R312" s="56">
        <f>Таблица255445[[#This Row],[Витрина]]-Q312</f>
        <v>90909</v>
      </c>
      <c r="S312" s="57">
        <f>Таблица255445[[#This Row],[Витрина]]*6%</f>
        <v>5994</v>
      </c>
      <c r="T312" s="56">
        <f>Таблица255445[[#This Row],[Витрина]]-(Q312+S312)</f>
        <v>84915</v>
      </c>
    </row>
    <row r="313" spans="1:20">
      <c r="A313" s="24" t="s">
        <v>196</v>
      </c>
      <c r="B313" s="10">
        <v>73500</v>
      </c>
      <c r="C313" s="10">
        <v>99290</v>
      </c>
      <c r="D313" s="17">
        <f t="shared" si="40"/>
        <v>19311.520000000004</v>
      </c>
      <c r="E313" s="14">
        <v>0.17</v>
      </c>
      <c r="F313" s="33">
        <f t="shared" si="33"/>
        <v>16879.300000000003</v>
      </c>
      <c r="G313" s="22">
        <v>1.7999999999999999E-2</v>
      </c>
      <c r="H313" s="17">
        <f t="shared" si="34"/>
        <v>1787.2199999999998</v>
      </c>
      <c r="I313" s="34">
        <v>645</v>
      </c>
      <c r="J313" s="14">
        <v>0</v>
      </c>
      <c r="K313" s="15">
        <f t="shared" si="35"/>
        <v>0</v>
      </c>
      <c r="L313" s="17">
        <f t="shared" si="36"/>
        <v>992.9</v>
      </c>
      <c r="M313" s="10">
        <f t="shared" si="37"/>
        <v>1543.5846639999997</v>
      </c>
      <c r="N313" s="17">
        <f t="shared" si="38"/>
        <v>3941.9953360000072</v>
      </c>
      <c r="O313" s="18">
        <f t="shared" si="39"/>
        <v>3.9701836398428919E-2</v>
      </c>
      <c r="P313" s="73"/>
      <c r="Q313" s="54">
        <f>Таблица255445[[#This Row],[Витрина]]*9%</f>
        <v>8936.1</v>
      </c>
      <c r="R313" s="56">
        <f>Таблица255445[[#This Row],[Витрина]]-Q313</f>
        <v>90353.9</v>
      </c>
      <c r="S313" s="57">
        <f>Таблица255445[[#This Row],[Витрина]]*6%</f>
        <v>5957.4</v>
      </c>
      <c r="T313" s="56">
        <f>Таблица255445[[#This Row],[Витрина]]-(Q313+S313)</f>
        <v>84396.5</v>
      </c>
    </row>
    <row r="314" spans="1:20" s="43" customFormat="1">
      <c r="A314" s="43" t="s">
        <v>196</v>
      </c>
      <c r="B314" s="40">
        <v>73500</v>
      </c>
      <c r="C314" s="40">
        <v>99290</v>
      </c>
      <c r="D314" s="40">
        <f t="shared" si="40"/>
        <v>16332.820000000002</v>
      </c>
      <c r="E314" s="45">
        <v>0.14000000000000001</v>
      </c>
      <c r="F314" s="53">
        <f t="shared" si="33"/>
        <v>13900.600000000002</v>
      </c>
      <c r="G314" s="46">
        <v>1.7999999999999999E-2</v>
      </c>
      <c r="H314" s="40">
        <f t="shared" si="34"/>
        <v>1787.2199999999998</v>
      </c>
      <c r="I314" s="47">
        <v>645</v>
      </c>
      <c r="J314" s="45">
        <v>0</v>
      </c>
      <c r="K314" s="47">
        <f t="shared" si="35"/>
        <v>0</v>
      </c>
      <c r="L314" s="40">
        <f t="shared" si="36"/>
        <v>992.9</v>
      </c>
      <c r="M314" s="40">
        <f t="shared" si="37"/>
        <v>1601.0735739999998</v>
      </c>
      <c r="N314" s="40">
        <f t="shared" si="38"/>
        <v>6863.2064260000043</v>
      </c>
      <c r="O314" s="49">
        <f t="shared" si="39"/>
        <v>6.9122836398428894E-2</v>
      </c>
      <c r="P314" s="72"/>
      <c r="Q314" s="54">
        <f>Таблица255445[[#This Row],[Витрина]]*9%</f>
        <v>8936.1</v>
      </c>
      <c r="R314" s="56">
        <f>Таблица255445[[#This Row],[Витрина]]-Q314</f>
        <v>90353.9</v>
      </c>
      <c r="S314" s="57">
        <f>Таблица255445[[#This Row],[Витрина]]*6%</f>
        <v>5957.4</v>
      </c>
      <c r="T314" s="56">
        <f>Таблица255445[[#This Row],[Витрина]]-(Q314+S314)</f>
        <v>84396.5</v>
      </c>
    </row>
    <row r="315" spans="1:20">
      <c r="A315" s="24" t="s">
        <v>197</v>
      </c>
      <c r="B315" s="10">
        <v>77000</v>
      </c>
      <c r="C315" s="10">
        <v>104100</v>
      </c>
      <c r="D315" s="17">
        <f t="shared" si="40"/>
        <v>20215.8</v>
      </c>
      <c r="E315" s="14">
        <v>0.17</v>
      </c>
      <c r="F315" s="33">
        <f t="shared" si="33"/>
        <v>17697</v>
      </c>
      <c r="G315" s="22">
        <v>1.7999999999999999E-2</v>
      </c>
      <c r="H315" s="17">
        <f t="shared" si="34"/>
        <v>1873.8</v>
      </c>
      <c r="I315" s="34">
        <v>645</v>
      </c>
      <c r="J315" s="14">
        <v>0</v>
      </c>
      <c r="K315" s="15">
        <f t="shared" si="35"/>
        <v>0</v>
      </c>
      <c r="L315" s="17">
        <f t="shared" si="36"/>
        <v>1041</v>
      </c>
      <c r="M315" s="10">
        <f t="shared" si="37"/>
        <v>1618.9650599999998</v>
      </c>
      <c r="N315" s="17">
        <f t="shared" si="38"/>
        <v>4224.2349399999948</v>
      </c>
      <c r="O315" s="18">
        <f t="shared" si="39"/>
        <v>4.0578625744476418E-2</v>
      </c>
      <c r="P315" s="73"/>
      <c r="Q315" s="54">
        <f>Таблица255445[[#This Row],[Витрина]]*9%</f>
        <v>9369</v>
      </c>
      <c r="R315" s="56">
        <f>Таблица255445[[#This Row],[Витрина]]-Q315</f>
        <v>94731</v>
      </c>
      <c r="S315" s="57">
        <f>Таблица255445[[#This Row],[Витрина]]*6%</f>
        <v>6246</v>
      </c>
      <c r="T315" s="56">
        <f>Таблица255445[[#This Row],[Витрина]]-(Q315+S315)</f>
        <v>88485</v>
      </c>
    </row>
    <row r="316" spans="1:20" s="43" customFormat="1">
      <c r="A316" s="43" t="s">
        <v>197</v>
      </c>
      <c r="B316" s="40">
        <v>77000</v>
      </c>
      <c r="C316" s="40">
        <v>104100</v>
      </c>
      <c r="D316" s="40">
        <f t="shared" si="40"/>
        <v>17092.800000000003</v>
      </c>
      <c r="E316" s="45">
        <v>0.14000000000000001</v>
      </c>
      <c r="F316" s="53">
        <f t="shared" si="33"/>
        <v>14574.000000000002</v>
      </c>
      <c r="G316" s="46">
        <v>1.7999999999999999E-2</v>
      </c>
      <c r="H316" s="40">
        <f t="shared" si="34"/>
        <v>1873.8</v>
      </c>
      <c r="I316" s="47">
        <v>645</v>
      </c>
      <c r="J316" s="45">
        <v>0</v>
      </c>
      <c r="K316" s="47">
        <f t="shared" si="35"/>
        <v>0</v>
      </c>
      <c r="L316" s="40">
        <f t="shared" si="36"/>
        <v>1041</v>
      </c>
      <c r="M316" s="40">
        <f t="shared" si="37"/>
        <v>1679.2389599999997</v>
      </c>
      <c r="N316" s="40">
        <f t="shared" si="38"/>
        <v>7286.9610399999947</v>
      </c>
      <c r="O316" s="49">
        <f t="shared" si="39"/>
        <v>6.9999625744476407E-2</v>
      </c>
      <c r="P316" s="72"/>
      <c r="Q316" s="54">
        <f>Таблица255445[[#This Row],[Витрина]]*9%</f>
        <v>9369</v>
      </c>
      <c r="R316" s="56">
        <f>Таблица255445[[#This Row],[Витрина]]-Q316</f>
        <v>94731</v>
      </c>
      <c r="S316" s="57">
        <f>Таблица255445[[#This Row],[Витрина]]*6%</f>
        <v>6246</v>
      </c>
      <c r="T316" s="56">
        <f>Таблица255445[[#This Row],[Витрина]]-(Q316+S316)</f>
        <v>88485</v>
      </c>
    </row>
    <row r="317" spans="1:20" hidden="1">
      <c r="A317" s="24" t="s">
        <v>198</v>
      </c>
      <c r="B317" s="10">
        <v>99000</v>
      </c>
      <c r="C317" s="10">
        <v>139000</v>
      </c>
      <c r="D317" s="17">
        <f t="shared" si="40"/>
        <v>26777</v>
      </c>
      <c r="E317" s="14">
        <v>0.17</v>
      </c>
      <c r="F317" s="33">
        <f t="shared" si="33"/>
        <v>23630</v>
      </c>
      <c r="G317" s="22">
        <v>1.7999999999999999E-2</v>
      </c>
      <c r="H317" s="17">
        <f t="shared" si="34"/>
        <v>2502</v>
      </c>
      <c r="I317" s="15">
        <v>645</v>
      </c>
      <c r="J317" s="14">
        <v>0</v>
      </c>
      <c r="K317" s="15">
        <f t="shared" si="35"/>
        <v>0</v>
      </c>
      <c r="L317" s="17">
        <f t="shared" si="36"/>
        <v>1390</v>
      </c>
      <c r="M317" s="17">
        <f t="shared" si="37"/>
        <v>2165.9038999999998</v>
      </c>
      <c r="N317" s="17">
        <f t="shared" si="38"/>
        <v>9667.0960999999952</v>
      </c>
      <c r="O317" s="18">
        <f t="shared" si="39"/>
        <v>6.9547453956834496E-2</v>
      </c>
      <c r="P317" s="55"/>
      <c r="Q317" s="54">
        <f>Таблица255445[[#This Row],[Витрина]]*9%</f>
        <v>12510</v>
      </c>
      <c r="R317" s="56">
        <f>Таблица255445[[#This Row],[Витрина]]-Q317</f>
        <v>126490</v>
      </c>
      <c r="S317" s="57">
        <f>Таблица255445[[#This Row],[Витрина]]*6%</f>
        <v>8340</v>
      </c>
      <c r="T317" s="56">
        <f>Таблица255445[[#This Row],[Витрина]]-(Q317+S317)</f>
        <v>118150</v>
      </c>
    </row>
    <row r="318" spans="1:20" s="43" customFormat="1" hidden="1">
      <c r="A318" s="43" t="s">
        <v>198</v>
      </c>
      <c r="B318" s="40">
        <v>99000</v>
      </c>
      <c r="C318" s="40">
        <v>139000</v>
      </c>
      <c r="D318" s="40">
        <f t="shared" si="40"/>
        <v>30947</v>
      </c>
      <c r="E318" s="45">
        <v>0.2</v>
      </c>
      <c r="F318" s="53">
        <f t="shared" si="33"/>
        <v>27800</v>
      </c>
      <c r="G318" s="46">
        <v>1.7999999999999999E-2</v>
      </c>
      <c r="H318" s="40">
        <f t="shared" si="34"/>
        <v>2502</v>
      </c>
      <c r="I318" s="47">
        <v>645</v>
      </c>
      <c r="J318" s="45">
        <v>0</v>
      </c>
      <c r="K318" s="47">
        <f t="shared" si="35"/>
        <v>0</v>
      </c>
      <c r="L318" s="40">
        <f t="shared" si="36"/>
        <v>1390</v>
      </c>
      <c r="M318" s="40">
        <f t="shared" si="37"/>
        <v>2085.4228999999996</v>
      </c>
      <c r="N318" s="40">
        <f t="shared" si="38"/>
        <v>5577.577099999995</v>
      </c>
      <c r="O318" s="49">
        <f t="shared" si="39"/>
        <v>4.0126453956834493E-2</v>
      </c>
      <c r="P318" s="70"/>
      <c r="Q318" s="54">
        <f>Таблица255445[[#This Row],[Витрина]]*9%</f>
        <v>12510</v>
      </c>
      <c r="R318" s="56">
        <f>Таблица255445[[#This Row],[Витрина]]-Q318</f>
        <v>126490</v>
      </c>
      <c r="S318" s="57">
        <f>Таблица255445[[#This Row],[Витрина]]*6%</f>
        <v>8340</v>
      </c>
      <c r="T318" s="56">
        <f>Таблица255445[[#This Row],[Витрина]]-(Q318+S318)</f>
        <v>118150</v>
      </c>
    </row>
    <row r="319" spans="1:20" hidden="1">
      <c r="A319" s="24" t="s">
        <v>199</v>
      </c>
      <c r="C319" s="10">
        <v>145990</v>
      </c>
      <c r="D319" s="17">
        <f t="shared" si="40"/>
        <v>28091.120000000003</v>
      </c>
      <c r="E319" s="14">
        <v>0.17</v>
      </c>
      <c r="F319" s="33">
        <f t="shared" si="33"/>
        <v>24818.300000000003</v>
      </c>
      <c r="G319" s="22">
        <v>1.7999999999999999E-2</v>
      </c>
      <c r="H319" s="17">
        <f t="shared" si="34"/>
        <v>2627.8199999999997</v>
      </c>
      <c r="I319" s="34">
        <v>645</v>
      </c>
      <c r="J319" s="14">
        <v>0</v>
      </c>
      <c r="K319" s="15">
        <f t="shared" si="35"/>
        <v>0</v>
      </c>
      <c r="L319" s="17">
        <f t="shared" si="36"/>
        <v>1459.9</v>
      </c>
      <c r="M319" s="10">
        <f t="shared" si="37"/>
        <v>2275.4483839999998</v>
      </c>
      <c r="N319" s="17">
        <f t="shared" si="38"/>
        <v>114163.53161599999</v>
      </c>
      <c r="O319" s="18">
        <f t="shared" si="39"/>
        <v>0.78199555870950055</v>
      </c>
      <c r="P319" s="55"/>
      <c r="Q319" s="54">
        <f>Таблица255445[[#This Row],[Витрина]]*9%</f>
        <v>13139.1</v>
      </c>
      <c r="R319" s="56">
        <f>Таблица255445[[#This Row],[Витрина]]-Q319</f>
        <v>132850.9</v>
      </c>
      <c r="S319" s="57">
        <f>Таблица255445[[#This Row],[Витрина]]*6%</f>
        <v>8759.4</v>
      </c>
      <c r="T319" s="56">
        <f>Таблица255445[[#This Row],[Витрина]]-(Q319+S319)</f>
        <v>124091.5</v>
      </c>
    </row>
    <row r="320" spans="1:20" hidden="1">
      <c r="A320" s="24" t="s">
        <v>200</v>
      </c>
      <c r="B320" s="10">
        <v>98500</v>
      </c>
      <c r="C320" s="10">
        <v>138000</v>
      </c>
      <c r="D320" s="17">
        <f t="shared" si="40"/>
        <v>26589</v>
      </c>
      <c r="E320" s="14">
        <v>0.17</v>
      </c>
      <c r="F320" s="33">
        <f t="shared" si="33"/>
        <v>23460</v>
      </c>
      <c r="G320" s="22">
        <v>1.7999999999999999E-2</v>
      </c>
      <c r="H320" s="17">
        <f t="shared" si="34"/>
        <v>2484</v>
      </c>
      <c r="I320" s="34">
        <v>645</v>
      </c>
      <c r="J320" s="14">
        <v>0</v>
      </c>
      <c r="K320" s="15">
        <f t="shared" si="35"/>
        <v>0</v>
      </c>
      <c r="L320" s="17">
        <f t="shared" si="36"/>
        <v>1380</v>
      </c>
      <c r="M320" s="10">
        <f t="shared" si="37"/>
        <v>2150.2322999999997</v>
      </c>
      <c r="N320" s="17">
        <f t="shared" si="38"/>
        <v>9380.7676999999967</v>
      </c>
      <c r="O320" s="18">
        <f t="shared" si="39"/>
        <v>6.7976577536231861E-2</v>
      </c>
      <c r="P320" s="55"/>
      <c r="Q320" s="54">
        <f>Таблица255445[[#This Row],[Витрина]]*9%</f>
        <v>12420</v>
      </c>
      <c r="R320" s="56">
        <f>Таблица255445[[#This Row],[Витрина]]-Q320</f>
        <v>125580</v>
      </c>
      <c r="S320" s="57">
        <f>Таблица255445[[#This Row],[Витрина]]*6%</f>
        <v>8280</v>
      </c>
      <c r="T320" s="56">
        <f>Таблица255445[[#This Row],[Витрина]]-(Q320+S320)</f>
        <v>117300</v>
      </c>
    </row>
    <row r="321" spans="1:20" s="43" customFormat="1" hidden="1">
      <c r="A321" s="43" t="s">
        <v>200</v>
      </c>
      <c r="B321" s="40">
        <v>98500</v>
      </c>
      <c r="C321" s="40">
        <v>138000</v>
      </c>
      <c r="D321" s="40">
        <f t="shared" si="40"/>
        <v>30729</v>
      </c>
      <c r="E321" s="45">
        <v>0.2</v>
      </c>
      <c r="F321" s="53">
        <f t="shared" si="33"/>
        <v>27600</v>
      </c>
      <c r="G321" s="46">
        <v>1.7999999999999999E-2</v>
      </c>
      <c r="H321" s="40">
        <f t="shared" si="34"/>
        <v>2484</v>
      </c>
      <c r="I321" s="47">
        <v>645</v>
      </c>
      <c r="J321" s="45">
        <v>0</v>
      </c>
      <c r="K321" s="47">
        <f t="shared" si="35"/>
        <v>0</v>
      </c>
      <c r="L321" s="40">
        <f t="shared" si="36"/>
        <v>1380</v>
      </c>
      <c r="M321" s="40">
        <f t="shared" si="37"/>
        <v>2070.3302999999996</v>
      </c>
      <c r="N321" s="40">
        <f t="shared" si="38"/>
        <v>5320.6696999999986</v>
      </c>
      <c r="O321" s="49">
        <f t="shared" si="39"/>
        <v>3.8555577536231872E-2</v>
      </c>
      <c r="P321" s="70"/>
      <c r="Q321" s="54">
        <f>Таблица255445[[#This Row],[Витрина]]*9%</f>
        <v>12420</v>
      </c>
      <c r="R321" s="56">
        <f>Таблица255445[[#This Row],[Витрина]]-Q321</f>
        <v>125580</v>
      </c>
      <c r="S321" s="57">
        <f>Таблица255445[[#This Row],[Витрина]]*6%</f>
        <v>8280</v>
      </c>
      <c r="T321" s="56">
        <f>Таблица255445[[#This Row],[Витрина]]-(Q321+S321)</f>
        <v>117300</v>
      </c>
    </row>
    <row r="322" spans="1:20" hidden="1">
      <c r="A322" s="24" t="s">
        <v>201</v>
      </c>
      <c r="C322" s="10">
        <v>145990</v>
      </c>
      <c r="D322" s="17">
        <f t="shared" si="40"/>
        <v>28091.120000000003</v>
      </c>
      <c r="E322" s="14">
        <v>0.17</v>
      </c>
      <c r="F322" s="33">
        <f t="shared" ref="F322:F385" si="41">IF(AND(C322&lt;&gt;"",E322&lt;&gt;""),C322*E322,"")</f>
        <v>24818.300000000003</v>
      </c>
      <c r="G322" s="22">
        <v>1.7999999999999999E-2</v>
      </c>
      <c r="H322" s="17">
        <f t="shared" ref="H322:H385" si="42">IF(AND(C322&lt;&gt;"",G322&lt;&gt;""),C322*G322,"")</f>
        <v>2627.8199999999997</v>
      </c>
      <c r="I322" s="34">
        <v>645</v>
      </c>
      <c r="J322" s="14">
        <v>0</v>
      </c>
      <c r="K322" s="15">
        <f t="shared" ref="K322:K385" si="43">IF(AND(C322&lt;&gt;"",J322&lt;&gt;""),C322*J322,"")</f>
        <v>0</v>
      </c>
      <c r="L322" s="17">
        <f t="shared" ref="L322:L385" si="44">IFERROR(C322*1%," ")</f>
        <v>1459.9</v>
      </c>
      <c r="M322" s="10">
        <f t="shared" ref="M322:M385" si="45">IFERROR((C322-D322)*1.93%," ")</f>
        <v>2275.4483839999998</v>
      </c>
      <c r="N322" s="17">
        <f t="shared" ref="N322:N385" si="46">IF(AND(C322&lt;&gt;"",D322&lt;&gt;"",L322&lt;&gt;""),C322-(B322+D322+L322+M322),"")</f>
        <v>114163.53161599999</v>
      </c>
      <c r="O322" s="18">
        <f t="shared" ref="O322:O385" si="47">IFERROR((N322/C322)*100%," ")</f>
        <v>0.78199555870950055</v>
      </c>
      <c r="P322" s="55"/>
      <c r="Q322" s="54">
        <f>Таблица255445[[#This Row],[Витрина]]*9%</f>
        <v>13139.1</v>
      </c>
      <c r="R322" s="56">
        <f>Таблица255445[[#This Row],[Витрина]]-Q322</f>
        <v>132850.9</v>
      </c>
      <c r="S322" s="57">
        <f>Таблица255445[[#This Row],[Витрина]]*6%</f>
        <v>8759.4</v>
      </c>
      <c r="T322" s="56">
        <f>Таблица255445[[#This Row],[Витрина]]-(Q322+S322)</f>
        <v>124091.5</v>
      </c>
    </row>
    <row r="323" spans="1:20" hidden="1">
      <c r="A323" s="30" t="s">
        <v>202</v>
      </c>
      <c r="D323" s="17" t="str">
        <f t="shared" si="40"/>
        <v/>
      </c>
      <c r="E323" s="14">
        <v>0.17</v>
      </c>
      <c r="F323" s="33" t="str">
        <f t="shared" si="41"/>
        <v/>
      </c>
      <c r="G323" s="22">
        <v>1.7999999999999999E-2</v>
      </c>
      <c r="H323" s="17" t="str">
        <f t="shared" si="42"/>
        <v/>
      </c>
      <c r="I323" s="34"/>
      <c r="J323" s="14">
        <v>0</v>
      </c>
      <c r="K323" s="15" t="str">
        <f t="shared" si="43"/>
        <v/>
      </c>
      <c r="L323" s="17">
        <f t="shared" si="44"/>
        <v>0</v>
      </c>
      <c r="M323" s="10" t="str">
        <f t="shared" si="45"/>
        <v/>
      </c>
      <c r="N323" s="17" t="str">
        <f t="shared" si="46"/>
        <v/>
      </c>
      <c r="O323" s="18" t="str">
        <f t="shared" si="47"/>
        <v/>
      </c>
      <c r="P323" s="55"/>
      <c r="Q323" s="54">
        <f>Таблица255445[[#This Row],[Витрина]]*9%</f>
        <v>0</v>
      </c>
      <c r="R323" s="56">
        <f>Таблица255445[[#This Row],[Витрина]]-Q323</f>
        <v>0</v>
      </c>
      <c r="S323" s="57">
        <f>Таблица255445[[#This Row],[Витрина]]*6%</f>
        <v>0</v>
      </c>
      <c r="T323" s="56">
        <f>Таблица255445[[#This Row],[Витрина]]-(Q323+S323)</f>
        <v>0</v>
      </c>
    </row>
    <row r="324" spans="1:20">
      <c r="A324" s="24" t="s">
        <v>203</v>
      </c>
      <c r="B324" s="10">
        <v>89000</v>
      </c>
      <c r="C324" s="10">
        <v>120190</v>
      </c>
      <c r="D324" s="17">
        <f t="shared" si="40"/>
        <v>23240.720000000001</v>
      </c>
      <c r="E324" s="14">
        <v>0.17</v>
      </c>
      <c r="F324" s="33">
        <f t="shared" si="41"/>
        <v>20432.300000000003</v>
      </c>
      <c r="G324" s="22">
        <v>1.7999999999999999E-2</v>
      </c>
      <c r="H324" s="17">
        <f t="shared" si="42"/>
        <v>2163.4199999999996</v>
      </c>
      <c r="I324" s="34">
        <v>645</v>
      </c>
      <c r="J324" s="14">
        <v>0</v>
      </c>
      <c r="K324" s="15">
        <f t="shared" si="43"/>
        <v>0</v>
      </c>
      <c r="L324" s="17">
        <f t="shared" si="44"/>
        <v>1201.9000000000001</v>
      </c>
      <c r="M324" s="10">
        <f t="shared" si="45"/>
        <v>1871.1211039999998</v>
      </c>
      <c r="N324" s="17">
        <f t="shared" si="46"/>
        <v>4876.2588959999994</v>
      </c>
      <c r="O324" s="18">
        <f t="shared" si="47"/>
        <v>4.0571252982777264E-2</v>
      </c>
      <c r="P324" s="73"/>
      <c r="Q324" s="54">
        <f>Таблица255445[[#This Row],[Витрина]]*9%</f>
        <v>10817.1</v>
      </c>
      <c r="R324" s="56">
        <f>Таблица255445[[#This Row],[Витрина]]-Q324</f>
        <v>109372.9</v>
      </c>
      <c r="S324" s="57">
        <f>Таблица255445[[#This Row],[Витрина]]*6%</f>
        <v>7211.4</v>
      </c>
      <c r="T324" s="56">
        <f>Таблица255445[[#This Row],[Витрина]]-(Q324+S324)</f>
        <v>102161.5</v>
      </c>
    </row>
    <row r="325" spans="1:20" s="43" customFormat="1">
      <c r="A325" s="63" t="s">
        <v>203</v>
      </c>
      <c r="B325" s="40">
        <v>89000</v>
      </c>
      <c r="C325" s="40">
        <v>120190</v>
      </c>
      <c r="D325" s="40">
        <f t="shared" si="40"/>
        <v>19635.02</v>
      </c>
      <c r="E325" s="45">
        <v>0.14000000000000001</v>
      </c>
      <c r="F325" s="53">
        <f t="shared" si="41"/>
        <v>16826.600000000002</v>
      </c>
      <c r="G325" s="46">
        <v>1.7999999999999999E-2</v>
      </c>
      <c r="H325" s="40">
        <f t="shared" si="42"/>
        <v>2163.4199999999996</v>
      </c>
      <c r="I325" s="47">
        <v>645</v>
      </c>
      <c r="J325" s="45">
        <v>0</v>
      </c>
      <c r="K325" s="47">
        <f t="shared" si="43"/>
        <v>0</v>
      </c>
      <c r="L325" s="40">
        <f t="shared" si="44"/>
        <v>1201.9000000000001</v>
      </c>
      <c r="M325" s="40">
        <f t="shared" si="45"/>
        <v>1940.7111139999997</v>
      </c>
      <c r="N325" s="40">
        <f t="shared" si="46"/>
        <v>8412.3688859999966</v>
      </c>
      <c r="O325" s="49">
        <f t="shared" si="47"/>
        <v>6.9992252982777239E-2</v>
      </c>
      <c r="P325" s="72"/>
      <c r="Q325" s="54">
        <f>Таблица255445[[#This Row],[Витрина]]*9%</f>
        <v>10817.1</v>
      </c>
      <c r="R325" s="56">
        <f>Таблица255445[[#This Row],[Витрина]]-Q325</f>
        <v>109372.9</v>
      </c>
      <c r="S325" s="57">
        <f>Таблица255445[[#This Row],[Витрина]]*6%</f>
        <v>7211.4</v>
      </c>
      <c r="T325" s="56">
        <f>Таблица255445[[#This Row],[Витрина]]-(Q325+S325)</f>
        <v>102161.5</v>
      </c>
    </row>
    <row r="326" spans="1:20">
      <c r="A326" s="24" t="s">
        <v>204</v>
      </c>
      <c r="B326" s="10">
        <v>91000</v>
      </c>
      <c r="C326" s="10">
        <v>122990</v>
      </c>
      <c r="D326" s="17">
        <f t="shared" si="40"/>
        <v>23767.120000000003</v>
      </c>
      <c r="E326" s="14">
        <v>0.17</v>
      </c>
      <c r="F326" s="33">
        <f t="shared" si="41"/>
        <v>20908.300000000003</v>
      </c>
      <c r="G326" s="22">
        <v>1.7999999999999999E-2</v>
      </c>
      <c r="H326" s="17">
        <f t="shared" si="42"/>
        <v>2213.8199999999997</v>
      </c>
      <c r="I326" s="34">
        <v>645</v>
      </c>
      <c r="J326" s="14">
        <v>0</v>
      </c>
      <c r="K326" s="15">
        <f t="shared" si="43"/>
        <v>0</v>
      </c>
      <c r="L326" s="17">
        <f t="shared" si="44"/>
        <v>1229.9000000000001</v>
      </c>
      <c r="M326" s="10">
        <f t="shared" si="45"/>
        <v>1915.0015839999999</v>
      </c>
      <c r="N326" s="17">
        <f t="shared" si="46"/>
        <v>5077.9784160000127</v>
      </c>
      <c r="O326" s="18">
        <f t="shared" si="47"/>
        <v>4.1287734092202724E-2</v>
      </c>
      <c r="P326" s="73"/>
      <c r="Q326" s="54">
        <f>Таблица255445[[#This Row],[Витрина]]*9%</f>
        <v>11069.1</v>
      </c>
      <c r="R326" s="56">
        <f>Таблица255445[[#This Row],[Витрина]]-Q326</f>
        <v>111920.9</v>
      </c>
      <c r="S326" s="57">
        <f>Таблица255445[[#This Row],[Витрина]]*6%</f>
        <v>7379.4</v>
      </c>
      <c r="T326" s="56">
        <f>Таблица255445[[#This Row],[Витрина]]-(Q326+S326)</f>
        <v>104541.5</v>
      </c>
    </row>
    <row r="327" spans="1:20" s="43" customFormat="1">
      <c r="A327" s="43" t="s">
        <v>204</v>
      </c>
      <c r="B327" s="40">
        <v>91000</v>
      </c>
      <c r="C327" s="40">
        <v>122990</v>
      </c>
      <c r="D327" s="40">
        <f t="shared" si="40"/>
        <v>20077.420000000002</v>
      </c>
      <c r="E327" s="45">
        <v>0.14000000000000001</v>
      </c>
      <c r="F327" s="53">
        <f t="shared" si="41"/>
        <v>17218.600000000002</v>
      </c>
      <c r="G327" s="46">
        <v>1.7999999999999999E-2</v>
      </c>
      <c r="H327" s="40">
        <f t="shared" si="42"/>
        <v>2213.8199999999997</v>
      </c>
      <c r="I327" s="47">
        <v>645</v>
      </c>
      <c r="J327" s="45">
        <v>0</v>
      </c>
      <c r="K327" s="47">
        <f t="shared" si="43"/>
        <v>0</v>
      </c>
      <c r="L327" s="40">
        <f t="shared" si="44"/>
        <v>1229.9000000000001</v>
      </c>
      <c r="M327" s="40">
        <f t="shared" si="45"/>
        <v>1986.2127939999998</v>
      </c>
      <c r="N327" s="40">
        <f t="shared" si="46"/>
        <v>8696.4672060000012</v>
      </c>
      <c r="O327" s="49">
        <f t="shared" si="47"/>
        <v>7.070873409220263E-2</v>
      </c>
      <c r="P327" s="72"/>
      <c r="Q327" s="54">
        <f>Таблица255445[[#This Row],[Витрина]]*9%</f>
        <v>11069.1</v>
      </c>
      <c r="R327" s="56">
        <f>Таблица255445[[#This Row],[Витрина]]-Q327</f>
        <v>111920.9</v>
      </c>
      <c r="S327" s="57">
        <f>Таблица255445[[#This Row],[Витрина]]*6%</f>
        <v>7379.4</v>
      </c>
      <c r="T327" s="56">
        <f>Таблица255445[[#This Row],[Витрина]]-(Q327+S327)</f>
        <v>104541.5</v>
      </c>
    </row>
    <row r="328" spans="1:20">
      <c r="A328" s="24" t="s">
        <v>205</v>
      </c>
      <c r="B328" s="10">
        <v>91000</v>
      </c>
      <c r="C328" s="10">
        <v>122990</v>
      </c>
      <c r="D328" s="17">
        <f>IF(AND(F328&lt;&gt;"",H328&lt;&gt;"",I328&lt;&gt;"",K328&lt;&gt;""),F328+H328+I328+K328,"")</f>
        <v>23767.120000000003</v>
      </c>
      <c r="E328" s="14">
        <v>0.17</v>
      </c>
      <c r="F328" s="33">
        <f t="shared" si="41"/>
        <v>20908.300000000003</v>
      </c>
      <c r="G328" s="22">
        <v>1.7999999999999999E-2</v>
      </c>
      <c r="H328" s="17">
        <f t="shared" si="42"/>
        <v>2213.8199999999997</v>
      </c>
      <c r="I328" s="34">
        <v>645</v>
      </c>
      <c r="J328" s="14">
        <v>0</v>
      </c>
      <c r="K328" s="15">
        <f t="shared" si="43"/>
        <v>0</v>
      </c>
      <c r="L328" s="17">
        <f t="shared" si="44"/>
        <v>1229.9000000000001</v>
      </c>
      <c r="M328" s="10">
        <f t="shared" si="45"/>
        <v>1915.0015839999999</v>
      </c>
      <c r="N328" s="17">
        <f t="shared" si="46"/>
        <v>5077.9784160000127</v>
      </c>
      <c r="O328" s="18">
        <f t="shared" si="47"/>
        <v>4.1287734092202724E-2</v>
      </c>
      <c r="P328" s="73"/>
      <c r="Q328" s="54">
        <f>Таблица255445[[#This Row],[Витрина]]*9%</f>
        <v>11069.1</v>
      </c>
      <c r="R328" s="56">
        <f>Таблица255445[[#This Row],[Витрина]]-Q328</f>
        <v>111920.9</v>
      </c>
      <c r="S328" s="57">
        <f>Таблица255445[[#This Row],[Витрина]]*6%</f>
        <v>7379.4</v>
      </c>
      <c r="T328" s="56">
        <f>Таблица255445[[#This Row],[Витрина]]-(Q328+S328)</f>
        <v>104541.5</v>
      </c>
    </row>
    <row r="329" spans="1:20" s="43" customFormat="1">
      <c r="A329" s="43" t="s">
        <v>205</v>
      </c>
      <c r="B329" s="40">
        <v>91000</v>
      </c>
      <c r="C329" s="40">
        <v>122990</v>
      </c>
      <c r="D329" s="40">
        <f>IF(AND(F329&lt;&gt;"",H329&lt;&gt;"",I329&lt;&gt;"",K329&lt;&gt;""),F329+H329+I329+K329,"")</f>
        <v>20077.420000000002</v>
      </c>
      <c r="E329" s="45">
        <v>0.14000000000000001</v>
      </c>
      <c r="F329" s="53">
        <f t="shared" si="41"/>
        <v>17218.600000000002</v>
      </c>
      <c r="G329" s="46">
        <v>1.7999999999999999E-2</v>
      </c>
      <c r="H329" s="40">
        <f t="shared" si="42"/>
        <v>2213.8199999999997</v>
      </c>
      <c r="I329" s="47">
        <v>645</v>
      </c>
      <c r="J329" s="45">
        <v>0</v>
      </c>
      <c r="K329" s="47">
        <f t="shared" si="43"/>
        <v>0</v>
      </c>
      <c r="L329" s="40">
        <f t="shared" si="44"/>
        <v>1229.9000000000001</v>
      </c>
      <c r="M329" s="40">
        <f t="shared" si="45"/>
        <v>1986.2127939999998</v>
      </c>
      <c r="N329" s="40">
        <f t="shared" si="46"/>
        <v>8696.4672060000012</v>
      </c>
      <c r="O329" s="49">
        <f t="shared" si="47"/>
        <v>7.070873409220263E-2</v>
      </c>
      <c r="P329" s="72"/>
      <c r="Q329" s="54">
        <f>Таблица255445[[#This Row],[Витрина]]*9%</f>
        <v>11069.1</v>
      </c>
      <c r="R329" s="56">
        <f>Таблица255445[[#This Row],[Витрина]]-Q329</f>
        <v>111920.9</v>
      </c>
      <c r="S329" s="57">
        <f>Таблица255445[[#This Row],[Витрина]]*6%</f>
        <v>7379.4</v>
      </c>
      <c r="T329" s="56">
        <f>Таблица255445[[#This Row],[Витрина]]-(Q329+S329)</f>
        <v>104541.5</v>
      </c>
    </row>
    <row r="330" spans="1:20">
      <c r="A330" s="24" t="s">
        <v>206</v>
      </c>
      <c r="B330" s="10">
        <v>93500</v>
      </c>
      <c r="C330" s="10">
        <v>126000</v>
      </c>
      <c r="D330" s="17">
        <f>IF(AND(F330&lt;&gt;"",H330&lt;&gt;"",I330&lt;&gt;"",K330&lt;&gt;""),F330+H330+I330+K330,"")</f>
        <v>24333</v>
      </c>
      <c r="E330" s="14">
        <v>0.17</v>
      </c>
      <c r="F330" s="33">
        <f t="shared" si="41"/>
        <v>21420</v>
      </c>
      <c r="G330" s="22">
        <v>1.7999999999999999E-2</v>
      </c>
      <c r="H330" s="17">
        <f t="shared" si="42"/>
        <v>2268</v>
      </c>
      <c r="I330" s="34">
        <v>645</v>
      </c>
      <c r="J330" s="14">
        <v>0</v>
      </c>
      <c r="K330" s="15">
        <f t="shared" si="43"/>
        <v>0</v>
      </c>
      <c r="L330" s="17">
        <f t="shared" si="44"/>
        <v>1260</v>
      </c>
      <c r="M330" s="10">
        <f t="shared" si="45"/>
        <v>1962.1730999999997</v>
      </c>
      <c r="N330" s="17">
        <f t="shared" si="46"/>
        <v>4944.8269</v>
      </c>
      <c r="O330" s="18">
        <f t="shared" si="47"/>
        <v>3.9244657936507936E-2</v>
      </c>
      <c r="P330" s="73"/>
      <c r="Q330" s="54">
        <f>Таблица255445[[#This Row],[Витрина]]*9%</f>
        <v>11340</v>
      </c>
      <c r="R330" s="56">
        <f>Таблица255445[[#This Row],[Витрина]]-Q330</f>
        <v>114660</v>
      </c>
      <c r="S330" s="57">
        <f>Таблица255445[[#This Row],[Витрина]]*6%</f>
        <v>7560</v>
      </c>
      <c r="T330" s="56">
        <f>Таблица255445[[#This Row],[Витрина]]-(Q330+S330)</f>
        <v>107100</v>
      </c>
    </row>
    <row r="331" spans="1:20" s="43" customFormat="1">
      <c r="A331" s="63" t="s">
        <v>206</v>
      </c>
      <c r="B331" s="40">
        <v>93500</v>
      </c>
      <c r="C331" s="40">
        <v>126000</v>
      </c>
      <c r="D331" s="40">
        <f>IF(AND(F331&lt;&gt;"",H331&lt;&gt;"",I331&lt;&gt;"",K331&lt;&gt;""),F331+H331+I331+K331,"")</f>
        <v>20553</v>
      </c>
      <c r="E331" s="45">
        <v>0.14000000000000001</v>
      </c>
      <c r="F331" s="53">
        <f t="shared" si="41"/>
        <v>17640</v>
      </c>
      <c r="G331" s="46">
        <v>1.7999999999999999E-2</v>
      </c>
      <c r="H331" s="40">
        <f t="shared" si="42"/>
        <v>2268</v>
      </c>
      <c r="I331" s="47">
        <v>645</v>
      </c>
      <c r="J331" s="45">
        <v>0</v>
      </c>
      <c r="K331" s="47">
        <f t="shared" si="43"/>
        <v>0</v>
      </c>
      <c r="L331" s="40">
        <f t="shared" si="44"/>
        <v>1260</v>
      </c>
      <c r="M331" s="40">
        <f t="shared" si="45"/>
        <v>2035.1270999999997</v>
      </c>
      <c r="N331" s="40">
        <f t="shared" si="46"/>
        <v>8651.8729000000021</v>
      </c>
      <c r="O331" s="49">
        <f t="shared" si="47"/>
        <v>6.8665657936507959E-2</v>
      </c>
      <c r="P331" s="72"/>
      <c r="Q331" s="54">
        <f>Таблица255445[[#This Row],[Витрина]]*9%</f>
        <v>11340</v>
      </c>
      <c r="R331" s="56">
        <f>Таблица255445[[#This Row],[Витрина]]-Q331</f>
        <v>114660</v>
      </c>
      <c r="S331" s="57">
        <f>Таблица255445[[#This Row],[Витрина]]*6%</f>
        <v>7560</v>
      </c>
      <c r="T331" s="56">
        <f>Таблица255445[[#This Row],[Витрина]]-(Q331+S331)</f>
        <v>107100</v>
      </c>
    </row>
    <row r="332" spans="1:20" hidden="1">
      <c r="A332" s="24" t="s">
        <v>207</v>
      </c>
      <c r="C332" s="10">
        <v>128990</v>
      </c>
      <c r="D332" s="17">
        <f>IF(AND(F332&lt;&gt;"",H332&lt;&gt;"",I332&lt;&gt;"",K332&lt;&gt;""),F332+H332+I332+K332,"")</f>
        <v>24895.120000000003</v>
      </c>
      <c r="E332" s="14">
        <v>0.17</v>
      </c>
      <c r="F332" s="33">
        <f t="shared" si="41"/>
        <v>21928.300000000003</v>
      </c>
      <c r="G332" s="22">
        <v>1.7999999999999999E-2</v>
      </c>
      <c r="H332" s="17">
        <f t="shared" si="42"/>
        <v>2321.8199999999997</v>
      </c>
      <c r="I332" s="15">
        <v>645</v>
      </c>
      <c r="J332" s="14">
        <v>0</v>
      </c>
      <c r="K332" s="15">
        <f t="shared" si="43"/>
        <v>0</v>
      </c>
      <c r="L332" s="17">
        <f t="shared" si="44"/>
        <v>1289.9000000000001</v>
      </c>
      <c r="M332" s="17">
        <f t="shared" si="45"/>
        <v>2009.0311839999999</v>
      </c>
      <c r="N332" s="17">
        <f t="shared" si="46"/>
        <v>100795.94881599999</v>
      </c>
      <c r="O332" s="18">
        <f t="shared" si="47"/>
        <v>0.78142451985425221</v>
      </c>
      <c r="P332" s="55"/>
      <c r="Q332" s="54">
        <f>Таблица255445[[#This Row],[Витрина]]*9%</f>
        <v>11609.1</v>
      </c>
      <c r="R332" s="56">
        <f>Таблица255445[[#This Row],[Витрина]]-Q332</f>
        <v>117380.9</v>
      </c>
      <c r="S332" s="57">
        <f>Таблица255445[[#This Row],[Витрина]]*6%</f>
        <v>7739.4</v>
      </c>
      <c r="T332" s="56">
        <f>Таблица255445[[#This Row],[Витрина]]-(Q332+S332)</f>
        <v>109641.5</v>
      </c>
    </row>
    <row r="333" spans="1:20" hidden="1">
      <c r="A333" s="24" t="s">
        <v>208</v>
      </c>
      <c r="C333" s="10">
        <v>125200</v>
      </c>
      <c r="D333" s="17">
        <f t="shared" ref="D333" si="48">IF(AND(F333&lt;&gt;"",H333&lt;&gt;"",I333&lt;&gt;"",K333&lt;&gt;""),F333+H333+I333+K333,"")</f>
        <v>24182.6</v>
      </c>
      <c r="E333" s="14">
        <v>0.17</v>
      </c>
      <c r="F333" s="33">
        <f t="shared" si="41"/>
        <v>21284</v>
      </c>
      <c r="G333" s="22">
        <v>1.7999999999999999E-2</v>
      </c>
      <c r="H333" s="17">
        <f t="shared" si="42"/>
        <v>2253.6</v>
      </c>
      <c r="I333" s="34">
        <v>645</v>
      </c>
      <c r="J333" s="14">
        <v>0</v>
      </c>
      <c r="K333" s="15">
        <f t="shared" si="43"/>
        <v>0</v>
      </c>
      <c r="L333" s="17">
        <f t="shared" si="44"/>
        <v>1252</v>
      </c>
      <c r="M333" s="10">
        <f t="shared" si="45"/>
        <v>1949.6358199999997</v>
      </c>
      <c r="N333" s="17">
        <f t="shared" si="46"/>
        <v>97815.764179999998</v>
      </c>
      <c r="O333" s="18">
        <f t="shared" si="47"/>
        <v>0.78127607172523961</v>
      </c>
      <c r="P333" s="55"/>
      <c r="Q333" s="54">
        <f>Таблица255445[[#This Row],[Витрина]]*9%</f>
        <v>11268</v>
      </c>
      <c r="R333" s="56">
        <f>Таблица255445[[#This Row],[Витрина]]-Q333</f>
        <v>113932</v>
      </c>
      <c r="S333" s="57">
        <f>Таблица255445[[#This Row],[Витрина]]*6%</f>
        <v>7512</v>
      </c>
      <c r="T333" s="56">
        <f>Таблица255445[[#This Row],[Витрина]]-(Q333+S333)</f>
        <v>106420</v>
      </c>
    </row>
    <row r="334" spans="1:20" hidden="1">
      <c r="A334" s="24" t="s">
        <v>209</v>
      </c>
      <c r="C334" s="10">
        <v>121290</v>
      </c>
      <c r="D334" s="17">
        <f>IF(AND(F334&lt;&gt;"",H334&lt;&gt;"",I334&lt;&gt;"",K334&lt;&gt;""),F334+H334+I334+K334,"")</f>
        <v>23447.520000000004</v>
      </c>
      <c r="E334" s="14">
        <v>0.17</v>
      </c>
      <c r="F334" s="33">
        <f t="shared" si="41"/>
        <v>20619.300000000003</v>
      </c>
      <c r="G334" s="22">
        <v>1.7999999999999999E-2</v>
      </c>
      <c r="H334" s="17">
        <f t="shared" si="42"/>
        <v>2183.2199999999998</v>
      </c>
      <c r="I334" s="34">
        <v>645</v>
      </c>
      <c r="J334" s="14">
        <v>0</v>
      </c>
      <c r="K334" s="15">
        <f t="shared" si="43"/>
        <v>0</v>
      </c>
      <c r="L334" s="17">
        <f t="shared" si="44"/>
        <v>1212.9000000000001</v>
      </c>
      <c r="M334" s="10">
        <f t="shared" si="45"/>
        <v>1888.3598639999998</v>
      </c>
      <c r="N334" s="17">
        <f t="shared" si="46"/>
        <v>94741.220135999989</v>
      </c>
      <c r="O334" s="18">
        <f t="shared" si="47"/>
        <v>0.78111320089042779</v>
      </c>
      <c r="P334" s="55"/>
      <c r="Q334" s="54">
        <f>Таблица255445[[#This Row],[Витрина]]*9%</f>
        <v>10916.1</v>
      </c>
      <c r="R334" s="56">
        <f>Таблица255445[[#This Row],[Витрина]]-Q334</f>
        <v>110373.9</v>
      </c>
      <c r="S334" s="57">
        <f>Таблица255445[[#This Row],[Витрина]]*6%</f>
        <v>7277.4</v>
      </c>
      <c r="T334" s="56">
        <f>Таблица255445[[#This Row],[Витрина]]-(Q334+S334)</f>
        <v>103096.5</v>
      </c>
    </row>
    <row r="335" spans="1:20" hidden="1">
      <c r="A335" s="24" t="s">
        <v>210</v>
      </c>
      <c r="C335" s="10">
        <v>129800</v>
      </c>
      <c r="D335" s="17">
        <f>IF(AND(F335&lt;&gt;"",H335&lt;&gt;"",I335&lt;&gt;"",K335&lt;&gt;""),F335+H335+I335+K335,"")</f>
        <v>25047.4</v>
      </c>
      <c r="E335" s="14">
        <v>0.17</v>
      </c>
      <c r="F335" s="33">
        <f t="shared" si="41"/>
        <v>22066</v>
      </c>
      <c r="G335" s="22">
        <v>1.7999999999999999E-2</v>
      </c>
      <c r="H335" s="17">
        <f t="shared" si="42"/>
        <v>2336.3999999999996</v>
      </c>
      <c r="I335" s="34">
        <v>645</v>
      </c>
      <c r="J335" s="14">
        <v>0</v>
      </c>
      <c r="K335" s="15">
        <f t="shared" si="43"/>
        <v>0</v>
      </c>
      <c r="L335" s="17">
        <f t="shared" si="44"/>
        <v>1298</v>
      </c>
      <c r="M335" s="10">
        <f t="shared" si="45"/>
        <v>2021.7251799999999</v>
      </c>
      <c r="N335" s="17">
        <f t="shared" si="46"/>
        <v>101432.87482</v>
      </c>
      <c r="O335" s="18">
        <f t="shared" si="47"/>
        <v>0.78145512187981503</v>
      </c>
      <c r="P335" s="55"/>
      <c r="Q335" s="54">
        <f>Таблица255445[[#This Row],[Витрина]]*9%</f>
        <v>11682</v>
      </c>
      <c r="R335" s="56">
        <f>Таблица255445[[#This Row],[Витрина]]-Q335</f>
        <v>118118</v>
      </c>
      <c r="S335" s="57">
        <f>Таблица255445[[#This Row],[Витрина]]*6%</f>
        <v>7788</v>
      </c>
      <c r="T335" s="56">
        <f>Таблица255445[[#This Row],[Витрина]]-(Q335+S335)</f>
        <v>110330</v>
      </c>
    </row>
    <row r="336" spans="1:20" hidden="1">
      <c r="A336" s="21" t="s">
        <v>211</v>
      </c>
      <c r="C336" s="10">
        <v>185990</v>
      </c>
      <c r="D336" s="17">
        <f>IF(AND(F336&lt;&gt;"",H336&lt;&gt;"",I336&lt;&gt;"",K336&lt;&gt;""),F336+H336+I336+K336,"")</f>
        <v>35611.120000000003</v>
      </c>
      <c r="E336" s="14">
        <v>0.17</v>
      </c>
      <c r="F336" s="33">
        <f t="shared" si="41"/>
        <v>31618.300000000003</v>
      </c>
      <c r="G336" s="22">
        <v>1.7999999999999999E-2</v>
      </c>
      <c r="H336" s="17">
        <f t="shared" si="42"/>
        <v>3347.8199999999997</v>
      </c>
      <c r="I336" s="15">
        <v>645</v>
      </c>
      <c r="J336" s="14">
        <v>0</v>
      </c>
      <c r="K336" s="15">
        <f t="shared" si="43"/>
        <v>0</v>
      </c>
      <c r="L336" s="17">
        <f t="shared" si="44"/>
        <v>1859.9</v>
      </c>
      <c r="M336" s="17">
        <f t="shared" si="45"/>
        <v>2902.3123839999998</v>
      </c>
      <c r="N336" s="17">
        <f t="shared" si="46"/>
        <v>145616.66761599999</v>
      </c>
      <c r="O336" s="18">
        <f t="shared" si="47"/>
        <v>0.78292740263455018</v>
      </c>
      <c r="P336" s="55"/>
      <c r="Q336" s="54">
        <f>Таблица255445[[#This Row],[Витрина]]*9%</f>
        <v>16739.099999999999</v>
      </c>
      <c r="R336" s="56">
        <f>Таблица255445[[#This Row],[Витрина]]-Q336</f>
        <v>169250.9</v>
      </c>
      <c r="S336" s="57">
        <f>Таблица255445[[#This Row],[Витрина]]*6%</f>
        <v>11159.4</v>
      </c>
      <c r="T336" s="56">
        <f>Таблица255445[[#This Row],[Витрина]]-(Q336+S336)</f>
        <v>158091.5</v>
      </c>
    </row>
    <row r="337" spans="1:20" hidden="1">
      <c r="A337" s="8" t="s">
        <v>212</v>
      </c>
      <c r="D337" s="11" t="str">
        <f t="shared" si="32"/>
        <v/>
      </c>
      <c r="E337" s="14">
        <v>0.17</v>
      </c>
      <c r="F337" s="13" t="str">
        <f t="shared" si="41"/>
        <v/>
      </c>
      <c r="G337" s="22">
        <v>1.7999999999999999E-2</v>
      </c>
      <c r="H337" s="13" t="str">
        <f t="shared" si="42"/>
        <v/>
      </c>
      <c r="I337" s="11"/>
      <c r="J337" s="14">
        <v>0</v>
      </c>
      <c r="K337" s="15" t="str">
        <f t="shared" si="43"/>
        <v/>
      </c>
      <c r="L337" s="16">
        <f t="shared" si="44"/>
        <v>0</v>
      </c>
      <c r="M337" s="11" t="str">
        <f t="shared" si="45"/>
        <v/>
      </c>
      <c r="N337" s="17" t="str">
        <f t="shared" si="46"/>
        <v/>
      </c>
      <c r="O337" s="18" t="str">
        <f t="shared" si="47"/>
        <v/>
      </c>
      <c r="P337" s="55"/>
      <c r="Q337" s="54">
        <f>Таблица255445[[#This Row],[Витрина]]*9%</f>
        <v>0</v>
      </c>
      <c r="R337" s="56">
        <f>Таблица255445[[#This Row],[Витрина]]-Q337</f>
        <v>0</v>
      </c>
      <c r="S337" s="57">
        <f>Таблица255445[[#This Row],[Витрина]]*6%</f>
        <v>0</v>
      </c>
      <c r="T337" s="56">
        <f>Таблица255445[[#This Row],[Витрина]]-(Q337+S337)</f>
        <v>0</v>
      </c>
    </row>
    <row r="338" spans="1:20" hidden="1">
      <c r="A338" s="21" t="s">
        <v>213</v>
      </c>
      <c r="D338" s="11" t="str">
        <f t="shared" si="32"/>
        <v/>
      </c>
      <c r="E338" s="14">
        <v>0.17</v>
      </c>
      <c r="F338" s="13" t="str">
        <f t="shared" si="41"/>
        <v/>
      </c>
      <c r="G338" s="22">
        <v>1.7999999999999999E-2</v>
      </c>
      <c r="H338" s="13" t="str">
        <f t="shared" si="42"/>
        <v/>
      </c>
      <c r="I338" s="11">
        <v>700</v>
      </c>
      <c r="J338" s="14">
        <v>0</v>
      </c>
      <c r="K338" s="15" t="str">
        <f t="shared" si="43"/>
        <v/>
      </c>
      <c r="L338" s="16">
        <f t="shared" si="44"/>
        <v>0</v>
      </c>
      <c r="M338" s="11" t="str">
        <f t="shared" si="45"/>
        <v/>
      </c>
      <c r="N338" s="17" t="str">
        <f t="shared" si="46"/>
        <v/>
      </c>
      <c r="O338" s="18" t="str">
        <f t="shared" si="47"/>
        <v/>
      </c>
      <c r="P338" s="55"/>
      <c r="Q338" s="54">
        <f>Таблица255445[[#This Row],[Витрина]]*9%</f>
        <v>0</v>
      </c>
      <c r="R338" s="56">
        <f>Таблица255445[[#This Row],[Витрина]]-Q338</f>
        <v>0</v>
      </c>
      <c r="S338" s="57">
        <f>Таблица255445[[#This Row],[Витрина]]*6%</f>
        <v>0</v>
      </c>
      <c r="T338" s="56">
        <f>Таблица255445[[#This Row],[Витрина]]-(Q338+S338)</f>
        <v>0</v>
      </c>
    </row>
    <row r="339" spans="1:20" hidden="1">
      <c r="A339" s="21" t="s">
        <v>214</v>
      </c>
      <c r="D339" s="11" t="str">
        <f t="shared" si="32"/>
        <v/>
      </c>
      <c r="E339" s="14">
        <v>0.17</v>
      </c>
      <c r="F339" s="13" t="str">
        <f t="shared" si="41"/>
        <v/>
      </c>
      <c r="G339" s="22">
        <v>1.7999999999999999E-2</v>
      </c>
      <c r="H339" s="13" t="str">
        <f t="shared" si="42"/>
        <v/>
      </c>
      <c r="I339" s="11">
        <v>700</v>
      </c>
      <c r="J339" s="14">
        <v>0</v>
      </c>
      <c r="K339" s="15" t="str">
        <f t="shared" si="43"/>
        <v/>
      </c>
      <c r="L339" s="16">
        <f t="shared" si="44"/>
        <v>0</v>
      </c>
      <c r="M339" s="11" t="str">
        <f t="shared" si="45"/>
        <v/>
      </c>
      <c r="N339" s="17" t="str">
        <f t="shared" si="46"/>
        <v/>
      </c>
      <c r="O339" s="18" t="str">
        <f t="shared" si="47"/>
        <v/>
      </c>
      <c r="P339" s="55"/>
      <c r="Q339" s="54">
        <f>Таблица255445[[#This Row],[Витрина]]*9%</f>
        <v>0</v>
      </c>
      <c r="R339" s="56">
        <f>Таблица255445[[#This Row],[Витрина]]-Q339</f>
        <v>0</v>
      </c>
      <c r="S339" s="57">
        <f>Таблица255445[[#This Row],[Витрина]]*6%</f>
        <v>0</v>
      </c>
      <c r="T339" s="56">
        <f>Таблица255445[[#This Row],[Витрина]]-(Q339+S339)</f>
        <v>0</v>
      </c>
    </row>
    <row r="340" spans="1:20" hidden="1">
      <c r="D340" s="11" t="str">
        <f t="shared" si="32"/>
        <v/>
      </c>
      <c r="E340" s="14">
        <v>0.17</v>
      </c>
      <c r="F340" s="13" t="str">
        <f t="shared" si="41"/>
        <v/>
      </c>
      <c r="G340" s="22">
        <v>1.7999999999999999E-2</v>
      </c>
      <c r="H340" s="13" t="str">
        <f t="shared" si="42"/>
        <v/>
      </c>
      <c r="I340" s="11"/>
      <c r="J340" s="14">
        <v>0</v>
      </c>
      <c r="K340" s="15" t="str">
        <f t="shared" si="43"/>
        <v/>
      </c>
      <c r="L340" s="16">
        <f t="shared" si="44"/>
        <v>0</v>
      </c>
      <c r="M340" s="11" t="str">
        <f t="shared" si="45"/>
        <v/>
      </c>
      <c r="N340" s="17" t="str">
        <f t="shared" si="46"/>
        <v/>
      </c>
      <c r="O340" s="18" t="str">
        <f t="shared" si="47"/>
        <v/>
      </c>
      <c r="P340" s="55"/>
      <c r="Q340" s="54">
        <f>Таблица255445[[#This Row],[Витрина]]*9%</f>
        <v>0</v>
      </c>
      <c r="R340" s="56">
        <f>Таблица255445[[#This Row],[Витрина]]-Q340</f>
        <v>0</v>
      </c>
      <c r="S340" s="57">
        <f>Таблица255445[[#This Row],[Витрина]]*6%</f>
        <v>0</v>
      </c>
      <c r="T340" s="56">
        <f>Таблица255445[[#This Row],[Витрина]]-(Q340+S340)</f>
        <v>0</v>
      </c>
    </row>
    <row r="341" spans="1:20" hidden="1">
      <c r="A341" s="24" t="s">
        <v>215</v>
      </c>
      <c r="D341" s="11" t="str">
        <f t="shared" si="32"/>
        <v/>
      </c>
      <c r="E341" s="14">
        <v>0.17</v>
      </c>
      <c r="F341" s="13" t="str">
        <f t="shared" si="41"/>
        <v/>
      </c>
      <c r="G341" s="22">
        <v>1.7999999999999999E-2</v>
      </c>
      <c r="H341" s="13" t="str">
        <f t="shared" si="42"/>
        <v/>
      </c>
      <c r="I341" s="11">
        <v>700</v>
      </c>
      <c r="J341" s="14">
        <v>0</v>
      </c>
      <c r="K341" s="15" t="str">
        <f t="shared" si="43"/>
        <v/>
      </c>
      <c r="L341" s="16">
        <f t="shared" si="44"/>
        <v>0</v>
      </c>
      <c r="M341" s="11" t="str">
        <f t="shared" si="45"/>
        <v/>
      </c>
      <c r="N341" s="17" t="str">
        <f t="shared" si="46"/>
        <v/>
      </c>
      <c r="O341" s="18" t="str">
        <f t="shared" si="47"/>
        <v/>
      </c>
      <c r="P341" s="55"/>
      <c r="Q341" s="54">
        <f>Таблица255445[[#This Row],[Витрина]]*9%</f>
        <v>0</v>
      </c>
      <c r="R341" s="56">
        <f>Таблица255445[[#This Row],[Витрина]]-Q341</f>
        <v>0</v>
      </c>
      <c r="S341" s="57">
        <f>Таблица255445[[#This Row],[Витрина]]*6%</f>
        <v>0</v>
      </c>
      <c r="T341" s="56">
        <f>Таблица255445[[#This Row],[Витрина]]-(Q341+S341)</f>
        <v>0</v>
      </c>
    </row>
    <row r="342" spans="1:20" hidden="1">
      <c r="D342" s="11" t="str">
        <f t="shared" si="32"/>
        <v/>
      </c>
      <c r="E342" s="14">
        <v>0.17</v>
      </c>
      <c r="F342" s="13" t="str">
        <f t="shared" si="41"/>
        <v/>
      </c>
      <c r="G342" s="22">
        <v>1.7999999999999999E-2</v>
      </c>
      <c r="H342" s="13" t="str">
        <f t="shared" si="42"/>
        <v/>
      </c>
      <c r="I342" s="11"/>
      <c r="J342" s="14">
        <v>0</v>
      </c>
      <c r="K342" s="15" t="str">
        <f t="shared" si="43"/>
        <v/>
      </c>
      <c r="L342" s="16">
        <f t="shared" si="44"/>
        <v>0</v>
      </c>
      <c r="M342" s="11" t="str">
        <f t="shared" si="45"/>
        <v/>
      </c>
      <c r="N342" s="17" t="str">
        <f t="shared" si="46"/>
        <v/>
      </c>
      <c r="O342" s="18" t="str">
        <f t="shared" si="47"/>
        <v/>
      </c>
      <c r="P342" s="55"/>
      <c r="Q342" s="54">
        <f>Таблица255445[[#This Row],[Витрина]]*9%</f>
        <v>0</v>
      </c>
      <c r="R342" s="56">
        <f>Таблица255445[[#This Row],[Витрина]]-Q342</f>
        <v>0</v>
      </c>
      <c r="S342" s="57">
        <f>Таблица255445[[#This Row],[Витрина]]*6%</f>
        <v>0</v>
      </c>
      <c r="T342" s="56">
        <f>Таблица255445[[#This Row],[Витрина]]-(Q342+S342)</f>
        <v>0</v>
      </c>
    </row>
    <row r="343" spans="1:20" hidden="1">
      <c r="A343" s="24" t="s">
        <v>216</v>
      </c>
      <c r="D343" s="11" t="str">
        <f t="shared" si="32"/>
        <v/>
      </c>
      <c r="E343" s="14">
        <v>0.17</v>
      </c>
      <c r="F343" s="13" t="str">
        <f t="shared" si="41"/>
        <v/>
      </c>
      <c r="G343" s="22">
        <v>1.7999999999999999E-2</v>
      </c>
      <c r="H343" s="13" t="str">
        <f t="shared" si="42"/>
        <v/>
      </c>
      <c r="I343" s="11">
        <v>700</v>
      </c>
      <c r="J343" s="14">
        <v>0</v>
      </c>
      <c r="K343" s="15" t="str">
        <f t="shared" si="43"/>
        <v/>
      </c>
      <c r="L343" s="16">
        <f t="shared" si="44"/>
        <v>0</v>
      </c>
      <c r="M343" s="11" t="str">
        <f t="shared" si="45"/>
        <v/>
      </c>
      <c r="N343" s="17" t="str">
        <f t="shared" si="46"/>
        <v/>
      </c>
      <c r="O343" s="18" t="str">
        <f t="shared" si="47"/>
        <v/>
      </c>
      <c r="P343" s="55"/>
      <c r="Q343" s="54">
        <f>Таблица255445[[#This Row],[Витрина]]*9%</f>
        <v>0</v>
      </c>
      <c r="R343" s="56">
        <f>Таблица255445[[#This Row],[Витрина]]-Q343</f>
        <v>0</v>
      </c>
      <c r="S343" s="57">
        <f>Таблица255445[[#This Row],[Витрина]]*6%</f>
        <v>0</v>
      </c>
      <c r="T343" s="56">
        <f>Таблица255445[[#This Row],[Витрина]]-(Q343+S343)</f>
        <v>0</v>
      </c>
    </row>
    <row r="344" spans="1:20" hidden="1">
      <c r="A344" s="24" t="s">
        <v>217</v>
      </c>
      <c r="D344" s="11" t="str">
        <f t="shared" si="32"/>
        <v/>
      </c>
      <c r="E344" s="14">
        <v>0.17</v>
      </c>
      <c r="F344" s="13" t="str">
        <f t="shared" si="41"/>
        <v/>
      </c>
      <c r="G344" s="22">
        <v>1.7999999999999999E-2</v>
      </c>
      <c r="H344" s="13" t="str">
        <f t="shared" si="42"/>
        <v/>
      </c>
      <c r="I344" s="11">
        <v>700</v>
      </c>
      <c r="J344" s="14">
        <v>0</v>
      </c>
      <c r="K344" s="15" t="str">
        <f t="shared" si="43"/>
        <v/>
      </c>
      <c r="L344" s="16">
        <f t="shared" si="44"/>
        <v>0</v>
      </c>
      <c r="M344" s="11" t="str">
        <f t="shared" si="45"/>
        <v/>
      </c>
      <c r="N344" s="17" t="str">
        <f t="shared" si="46"/>
        <v/>
      </c>
      <c r="O344" s="18" t="str">
        <f t="shared" si="47"/>
        <v/>
      </c>
      <c r="P344" s="55"/>
      <c r="Q344" s="54">
        <f>Таблица255445[[#This Row],[Витрина]]*9%</f>
        <v>0</v>
      </c>
      <c r="R344" s="56">
        <f>Таблица255445[[#This Row],[Витрина]]-Q344</f>
        <v>0</v>
      </c>
      <c r="S344" s="57">
        <f>Таблица255445[[#This Row],[Витрина]]*6%</f>
        <v>0</v>
      </c>
      <c r="T344" s="56">
        <f>Таблица255445[[#This Row],[Витрина]]-(Q344+S344)</f>
        <v>0</v>
      </c>
    </row>
    <row r="345" spans="1:20" ht="17.100000000000001" hidden="1" customHeight="1">
      <c r="A345" s="35" t="s">
        <v>218</v>
      </c>
      <c r="D345" s="11" t="str">
        <f t="shared" si="32"/>
        <v/>
      </c>
      <c r="E345" s="14"/>
      <c r="F345" s="13" t="str">
        <f t="shared" si="41"/>
        <v/>
      </c>
      <c r="G345" s="22"/>
      <c r="H345" s="13" t="str">
        <f t="shared" si="42"/>
        <v/>
      </c>
      <c r="I345" s="11"/>
      <c r="J345" s="14">
        <v>1.4999999999999999E-2</v>
      </c>
      <c r="K345" s="15" t="str">
        <f t="shared" si="43"/>
        <v/>
      </c>
      <c r="L345" s="16">
        <f t="shared" si="44"/>
        <v>0</v>
      </c>
      <c r="M345" s="11" t="str">
        <f t="shared" si="45"/>
        <v/>
      </c>
      <c r="N345" s="17" t="str">
        <f t="shared" si="46"/>
        <v/>
      </c>
      <c r="O345" s="18" t="str">
        <f t="shared" si="47"/>
        <v/>
      </c>
      <c r="P345" s="55"/>
      <c r="Q345" s="54">
        <f>Таблица255445[[#This Row],[Витрина]]*9%</f>
        <v>0</v>
      </c>
      <c r="R345" s="56">
        <f>Таблица255445[[#This Row],[Витрина]]-Q345</f>
        <v>0</v>
      </c>
      <c r="S345" s="57">
        <f>Таблица255445[[#This Row],[Витрина]]*6%</f>
        <v>0</v>
      </c>
      <c r="T345" s="56">
        <f>Таблица255445[[#This Row],[Витрина]]-(Q345+S345)</f>
        <v>0</v>
      </c>
    </row>
    <row r="346" spans="1:20" hidden="1">
      <c r="A346" s="27" t="s">
        <v>219</v>
      </c>
      <c r="B346" s="10">
        <v>25500</v>
      </c>
      <c r="C346" s="64">
        <v>37490</v>
      </c>
      <c r="D346" s="13">
        <f t="shared" si="32"/>
        <v>8842.8000000000011</v>
      </c>
      <c r="E346" s="14">
        <v>0.17</v>
      </c>
      <c r="F346" s="13">
        <f t="shared" si="41"/>
        <v>6373.3</v>
      </c>
      <c r="G346" s="22">
        <v>3.5000000000000003E-2</v>
      </c>
      <c r="H346" s="13">
        <f t="shared" si="42"/>
        <v>1312.15</v>
      </c>
      <c r="I346" s="11">
        <v>595</v>
      </c>
      <c r="J346" s="14">
        <v>1.4999999999999999E-2</v>
      </c>
      <c r="K346" s="15">
        <f t="shared" si="43"/>
        <v>562.35</v>
      </c>
      <c r="L346" s="16">
        <f t="shared" si="44"/>
        <v>374.90000000000003</v>
      </c>
      <c r="M346" s="11">
        <f t="shared" si="45"/>
        <v>552.89095999999984</v>
      </c>
      <c r="N346" s="17">
        <f t="shared" si="46"/>
        <v>2219.4090399999986</v>
      </c>
      <c r="O346" s="18">
        <f t="shared" si="47"/>
        <v>5.9200027740730826E-2</v>
      </c>
      <c r="P346" s="55"/>
      <c r="Q346" s="54">
        <f>Таблица255445[[#This Row],[Витрина]]*9%</f>
        <v>3374.1</v>
      </c>
      <c r="R346" s="56">
        <f>Таблица255445[[#This Row],[Витрина]]-Q346</f>
        <v>34115.9</v>
      </c>
      <c r="S346" s="57">
        <f>Таблица255445[[#This Row],[Витрина]]*6%</f>
        <v>2249.4</v>
      </c>
      <c r="T346" s="56">
        <f>Таблица255445[[#This Row],[Витрина]]-(Q346+S346)</f>
        <v>31866.5</v>
      </c>
    </row>
    <row r="347" spans="1:20" s="43" customFormat="1" hidden="1">
      <c r="A347" s="52" t="s">
        <v>219</v>
      </c>
      <c r="B347" s="10">
        <v>25500</v>
      </c>
      <c r="C347" s="64">
        <v>37490</v>
      </c>
      <c r="D347" s="44">
        <f t="shared" si="32"/>
        <v>8467.9000000000015</v>
      </c>
      <c r="E347" s="45">
        <v>0.16</v>
      </c>
      <c r="F347" s="44">
        <f t="shared" si="41"/>
        <v>5998.4000000000005</v>
      </c>
      <c r="G347" s="46">
        <v>3.5000000000000003E-2</v>
      </c>
      <c r="H347" s="44">
        <f t="shared" si="42"/>
        <v>1312.15</v>
      </c>
      <c r="I347" s="44">
        <v>595</v>
      </c>
      <c r="J347" s="45">
        <v>1.4999999999999999E-2</v>
      </c>
      <c r="K347" s="47">
        <f t="shared" si="43"/>
        <v>562.35</v>
      </c>
      <c r="L347" s="48">
        <f t="shared" si="44"/>
        <v>374.90000000000003</v>
      </c>
      <c r="M347" s="44">
        <f t="shared" si="45"/>
        <v>560.12652999999989</v>
      </c>
      <c r="N347" s="40">
        <f t="shared" si="46"/>
        <v>2587.0734699999957</v>
      </c>
      <c r="O347" s="49">
        <f t="shared" si="47"/>
        <v>6.9007027740730753E-2</v>
      </c>
      <c r="P347" s="70"/>
      <c r="Q347" s="54">
        <f>Таблица255445[[#This Row],[Витрина]]*9%</f>
        <v>3374.1</v>
      </c>
      <c r="R347" s="56">
        <f>Таблица255445[[#This Row],[Витрина]]-Q347</f>
        <v>34115.9</v>
      </c>
      <c r="S347" s="57">
        <f>Таблица255445[[#This Row],[Витрина]]*6%</f>
        <v>2249.4</v>
      </c>
      <c r="T347" s="56">
        <f>Таблица255445[[#This Row],[Витрина]]-(Q347+S347)</f>
        <v>31866.5</v>
      </c>
    </row>
    <row r="348" spans="1:20" hidden="1">
      <c r="A348" s="27" t="s">
        <v>220</v>
      </c>
      <c r="B348" s="10">
        <v>25700</v>
      </c>
      <c r="C348" s="10">
        <v>37490</v>
      </c>
      <c r="D348" s="13">
        <f t="shared" si="32"/>
        <v>8842.8000000000011</v>
      </c>
      <c r="E348" s="14">
        <v>0.17</v>
      </c>
      <c r="F348" s="13">
        <f t="shared" si="41"/>
        <v>6373.3</v>
      </c>
      <c r="G348" s="22">
        <v>3.5000000000000003E-2</v>
      </c>
      <c r="H348" s="13">
        <f t="shared" si="42"/>
        <v>1312.15</v>
      </c>
      <c r="I348" s="11">
        <v>595</v>
      </c>
      <c r="J348" s="14">
        <v>1.4999999999999999E-2</v>
      </c>
      <c r="K348" s="15">
        <f t="shared" si="43"/>
        <v>562.35</v>
      </c>
      <c r="L348" s="16">
        <f t="shared" si="44"/>
        <v>374.90000000000003</v>
      </c>
      <c r="M348" s="11">
        <f t="shared" si="45"/>
        <v>552.89095999999984</v>
      </c>
      <c r="N348" s="17">
        <f t="shared" si="46"/>
        <v>2019.4090399999986</v>
      </c>
      <c r="O348" s="18">
        <f t="shared" si="47"/>
        <v>5.3865271805814845E-2</v>
      </c>
      <c r="P348" s="55"/>
      <c r="Q348" s="54">
        <f>Таблица255445[[#This Row],[Витрина]]*9%</f>
        <v>3374.1</v>
      </c>
      <c r="R348" s="56">
        <f>Таблица255445[[#This Row],[Витрина]]-Q348</f>
        <v>34115.9</v>
      </c>
      <c r="S348" s="57">
        <f>Таблица255445[[#This Row],[Витрина]]*6%</f>
        <v>2249.4</v>
      </c>
      <c r="T348" s="56">
        <f>Таблица255445[[#This Row],[Витрина]]-(Q348+S348)</f>
        <v>31866.5</v>
      </c>
    </row>
    <row r="349" spans="1:20" s="43" customFormat="1" hidden="1">
      <c r="A349" s="52" t="s">
        <v>220</v>
      </c>
      <c r="B349" s="40">
        <v>25700</v>
      </c>
      <c r="C349" s="40">
        <v>37490</v>
      </c>
      <c r="D349" s="44">
        <f t="shared" si="32"/>
        <v>8467.9000000000015</v>
      </c>
      <c r="E349" s="45">
        <v>0.16</v>
      </c>
      <c r="F349" s="44">
        <f t="shared" si="41"/>
        <v>5998.4000000000005</v>
      </c>
      <c r="G349" s="46">
        <v>3.5000000000000003E-2</v>
      </c>
      <c r="H349" s="44">
        <f t="shared" si="42"/>
        <v>1312.15</v>
      </c>
      <c r="I349" s="44">
        <v>595</v>
      </c>
      <c r="J349" s="45">
        <v>1.4999999999999999E-2</v>
      </c>
      <c r="K349" s="47">
        <f t="shared" si="43"/>
        <v>562.35</v>
      </c>
      <c r="L349" s="48">
        <f t="shared" si="44"/>
        <v>374.90000000000003</v>
      </c>
      <c r="M349" s="44">
        <f t="shared" si="45"/>
        <v>560.12652999999989</v>
      </c>
      <c r="N349" s="40">
        <f t="shared" si="46"/>
        <v>2387.0734699999957</v>
      </c>
      <c r="O349" s="49">
        <f t="shared" si="47"/>
        <v>6.3672271805814765E-2</v>
      </c>
      <c r="P349" s="70"/>
      <c r="Q349" s="54">
        <f>Таблица255445[[#This Row],[Витрина]]*9%</f>
        <v>3374.1</v>
      </c>
      <c r="R349" s="56">
        <f>Таблица255445[[#This Row],[Витрина]]-Q349</f>
        <v>34115.9</v>
      </c>
      <c r="S349" s="57">
        <f>Таблица255445[[#This Row],[Витрина]]*6%</f>
        <v>2249.4</v>
      </c>
      <c r="T349" s="56">
        <f>Таблица255445[[#This Row],[Витрина]]-(Q349+S349)</f>
        <v>31866.5</v>
      </c>
    </row>
    <row r="350" spans="1:20" hidden="1">
      <c r="A350" s="27" t="s">
        <v>221</v>
      </c>
      <c r="D350" s="13" t="str">
        <f t="shared" si="32"/>
        <v/>
      </c>
      <c r="E350" s="14">
        <v>0.17</v>
      </c>
      <c r="F350" s="13" t="str">
        <f t="shared" si="41"/>
        <v/>
      </c>
      <c r="G350" s="22">
        <v>3.5000000000000003E-2</v>
      </c>
      <c r="H350" s="13" t="str">
        <f t="shared" si="42"/>
        <v/>
      </c>
      <c r="I350" s="11">
        <v>595</v>
      </c>
      <c r="J350" s="14">
        <v>1.4999999999999999E-2</v>
      </c>
      <c r="K350" s="15" t="str">
        <f t="shared" si="43"/>
        <v/>
      </c>
      <c r="L350" s="16">
        <f t="shared" si="44"/>
        <v>0</v>
      </c>
      <c r="M350" s="11" t="str">
        <f t="shared" si="45"/>
        <v/>
      </c>
      <c r="N350" s="17" t="str">
        <f t="shared" si="46"/>
        <v/>
      </c>
      <c r="O350" s="18" t="str">
        <f t="shared" si="47"/>
        <v/>
      </c>
      <c r="P350" s="55"/>
      <c r="Q350" s="54">
        <f>Таблица255445[[#This Row],[Витрина]]*9%</f>
        <v>0</v>
      </c>
      <c r="R350" s="56">
        <f>Таблица255445[[#This Row],[Витрина]]-Q350</f>
        <v>0</v>
      </c>
      <c r="S350" s="57">
        <f>Таблица255445[[#This Row],[Витрина]]*6%</f>
        <v>0</v>
      </c>
      <c r="T350" s="56">
        <f>Таблица255445[[#This Row],[Витрина]]-(Q350+S350)</f>
        <v>0</v>
      </c>
    </row>
    <row r="351" spans="1:20" s="43" customFormat="1" hidden="1">
      <c r="A351" s="52" t="s">
        <v>221</v>
      </c>
      <c r="B351" s="40"/>
      <c r="C351" s="40"/>
      <c r="D351" s="44" t="str">
        <f t="shared" si="32"/>
        <v/>
      </c>
      <c r="E351" s="45">
        <v>0.16</v>
      </c>
      <c r="F351" s="44" t="str">
        <f t="shared" si="41"/>
        <v/>
      </c>
      <c r="G351" s="46">
        <v>3.5000000000000003E-2</v>
      </c>
      <c r="H351" s="44" t="str">
        <f t="shared" si="42"/>
        <v/>
      </c>
      <c r="I351" s="44">
        <v>595</v>
      </c>
      <c r="J351" s="45">
        <v>1.4999999999999999E-2</v>
      </c>
      <c r="K351" s="47" t="str">
        <f t="shared" si="43"/>
        <v/>
      </c>
      <c r="L351" s="48">
        <f t="shared" si="44"/>
        <v>0</v>
      </c>
      <c r="M351" s="44" t="str">
        <f t="shared" si="45"/>
        <v/>
      </c>
      <c r="N351" s="40" t="str">
        <f t="shared" si="46"/>
        <v/>
      </c>
      <c r="O351" s="49" t="str">
        <f t="shared" si="47"/>
        <v/>
      </c>
      <c r="P351" s="70"/>
      <c r="Q351" s="54">
        <f>Таблица255445[[#This Row],[Витрина]]*9%</f>
        <v>0</v>
      </c>
      <c r="R351" s="56">
        <f>Таблица255445[[#This Row],[Витрина]]-Q351</f>
        <v>0</v>
      </c>
      <c r="S351" s="57">
        <f>Таблица255445[[#This Row],[Витрина]]*6%</f>
        <v>0</v>
      </c>
      <c r="T351" s="56">
        <f>Таблица255445[[#This Row],[Витрина]]-(Q351+S351)</f>
        <v>0</v>
      </c>
    </row>
    <row r="352" spans="1:20" hidden="1">
      <c r="A352" s="30" t="s">
        <v>222</v>
      </c>
      <c r="D352" s="11" t="str">
        <f t="shared" si="32"/>
        <v/>
      </c>
      <c r="E352" s="14"/>
      <c r="F352" s="13" t="str">
        <f t="shared" si="41"/>
        <v/>
      </c>
      <c r="G352" s="22"/>
      <c r="H352" s="13" t="str">
        <f t="shared" si="42"/>
        <v/>
      </c>
      <c r="I352" s="11"/>
      <c r="J352" s="14">
        <v>1.4999999999999999E-2</v>
      </c>
      <c r="K352" s="15" t="str">
        <f t="shared" si="43"/>
        <v/>
      </c>
      <c r="L352" s="16">
        <f t="shared" si="44"/>
        <v>0</v>
      </c>
      <c r="M352" s="11" t="str">
        <f t="shared" si="45"/>
        <v/>
      </c>
      <c r="N352" s="17" t="str">
        <f t="shared" si="46"/>
        <v/>
      </c>
      <c r="O352" s="18" t="str">
        <f t="shared" si="47"/>
        <v/>
      </c>
      <c r="P352" s="55"/>
      <c r="Q352" s="54">
        <f>Таблица255445[[#This Row],[Витрина]]*9%</f>
        <v>0</v>
      </c>
      <c r="R352" s="56">
        <f>Таблица255445[[#This Row],[Витрина]]-Q352</f>
        <v>0</v>
      </c>
      <c r="S352" s="57">
        <f>Таблица255445[[#This Row],[Витрина]]*6%</f>
        <v>0</v>
      </c>
      <c r="T352" s="56">
        <f>Таблица255445[[#This Row],[Витрина]]-(Q352+S352)</f>
        <v>0</v>
      </c>
    </row>
    <row r="353" spans="1:20" hidden="1">
      <c r="A353" s="36" t="s">
        <v>223</v>
      </c>
      <c r="B353" s="10">
        <v>35400</v>
      </c>
      <c r="C353" s="10">
        <v>52250</v>
      </c>
      <c r="D353" s="11">
        <f t="shared" si="32"/>
        <v>12090</v>
      </c>
      <c r="E353" s="14">
        <v>0.17</v>
      </c>
      <c r="F353" s="13">
        <f t="shared" si="41"/>
        <v>8882.5</v>
      </c>
      <c r="G353" s="22">
        <v>3.5000000000000003E-2</v>
      </c>
      <c r="H353" s="13">
        <f t="shared" si="42"/>
        <v>1828.7500000000002</v>
      </c>
      <c r="I353" s="11">
        <v>595</v>
      </c>
      <c r="J353" s="14">
        <v>1.4999999999999999E-2</v>
      </c>
      <c r="K353" s="15">
        <f t="shared" si="43"/>
        <v>783.75</v>
      </c>
      <c r="L353" s="16">
        <f t="shared" si="44"/>
        <v>522.5</v>
      </c>
      <c r="M353" s="11">
        <f t="shared" si="45"/>
        <v>775.08799999999985</v>
      </c>
      <c r="N353" s="17">
        <f t="shared" si="46"/>
        <v>3462.4119999999966</v>
      </c>
      <c r="O353" s="18">
        <f t="shared" si="47"/>
        <v>6.6266258373205683E-2</v>
      </c>
      <c r="P353" s="55"/>
      <c r="Q353" s="54">
        <f>Таблица255445[[#This Row],[Витрина]]*11%</f>
        <v>5747.5</v>
      </c>
      <c r="R353" s="56">
        <f>Таблица255445[[#This Row],[Витрина]]-Q353</f>
        <v>46502.5</v>
      </c>
      <c r="S353" s="57">
        <f>Таблица255445[[#This Row],[Витрина]]*8%</f>
        <v>4180</v>
      </c>
      <c r="T353" s="56">
        <f>Таблица255445[[#This Row],[Витрина]]-(Q353+S353)</f>
        <v>42322.5</v>
      </c>
    </row>
    <row r="354" spans="1:20" s="43" customFormat="1" hidden="1">
      <c r="A354" s="40" t="s">
        <v>223</v>
      </c>
      <c r="B354" s="40">
        <v>35400</v>
      </c>
      <c r="C354" s="40">
        <v>52250</v>
      </c>
      <c r="D354" s="44">
        <f t="shared" si="32"/>
        <v>11567.5</v>
      </c>
      <c r="E354" s="45">
        <v>0.16</v>
      </c>
      <c r="F354" s="44">
        <f t="shared" si="41"/>
        <v>8360</v>
      </c>
      <c r="G354" s="46">
        <v>3.5000000000000003E-2</v>
      </c>
      <c r="H354" s="44">
        <f t="shared" si="42"/>
        <v>1828.7500000000002</v>
      </c>
      <c r="I354" s="44">
        <v>595</v>
      </c>
      <c r="J354" s="45">
        <v>1.4999999999999999E-2</v>
      </c>
      <c r="K354" s="47">
        <f t="shared" si="43"/>
        <v>783.75</v>
      </c>
      <c r="L354" s="48">
        <f t="shared" si="44"/>
        <v>522.5</v>
      </c>
      <c r="M354" s="44">
        <f t="shared" si="45"/>
        <v>785.17224999999996</v>
      </c>
      <c r="N354" s="40">
        <f t="shared" si="46"/>
        <v>3974.8277499999967</v>
      </c>
      <c r="O354" s="49">
        <f t="shared" si="47"/>
        <v>7.6073258373205679E-2</v>
      </c>
      <c r="P354" s="70"/>
      <c r="Q354" s="54">
        <f>Таблица255445[[#This Row],[Витрина]]*11%</f>
        <v>5747.5</v>
      </c>
      <c r="R354" s="56">
        <f>Таблица255445[[#This Row],[Витрина]]-Q354</f>
        <v>46502.5</v>
      </c>
      <c r="S354" s="57">
        <f>Таблица255445[[#This Row],[Витрина]]*8%</f>
        <v>4180</v>
      </c>
      <c r="T354" s="56">
        <f>Таблица255445[[#This Row],[Витрина]]-(Q354+S354)</f>
        <v>42322.5</v>
      </c>
    </row>
    <row r="355" spans="1:20" hidden="1">
      <c r="A355" s="36" t="s">
        <v>224</v>
      </c>
      <c r="B355" s="10">
        <v>37300</v>
      </c>
      <c r="C355" s="10">
        <v>55000</v>
      </c>
      <c r="D355" s="11">
        <f t="shared" si="32"/>
        <v>12695</v>
      </c>
      <c r="E355" s="14">
        <v>0.17</v>
      </c>
      <c r="F355" s="13">
        <f t="shared" si="41"/>
        <v>9350</v>
      </c>
      <c r="G355" s="22">
        <v>3.5000000000000003E-2</v>
      </c>
      <c r="H355" s="13">
        <f t="shared" si="42"/>
        <v>1925.0000000000002</v>
      </c>
      <c r="I355" s="11">
        <v>595</v>
      </c>
      <c r="J355" s="14">
        <v>1.4999999999999999E-2</v>
      </c>
      <c r="K355" s="15">
        <f t="shared" si="43"/>
        <v>825</v>
      </c>
      <c r="L355" s="16">
        <f t="shared" si="44"/>
        <v>550</v>
      </c>
      <c r="M355" s="11">
        <f t="shared" si="45"/>
        <v>816.48649999999986</v>
      </c>
      <c r="N355" s="17">
        <f t="shared" si="46"/>
        <v>3638.5135000000009</v>
      </c>
      <c r="O355" s="18">
        <f t="shared" si="47"/>
        <v>6.6154790909090933E-2</v>
      </c>
      <c r="P355" s="55"/>
      <c r="Q355" s="54">
        <f>Таблица255445[[#This Row],[Витрина]]*11%</f>
        <v>6050</v>
      </c>
      <c r="R355" s="56">
        <f>Таблица255445[[#This Row],[Витрина]]-Q355</f>
        <v>48950</v>
      </c>
      <c r="S355" s="57">
        <f>Таблица255445[[#This Row],[Витрина]]*8%</f>
        <v>4400</v>
      </c>
      <c r="T355" s="56">
        <f>Таблица255445[[#This Row],[Витрина]]-(Q355+S355)</f>
        <v>44550</v>
      </c>
    </row>
    <row r="356" spans="1:20" s="43" customFormat="1" hidden="1">
      <c r="A356" s="40" t="s">
        <v>224</v>
      </c>
      <c r="B356" s="40">
        <v>37300</v>
      </c>
      <c r="C356" s="40">
        <v>55000</v>
      </c>
      <c r="D356" s="44">
        <f t="shared" si="32"/>
        <v>12145</v>
      </c>
      <c r="E356" s="45">
        <v>0.16</v>
      </c>
      <c r="F356" s="44">
        <f t="shared" si="41"/>
        <v>8800</v>
      </c>
      <c r="G356" s="46">
        <v>3.5000000000000003E-2</v>
      </c>
      <c r="H356" s="44">
        <f t="shared" si="42"/>
        <v>1925.0000000000002</v>
      </c>
      <c r="I356" s="44">
        <v>595</v>
      </c>
      <c r="J356" s="45">
        <v>1.4999999999999999E-2</v>
      </c>
      <c r="K356" s="47">
        <f t="shared" si="43"/>
        <v>825</v>
      </c>
      <c r="L356" s="48">
        <f t="shared" si="44"/>
        <v>550</v>
      </c>
      <c r="M356" s="44">
        <f t="shared" si="45"/>
        <v>827.10149999999987</v>
      </c>
      <c r="N356" s="40">
        <f t="shared" si="46"/>
        <v>4177.898500000003</v>
      </c>
      <c r="O356" s="49">
        <f t="shared" si="47"/>
        <v>7.5961790909090957E-2</v>
      </c>
      <c r="P356" s="70"/>
      <c r="Q356" s="54">
        <f>Таблица255445[[#This Row],[Витрина]]*11%</f>
        <v>6050</v>
      </c>
      <c r="R356" s="56">
        <f>Таблица255445[[#This Row],[Витрина]]-Q356</f>
        <v>48950</v>
      </c>
      <c r="S356" s="57">
        <f>Таблица255445[[#This Row],[Витрина]]*8%</f>
        <v>4400</v>
      </c>
      <c r="T356" s="56">
        <f>Таблица255445[[#This Row],[Витрина]]-(Q356+S356)</f>
        <v>44550</v>
      </c>
    </row>
    <row r="357" spans="1:20" hidden="1">
      <c r="A357" s="36" t="s">
        <v>225</v>
      </c>
      <c r="B357" s="10">
        <v>37300</v>
      </c>
      <c r="C357" s="10">
        <v>55000</v>
      </c>
      <c r="D357" s="11">
        <f t="shared" si="32"/>
        <v>12695</v>
      </c>
      <c r="E357" s="14">
        <v>0.17</v>
      </c>
      <c r="F357" s="13">
        <f t="shared" si="41"/>
        <v>9350</v>
      </c>
      <c r="G357" s="22">
        <v>3.5000000000000003E-2</v>
      </c>
      <c r="H357" s="13">
        <f t="shared" si="42"/>
        <v>1925.0000000000002</v>
      </c>
      <c r="I357" s="11">
        <v>595</v>
      </c>
      <c r="J357" s="14">
        <v>1.4999999999999999E-2</v>
      </c>
      <c r="K357" s="15">
        <f t="shared" si="43"/>
        <v>825</v>
      </c>
      <c r="L357" s="16">
        <f t="shared" si="44"/>
        <v>550</v>
      </c>
      <c r="M357" s="11">
        <f t="shared" si="45"/>
        <v>816.48649999999986</v>
      </c>
      <c r="N357" s="17">
        <f t="shared" si="46"/>
        <v>3638.5135000000009</v>
      </c>
      <c r="O357" s="18">
        <f t="shared" si="47"/>
        <v>6.6154790909090933E-2</v>
      </c>
      <c r="P357" s="55"/>
      <c r="Q357" s="54">
        <f>Таблица255445[[#This Row],[Витрина]]*11%</f>
        <v>6050</v>
      </c>
      <c r="R357" s="56">
        <f>Таблица255445[[#This Row],[Витрина]]-Q357</f>
        <v>48950</v>
      </c>
      <c r="S357" s="57">
        <f>Таблица255445[[#This Row],[Витрина]]*8%</f>
        <v>4400</v>
      </c>
      <c r="T357" s="56">
        <f>Таблица255445[[#This Row],[Витрина]]-(Q357+S357)</f>
        <v>44550</v>
      </c>
    </row>
    <row r="358" spans="1:20" s="43" customFormat="1" hidden="1">
      <c r="A358" s="40" t="s">
        <v>225</v>
      </c>
      <c r="B358" s="40">
        <v>37300</v>
      </c>
      <c r="C358" s="40">
        <v>55000</v>
      </c>
      <c r="D358" s="44">
        <f t="shared" si="32"/>
        <v>12145</v>
      </c>
      <c r="E358" s="45">
        <v>0.16</v>
      </c>
      <c r="F358" s="44">
        <f t="shared" si="41"/>
        <v>8800</v>
      </c>
      <c r="G358" s="46">
        <v>3.5000000000000003E-2</v>
      </c>
      <c r="H358" s="44">
        <f t="shared" si="42"/>
        <v>1925.0000000000002</v>
      </c>
      <c r="I358" s="44">
        <v>595</v>
      </c>
      <c r="J358" s="45">
        <v>1.4999999999999999E-2</v>
      </c>
      <c r="K358" s="47">
        <f t="shared" si="43"/>
        <v>825</v>
      </c>
      <c r="L358" s="48">
        <f t="shared" si="44"/>
        <v>550</v>
      </c>
      <c r="M358" s="44">
        <f t="shared" si="45"/>
        <v>827.10149999999987</v>
      </c>
      <c r="N358" s="40">
        <f t="shared" si="46"/>
        <v>4177.898500000003</v>
      </c>
      <c r="O358" s="49">
        <f t="shared" si="47"/>
        <v>7.5961790909090957E-2</v>
      </c>
      <c r="P358" s="70"/>
      <c r="Q358" s="54">
        <f>Таблица255445[[#This Row],[Витрина]]*11%</f>
        <v>6050</v>
      </c>
      <c r="R358" s="56">
        <f>Таблица255445[[#This Row],[Витрина]]-Q358</f>
        <v>48950</v>
      </c>
      <c r="S358" s="57">
        <f>Таблица255445[[#This Row],[Витрина]]*8%</f>
        <v>4400</v>
      </c>
      <c r="T358" s="56">
        <f>Таблица255445[[#This Row],[Витрина]]-(Q358+S358)</f>
        <v>44550</v>
      </c>
    </row>
    <row r="359" spans="1:20" hidden="1">
      <c r="A359" s="36" t="s">
        <v>226</v>
      </c>
      <c r="B359" s="10">
        <v>38100</v>
      </c>
      <c r="C359" s="10">
        <v>56200</v>
      </c>
      <c r="D359" s="13">
        <f t="shared" si="32"/>
        <v>12959</v>
      </c>
      <c r="E359" s="14">
        <v>0.17</v>
      </c>
      <c r="F359" s="13">
        <f t="shared" si="41"/>
        <v>9554</v>
      </c>
      <c r="G359" s="22">
        <v>3.5000000000000003E-2</v>
      </c>
      <c r="H359" s="13">
        <f t="shared" si="42"/>
        <v>1967.0000000000002</v>
      </c>
      <c r="I359" s="11">
        <v>595</v>
      </c>
      <c r="J359" s="14">
        <v>1.4999999999999999E-2</v>
      </c>
      <c r="K359" s="15">
        <f t="shared" si="43"/>
        <v>843</v>
      </c>
      <c r="L359" s="16">
        <f t="shared" si="44"/>
        <v>562</v>
      </c>
      <c r="M359" s="11">
        <f t="shared" si="45"/>
        <v>834.55129999999986</v>
      </c>
      <c r="N359" s="17">
        <f t="shared" si="46"/>
        <v>3744.4487000000008</v>
      </c>
      <c r="O359" s="18">
        <f t="shared" si="47"/>
        <v>6.6627201067615674E-2</v>
      </c>
      <c r="P359" s="55"/>
      <c r="Q359" s="54">
        <f>Таблица255445[[#This Row],[Витрина]]*11%</f>
        <v>6182</v>
      </c>
      <c r="R359" s="56">
        <f>Таблица255445[[#This Row],[Витрина]]-Q359</f>
        <v>50018</v>
      </c>
      <c r="S359" s="57">
        <f>Таблица255445[[#This Row],[Витрина]]*8%</f>
        <v>4496</v>
      </c>
      <c r="T359" s="56">
        <f>Таблица255445[[#This Row],[Витрина]]-(Q359+S359)</f>
        <v>45522</v>
      </c>
    </row>
    <row r="360" spans="1:20" s="43" customFormat="1" hidden="1">
      <c r="A360" s="40" t="s">
        <v>226</v>
      </c>
      <c r="B360" s="40">
        <v>38100</v>
      </c>
      <c r="C360" s="40">
        <v>56200</v>
      </c>
      <c r="D360" s="44">
        <f t="shared" si="32"/>
        <v>12397</v>
      </c>
      <c r="E360" s="45">
        <v>0.16</v>
      </c>
      <c r="F360" s="44">
        <f t="shared" si="41"/>
        <v>8992</v>
      </c>
      <c r="G360" s="46">
        <v>3.5000000000000003E-2</v>
      </c>
      <c r="H360" s="44">
        <f t="shared" si="42"/>
        <v>1967.0000000000002</v>
      </c>
      <c r="I360" s="44">
        <v>595</v>
      </c>
      <c r="J360" s="45">
        <v>1.4999999999999999E-2</v>
      </c>
      <c r="K360" s="47">
        <f t="shared" si="43"/>
        <v>843</v>
      </c>
      <c r="L360" s="48">
        <f t="shared" si="44"/>
        <v>562</v>
      </c>
      <c r="M360" s="44">
        <f t="shared" si="45"/>
        <v>845.39789999999994</v>
      </c>
      <c r="N360" s="40">
        <f t="shared" si="46"/>
        <v>4295.6021000000037</v>
      </c>
      <c r="O360" s="49">
        <f t="shared" si="47"/>
        <v>7.6434201067615726E-2</v>
      </c>
      <c r="P360" s="70"/>
      <c r="Q360" s="54">
        <f>Таблица255445[[#This Row],[Витрина]]*11%</f>
        <v>6182</v>
      </c>
      <c r="R360" s="56">
        <f>Таблица255445[[#This Row],[Витрина]]-Q360</f>
        <v>50018</v>
      </c>
      <c r="S360" s="57">
        <f>Таблица255445[[#This Row],[Витрина]]*8%</f>
        <v>4496</v>
      </c>
      <c r="T360" s="56">
        <f>Таблица255445[[#This Row],[Витрина]]-(Q360+S360)</f>
        <v>45522</v>
      </c>
    </row>
    <row r="361" spans="1:20" hidden="1">
      <c r="A361" s="36" t="s">
        <v>227</v>
      </c>
      <c r="B361" s="10">
        <v>45300</v>
      </c>
      <c r="C361" s="10">
        <v>69290</v>
      </c>
      <c r="D361" s="13">
        <f t="shared" si="32"/>
        <v>15838.800000000001</v>
      </c>
      <c r="E361" s="14">
        <v>0.17</v>
      </c>
      <c r="F361" s="13">
        <f t="shared" si="41"/>
        <v>11779.300000000001</v>
      </c>
      <c r="G361" s="22">
        <v>3.5000000000000003E-2</v>
      </c>
      <c r="H361" s="13">
        <f t="shared" si="42"/>
        <v>2425.15</v>
      </c>
      <c r="I361" s="11">
        <v>595</v>
      </c>
      <c r="J361" s="14">
        <v>1.4999999999999999E-2</v>
      </c>
      <c r="K361" s="15">
        <f t="shared" si="43"/>
        <v>1039.3499999999999</v>
      </c>
      <c r="L361" s="16">
        <f t="shared" si="44"/>
        <v>692.9</v>
      </c>
      <c r="M361" s="11">
        <f t="shared" si="45"/>
        <v>1031.6081599999998</v>
      </c>
      <c r="N361" s="17">
        <f t="shared" si="46"/>
        <v>6426.6918399999995</v>
      </c>
      <c r="O361" s="18">
        <f t="shared" si="47"/>
        <v>9.2750639919180256E-2</v>
      </c>
      <c r="P361" s="55"/>
      <c r="Q361" s="54">
        <f>Таблица255445[[#This Row],[Витрина]]*11%</f>
        <v>7621.9</v>
      </c>
      <c r="R361" s="56">
        <f>Таблица255445[[#This Row],[Витрина]]-Q361</f>
        <v>61668.1</v>
      </c>
      <c r="S361" s="57">
        <f>Таблица255445[[#This Row],[Витрина]]*8%</f>
        <v>5543.2</v>
      </c>
      <c r="T361" s="56">
        <f>Таблица255445[[#This Row],[Витрина]]-(Q361+S361)</f>
        <v>56124.9</v>
      </c>
    </row>
    <row r="362" spans="1:20" hidden="1">
      <c r="A362" s="30" t="s">
        <v>228</v>
      </c>
      <c r="D362" s="11" t="str">
        <f t="shared" si="32"/>
        <v/>
      </c>
      <c r="E362" s="14"/>
      <c r="F362" s="13" t="str">
        <f t="shared" si="41"/>
        <v/>
      </c>
      <c r="G362" s="22"/>
      <c r="H362" s="13" t="str">
        <f t="shared" si="42"/>
        <v/>
      </c>
      <c r="I362" s="11"/>
      <c r="J362" s="14">
        <v>1.4999999999999999E-2</v>
      </c>
      <c r="K362" s="15" t="str">
        <f t="shared" si="43"/>
        <v/>
      </c>
      <c r="L362" s="16">
        <f t="shared" si="44"/>
        <v>0</v>
      </c>
      <c r="M362" s="11" t="str">
        <f t="shared" si="45"/>
        <v/>
      </c>
      <c r="N362" s="17" t="str">
        <f t="shared" si="46"/>
        <v/>
      </c>
      <c r="O362" s="18" t="str">
        <f t="shared" si="47"/>
        <v/>
      </c>
      <c r="P362" s="55"/>
      <c r="Q362" s="54">
        <f>Таблица255445[[#This Row],[Витрина]]*11%</f>
        <v>0</v>
      </c>
      <c r="R362" s="56">
        <f>Таблица255445[[#This Row],[Витрина]]-Q362</f>
        <v>0</v>
      </c>
      <c r="S362" s="57">
        <f>Таблица255445[[#This Row],[Витрина]]*8%</f>
        <v>0</v>
      </c>
      <c r="T362" s="56">
        <f>Таблица255445[[#This Row],[Витрина]]-(Q362+S362)</f>
        <v>0</v>
      </c>
    </row>
    <row r="363" spans="1:20" hidden="1">
      <c r="A363" s="36" t="s">
        <v>229</v>
      </c>
      <c r="B363" s="10">
        <v>44700</v>
      </c>
      <c r="C363" s="10">
        <v>76999</v>
      </c>
      <c r="D363" s="11">
        <f t="shared" si="32"/>
        <v>17534.780000000002</v>
      </c>
      <c r="E363" s="14">
        <v>0.17</v>
      </c>
      <c r="F363" s="13">
        <f t="shared" si="41"/>
        <v>13089.830000000002</v>
      </c>
      <c r="G363" s="22">
        <v>3.5000000000000003E-2</v>
      </c>
      <c r="H363" s="13">
        <f t="shared" si="42"/>
        <v>2694.9650000000001</v>
      </c>
      <c r="I363" s="11">
        <v>595</v>
      </c>
      <c r="J363" s="14">
        <v>1.4999999999999999E-2</v>
      </c>
      <c r="K363" s="15">
        <f t="shared" si="43"/>
        <v>1154.9849999999999</v>
      </c>
      <c r="L363" s="16">
        <f t="shared" si="44"/>
        <v>769.99</v>
      </c>
      <c r="M363" s="11">
        <f t="shared" si="45"/>
        <v>1147.6594459999999</v>
      </c>
      <c r="N363" s="17">
        <f t="shared" si="46"/>
        <v>12846.570554000005</v>
      </c>
      <c r="O363" s="18">
        <f t="shared" si="47"/>
        <v>0.16684074538630378</v>
      </c>
      <c r="P363" s="55"/>
      <c r="Q363" s="54">
        <f>Таблица255445[[#This Row],[Витрина]]*11%</f>
        <v>8469.89</v>
      </c>
      <c r="R363" s="56">
        <f>Таблица255445[[#This Row],[Витрина]]-Q363</f>
        <v>68529.11</v>
      </c>
      <c r="S363" s="57">
        <f>Таблица255445[[#This Row],[Витрина]]*8%</f>
        <v>6159.92</v>
      </c>
      <c r="T363" s="56">
        <f>Таблица255445[[#This Row],[Витрина]]-(Q363+S363)</f>
        <v>62369.19</v>
      </c>
    </row>
    <row r="364" spans="1:20" hidden="1">
      <c r="A364" s="36" t="s">
        <v>230</v>
      </c>
      <c r="B364" s="10">
        <v>44800</v>
      </c>
      <c r="C364" s="10">
        <v>76999</v>
      </c>
      <c r="D364" s="11">
        <f t="shared" si="32"/>
        <v>17534.780000000002</v>
      </c>
      <c r="E364" s="14">
        <v>0.17</v>
      </c>
      <c r="F364" s="13">
        <f t="shared" si="41"/>
        <v>13089.830000000002</v>
      </c>
      <c r="G364" s="22">
        <v>3.5000000000000003E-2</v>
      </c>
      <c r="H364" s="13">
        <f t="shared" si="42"/>
        <v>2694.9650000000001</v>
      </c>
      <c r="I364" s="11">
        <v>595</v>
      </c>
      <c r="J364" s="14">
        <v>1.4999999999999999E-2</v>
      </c>
      <c r="K364" s="15">
        <f t="shared" si="43"/>
        <v>1154.9849999999999</v>
      </c>
      <c r="L364" s="16">
        <f t="shared" si="44"/>
        <v>769.99</v>
      </c>
      <c r="M364" s="11">
        <f t="shared" si="45"/>
        <v>1147.6594459999999</v>
      </c>
      <c r="N364" s="17">
        <f t="shared" si="46"/>
        <v>12746.570554000005</v>
      </c>
      <c r="O364" s="18">
        <f t="shared" si="47"/>
        <v>0.16554202722113281</v>
      </c>
      <c r="P364" s="55"/>
      <c r="Q364" s="54">
        <f>Таблица255445[[#This Row],[Витрина]]*11%</f>
        <v>8469.89</v>
      </c>
      <c r="R364" s="56">
        <f>Таблица255445[[#This Row],[Витрина]]-Q364</f>
        <v>68529.11</v>
      </c>
      <c r="S364" s="57">
        <f>Таблица255445[[#This Row],[Витрина]]*8%</f>
        <v>6159.92</v>
      </c>
      <c r="T364" s="56">
        <f>Таблица255445[[#This Row],[Витрина]]-(Q364+S364)</f>
        <v>62369.19</v>
      </c>
    </row>
    <row r="365" spans="1:20" hidden="1">
      <c r="A365" s="36" t="s">
        <v>231</v>
      </c>
      <c r="B365" s="10">
        <v>44900</v>
      </c>
      <c r="C365" s="10">
        <v>76999</v>
      </c>
      <c r="D365" s="11">
        <f t="shared" si="32"/>
        <v>17534.780000000002</v>
      </c>
      <c r="E365" s="14">
        <v>0.17</v>
      </c>
      <c r="F365" s="13">
        <f t="shared" si="41"/>
        <v>13089.830000000002</v>
      </c>
      <c r="G365" s="22">
        <v>3.5000000000000003E-2</v>
      </c>
      <c r="H365" s="13">
        <f t="shared" si="42"/>
        <v>2694.9650000000001</v>
      </c>
      <c r="I365" s="11">
        <v>595</v>
      </c>
      <c r="J365" s="14">
        <v>1.4999999999999999E-2</v>
      </c>
      <c r="K365" s="15">
        <f t="shared" si="43"/>
        <v>1154.9849999999999</v>
      </c>
      <c r="L365" s="16">
        <f t="shared" si="44"/>
        <v>769.99</v>
      </c>
      <c r="M365" s="11">
        <f t="shared" si="45"/>
        <v>1147.6594459999999</v>
      </c>
      <c r="N365" s="17">
        <f t="shared" si="46"/>
        <v>12646.570554000005</v>
      </c>
      <c r="O365" s="18">
        <f t="shared" si="47"/>
        <v>0.16424330905596182</v>
      </c>
      <c r="P365" s="55"/>
      <c r="Q365" s="54">
        <f>Таблица255445[[#This Row],[Витрина]]*11%</f>
        <v>8469.89</v>
      </c>
      <c r="R365" s="56">
        <f>Таблица255445[[#This Row],[Витрина]]-Q365</f>
        <v>68529.11</v>
      </c>
      <c r="S365" s="57">
        <f>Таблица255445[[#This Row],[Витрина]]*8%</f>
        <v>6159.92</v>
      </c>
      <c r="T365" s="56">
        <f>Таблица255445[[#This Row],[Витрина]]-(Q365+S365)</f>
        <v>62369.19</v>
      </c>
    </row>
    <row r="366" spans="1:20" hidden="1">
      <c r="A366" s="36" t="s">
        <v>232</v>
      </c>
      <c r="B366" s="10">
        <v>42200</v>
      </c>
      <c r="C366" s="10">
        <v>76999</v>
      </c>
      <c r="D366" s="13">
        <f t="shared" si="32"/>
        <v>17534.780000000002</v>
      </c>
      <c r="E366" s="14">
        <v>0.17</v>
      </c>
      <c r="F366" s="13">
        <f t="shared" si="41"/>
        <v>13089.830000000002</v>
      </c>
      <c r="G366" s="22">
        <v>3.5000000000000003E-2</v>
      </c>
      <c r="H366" s="13">
        <f t="shared" si="42"/>
        <v>2694.9650000000001</v>
      </c>
      <c r="I366" s="11">
        <v>595</v>
      </c>
      <c r="J366" s="14">
        <v>1.4999999999999999E-2</v>
      </c>
      <c r="K366" s="15">
        <f t="shared" si="43"/>
        <v>1154.9849999999999</v>
      </c>
      <c r="L366" s="16">
        <f t="shared" si="44"/>
        <v>769.99</v>
      </c>
      <c r="M366" s="11">
        <f t="shared" si="45"/>
        <v>1147.6594459999999</v>
      </c>
      <c r="N366" s="17">
        <f t="shared" si="46"/>
        <v>15346.570554000005</v>
      </c>
      <c r="O366" s="18">
        <f t="shared" si="47"/>
        <v>0.1993086995155782</v>
      </c>
      <c r="P366" s="55"/>
      <c r="Q366" s="54">
        <f>Таблица255445[[#This Row],[Витрина]]*11%</f>
        <v>8469.89</v>
      </c>
      <c r="R366" s="56">
        <f>Таблица255445[[#This Row],[Витрина]]-Q366</f>
        <v>68529.11</v>
      </c>
      <c r="S366" s="57">
        <f>Таблица255445[[#This Row],[Витрина]]*8%</f>
        <v>6159.92</v>
      </c>
      <c r="T366" s="56">
        <f>Таблица255445[[#This Row],[Витрина]]-(Q366+S366)</f>
        <v>62369.19</v>
      </c>
    </row>
    <row r="367" spans="1:20" hidden="1">
      <c r="A367" s="36" t="s">
        <v>233</v>
      </c>
      <c r="B367" s="10">
        <v>41700</v>
      </c>
      <c r="C367" s="10">
        <v>76999</v>
      </c>
      <c r="D367" s="13">
        <f t="shared" si="32"/>
        <v>17534.780000000002</v>
      </c>
      <c r="E367" s="14">
        <v>0.17</v>
      </c>
      <c r="F367" s="13">
        <f t="shared" si="41"/>
        <v>13089.830000000002</v>
      </c>
      <c r="G367" s="22">
        <v>3.5000000000000003E-2</v>
      </c>
      <c r="H367" s="13">
        <f t="shared" si="42"/>
        <v>2694.9650000000001</v>
      </c>
      <c r="I367" s="11">
        <v>595</v>
      </c>
      <c r="J367" s="14">
        <v>1.4999999999999999E-2</v>
      </c>
      <c r="K367" s="15">
        <f t="shared" si="43"/>
        <v>1154.9849999999999</v>
      </c>
      <c r="L367" s="16">
        <f t="shared" si="44"/>
        <v>769.99</v>
      </c>
      <c r="M367" s="11">
        <f t="shared" si="45"/>
        <v>1147.6594459999999</v>
      </c>
      <c r="N367" s="17">
        <f t="shared" si="46"/>
        <v>15846.570554000005</v>
      </c>
      <c r="O367" s="18">
        <f t="shared" si="47"/>
        <v>0.20580229034143308</v>
      </c>
      <c r="P367" s="55"/>
      <c r="Q367" s="54">
        <f>Таблица255445[[#This Row],[Витрина]]*11%</f>
        <v>8469.89</v>
      </c>
      <c r="R367" s="56">
        <f>Таблица255445[[#This Row],[Витрина]]-Q367</f>
        <v>68529.11</v>
      </c>
      <c r="S367" s="57">
        <f>Таблица255445[[#This Row],[Витрина]]*8%</f>
        <v>6159.92</v>
      </c>
      <c r="T367" s="56">
        <f>Таблица255445[[#This Row],[Витрина]]-(Q367+S367)</f>
        <v>62369.19</v>
      </c>
    </row>
    <row r="368" spans="1:20" hidden="1">
      <c r="A368" s="36" t="s">
        <v>234</v>
      </c>
      <c r="B368" s="10">
        <v>52800</v>
      </c>
      <c r="C368" s="10">
        <v>79999</v>
      </c>
      <c r="D368" s="11">
        <f t="shared" si="32"/>
        <v>18194.780000000002</v>
      </c>
      <c r="E368" s="14">
        <v>0.17</v>
      </c>
      <c r="F368" s="13">
        <f t="shared" si="41"/>
        <v>13599.830000000002</v>
      </c>
      <c r="G368" s="22">
        <v>3.5000000000000003E-2</v>
      </c>
      <c r="H368" s="13">
        <f t="shared" si="42"/>
        <v>2799.9650000000001</v>
      </c>
      <c r="I368" s="11">
        <v>595</v>
      </c>
      <c r="J368" s="14">
        <v>1.4999999999999999E-2</v>
      </c>
      <c r="K368" s="15">
        <f t="shared" si="43"/>
        <v>1199.9849999999999</v>
      </c>
      <c r="L368" s="16">
        <f t="shared" si="44"/>
        <v>799.99</v>
      </c>
      <c r="M368" s="11">
        <f t="shared" si="45"/>
        <v>1192.8214459999999</v>
      </c>
      <c r="N368" s="17">
        <f t="shared" si="46"/>
        <v>7011.4085539999942</v>
      </c>
      <c r="O368" s="18">
        <f t="shared" si="47"/>
        <v>8.7643702471280824E-2</v>
      </c>
      <c r="P368" s="55"/>
      <c r="Q368" s="54">
        <f>Таблица255445[[#This Row],[Витрина]]*11%</f>
        <v>8799.89</v>
      </c>
      <c r="R368" s="56">
        <f>Таблица255445[[#This Row],[Витрина]]-Q368</f>
        <v>71199.11</v>
      </c>
      <c r="S368" s="57">
        <f>Таблица255445[[#This Row],[Витрина]]*8%</f>
        <v>6399.92</v>
      </c>
      <c r="T368" s="56">
        <f>Таблица255445[[#This Row],[Витрина]]-(Q368+S368)</f>
        <v>64799.19</v>
      </c>
    </row>
    <row r="369" spans="1:20" hidden="1">
      <c r="A369" s="36" t="s">
        <v>235</v>
      </c>
      <c r="B369" s="10">
        <v>52700</v>
      </c>
      <c r="C369" s="10">
        <v>79999</v>
      </c>
      <c r="D369" s="11">
        <f t="shared" si="32"/>
        <v>18194.780000000002</v>
      </c>
      <c r="E369" s="14">
        <v>0.17</v>
      </c>
      <c r="F369" s="13">
        <f t="shared" si="41"/>
        <v>13599.830000000002</v>
      </c>
      <c r="G369" s="22">
        <v>3.5000000000000003E-2</v>
      </c>
      <c r="H369" s="13">
        <f t="shared" si="42"/>
        <v>2799.9650000000001</v>
      </c>
      <c r="I369" s="11">
        <v>595</v>
      </c>
      <c r="J369" s="14">
        <v>1.4999999999999999E-2</v>
      </c>
      <c r="K369" s="15">
        <f t="shared" si="43"/>
        <v>1199.9849999999999</v>
      </c>
      <c r="L369" s="16">
        <f t="shared" si="44"/>
        <v>799.99</v>
      </c>
      <c r="M369" s="11">
        <f t="shared" si="45"/>
        <v>1192.8214459999999</v>
      </c>
      <c r="N369" s="17">
        <f t="shared" si="46"/>
        <v>7111.4085539999942</v>
      </c>
      <c r="O369" s="18">
        <f t="shared" si="47"/>
        <v>8.8893718096476129E-2</v>
      </c>
      <c r="P369" s="55"/>
      <c r="Q369" s="54">
        <f>Таблица255445[[#This Row],[Витрина]]*11%</f>
        <v>8799.89</v>
      </c>
      <c r="R369" s="56">
        <f>Таблица255445[[#This Row],[Витрина]]-Q369</f>
        <v>71199.11</v>
      </c>
      <c r="S369" s="57">
        <f>Таблица255445[[#This Row],[Витрина]]*8%</f>
        <v>6399.92</v>
      </c>
      <c r="T369" s="56">
        <f>Таблица255445[[#This Row],[Витрина]]-(Q369+S369)</f>
        <v>64799.19</v>
      </c>
    </row>
    <row r="370" spans="1:20" hidden="1">
      <c r="A370" s="36" t="s">
        <v>236</v>
      </c>
      <c r="B370" s="10">
        <v>56600</v>
      </c>
      <c r="C370" s="10">
        <v>84999</v>
      </c>
      <c r="D370" s="11">
        <f t="shared" si="32"/>
        <v>19294.780000000002</v>
      </c>
      <c r="E370" s="14">
        <v>0.17</v>
      </c>
      <c r="F370" s="13">
        <f t="shared" si="41"/>
        <v>14449.830000000002</v>
      </c>
      <c r="G370" s="22">
        <v>3.5000000000000003E-2</v>
      </c>
      <c r="H370" s="13">
        <f t="shared" si="42"/>
        <v>2974.9650000000001</v>
      </c>
      <c r="I370" s="11">
        <v>595</v>
      </c>
      <c r="J370" s="14">
        <v>1.4999999999999999E-2</v>
      </c>
      <c r="K370" s="15">
        <f t="shared" si="43"/>
        <v>1274.9849999999999</v>
      </c>
      <c r="L370" s="16">
        <f t="shared" si="44"/>
        <v>849.99</v>
      </c>
      <c r="M370" s="11">
        <f t="shared" si="45"/>
        <v>1268.0914459999999</v>
      </c>
      <c r="N370" s="17">
        <f t="shared" si="46"/>
        <v>6986.1385539999901</v>
      </c>
      <c r="O370" s="18">
        <f t="shared" si="47"/>
        <v>8.2190832292144494E-2</v>
      </c>
      <c r="P370" s="55"/>
      <c r="Q370" s="54">
        <f>Таблица255445[[#This Row],[Витрина]]*11%</f>
        <v>9349.89</v>
      </c>
      <c r="R370" s="56">
        <f>Таблица255445[[#This Row],[Витрина]]-Q370</f>
        <v>75649.11</v>
      </c>
      <c r="S370" s="57">
        <f>Таблица255445[[#This Row],[Витрина]]*8%</f>
        <v>6799.92</v>
      </c>
      <c r="T370" s="56">
        <f>Таблица255445[[#This Row],[Витрина]]-(Q370+S370)</f>
        <v>68849.19</v>
      </c>
    </row>
    <row r="371" spans="1:20" hidden="1">
      <c r="A371" s="36" t="s">
        <v>237</v>
      </c>
      <c r="B371" s="10">
        <v>55700</v>
      </c>
      <c r="C371" s="10">
        <v>84999</v>
      </c>
      <c r="D371" s="13">
        <f t="shared" si="32"/>
        <v>19294.780000000002</v>
      </c>
      <c r="E371" s="14">
        <v>0.17</v>
      </c>
      <c r="F371" s="13">
        <f t="shared" si="41"/>
        <v>14449.830000000002</v>
      </c>
      <c r="G371" s="22">
        <v>3.5000000000000003E-2</v>
      </c>
      <c r="H371" s="13">
        <f t="shared" si="42"/>
        <v>2974.9650000000001</v>
      </c>
      <c r="I371" s="11">
        <v>595</v>
      </c>
      <c r="J371" s="14">
        <v>1.4999999999999999E-2</v>
      </c>
      <c r="K371" s="15">
        <f t="shared" si="43"/>
        <v>1274.9849999999999</v>
      </c>
      <c r="L371" s="16">
        <f t="shared" si="44"/>
        <v>849.99</v>
      </c>
      <c r="M371" s="11">
        <f t="shared" si="45"/>
        <v>1268.0914459999999</v>
      </c>
      <c r="N371" s="17">
        <f t="shared" si="46"/>
        <v>7886.1385539999901</v>
      </c>
      <c r="O371" s="18">
        <f t="shared" si="47"/>
        <v>9.2779192155201709E-2</v>
      </c>
      <c r="P371" s="55"/>
      <c r="Q371" s="54">
        <f>Таблица255445[[#This Row],[Витрина]]*11%</f>
        <v>9349.89</v>
      </c>
      <c r="R371" s="56">
        <f>Таблица255445[[#This Row],[Витрина]]-Q371</f>
        <v>75649.11</v>
      </c>
      <c r="S371" s="57">
        <f>Таблица255445[[#This Row],[Витрина]]*8%</f>
        <v>6799.92</v>
      </c>
      <c r="T371" s="56">
        <f>Таблица255445[[#This Row],[Витрина]]-(Q371+S371)</f>
        <v>68849.19</v>
      </c>
    </row>
    <row r="372" spans="1:20" hidden="1">
      <c r="A372" s="36" t="s">
        <v>238</v>
      </c>
      <c r="B372" s="10">
        <v>59700</v>
      </c>
      <c r="C372" s="10">
        <v>89999</v>
      </c>
      <c r="D372" s="13">
        <f t="shared" si="32"/>
        <v>20394.780000000002</v>
      </c>
      <c r="E372" s="14">
        <v>0.17</v>
      </c>
      <c r="F372" s="13">
        <f t="shared" si="41"/>
        <v>15299.830000000002</v>
      </c>
      <c r="G372" s="22">
        <v>3.5000000000000003E-2</v>
      </c>
      <c r="H372" s="13">
        <f t="shared" si="42"/>
        <v>3149.9650000000001</v>
      </c>
      <c r="I372" s="11">
        <v>595</v>
      </c>
      <c r="J372" s="14">
        <v>1.4999999999999999E-2</v>
      </c>
      <c r="K372" s="15">
        <f t="shared" si="43"/>
        <v>1349.9849999999999</v>
      </c>
      <c r="L372" s="16">
        <f t="shared" si="44"/>
        <v>899.99</v>
      </c>
      <c r="M372" s="11">
        <f t="shared" si="45"/>
        <v>1343.3614459999999</v>
      </c>
      <c r="N372" s="17">
        <f t="shared" si="46"/>
        <v>7660.8685540000006</v>
      </c>
      <c r="O372" s="18">
        <f t="shared" si="47"/>
        <v>8.5121707507861202E-2</v>
      </c>
      <c r="P372" s="55"/>
      <c r="Q372" s="54">
        <f>Таблица255445[[#This Row],[Витрина]]*11%</f>
        <v>9899.89</v>
      </c>
      <c r="R372" s="56">
        <f>Таблица255445[[#This Row],[Витрина]]-Q372</f>
        <v>80099.11</v>
      </c>
      <c r="S372" s="57">
        <f>Таблица255445[[#This Row],[Витрина]]*8%</f>
        <v>7199.92</v>
      </c>
      <c r="T372" s="56">
        <f>Таблица255445[[#This Row],[Витрина]]-(Q372+S372)</f>
        <v>72899.19</v>
      </c>
    </row>
    <row r="373" spans="1:20" hidden="1">
      <c r="A373" s="25" t="s">
        <v>239</v>
      </c>
      <c r="D373" s="13" t="str">
        <f t="shared" si="32"/>
        <v/>
      </c>
      <c r="E373" s="14"/>
      <c r="F373" s="13" t="str">
        <f t="shared" si="41"/>
        <v/>
      </c>
      <c r="G373" s="22"/>
      <c r="H373" s="13" t="str">
        <f t="shared" si="42"/>
        <v/>
      </c>
      <c r="I373" s="11"/>
      <c r="J373" s="14">
        <v>1.4999999999999999E-2</v>
      </c>
      <c r="K373" s="15" t="str">
        <f t="shared" si="43"/>
        <v/>
      </c>
      <c r="L373" s="16">
        <f t="shared" si="44"/>
        <v>0</v>
      </c>
      <c r="M373" s="11" t="str">
        <f t="shared" si="45"/>
        <v/>
      </c>
      <c r="N373" s="17" t="str">
        <f t="shared" si="46"/>
        <v/>
      </c>
      <c r="O373" s="18" t="str">
        <f t="shared" si="47"/>
        <v/>
      </c>
      <c r="P373" s="55"/>
      <c r="Q373" s="54">
        <f>Таблица255445[[#This Row],[Витрина]]*11%</f>
        <v>0</v>
      </c>
      <c r="R373" s="56">
        <f>Таблица255445[[#This Row],[Витрина]]-Q373</f>
        <v>0</v>
      </c>
      <c r="S373" s="57">
        <f>Таблица255445[[#This Row],[Витрина]]*8%</f>
        <v>0</v>
      </c>
      <c r="T373" s="56">
        <f>Таблица255445[[#This Row],[Витрина]]-(Q373+S373)</f>
        <v>0</v>
      </c>
    </row>
    <row r="374" spans="1:20" hidden="1">
      <c r="A374" s="36" t="s">
        <v>240</v>
      </c>
      <c r="B374" s="10">
        <v>54100</v>
      </c>
      <c r="C374" s="10">
        <v>79450</v>
      </c>
      <c r="D374" s="13">
        <f t="shared" si="32"/>
        <v>18074</v>
      </c>
      <c r="E374" s="14">
        <v>0.17</v>
      </c>
      <c r="F374" s="13">
        <f t="shared" si="41"/>
        <v>13506.500000000002</v>
      </c>
      <c r="G374" s="22">
        <v>3.5000000000000003E-2</v>
      </c>
      <c r="H374" s="13">
        <f t="shared" si="42"/>
        <v>2780.7500000000005</v>
      </c>
      <c r="I374" s="11">
        <v>595</v>
      </c>
      <c r="J374" s="14">
        <v>1.4999999999999999E-2</v>
      </c>
      <c r="K374" s="15">
        <f t="shared" si="43"/>
        <v>1191.75</v>
      </c>
      <c r="L374" s="16">
        <f t="shared" si="44"/>
        <v>794.5</v>
      </c>
      <c r="M374" s="11">
        <f t="shared" si="45"/>
        <v>1184.5567999999998</v>
      </c>
      <c r="N374" s="17">
        <f t="shared" si="46"/>
        <v>5296.9431999999942</v>
      </c>
      <c r="O374" s="18">
        <f t="shared" si="47"/>
        <v>6.6670147262429133E-2</v>
      </c>
      <c r="P374" s="55"/>
      <c r="Q374" s="54">
        <f>Таблица255445[[#This Row],[Витрина]]*11%</f>
        <v>8739.5</v>
      </c>
      <c r="R374" s="56">
        <f>Таблица255445[[#This Row],[Витрина]]-Q374</f>
        <v>70710.5</v>
      </c>
      <c r="S374" s="57">
        <f>Таблица255445[[#This Row],[Витрина]]*8%</f>
        <v>6356</v>
      </c>
      <c r="T374" s="56">
        <f>Таблица255445[[#This Row],[Витрина]]-(Q374+S374)</f>
        <v>64354.5</v>
      </c>
    </row>
    <row r="375" spans="1:20" s="43" customFormat="1" hidden="1">
      <c r="A375" s="40" t="s">
        <v>240</v>
      </c>
      <c r="B375" s="40">
        <v>54100</v>
      </c>
      <c r="C375" s="40">
        <v>79450</v>
      </c>
      <c r="D375" s="44">
        <f t="shared" si="32"/>
        <v>17279.5</v>
      </c>
      <c r="E375" s="45">
        <v>0.16</v>
      </c>
      <c r="F375" s="44">
        <f t="shared" si="41"/>
        <v>12712</v>
      </c>
      <c r="G375" s="46">
        <v>3.5000000000000003E-2</v>
      </c>
      <c r="H375" s="44">
        <f t="shared" si="42"/>
        <v>2780.7500000000005</v>
      </c>
      <c r="I375" s="44">
        <v>595</v>
      </c>
      <c r="J375" s="45">
        <v>1.4999999999999999E-2</v>
      </c>
      <c r="K375" s="47">
        <f t="shared" si="43"/>
        <v>1191.75</v>
      </c>
      <c r="L375" s="48">
        <f t="shared" si="44"/>
        <v>794.5</v>
      </c>
      <c r="M375" s="44">
        <f t="shared" si="45"/>
        <v>1199.8906499999998</v>
      </c>
      <c r="N375" s="40">
        <f t="shared" si="46"/>
        <v>6076.1093499999988</v>
      </c>
      <c r="O375" s="49">
        <f t="shared" si="47"/>
        <v>7.6477147262429185E-2</v>
      </c>
      <c r="P375" s="70"/>
      <c r="Q375" s="54">
        <f>Таблица255445[[#This Row],[Витрина]]*11%</f>
        <v>8739.5</v>
      </c>
      <c r="R375" s="56">
        <f>Таблица255445[[#This Row],[Витрина]]-Q375</f>
        <v>70710.5</v>
      </c>
      <c r="S375" s="57">
        <f>Таблица255445[[#This Row],[Витрина]]*8%</f>
        <v>6356</v>
      </c>
      <c r="T375" s="56">
        <f>Таблица255445[[#This Row],[Витрина]]-(Q375+S375)</f>
        <v>64354.5</v>
      </c>
    </row>
    <row r="376" spans="1:20" hidden="1">
      <c r="A376" s="36" t="s">
        <v>241</v>
      </c>
      <c r="B376" s="10">
        <v>53600</v>
      </c>
      <c r="C376" s="10">
        <v>78700</v>
      </c>
      <c r="D376" s="13">
        <f t="shared" si="32"/>
        <v>17909</v>
      </c>
      <c r="E376" s="14">
        <v>0.17</v>
      </c>
      <c r="F376" s="13">
        <f t="shared" si="41"/>
        <v>13379.000000000002</v>
      </c>
      <c r="G376" s="22">
        <v>3.5000000000000003E-2</v>
      </c>
      <c r="H376" s="13">
        <f t="shared" si="42"/>
        <v>2754.5000000000005</v>
      </c>
      <c r="I376" s="11">
        <v>595</v>
      </c>
      <c r="J376" s="14">
        <v>1.4999999999999999E-2</v>
      </c>
      <c r="K376" s="15">
        <f t="shared" si="43"/>
        <v>1180.5</v>
      </c>
      <c r="L376" s="16">
        <f t="shared" si="44"/>
        <v>787</v>
      </c>
      <c r="M376" s="11">
        <f t="shared" si="45"/>
        <v>1173.2662999999998</v>
      </c>
      <c r="N376" s="17">
        <f t="shared" si="46"/>
        <v>5230.733699999997</v>
      </c>
      <c r="O376" s="18">
        <f t="shared" si="47"/>
        <v>6.6464214739517122E-2</v>
      </c>
      <c r="P376" s="55"/>
      <c r="Q376" s="54">
        <f>Таблица255445[[#This Row],[Витрина]]*11%</f>
        <v>8657</v>
      </c>
      <c r="R376" s="56">
        <f>Таблица255445[[#This Row],[Витрина]]-Q376</f>
        <v>70043</v>
      </c>
      <c r="S376" s="57">
        <f>Таблица255445[[#This Row],[Витрина]]*8%</f>
        <v>6296</v>
      </c>
      <c r="T376" s="56">
        <f>Таблица255445[[#This Row],[Витрина]]-(Q376+S376)</f>
        <v>63747</v>
      </c>
    </row>
    <row r="377" spans="1:20" s="43" customFormat="1" hidden="1">
      <c r="A377" s="40" t="s">
        <v>241</v>
      </c>
      <c r="B377" s="40">
        <v>53600</v>
      </c>
      <c r="C377" s="40">
        <v>78700</v>
      </c>
      <c r="D377" s="44">
        <f t="shared" si="32"/>
        <v>17122</v>
      </c>
      <c r="E377" s="45">
        <v>0.16</v>
      </c>
      <c r="F377" s="44">
        <f t="shared" si="41"/>
        <v>12592</v>
      </c>
      <c r="G377" s="46">
        <v>3.5000000000000003E-2</v>
      </c>
      <c r="H377" s="44">
        <f t="shared" si="42"/>
        <v>2754.5000000000005</v>
      </c>
      <c r="I377" s="44">
        <v>595</v>
      </c>
      <c r="J377" s="45">
        <v>1.4999999999999999E-2</v>
      </c>
      <c r="K377" s="47">
        <f t="shared" si="43"/>
        <v>1180.5</v>
      </c>
      <c r="L377" s="48">
        <f t="shared" si="44"/>
        <v>787</v>
      </c>
      <c r="M377" s="44">
        <f t="shared" si="45"/>
        <v>1188.4553999999998</v>
      </c>
      <c r="N377" s="40">
        <f t="shared" si="46"/>
        <v>6002.5445999999938</v>
      </c>
      <c r="O377" s="49">
        <f t="shared" si="47"/>
        <v>7.6271214739517076E-2</v>
      </c>
      <c r="P377" s="70"/>
      <c r="Q377" s="54">
        <f>Таблица255445[[#This Row],[Витрина]]*11%</f>
        <v>8657</v>
      </c>
      <c r="R377" s="56">
        <f>Таблица255445[[#This Row],[Витрина]]-Q377</f>
        <v>70043</v>
      </c>
      <c r="S377" s="57">
        <f>Таблица255445[[#This Row],[Витрина]]*8%</f>
        <v>6296</v>
      </c>
      <c r="T377" s="56">
        <f>Таблица255445[[#This Row],[Витрина]]-(Q377+S377)</f>
        <v>63747</v>
      </c>
    </row>
    <row r="378" spans="1:20" hidden="1">
      <c r="A378" s="36" t="s">
        <v>242</v>
      </c>
      <c r="B378" s="10">
        <v>53600</v>
      </c>
      <c r="C378" s="10">
        <v>78700</v>
      </c>
      <c r="D378" s="13">
        <f t="shared" si="32"/>
        <v>17909</v>
      </c>
      <c r="E378" s="14">
        <v>0.17</v>
      </c>
      <c r="F378" s="13">
        <f t="shared" si="41"/>
        <v>13379.000000000002</v>
      </c>
      <c r="G378" s="22">
        <v>3.5000000000000003E-2</v>
      </c>
      <c r="H378" s="13">
        <f t="shared" si="42"/>
        <v>2754.5000000000005</v>
      </c>
      <c r="I378" s="11">
        <v>595</v>
      </c>
      <c r="J378" s="14">
        <v>1.4999999999999999E-2</v>
      </c>
      <c r="K378" s="15">
        <f t="shared" si="43"/>
        <v>1180.5</v>
      </c>
      <c r="L378" s="16">
        <f t="shared" si="44"/>
        <v>787</v>
      </c>
      <c r="M378" s="11">
        <f t="shared" si="45"/>
        <v>1173.2662999999998</v>
      </c>
      <c r="N378" s="17">
        <f t="shared" si="46"/>
        <v>5230.733699999997</v>
      </c>
      <c r="O378" s="18">
        <f t="shared" si="47"/>
        <v>6.6464214739517122E-2</v>
      </c>
      <c r="P378" s="55"/>
      <c r="Q378" s="54">
        <f>Таблица255445[[#This Row],[Витрина]]*11%</f>
        <v>8657</v>
      </c>
      <c r="R378" s="56">
        <f>Таблица255445[[#This Row],[Витрина]]-Q378</f>
        <v>70043</v>
      </c>
      <c r="S378" s="57">
        <f>Таблица255445[[#This Row],[Витрина]]*8%</f>
        <v>6296</v>
      </c>
      <c r="T378" s="56">
        <f>Таблица255445[[#This Row],[Витрина]]-(Q378+S378)</f>
        <v>63747</v>
      </c>
    </row>
    <row r="379" spans="1:20" s="43" customFormat="1" hidden="1">
      <c r="A379" s="40" t="s">
        <v>242</v>
      </c>
      <c r="B379" s="40">
        <v>53600</v>
      </c>
      <c r="C379" s="40">
        <v>78700</v>
      </c>
      <c r="D379" s="44">
        <f t="shared" si="32"/>
        <v>17122</v>
      </c>
      <c r="E379" s="45">
        <v>0.16</v>
      </c>
      <c r="F379" s="44">
        <f t="shared" si="41"/>
        <v>12592</v>
      </c>
      <c r="G379" s="46">
        <v>3.5000000000000003E-2</v>
      </c>
      <c r="H379" s="44">
        <f t="shared" si="42"/>
        <v>2754.5000000000005</v>
      </c>
      <c r="I379" s="44">
        <v>595</v>
      </c>
      <c r="J379" s="45">
        <v>1.4999999999999999E-2</v>
      </c>
      <c r="K379" s="47">
        <f t="shared" si="43"/>
        <v>1180.5</v>
      </c>
      <c r="L379" s="48">
        <f t="shared" si="44"/>
        <v>787</v>
      </c>
      <c r="M379" s="44">
        <f t="shared" si="45"/>
        <v>1188.4553999999998</v>
      </c>
      <c r="N379" s="40">
        <f t="shared" si="46"/>
        <v>6002.5445999999938</v>
      </c>
      <c r="O379" s="49">
        <f t="shared" si="47"/>
        <v>7.6271214739517076E-2</v>
      </c>
      <c r="P379" s="70"/>
      <c r="Q379" s="54">
        <f>Таблица255445[[#This Row],[Витрина]]*11%</f>
        <v>8657</v>
      </c>
      <c r="R379" s="56">
        <f>Таблица255445[[#This Row],[Витрина]]-Q379</f>
        <v>70043</v>
      </c>
      <c r="S379" s="57">
        <f>Таблица255445[[#This Row],[Витрина]]*8%</f>
        <v>6296</v>
      </c>
      <c r="T379" s="56">
        <f>Таблица255445[[#This Row],[Витрина]]-(Q379+S379)</f>
        <v>63747</v>
      </c>
    </row>
    <row r="380" spans="1:20" hidden="1">
      <c r="A380" s="36" t="s">
        <v>243</v>
      </c>
      <c r="B380" s="10">
        <v>53600</v>
      </c>
      <c r="C380" s="10">
        <v>78700</v>
      </c>
      <c r="D380" s="13">
        <f t="shared" si="32"/>
        <v>17909</v>
      </c>
      <c r="E380" s="14">
        <v>0.17</v>
      </c>
      <c r="F380" s="13">
        <f t="shared" si="41"/>
        <v>13379.000000000002</v>
      </c>
      <c r="G380" s="22">
        <v>3.5000000000000003E-2</v>
      </c>
      <c r="H380" s="13">
        <f t="shared" si="42"/>
        <v>2754.5000000000005</v>
      </c>
      <c r="I380" s="11">
        <v>595</v>
      </c>
      <c r="J380" s="14">
        <v>1.4999999999999999E-2</v>
      </c>
      <c r="K380" s="15">
        <f t="shared" si="43"/>
        <v>1180.5</v>
      </c>
      <c r="L380" s="16">
        <f t="shared" si="44"/>
        <v>787</v>
      </c>
      <c r="M380" s="11">
        <f t="shared" si="45"/>
        <v>1173.2662999999998</v>
      </c>
      <c r="N380" s="17">
        <f t="shared" si="46"/>
        <v>5230.733699999997</v>
      </c>
      <c r="O380" s="18">
        <f t="shared" si="47"/>
        <v>6.6464214739517122E-2</v>
      </c>
      <c r="P380" s="55"/>
      <c r="Q380" s="54">
        <f>Таблица255445[[#This Row],[Витрина]]*11%</f>
        <v>8657</v>
      </c>
      <c r="R380" s="56">
        <f>Таблица255445[[#This Row],[Витрина]]-Q380</f>
        <v>70043</v>
      </c>
      <c r="S380" s="57">
        <f>Таблица255445[[#This Row],[Витрина]]*8%</f>
        <v>6296</v>
      </c>
      <c r="T380" s="56">
        <f>Таблица255445[[#This Row],[Витрина]]-(Q380+S380)</f>
        <v>63747</v>
      </c>
    </row>
    <row r="381" spans="1:20" s="43" customFormat="1" hidden="1">
      <c r="A381" s="40" t="s">
        <v>243</v>
      </c>
      <c r="B381" s="40">
        <v>53600</v>
      </c>
      <c r="C381" s="40">
        <v>78700</v>
      </c>
      <c r="D381" s="44">
        <f t="shared" si="32"/>
        <v>17122</v>
      </c>
      <c r="E381" s="45">
        <v>0.16</v>
      </c>
      <c r="F381" s="44">
        <f t="shared" si="41"/>
        <v>12592</v>
      </c>
      <c r="G381" s="46">
        <v>3.5000000000000003E-2</v>
      </c>
      <c r="H381" s="44">
        <f t="shared" si="42"/>
        <v>2754.5000000000005</v>
      </c>
      <c r="I381" s="44">
        <v>595</v>
      </c>
      <c r="J381" s="45">
        <v>1.4999999999999999E-2</v>
      </c>
      <c r="K381" s="47">
        <f t="shared" si="43"/>
        <v>1180.5</v>
      </c>
      <c r="L381" s="48">
        <f t="shared" si="44"/>
        <v>787</v>
      </c>
      <c r="M381" s="44">
        <f t="shared" si="45"/>
        <v>1188.4553999999998</v>
      </c>
      <c r="N381" s="40">
        <f t="shared" si="46"/>
        <v>6002.5445999999938</v>
      </c>
      <c r="O381" s="49">
        <f t="shared" si="47"/>
        <v>7.6271214739517076E-2</v>
      </c>
      <c r="P381" s="70"/>
      <c r="Q381" s="54">
        <f>Таблица255445[[#This Row],[Витрина]]*11%</f>
        <v>8657</v>
      </c>
      <c r="R381" s="56">
        <f>Таблица255445[[#This Row],[Витрина]]-Q381</f>
        <v>70043</v>
      </c>
      <c r="S381" s="57">
        <f>Таблица255445[[#This Row],[Витрина]]*8%</f>
        <v>6296</v>
      </c>
      <c r="T381" s="56">
        <f>Таблица255445[[#This Row],[Витрина]]-(Q381+S381)</f>
        <v>63747</v>
      </c>
    </row>
    <row r="382" spans="1:20" hidden="1">
      <c r="A382" s="36" t="s">
        <v>244</v>
      </c>
      <c r="B382" s="10">
        <v>64000</v>
      </c>
      <c r="C382" s="10">
        <v>93800</v>
      </c>
      <c r="D382" s="13">
        <f t="shared" si="32"/>
        <v>21231.000000000004</v>
      </c>
      <c r="E382" s="14">
        <v>0.17</v>
      </c>
      <c r="F382" s="13">
        <f t="shared" si="41"/>
        <v>15946.000000000002</v>
      </c>
      <c r="G382" s="22">
        <v>3.5000000000000003E-2</v>
      </c>
      <c r="H382" s="13">
        <f t="shared" si="42"/>
        <v>3283.0000000000005</v>
      </c>
      <c r="I382" s="11">
        <v>595</v>
      </c>
      <c r="J382" s="14">
        <v>1.4999999999999999E-2</v>
      </c>
      <c r="K382" s="15">
        <f t="shared" si="43"/>
        <v>1407</v>
      </c>
      <c r="L382" s="16">
        <f t="shared" si="44"/>
        <v>938</v>
      </c>
      <c r="M382" s="11">
        <f t="shared" si="45"/>
        <v>1400.5816999999997</v>
      </c>
      <c r="N382" s="17">
        <f t="shared" si="46"/>
        <v>6230.4183000000048</v>
      </c>
      <c r="O382" s="18">
        <f t="shared" si="47"/>
        <v>6.6422369936034162E-2</v>
      </c>
      <c r="P382" s="55"/>
      <c r="Q382" s="54">
        <f>Таблица255445[[#This Row],[Витрина]]*11%</f>
        <v>10318</v>
      </c>
      <c r="R382" s="56">
        <f>Таблица255445[[#This Row],[Витрина]]-Q382</f>
        <v>83482</v>
      </c>
      <c r="S382" s="57">
        <f>Таблица255445[[#This Row],[Витрина]]*8%</f>
        <v>7504</v>
      </c>
      <c r="T382" s="56">
        <f>Таблица255445[[#This Row],[Витрина]]-(Q382+S382)</f>
        <v>75978</v>
      </c>
    </row>
    <row r="383" spans="1:20" s="43" customFormat="1" hidden="1">
      <c r="A383" s="40" t="s">
        <v>244</v>
      </c>
      <c r="B383" s="40">
        <v>64000</v>
      </c>
      <c r="C383" s="40">
        <v>93800</v>
      </c>
      <c r="D383" s="44">
        <f t="shared" si="32"/>
        <v>20293</v>
      </c>
      <c r="E383" s="45">
        <v>0.16</v>
      </c>
      <c r="F383" s="44">
        <f t="shared" si="41"/>
        <v>15008</v>
      </c>
      <c r="G383" s="46">
        <v>3.5000000000000003E-2</v>
      </c>
      <c r="H383" s="44">
        <f t="shared" si="42"/>
        <v>3283.0000000000005</v>
      </c>
      <c r="I383" s="44">
        <v>595</v>
      </c>
      <c r="J383" s="45">
        <v>1.4999999999999999E-2</v>
      </c>
      <c r="K383" s="47">
        <f t="shared" si="43"/>
        <v>1407</v>
      </c>
      <c r="L383" s="48">
        <f t="shared" si="44"/>
        <v>938</v>
      </c>
      <c r="M383" s="44">
        <f t="shared" si="45"/>
        <v>1418.6850999999999</v>
      </c>
      <c r="N383" s="40">
        <f t="shared" si="46"/>
        <v>7150.3148999999976</v>
      </c>
      <c r="O383" s="49">
        <f t="shared" si="47"/>
        <v>7.6229369936034089E-2</v>
      </c>
      <c r="P383" s="70"/>
      <c r="Q383" s="54">
        <f>Таблица255445[[#This Row],[Витрина]]*11%</f>
        <v>10318</v>
      </c>
      <c r="R383" s="56">
        <f>Таблица255445[[#This Row],[Витрина]]-Q383</f>
        <v>83482</v>
      </c>
      <c r="S383" s="57">
        <f>Таблица255445[[#This Row],[Витрина]]*8%</f>
        <v>7504</v>
      </c>
      <c r="T383" s="56">
        <f>Таблица255445[[#This Row],[Витрина]]-(Q383+S383)</f>
        <v>75978</v>
      </c>
    </row>
    <row r="384" spans="1:20" hidden="1">
      <c r="A384" s="36" t="s">
        <v>245</v>
      </c>
      <c r="B384" s="10">
        <v>65800</v>
      </c>
      <c r="C384" s="10">
        <v>96450</v>
      </c>
      <c r="D384" s="13">
        <f t="shared" si="32"/>
        <v>21814</v>
      </c>
      <c r="E384" s="14">
        <v>0.17</v>
      </c>
      <c r="F384" s="13">
        <f t="shared" si="41"/>
        <v>16396.5</v>
      </c>
      <c r="G384" s="22">
        <v>3.5000000000000003E-2</v>
      </c>
      <c r="H384" s="13">
        <f t="shared" si="42"/>
        <v>3375.7500000000005</v>
      </c>
      <c r="I384" s="11">
        <v>595</v>
      </c>
      <c r="J384" s="14">
        <v>1.4999999999999999E-2</v>
      </c>
      <c r="K384" s="15">
        <f t="shared" si="43"/>
        <v>1446.75</v>
      </c>
      <c r="L384" s="16">
        <f t="shared" si="44"/>
        <v>964.5</v>
      </c>
      <c r="M384" s="11">
        <f t="shared" si="45"/>
        <v>1440.4747999999997</v>
      </c>
      <c r="N384" s="17">
        <f t="shared" si="46"/>
        <v>6431.0252000000037</v>
      </c>
      <c r="O384" s="18">
        <f t="shared" si="47"/>
        <v>6.6677296008294487E-2</v>
      </c>
      <c r="P384" s="55"/>
      <c r="Q384" s="54">
        <f>Таблица255445[[#This Row],[Витрина]]*11%</f>
        <v>10609.5</v>
      </c>
      <c r="R384" s="56">
        <f>Таблица255445[[#This Row],[Витрина]]-Q384</f>
        <v>85840.5</v>
      </c>
      <c r="S384" s="57">
        <f>Таблица255445[[#This Row],[Витрина]]*8%</f>
        <v>7716</v>
      </c>
      <c r="T384" s="56">
        <f>Таблица255445[[#This Row],[Витрина]]-(Q384+S384)</f>
        <v>78124.5</v>
      </c>
    </row>
    <row r="385" spans="1:20" s="43" customFormat="1" hidden="1">
      <c r="A385" s="40" t="s">
        <v>245</v>
      </c>
      <c r="B385" s="40">
        <v>65800</v>
      </c>
      <c r="C385" s="40">
        <v>96450</v>
      </c>
      <c r="D385" s="44">
        <f t="shared" si="32"/>
        <v>20849.5</v>
      </c>
      <c r="E385" s="45">
        <v>0.16</v>
      </c>
      <c r="F385" s="44">
        <f t="shared" si="41"/>
        <v>15432</v>
      </c>
      <c r="G385" s="46">
        <v>3.5000000000000003E-2</v>
      </c>
      <c r="H385" s="44">
        <f t="shared" si="42"/>
        <v>3375.7500000000005</v>
      </c>
      <c r="I385" s="44">
        <v>595</v>
      </c>
      <c r="J385" s="45">
        <v>1.4999999999999999E-2</v>
      </c>
      <c r="K385" s="47">
        <f t="shared" si="43"/>
        <v>1446.75</v>
      </c>
      <c r="L385" s="48">
        <f t="shared" si="44"/>
        <v>964.5</v>
      </c>
      <c r="M385" s="44">
        <f t="shared" si="45"/>
        <v>1459.0896499999999</v>
      </c>
      <c r="N385" s="40">
        <f t="shared" si="46"/>
        <v>7376.9103500000056</v>
      </c>
      <c r="O385" s="49">
        <f t="shared" si="47"/>
        <v>7.6484296008294511E-2</v>
      </c>
      <c r="P385" s="70"/>
      <c r="Q385" s="54">
        <f>Таблица255445[[#This Row],[Витрина]]*11%</f>
        <v>10609.5</v>
      </c>
      <c r="R385" s="56">
        <f>Таблица255445[[#This Row],[Витрина]]-Q385</f>
        <v>85840.5</v>
      </c>
      <c r="S385" s="57">
        <f>Таблица255445[[#This Row],[Витрина]]*8%</f>
        <v>7716</v>
      </c>
      <c r="T385" s="56">
        <f>Таблица255445[[#This Row],[Витрина]]-(Q385+S385)</f>
        <v>78124.5</v>
      </c>
    </row>
    <row r="386" spans="1:20" hidden="1">
      <c r="A386" s="36" t="s">
        <v>246</v>
      </c>
      <c r="B386" s="10">
        <v>62200</v>
      </c>
      <c r="C386" s="10">
        <v>91100</v>
      </c>
      <c r="D386" s="13">
        <f t="shared" si="32"/>
        <v>20637.000000000004</v>
      </c>
      <c r="E386" s="14">
        <v>0.17</v>
      </c>
      <c r="F386" s="13">
        <f t="shared" ref="F386:F449" si="49">IF(AND(C386&lt;&gt;"",E386&lt;&gt;""),C386*E386,"")</f>
        <v>15487.000000000002</v>
      </c>
      <c r="G386" s="22">
        <v>3.5000000000000003E-2</v>
      </c>
      <c r="H386" s="13">
        <f t="shared" ref="H386:H449" si="50">IF(AND(C386&lt;&gt;"",G386&lt;&gt;""),C386*G386,"")</f>
        <v>3188.5000000000005</v>
      </c>
      <c r="I386" s="11">
        <v>595</v>
      </c>
      <c r="J386" s="14">
        <v>1.4999999999999999E-2</v>
      </c>
      <c r="K386" s="15">
        <f t="shared" ref="K386:K449" si="51">IF(AND(C386&lt;&gt;"",J386&lt;&gt;""),C386*J386,"")</f>
        <v>1366.5</v>
      </c>
      <c r="L386" s="16">
        <f t="shared" ref="L386:L449" si="52">IFERROR(C386*1%," ")</f>
        <v>911</v>
      </c>
      <c r="M386" s="11">
        <f t="shared" ref="M386:M449" si="53">IFERROR((C386-D386)*1.93%," ")</f>
        <v>1359.9358999999999</v>
      </c>
      <c r="N386" s="17">
        <f t="shared" ref="N386:N449" si="54">IF(AND(C386&lt;&gt;"",D386&lt;&gt;"",L386&lt;&gt;""),C386-(B386+D386+L386+M386),"")</f>
        <v>5992.0641000000032</v>
      </c>
      <c r="O386" s="18">
        <f t="shared" ref="O386:O449" si="55">IFERROR((N386/C386)*100%," ")</f>
        <v>6.5774578485181159E-2</v>
      </c>
      <c r="P386" s="55"/>
      <c r="Q386" s="54">
        <f>Таблица255445[[#This Row],[Витрина]]*11%</f>
        <v>10021</v>
      </c>
      <c r="R386" s="56">
        <f>Таблица255445[[#This Row],[Витрина]]-Q386</f>
        <v>81079</v>
      </c>
      <c r="S386" s="57">
        <f>Таблица255445[[#This Row],[Витрина]]*8%</f>
        <v>7288</v>
      </c>
      <c r="T386" s="56">
        <f>Таблица255445[[#This Row],[Витрина]]-(Q386+S386)</f>
        <v>73791</v>
      </c>
    </row>
    <row r="387" spans="1:20" s="43" customFormat="1" hidden="1">
      <c r="A387" s="40" t="s">
        <v>246</v>
      </c>
      <c r="B387" s="40">
        <v>62200</v>
      </c>
      <c r="C387" s="40">
        <v>91100</v>
      </c>
      <c r="D387" s="44">
        <f t="shared" si="32"/>
        <v>19726</v>
      </c>
      <c r="E387" s="45">
        <v>0.16</v>
      </c>
      <c r="F387" s="44">
        <f t="shared" si="49"/>
        <v>14576</v>
      </c>
      <c r="G387" s="46">
        <v>3.5000000000000003E-2</v>
      </c>
      <c r="H387" s="44">
        <f t="shared" si="50"/>
        <v>3188.5000000000005</v>
      </c>
      <c r="I387" s="44">
        <v>595</v>
      </c>
      <c r="J387" s="45">
        <v>1.4999999999999999E-2</v>
      </c>
      <c r="K387" s="47">
        <f t="shared" si="51"/>
        <v>1366.5</v>
      </c>
      <c r="L387" s="48">
        <f t="shared" si="52"/>
        <v>911</v>
      </c>
      <c r="M387" s="44">
        <f t="shared" si="53"/>
        <v>1377.5181999999998</v>
      </c>
      <c r="N387" s="40">
        <f t="shared" si="54"/>
        <v>6885.4817999999941</v>
      </c>
      <c r="O387" s="49">
        <f t="shared" si="55"/>
        <v>7.5581578485181058E-2</v>
      </c>
      <c r="P387" s="70"/>
      <c r="Q387" s="54">
        <f>Таблица255445[[#This Row],[Витрина]]*11%</f>
        <v>10021</v>
      </c>
      <c r="R387" s="56">
        <f>Таблица255445[[#This Row],[Витрина]]-Q387</f>
        <v>81079</v>
      </c>
      <c r="S387" s="57">
        <f>Таблица255445[[#This Row],[Витрина]]*8%</f>
        <v>7288</v>
      </c>
      <c r="T387" s="56">
        <f>Таблица255445[[#This Row],[Витрина]]-(Q387+S387)</f>
        <v>73791</v>
      </c>
    </row>
    <row r="388" spans="1:20" hidden="1">
      <c r="A388" s="36" t="s">
        <v>247</v>
      </c>
      <c r="B388" s="10">
        <v>65800</v>
      </c>
      <c r="C388" s="10">
        <v>96400</v>
      </c>
      <c r="D388" s="13">
        <f t="shared" si="32"/>
        <v>21803</v>
      </c>
      <c r="E388" s="14">
        <v>0.17</v>
      </c>
      <c r="F388" s="13">
        <f t="shared" si="49"/>
        <v>16388</v>
      </c>
      <c r="G388" s="22">
        <v>3.5000000000000003E-2</v>
      </c>
      <c r="H388" s="13">
        <f t="shared" si="50"/>
        <v>3374.0000000000005</v>
      </c>
      <c r="I388" s="11">
        <v>595</v>
      </c>
      <c r="J388" s="14">
        <v>1.4999999999999999E-2</v>
      </c>
      <c r="K388" s="15">
        <f t="shared" si="51"/>
        <v>1446</v>
      </c>
      <c r="L388" s="16">
        <f t="shared" si="52"/>
        <v>964</v>
      </c>
      <c r="M388" s="11">
        <f t="shared" si="53"/>
        <v>1439.7220999999997</v>
      </c>
      <c r="N388" s="17">
        <f t="shared" si="54"/>
        <v>6393.277900000001</v>
      </c>
      <c r="O388" s="18">
        <f t="shared" si="55"/>
        <v>6.6320310165975116E-2</v>
      </c>
      <c r="P388" s="55"/>
      <c r="Q388" s="54">
        <f>Таблица255445[[#This Row],[Витрина]]*11%</f>
        <v>10604</v>
      </c>
      <c r="R388" s="56">
        <f>Таблица255445[[#This Row],[Витрина]]-Q388</f>
        <v>85796</v>
      </c>
      <c r="S388" s="57">
        <f>Таблица255445[[#This Row],[Витрина]]*8%</f>
        <v>7712</v>
      </c>
      <c r="T388" s="56">
        <f>Таблица255445[[#This Row],[Витрина]]-(Q388+S388)</f>
        <v>78084</v>
      </c>
    </row>
    <row r="389" spans="1:20" s="43" customFormat="1" hidden="1">
      <c r="A389" s="40" t="s">
        <v>247</v>
      </c>
      <c r="B389" s="40">
        <v>65800</v>
      </c>
      <c r="C389" s="40">
        <v>96400</v>
      </c>
      <c r="D389" s="44">
        <f t="shared" si="32"/>
        <v>20839</v>
      </c>
      <c r="E389" s="45">
        <v>0.16</v>
      </c>
      <c r="F389" s="44">
        <f t="shared" si="49"/>
        <v>15424</v>
      </c>
      <c r="G389" s="46">
        <v>3.5000000000000003E-2</v>
      </c>
      <c r="H389" s="44">
        <f t="shared" si="50"/>
        <v>3374.0000000000005</v>
      </c>
      <c r="I389" s="44">
        <v>595</v>
      </c>
      <c r="J389" s="45">
        <v>1.4999999999999999E-2</v>
      </c>
      <c r="K389" s="47">
        <f t="shared" si="51"/>
        <v>1446</v>
      </c>
      <c r="L389" s="48">
        <f t="shared" si="52"/>
        <v>964</v>
      </c>
      <c r="M389" s="44">
        <f t="shared" si="53"/>
        <v>1458.3272999999999</v>
      </c>
      <c r="N389" s="40">
        <f t="shared" si="54"/>
        <v>7338.6726999999955</v>
      </c>
      <c r="O389" s="49">
        <f t="shared" si="55"/>
        <v>7.6127310165975057E-2</v>
      </c>
      <c r="P389" s="70"/>
      <c r="Q389" s="54">
        <f>Таблица255445[[#This Row],[Витрина]]*11%</f>
        <v>10604</v>
      </c>
      <c r="R389" s="56">
        <f>Таблица255445[[#This Row],[Витрина]]-Q389</f>
        <v>85796</v>
      </c>
      <c r="S389" s="57">
        <f>Таблица255445[[#This Row],[Витрина]]*8%</f>
        <v>7712</v>
      </c>
      <c r="T389" s="56">
        <f>Таблица255445[[#This Row],[Витрина]]-(Q389+S389)</f>
        <v>78084</v>
      </c>
    </row>
    <row r="390" spans="1:20" hidden="1">
      <c r="A390" s="36" t="s">
        <v>248</v>
      </c>
      <c r="C390" s="10">
        <v>99990</v>
      </c>
      <c r="D390" s="13">
        <f t="shared" si="32"/>
        <v>22592.800000000003</v>
      </c>
      <c r="E390" s="14">
        <v>0.17</v>
      </c>
      <c r="F390" s="13">
        <f t="shared" si="49"/>
        <v>16998.300000000003</v>
      </c>
      <c r="G390" s="22">
        <v>3.5000000000000003E-2</v>
      </c>
      <c r="H390" s="13">
        <f t="shared" si="50"/>
        <v>3499.6500000000005</v>
      </c>
      <c r="I390" s="11">
        <v>595</v>
      </c>
      <c r="J390" s="14">
        <v>1.4999999999999999E-2</v>
      </c>
      <c r="K390" s="15">
        <f t="shared" si="51"/>
        <v>1499.85</v>
      </c>
      <c r="L390" s="16">
        <f t="shared" si="52"/>
        <v>999.9</v>
      </c>
      <c r="M390" s="11">
        <f t="shared" si="53"/>
        <v>1493.7659599999997</v>
      </c>
      <c r="N390" s="17">
        <f t="shared" si="54"/>
        <v>74903.534039999999</v>
      </c>
      <c r="O390" s="18">
        <f t="shared" si="55"/>
        <v>0.74911025142514254</v>
      </c>
      <c r="P390" s="55"/>
      <c r="Q390" s="54">
        <f>Таблица255445[[#This Row],[Витрина]]*11%</f>
        <v>10998.9</v>
      </c>
      <c r="R390" s="56">
        <f>Таблица255445[[#This Row],[Витрина]]-Q390</f>
        <v>88991.1</v>
      </c>
      <c r="S390" s="57">
        <f>Таблица255445[[#This Row],[Витрина]]*8%</f>
        <v>7999.2</v>
      </c>
      <c r="T390" s="56">
        <f>Таблица255445[[#This Row],[Витрина]]-(Q390+S390)</f>
        <v>80991.899999999994</v>
      </c>
    </row>
    <row r="391" spans="1:20" s="43" customFormat="1" hidden="1">
      <c r="A391" s="40" t="s">
        <v>248</v>
      </c>
      <c r="B391" s="40"/>
      <c r="C391" s="40">
        <v>99990</v>
      </c>
      <c r="D391" s="44">
        <f t="shared" si="32"/>
        <v>21592.899999999998</v>
      </c>
      <c r="E391" s="45">
        <v>0.16</v>
      </c>
      <c r="F391" s="44">
        <f t="shared" si="49"/>
        <v>15998.4</v>
      </c>
      <c r="G391" s="46">
        <v>3.5000000000000003E-2</v>
      </c>
      <c r="H391" s="44">
        <f t="shared" si="50"/>
        <v>3499.6500000000005</v>
      </c>
      <c r="I391" s="44">
        <v>595</v>
      </c>
      <c r="J391" s="45">
        <v>1.4999999999999999E-2</v>
      </c>
      <c r="K391" s="47">
        <f t="shared" si="51"/>
        <v>1499.85</v>
      </c>
      <c r="L391" s="48">
        <f t="shared" si="52"/>
        <v>999.9</v>
      </c>
      <c r="M391" s="44">
        <f t="shared" si="53"/>
        <v>1513.06403</v>
      </c>
      <c r="N391" s="40">
        <f t="shared" si="54"/>
        <v>75884.135970000003</v>
      </c>
      <c r="O391" s="49">
        <f t="shared" si="55"/>
        <v>0.75891725142514255</v>
      </c>
      <c r="P391" s="70"/>
      <c r="Q391" s="54">
        <f>Таблица255445[[#This Row],[Витрина]]*11%</f>
        <v>10998.9</v>
      </c>
      <c r="R391" s="56">
        <f>Таблица255445[[#This Row],[Витрина]]-Q391</f>
        <v>88991.1</v>
      </c>
      <c r="S391" s="57">
        <f>Таблица255445[[#This Row],[Витрина]]*8%</f>
        <v>7999.2</v>
      </c>
      <c r="T391" s="56">
        <f>Таблица255445[[#This Row],[Витрина]]-(Q391+S391)</f>
        <v>80991.899999999994</v>
      </c>
    </row>
    <row r="392" spans="1:20" hidden="1">
      <c r="A392" s="30" t="s">
        <v>249</v>
      </c>
      <c r="D392" s="11" t="str">
        <f t="shared" si="32"/>
        <v/>
      </c>
      <c r="E392" s="14"/>
      <c r="F392" s="13" t="str">
        <f t="shared" si="49"/>
        <v/>
      </c>
      <c r="G392" s="14"/>
      <c r="H392" s="13" t="str">
        <f t="shared" si="50"/>
        <v/>
      </c>
      <c r="I392" s="11"/>
      <c r="J392" s="14">
        <v>1.4999999999999999E-2</v>
      </c>
      <c r="K392" s="15" t="str">
        <f t="shared" si="51"/>
        <v/>
      </c>
      <c r="L392" s="16">
        <f t="shared" si="52"/>
        <v>0</v>
      </c>
      <c r="M392" s="11" t="str">
        <f t="shared" si="53"/>
        <v/>
      </c>
      <c r="N392" s="17" t="str">
        <f t="shared" si="54"/>
        <v/>
      </c>
      <c r="O392" s="18" t="str">
        <f t="shared" si="55"/>
        <v/>
      </c>
      <c r="P392" s="55"/>
      <c r="Q392" s="54">
        <f>Таблица255445[[#This Row],[Витрина]]*11%</f>
        <v>0</v>
      </c>
      <c r="R392" s="56">
        <f>Таблица255445[[#This Row],[Витрина]]-Q392</f>
        <v>0</v>
      </c>
      <c r="S392" s="57">
        <f>Таблица255445[[#This Row],[Витрина]]*8%</f>
        <v>0</v>
      </c>
      <c r="T392" s="56">
        <f>Таблица255445[[#This Row],[Витрина]]-(Q392+S392)</f>
        <v>0</v>
      </c>
    </row>
    <row r="393" spans="1:20" hidden="1">
      <c r="A393" s="36" t="s">
        <v>250</v>
      </c>
      <c r="B393" s="10">
        <v>76200</v>
      </c>
      <c r="D393" s="11" t="str">
        <f t="shared" si="32"/>
        <v/>
      </c>
      <c r="E393" s="14"/>
      <c r="F393" s="13" t="str">
        <f t="shared" si="49"/>
        <v/>
      </c>
      <c r="G393" s="14"/>
      <c r="H393" s="13" t="str">
        <f t="shared" si="50"/>
        <v/>
      </c>
      <c r="I393" s="11"/>
      <c r="J393" s="14">
        <v>1.4999999999999999E-2</v>
      </c>
      <c r="K393" s="15" t="str">
        <f t="shared" si="51"/>
        <v/>
      </c>
      <c r="L393" s="16">
        <f t="shared" si="52"/>
        <v>0</v>
      </c>
      <c r="M393" s="11" t="str">
        <f t="shared" si="53"/>
        <v/>
      </c>
      <c r="N393" s="17" t="str">
        <f t="shared" si="54"/>
        <v/>
      </c>
      <c r="O393" s="18" t="str">
        <f t="shared" si="55"/>
        <v/>
      </c>
      <c r="P393" s="55"/>
      <c r="Q393" s="54">
        <f>Таблица255445[[#This Row],[Витрина]]*11%</f>
        <v>0</v>
      </c>
      <c r="R393" s="56">
        <f>Таблица255445[[#This Row],[Витрина]]-Q393</f>
        <v>0</v>
      </c>
      <c r="S393" s="57">
        <f>Таблица255445[[#This Row],[Витрина]]*8%</f>
        <v>0</v>
      </c>
      <c r="T393" s="56">
        <f>Таблица255445[[#This Row],[Витрина]]-(Q393+S393)</f>
        <v>0</v>
      </c>
    </row>
    <row r="394" spans="1:20" hidden="1">
      <c r="A394" s="36" t="s">
        <v>251</v>
      </c>
      <c r="B394" s="10">
        <v>77200</v>
      </c>
      <c r="D394" s="11" t="str">
        <f t="shared" si="32"/>
        <v/>
      </c>
      <c r="E394" s="14"/>
      <c r="F394" s="13" t="str">
        <f t="shared" si="49"/>
        <v/>
      </c>
      <c r="G394" s="14"/>
      <c r="H394" s="13" t="str">
        <f t="shared" si="50"/>
        <v/>
      </c>
      <c r="I394" s="11"/>
      <c r="J394" s="14">
        <v>1.4999999999999999E-2</v>
      </c>
      <c r="K394" s="15" t="str">
        <f t="shared" si="51"/>
        <v/>
      </c>
      <c r="L394" s="16">
        <f t="shared" si="52"/>
        <v>0</v>
      </c>
      <c r="M394" s="11" t="str">
        <f t="shared" si="53"/>
        <v/>
      </c>
      <c r="N394" s="17" t="str">
        <f t="shared" si="54"/>
        <v/>
      </c>
      <c r="O394" s="18" t="str">
        <f t="shared" si="55"/>
        <v/>
      </c>
      <c r="P394" s="55"/>
      <c r="Q394" s="54">
        <f>Таблица255445[[#This Row],[Витрина]]*11%</f>
        <v>0</v>
      </c>
      <c r="R394" s="56">
        <f>Таблица255445[[#This Row],[Витрина]]-Q394</f>
        <v>0</v>
      </c>
      <c r="S394" s="57">
        <f>Таблица255445[[#This Row],[Витрина]]*8%</f>
        <v>0</v>
      </c>
      <c r="T394" s="56">
        <f>Таблица255445[[#This Row],[Витрина]]-(Q394+S394)</f>
        <v>0</v>
      </c>
    </row>
    <row r="395" spans="1:20" hidden="1">
      <c r="A395" s="8" t="s">
        <v>252</v>
      </c>
      <c r="D395" s="13" t="str">
        <f t="shared" si="32"/>
        <v/>
      </c>
      <c r="E395" s="14"/>
      <c r="F395" s="13" t="str">
        <f t="shared" si="49"/>
        <v/>
      </c>
      <c r="G395" s="22"/>
      <c r="H395" s="13" t="str">
        <f t="shared" si="50"/>
        <v/>
      </c>
      <c r="I395" s="11"/>
      <c r="J395" s="14">
        <v>1.4999999999999999E-2</v>
      </c>
      <c r="K395" s="15" t="str">
        <f t="shared" si="51"/>
        <v/>
      </c>
      <c r="L395" s="16">
        <f t="shared" si="52"/>
        <v>0</v>
      </c>
      <c r="M395" s="11" t="str">
        <f t="shared" si="53"/>
        <v/>
      </c>
      <c r="N395" s="17" t="str">
        <f t="shared" si="54"/>
        <v/>
      </c>
      <c r="O395" s="18" t="str">
        <f t="shared" si="55"/>
        <v/>
      </c>
      <c r="P395" s="55"/>
      <c r="Q395" s="54">
        <f>Таблица255445[[#This Row],[Витрина]]*11%</f>
        <v>0</v>
      </c>
      <c r="R395" s="56">
        <f>Таблица255445[[#This Row],[Витрина]]-Q395</f>
        <v>0</v>
      </c>
      <c r="S395" s="57">
        <f>Таблица255445[[#This Row],[Витрина]]*8%</f>
        <v>0</v>
      </c>
      <c r="T395" s="56">
        <f>Таблица255445[[#This Row],[Витрина]]-(Q395+S395)</f>
        <v>0</v>
      </c>
    </row>
    <row r="396" spans="1:20" hidden="1">
      <c r="A396" s="27" t="s">
        <v>253</v>
      </c>
      <c r="D396" s="13" t="str">
        <f t="shared" si="32"/>
        <v/>
      </c>
      <c r="E396" s="14">
        <v>0.17</v>
      </c>
      <c r="F396" s="13" t="str">
        <f t="shared" si="49"/>
        <v/>
      </c>
      <c r="G396" s="22">
        <v>3.5000000000000003E-2</v>
      </c>
      <c r="H396" s="13" t="str">
        <f t="shared" si="50"/>
        <v/>
      </c>
      <c r="I396" s="11">
        <v>595</v>
      </c>
      <c r="J396" s="14">
        <v>1.4999999999999999E-2</v>
      </c>
      <c r="K396" s="15" t="str">
        <f t="shared" si="51"/>
        <v/>
      </c>
      <c r="L396" s="16">
        <f t="shared" si="52"/>
        <v>0</v>
      </c>
      <c r="M396" s="11" t="str">
        <f t="shared" si="53"/>
        <v/>
      </c>
      <c r="N396" s="17" t="str">
        <f t="shared" si="54"/>
        <v/>
      </c>
      <c r="O396" s="18" t="str">
        <f t="shared" si="55"/>
        <v/>
      </c>
      <c r="P396" s="55"/>
      <c r="Q396" s="54">
        <f>Таблица255445[[#This Row],[Витрина]]*11%</f>
        <v>0</v>
      </c>
      <c r="R396" s="56">
        <f>Таблица255445[[#This Row],[Витрина]]-Q396</f>
        <v>0</v>
      </c>
      <c r="S396" s="57">
        <f>Таблица255445[[#This Row],[Витрина]]*8%</f>
        <v>0</v>
      </c>
      <c r="T396" s="56">
        <f>Таблица255445[[#This Row],[Витрина]]-(Q396+S396)</f>
        <v>0</v>
      </c>
    </row>
    <row r="397" spans="1:20" hidden="1">
      <c r="A397" s="27" t="s">
        <v>254</v>
      </c>
      <c r="D397" s="13" t="str">
        <f t="shared" si="32"/>
        <v/>
      </c>
      <c r="E397" s="14">
        <v>0.17</v>
      </c>
      <c r="F397" s="13" t="str">
        <f t="shared" si="49"/>
        <v/>
      </c>
      <c r="G397" s="22">
        <v>3.5000000000000003E-2</v>
      </c>
      <c r="H397" s="13" t="str">
        <f t="shared" si="50"/>
        <v/>
      </c>
      <c r="I397" s="11">
        <v>595</v>
      </c>
      <c r="J397" s="14">
        <v>1.4999999999999999E-2</v>
      </c>
      <c r="K397" s="15" t="str">
        <f t="shared" si="51"/>
        <v/>
      </c>
      <c r="L397" s="16">
        <f t="shared" si="52"/>
        <v>0</v>
      </c>
      <c r="M397" s="11" t="str">
        <f t="shared" si="53"/>
        <v/>
      </c>
      <c r="N397" s="17" t="str">
        <f t="shared" si="54"/>
        <v/>
      </c>
      <c r="O397" s="18" t="str">
        <f t="shared" si="55"/>
        <v/>
      </c>
      <c r="P397" s="55"/>
      <c r="Q397" s="54">
        <f>Таблица255445[[#This Row],[Витрина]]*11%</f>
        <v>0</v>
      </c>
      <c r="R397" s="56">
        <f>Таблица255445[[#This Row],[Витрина]]-Q397</f>
        <v>0</v>
      </c>
      <c r="S397" s="57">
        <f>Таблица255445[[#This Row],[Витрина]]*8%</f>
        <v>0</v>
      </c>
      <c r="T397" s="56">
        <f>Таблица255445[[#This Row],[Витрина]]-(Q397+S397)</f>
        <v>0</v>
      </c>
    </row>
    <row r="398" spans="1:20" hidden="1">
      <c r="A398" s="27" t="s">
        <v>255</v>
      </c>
      <c r="D398" s="13" t="str">
        <f t="shared" si="32"/>
        <v/>
      </c>
      <c r="E398" s="14">
        <v>0.17</v>
      </c>
      <c r="F398" s="13" t="str">
        <f t="shared" si="49"/>
        <v/>
      </c>
      <c r="G398" s="22">
        <v>3.5000000000000003E-2</v>
      </c>
      <c r="H398" s="13" t="str">
        <f t="shared" si="50"/>
        <v/>
      </c>
      <c r="I398" s="11">
        <v>595</v>
      </c>
      <c r="J398" s="14">
        <v>1.4999999999999999E-2</v>
      </c>
      <c r="K398" s="15" t="str">
        <f t="shared" si="51"/>
        <v/>
      </c>
      <c r="L398" s="16">
        <f t="shared" si="52"/>
        <v>0</v>
      </c>
      <c r="M398" s="11" t="str">
        <f t="shared" si="53"/>
        <v/>
      </c>
      <c r="N398" s="17" t="str">
        <f t="shared" si="54"/>
        <v/>
      </c>
      <c r="O398" s="18" t="str">
        <f t="shared" si="55"/>
        <v/>
      </c>
      <c r="P398" s="55"/>
      <c r="Q398" s="54">
        <f>Таблица255445[[#This Row],[Витрина]]*11%</f>
        <v>0</v>
      </c>
      <c r="R398" s="56">
        <f>Таблица255445[[#This Row],[Витрина]]-Q398</f>
        <v>0</v>
      </c>
      <c r="S398" s="57">
        <f>Таблица255445[[#This Row],[Витрина]]*8%</f>
        <v>0</v>
      </c>
      <c r="T398" s="56">
        <f>Таблица255445[[#This Row],[Витрина]]-(Q398+S398)</f>
        <v>0</v>
      </c>
    </row>
    <row r="399" spans="1:20" hidden="1">
      <c r="A399" s="27" t="s">
        <v>256</v>
      </c>
      <c r="D399" s="13" t="str">
        <f t="shared" si="32"/>
        <v/>
      </c>
      <c r="E399" s="14">
        <v>0.17</v>
      </c>
      <c r="F399" s="13" t="str">
        <f t="shared" si="49"/>
        <v/>
      </c>
      <c r="G399" s="22">
        <v>3.5000000000000003E-2</v>
      </c>
      <c r="H399" s="13" t="str">
        <f t="shared" si="50"/>
        <v/>
      </c>
      <c r="I399" s="11">
        <v>595</v>
      </c>
      <c r="J399" s="14">
        <v>1.4999999999999999E-2</v>
      </c>
      <c r="K399" s="15" t="str">
        <f t="shared" si="51"/>
        <v/>
      </c>
      <c r="L399" s="16">
        <f t="shared" si="52"/>
        <v>0</v>
      </c>
      <c r="M399" s="11" t="str">
        <f t="shared" si="53"/>
        <v/>
      </c>
      <c r="N399" s="17" t="str">
        <f t="shared" si="54"/>
        <v/>
      </c>
      <c r="O399" s="18" t="str">
        <f t="shared" si="55"/>
        <v/>
      </c>
      <c r="P399" s="55"/>
      <c r="Q399" s="54">
        <f>Таблица255445[[#This Row],[Витрина]]*11%</f>
        <v>0</v>
      </c>
      <c r="R399" s="56">
        <f>Таблица255445[[#This Row],[Витрина]]-Q399</f>
        <v>0</v>
      </c>
      <c r="S399" s="57">
        <f>Таблица255445[[#This Row],[Витрина]]*8%</f>
        <v>0</v>
      </c>
      <c r="T399" s="56">
        <f>Таблица255445[[#This Row],[Витрина]]-(Q399+S399)</f>
        <v>0</v>
      </c>
    </row>
    <row r="400" spans="1:20" hidden="1">
      <c r="A400" s="27" t="s">
        <v>257</v>
      </c>
      <c r="D400" s="13" t="str">
        <f t="shared" si="32"/>
        <v/>
      </c>
      <c r="E400" s="14">
        <v>0.17</v>
      </c>
      <c r="F400" s="13" t="str">
        <f t="shared" si="49"/>
        <v/>
      </c>
      <c r="G400" s="22">
        <v>3.5000000000000003E-2</v>
      </c>
      <c r="H400" s="13" t="str">
        <f t="shared" si="50"/>
        <v/>
      </c>
      <c r="I400" s="11">
        <v>595</v>
      </c>
      <c r="J400" s="14">
        <v>1.4999999999999999E-2</v>
      </c>
      <c r="K400" s="15" t="str">
        <f t="shared" si="51"/>
        <v/>
      </c>
      <c r="L400" s="16">
        <f t="shared" si="52"/>
        <v>0</v>
      </c>
      <c r="M400" s="11" t="str">
        <f t="shared" si="53"/>
        <v/>
      </c>
      <c r="N400" s="17" t="str">
        <f t="shared" si="54"/>
        <v/>
      </c>
      <c r="O400" s="18" t="str">
        <f t="shared" si="55"/>
        <v/>
      </c>
      <c r="P400" s="55"/>
      <c r="Q400" s="54">
        <f>Таблица255445[[#This Row],[Витрина]]*11%</f>
        <v>0</v>
      </c>
      <c r="R400" s="56">
        <f>Таблица255445[[#This Row],[Витрина]]-Q400</f>
        <v>0</v>
      </c>
      <c r="S400" s="57">
        <f>Таблица255445[[#This Row],[Витрина]]*8%</f>
        <v>0</v>
      </c>
      <c r="T400" s="56">
        <f>Таблица255445[[#This Row],[Витрина]]-(Q400+S400)</f>
        <v>0</v>
      </c>
    </row>
    <row r="401" spans="1:20" hidden="1">
      <c r="A401" s="27" t="s">
        <v>258</v>
      </c>
      <c r="D401" s="13" t="str">
        <f t="shared" si="32"/>
        <v/>
      </c>
      <c r="E401" s="14">
        <v>0.17</v>
      </c>
      <c r="F401" s="13" t="str">
        <f t="shared" si="49"/>
        <v/>
      </c>
      <c r="G401" s="22">
        <v>3.5000000000000003E-2</v>
      </c>
      <c r="H401" s="13" t="str">
        <f t="shared" si="50"/>
        <v/>
      </c>
      <c r="I401" s="11">
        <v>595</v>
      </c>
      <c r="J401" s="14">
        <v>1.4999999999999999E-2</v>
      </c>
      <c r="K401" s="15" t="str">
        <f t="shared" si="51"/>
        <v/>
      </c>
      <c r="L401" s="16">
        <f t="shared" si="52"/>
        <v>0</v>
      </c>
      <c r="M401" s="11" t="str">
        <f t="shared" si="53"/>
        <v/>
      </c>
      <c r="N401" s="17" t="str">
        <f t="shared" si="54"/>
        <v/>
      </c>
      <c r="O401" s="18" t="str">
        <f t="shared" si="55"/>
        <v/>
      </c>
      <c r="P401" s="55"/>
      <c r="Q401" s="54">
        <f>Таблица255445[[#This Row],[Витрина]]*11%</f>
        <v>0</v>
      </c>
      <c r="R401" s="56">
        <f>Таблица255445[[#This Row],[Витрина]]-Q401</f>
        <v>0</v>
      </c>
      <c r="S401" s="57">
        <f>Таблица255445[[#This Row],[Витрина]]*8%</f>
        <v>0</v>
      </c>
      <c r="T401" s="56">
        <f>Таблица255445[[#This Row],[Витрина]]-(Q401+S401)</f>
        <v>0</v>
      </c>
    </row>
    <row r="402" spans="1:20" hidden="1">
      <c r="A402" s="25" t="s">
        <v>259</v>
      </c>
      <c r="D402" s="13" t="str">
        <f t="shared" si="32"/>
        <v/>
      </c>
      <c r="E402" s="14"/>
      <c r="F402" s="13" t="str">
        <f t="shared" si="49"/>
        <v/>
      </c>
      <c r="G402" s="22"/>
      <c r="H402" s="13" t="str">
        <f t="shared" si="50"/>
        <v/>
      </c>
      <c r="I402" s="11"/>
      <c r="J402" s="14">
        <v>1.4999999999999999E-2</v>
      </c>
      <c r="K402" s="15" t="str">
        <f t="shared" si="51"/>
        <v/>
      </c>
      <c r="L402" s="16">
        <f t="shared" si="52"/>
        <v>0</v>
      </c>
      <c r="M402" s="11" t="str">
        <f t="shared" si="53"/>
        <v/>
      </c>
      <c r="N402" s="17" t="str">
        <f t="shared" si="54"/>
        <v/>
      </c>
      <c r="O402" s="18" t="str">
        <f t="shared" si="55"/>
        <v/>
      </c>
      <c r="P402" s="55"/>
      <c r="Q402" s="54">
        <f>Таблица255445[[#This Row],[Витрина]]*11%</f>
        <v>0</v>
      </c>
      <c r="R402" s="56">
        <f>Таблица255445[[#This Row],[Витрина]]-Q402</f>
        <v>0</v>
      </c>
      <c r="S402" s="57">
        <f>Таблица255445[[#This Row],[Витрина]]*8%</f>
        <v>0</v>
      </c>
      <c r="T402" s="56">
        <f>Таблица255445[[#This Row],[Витрина]]-(Q402+S402)</f>
        <v>0</v>
      </c>
    </row>
    <row r="403" spans="1:20">
      <c r="A403" s="36" t="s">
        <v>260</v>
      </c>
      <c r="B403" s="10">
        <v>43000</v>
      </c>
      <c r="C403" s="10">
        <v>61890</v>
      </c>
      <c r="D403" s="13">
        <f t="shared" si="32"/>
        <v>14705.92</v>
      </c>
      <c r="E403" s="14">
        <v>0.21</v>
      </c>
      <c r="F403" s="13">
        <f t="shared" si="49"/>
        <v>12996.9</v>
      </c>
      <c r="G403" s="22">
        <v>1.7999999999999999E-2</v>
      </c>
      <c r="H403" s="13">
        <f t="shared" si="50"/>
        <v>1114.02</v>
      </c>
      <c r="I403" s="11">
        <v>595</v>
      </c>
      <c r="J403" s="14">
        <v>0</v>
      </c>
      <c r="K403" s="15">
        <f t="shared" si="51"/>
        <v>0</v>
      </c>
      <c r="L403" s="16">
        <f t="shared" si="52"/>
        <v>618.9</v>
      </c>
      <c r="M403" s="11">
        <f t="shared" si="53"/>
        <v>910.65274399999987</v>
      </c>
      <c r="N403" s="17">
        <f t="shared" si="54"/>
        <v>2654.5272560000012</v>
      </c>
      <c r="O403" s="18">
        <f t="shared" si="55"/>
        <v>4.2891052771045421E-2</v>
      </c>
      <c r="P403" s="73"/>
      <c r="Q403" s="54">
        <f>Таблица255445[[#This Row],[Витрина]]*11%</f>
        <v>6807.9</v>
      </c>
      <c r="R403" s="56">
        <f>Таблица255445[[#This Row],[Витрина]]-Q403</f>
        <v>55082.1</v>
      </c>
      <c r="S403" s="57">
        <f>Таблица255445[[#This Row],[Витрина]]*8%</f>
        <v>4951.2</v>
      </c>
      <c r="T403" s="56">
        <f>Таблица255445[[#This Row],[Витрина]]-(Q403+S403)</f>
        <v>50130.9</v>
      </c>
    </row>
    <row r="404" spans="1:20" s="43" customFormat="1">
      <c r="A404" s="40" t="s">
        <v>260</v>
      </c>
      <c r="B404" s="40">
        <v>43000</v>
      </c>
      <c r="C404" s="40">
        <v>61890</v>
      </c>
      <c r="D404" s="44">
        <f t="shared" si="32"/>
        <v>11611.42</v>
      </c>
      <c r="E404" s="45">
        <v>0.16</v>
      </c>
      <c r="F404" s="44">
        <f t="shared" si="49"/>
        <v>9902.4</v>
      </c>
      <c r="G404" s="46">
        <v>1.7999999999999999E-2</v>
      </c>
      <c r="H404" s="44">
        <f t="shared" si="50"/>
        <v>1114.02</v>
      </c>
      <c r="I404" s="44">
        <v>595</v>
      </c>
      <c r="J404" s="45">
        <v>0</v>
      </c>
      <c r="K404" s="47">
        <f t="shared" si="51"/>
        <v>0</v>
      </c>
      <c r="L404" s="48">
        <f t="shared" si="52"/>
        <v>618.9</v>
      </c>
      <c r="M404" s="44">
        <f t="shared" si="53"/>
        <v>970.37659399999995</v>
      </c>
      <c r="N404" s="40">
        <f t="shared" si="54"/>
        <v>5689.3034059999991</v>
      </c>
      <c r="O404" s="49">
        <f t="shared" si="55"/>
        <v>9.1926052771045388E-2</v>
      </c>
      <c r="P404" s="72"/>
      <c r="Q404" s="54">
        <f>Таблица255445[[#This Row],[Витрина]]*11%</f>
        <v>6807.9</v>
      </c>
      <c r="R404" s="56">
        <f>Таблица255445[[#This Row],[Витрина]]-Q404</f>
        <v>55082.1</v>
      </c>
      <c r="S404" s="57">
        <f>Таблица255445[[#This Row],[Витрина]]*8%</f>
        <v>4951.2</v>
      </c>
      <c r="T404" s="56">
        <f>Таблица255445[[#This Row],[Витрина]]-(Q404+S404)</f>
        <v>50130.9</v>
      </c>
    </row>
    <row r="405" spans="1:20">
      <c r="A405" s="36" t="s">
        <v>261</v>
      </c>
      <c r="B405" s="10">
        <v>42000</v>
      </c>
      <c r="C405" s="10">
        <v>60190</v>
      </c>
      <c r="D405" s="13">
        <f t="shared" si="32"/>
        <v>14318.32</v>
      </c>
      <c r="E405" s="14">
        <v>0.21</v>
      </c>
      <c r="F405" s="13">
        <f t="shared" si="49"/>
        <v>12639.9</v>
      </c>
      <c r="G405" s="22">
        <v>1.7999999999999999E-2</v>
      </c>
      <c r="H405" s="13">
        <f t="shared" si="50"/>
        <v>1083.4199999999998</v>
      </c>
      <c r="I405" s="11">
        <v>595</v>
      </c>
      <c r="J405" s="14">
        <v>0</v>
      </c>
      <c r="K405" s="15">
        <f t="shared" si="51"/>
        <v>0</v>
      </c>
      <c r="L405" s="16">
        <f t="shared" si="52"/>
        <v>601.9</v>
      </c>
      <c r="M405" s="11">
        <f t="shared" si="53"/>
        <v>885.32342399999993</v>
      </c>
      <c r="N405" s="17">
        <f t="shared" si="54"/>
        <v>2384.4565759999969</v>
      </c>
      <c r="O405" s="18">
        <f t="shared" si="55"/>
        <v>3.9615493869413473E-2</v>
      </c>
      <c r="P405" s="73"/>
      <c r="Q405" s="54">
        <f>Таблица255445[[#This Row],[Витрина]]*11%</f>
        <v>6620.9</v>
      </c>
      <c r="R405" s="56">
        <f>Таблица255445[[#This Row],[Витрина]]-Q405</f>
        <v>53569.1</v>
      </c>
      <c r="S405" s="57">
        <f>Таблица255445[[#This Row],[Витрина]]*8%</f>
        <v>4815.2</v>
      </c>
      <c r="T405" s="56">
        <f>Таблица255445[[#This Row],[Витрина]]-(Q405+S405)</f>
        <v>48753.9</v>
      </c>
    </row>
    <row r="406" spans="1:20" s="43" customFormat="1">
      <c r="A406" s="40" t="s">
        <v>261</v>
      </c>
      <c r="B406" s="40">
        <v>42000</v>
      </c>
      <c r="C406" s="40">
        <v>60190</v>
      </c>
      <c r="D406" s="44">
        <f t="shared" si="32"/>
        <v>11308.82</v>
      </c>
      <c r="E406" s="45">
        <v>0.16</v>
      </c>
      <c r="F406" s="44">
        <f t="shared" si="49"/>
        <v>9630.4</v>
      </c>
      <c r="G406" s="46">
        <v>1.7999999999999999E-2</v>
      </c>
      <c r="H406" s="44">
        <f t="shared" si="50"/>
        <v>1083.4199999999998</v>
      </c>
      <c r="I406" s="44">
        <v>595</v>
      </c>
      <c r="J406" s="45">
        <v>0</v>
      </c>
      <c r="K406" s="47">
        <f t="shared" si="51"/>
        <v>0</v>
      </c>
      <c r="L406" s="48">
        <f t="shared" si="52"/>
        <v>601.9</v>
      </c>
      <c r="M406" s="44">
        <f t="shared" si="53"/>
        <v>943.40677399999993</v>
      </c>
      <c r="N406" s="40">
        <f t="shared" si="54"/>
        <v>5335.8732259999961</v>
      </c>
      <c r="O406" s="49">
        <f t="shared" si="55"/>
        <v>8.8650493869413455E-2</v>
      </c>
      <c r="P406" s="72"/>
      <c r="Q406" s="54">
        <f>Таблица255445[[#This Row],[Витрина]]*11%</f>
        <v>6620.9</v>
      </c>
      <c r="R406" s="56">
        <f>Таблица255445[[#This Row],[Витрина]]-Q406</f>
        <v>53569.1</v>
      </c>
      <c r="S406" s="57">
        <f>Таблица255445[[#This Row],[Витрина]]*8%</f>
        <v>4815.2</v>
      </c>
      <c r="T406" s="56">
        <f>Таблица255445[[#This Row],[Витрина]]-(Q406+S406)</f>
        <v>48753.9</v>
      </c>
    </row>
    <row r="407" spans="1:20">
      <c r="A407" s="36" t="s">
        <v>262</v>
      </c>
      <c r="B407" s="10">
        <v>56000</v>
      </c>
      <c r="C407" s="10">
        <v>80190</v>
      </c>
      <c r="D407" s="13">
        <f t="shared" si="32"/>
        <v>18878.319999999996</v>
      </c>
      <c r="E407" s="14">
        <v>0.21</v>
      </c>
      <c r="F407" s="13">
        <f t="shared" si="49"/>
        <v>16839.899999999998</v>
      </c>
      <c r="G407" s="22">
        <v>1.7999999999999999E-2</v>
      </c>
      <c r="H407" s="13">
        <f t="shared" si="50"/>
        <v>1443.4199999999998</v>
      </c>
      <c r="I407" s="11">
        <v>595</v>
      </c>
      <c r="J407" s="14">
        <v>0</v>
      </c>
      <c r="K407" s="15">
        <f t="shared" si="51"/>
        <v>0</v>
      </c>
      <c r="L407" s="16">
        <f t="shared" si="52"/>
        <v>801.9</v>
      </c>
      <c r="M407" s="11">
        <f t="shared" si="53"/>
        <v>1183.3154239999999</v>
      </c>
      <c r="N407" s="17">
        <f t="shared" si="54"/>
        <v>3326.464576000013</v>
      </c>
      <c r="O407" s="18">
        <f t="shared" si="55"/>
        <v>4.1482286768923966E-2</v>
      </c>
      <c r="P407" s="73"/>
      <c r="Q407" s="54">
        <f>Таблица255445[[#This Row],[Витрина]]*11%</f>
        <v>8820.9</v>
      </c>
      <c r="R407" s="56">
        <f>Таблица255445[[#This Row],[Витрина]]-Q407</f>
        <v>71369.100000000006</v>
      </c>
      <c r="S407" s="57">
        <f>Таблица255445[[#This Row],[Витрина]]*8%</f>
        <v>6415.2</v>
      </c>
      <c r="T407" s="56">
        <f>Таблица255445[[#This Row],[Витрина]]-(Q407+S407)</f>
        <v>64953.9</v>
      </c>
    </row>
    <row r="408" spans="1:20" s="43" customFormat="1">
      <c r="A408" s="40" t="s">
        <v>262</v>
      </c>
      <c r="B408" s="40">
        <v>56000</v>
      </c>
      <c r="C408" s="40">
        <v>80190</v>
      </c>
      <c r="D408" s="44">
        <f t="shared" si="32"/>
        <v>14868.82</v>
      </c>
      <c r="E408" s="45">
        <v>0.16</v>
      </c>
      <c r="F408" s="44">
        <f t="shared" si="49"/>
        <v>12830.4</v>
      </c>
      <c r="G408" s="46">
        <v>1.7999999999999999E-2</v>
      </c>
      <c r="H408" s="44">
        <f t="shared" si="50"/>
        <v>1443.4199999999998</v>
      </c>
      <c r="I408" s="44">
        <v>595</v>
      </c>
      <c r="J408" s="45">
        <v>0</v>
      </c>
      <c r="K408" s="47">
        <f t="shared" si="51"/>
        <v>0</v>
      </c>
      <c r="L408" s="48">
        <f t="shared" si="52"/>
        <v>801.9</v>
      </c>
      <c r="M408" s="44">
        <f t="shared" si="53"/>
        <v>1260.698774</v>
      </c>
      <c r="N408" s="40">
        <f t="shared" si="54"/>
        <v>7258.5812259999948</v>
      </c>
      <c r="O408" s="49">
        <f t="shared" si="55"/>
        <v>9.0517286768923746E-2</v>
      </c>
      <c r="P408" s="72"/>
      <c r="Q408" s="54">
        <f>Таблица255445[[#This Row],[Витрина]]*11%</f>
        <v>8820.9</v>
      </c>
      <c r="R408" s="56">
        <f>Таблица255445[[#This Row],[Витрина]]-Q408</f>
        <v>71369.100000000006</v>
      </c>
      <c r="S408" s="57">
        <f>Таблица255445[[#This Row],[Витрина]]*8%</f>
        <v>6415.2</v>
      </c>
      <c r="T408" s="56">
        <f>Таблица255445[[#This Row],[Витрина]]-(Q408+S408)</f>
        <v>64953.9</v>
      </c>
    </row>
    <row r="409" spans="1:20">
      <c r="A409" s="36" t="s">
        <v>263</v>
      </c>
      <c r="B409" s="10">
        <v>55500</v>
      </c>
      <c r="C409" s="10">
        <v>79390</v>
      </c>
      <c r="D409" s="13">
        <f t="shared" si="32"/>
        <v>18695.919999999998</v>
      </c>
      <c r="E409" s="14">
        <v>0.21</v>
      </c>
      <c r="F409" s="13">
        <f t="shared" si="49"/>
        <v>16671.899999999998</v>
      </c>
      <c r="G409" s="22">
        <v>1.7999999999999999E-2</v>
      </c>
      <c r="H409" s="13">
        <f t="shared" si="50"/>
        <v>1429.02</v>
      </c>
      <c r="I409" s="11">
        <v>595</v>
      </c>
      <c r="J409" s="14">
        <v>0</v>
      </c>
      <c r="K409" s="15">
        <f t="shared" si="51"/>
        <v>0</v>
      </c>
      <c r="L409" s="16">
        <f t="shared" si="52"/>
        <v>793.9</v>
      </c>
      <c r="M409" s="11">
        <f t="shared" si="53"/>
        <v>1171.3957439999999</v>
      </c>
      <c r="N409" s="17">
        <f t="shared" si="54"/>
        <v>3228.7842560000136</v>
      </c>
      <c r="O409" s="18">
        <f t="shared" si="55"/>
        <v>4.0669911273460306E-2</v>
      </c>
      <c r="P409" s="73"/>
      <c r="Q409" s="54">
        <f>Таблица255445[[#This Row],[Витрина]]*11%</f>
        <v>8732.9</v>
      </c>
      <c r="R409" s="56">
        <f>Таблица255445[[#This Row],[Витрина]]-Q409</f>
        <v>70657.100000000006</v>
      </c>
      <c r="S409" s="57">
        <f>Таблица255445[[#This Row],[Витрина]]*8%</f>
        <v>6351.2</v>
      </c>
      <c r="T409" s="56">
        <f>Таблица255445[[#This Row],[Витрина]]-(Q409+S409)</f>
        <v>64305.9</v>
      </c>
    </row>
    <row r="410" spans="1:20" s="43" customFormat="1">
      <c r="A410" s="40" t="s">
        <v>263</v>
      </c>
      <c r="B410" s="40">
        <v>55500</v>
      </c>
      <c r="C410" s="40">
        <v>79390</v>
      </c>
      <c r="D410" s="44">
        <f t="shared" si="32"/>
        <v>14726.42</v>
      </c>
      <c r="E410" s="45">
        <v>0.16</v>
      </c>
      <c r="F410" s="44">
        <f t="shared" si="49"/>
        <v>12702.4</v>
      </c>
      <c r="G410" s="46">
        <v>1.7999999999999999E-2</v>
      </c>
      <c r="H410" s="44">
        <f t="shared" si="50"/>
        <v>1429.02</v>
      </c>
      <c r="I410" s="44">
        <v>595</v>
      </c>
      <c r="J410" s="45">
        <v>0</v>
      </c>
      <c r="K410" s="47">
        <f t="shared" si="51"/>
        <v>0</v>
      </c>
      <c r="L410" s="48">
        <f t="shared" si="52"/>
        <v>793.9</v>
      </c>
      <c r="M410" s="44">
        <f t="shared" si="53"/>
        <v>1248.0070939999998</v>
      </c>
      <c r="N410" s="40">
        <f t="shared" si="54"/>
        <v>7121.6729060000071</v>
      </c>
      <c r="O410" s="49">
        <f t="shared" si="55"/>
        <v>8.9704911273460225E-2</v>
      </c>
      <c r="P410" s="72"/>
      <c r="Q410" s="54">
        <f>Таблица255445[[#This Row],[Витрина]]*11%</f>
        <v>8732.9</v>
      </c>
      <c r="R410" s="56">
        <f>Таблица255445[[#This Row],[Витрина]]-Q410</f>
        <v>70657.100000000006</v>
      </c>
      <c r="S410" s="57">
        <f>Таблица255445[[#This Row],[Витрина]]*8%</f>
        <v>6351.2</v>
      </c>
      <c r="T410" s="56">
        <f>Таблица255445[[#This Row],[Витрина]]-(Q410+S410)</f>
        <v>64305.9</v>
      </c>
    </row>
    <row r="411" spans="1:20" hidden="1">
      <c r="A411" s="25" t="s">
        <v>264</v>
      </c>
      <c r="D411" s="13" t="str">
        <f t="shared" si="32"/>
        <v/>
      </c>
      <c r="E411" s="14"/>
      <c r="F411" s="13" t="str">
        <f t="shared" si="49"/>
        <v/>
      </c>
      <c r="G411" s="22"/>
      <c r="H411" s="13" t="str">
        <f t="shared" si="50"/>
        <v/>
      </c>
      <c r="I411" s="11"/>
      <c r="J411" s="14">
        <v>1.4999999999999999E-2</v>
      </c>
      <c r="K411" s="15" t="str">
        <f t="shared" si="51"/>
        <v/>
      </c>
      <c r="L411" s="16">
        <f t="shared" si="52"/>
        <v>0</v>
      </c>
      <c r="M411" s="11" t="str">
        <f t="shared" si="53"/>
        <v/>
      </c>
      <c r="N411" s="17" t="str">
        <f t="shared" si="54"/>
        <v/>
      </c>
      <c r="O411" s="18" t="str">
        <f t="shared" si="55"/>
        <v/>
      </c>
      <c r="P411" s="55"/>
      <c r="Q411" s="54">
        <f>Таблица255445[[#This Row],[Витрина]]*11%</f>
        <v>0</v>
      </c>
      <c r="R411" s="56">
        <f>Таблица255445[[#This Row],[Витрина]]-Q411</f>
        <v>0</v>
      </c>
      <c r="S411" s="57">
        <f>Таблица255445[[#This Row],[Витрина]]*8%</f>
        <v>0</v>
      </c>
      <c r="T411" s="56">
        <f>Таблица255445[[#This Row],[Витрина]]-(Q411+S411)</f>
        <v>0</v>
      </c>
    </row>
    <row r="412" spans="1:20">
      <c r="A412" s="36" t="s">
        <v>265</v>
      </c>
      <c r="B412" s="10">
        <v>61800</v>
      </c>
      <c r="C412" s="10">
        <v>88290</v>
      </c>
      <c r="D412" s="13">
        <f t="shared" si="32"/>
        <v>20725.12</v>
      </c>
      <c r="E412" s="14">
        <v>0.21</v>
      </c>
      <c r="F412" s="13">
        <f t="shared" si="49"/>
        <v>18540.899999999998</v>
      </c>
      <c r="G412" s="22">
        <v>1.7999999999999999E-2</v>
      </c>
      <c r="H412" s="13">
        <f t="shared" si="50"/>
        <v>1589.2199999999998</v>
      </c>
      <c r="I412" s="11">
        <v>595</v>
      </c>
      <c r="J412" s="14">
        <v>0</v>
      </c>
      <c r="K412" s="15">
        <f t="shared" si="51"/>
        <v>0</v>
      </c>
      <c r="L412" s="16">
        <f t="shared" si="52"/>
        <v>882.9</v>
      </c>
      <c r="M412" s="11">
        <f t="shared" si="53"/>
        <v>1304.0021839999999</v>
      </c>
      <c r="N412" s="17">
        <f t="shared" si="54"/>
        <v>3577.9778160000133</v>
      </c>
      <c r="O412" s="18">
        <f t="shared" si="55"/>
        <v>4.0525289568467703E-2</v>
      </c>
      <c r="P412" s="73"/>
      <c r="Q412" s="54">
        <f>Таблица255445[[#This Row],[Витрина]]*11%</f>
        <v>9711.9</v>
      </c>
      <c r="R412" s="56">
        <f>Таблица255445[[#This Row],[Витрина]]-Q412</f>
        <v>78578.100000000006</v>
      </c>
      <c r="S412" s="57">
        <f>Таблица255445[[#This Row],[Витрина]]*8%</f>
        <v>7063.2</v>
      </c>
      <c r="T412" s="56">
        <f>Таблица255445[[#This Row],[Витрина]]-(Q412+S412)</f>
        <v>71514.899999999994</v>
      </c>
    </row>
    <row r="413" spans="1:20" s="43" customFormat="1">
      <c r="A413" s="40" t="s">
        <v>265</v>
      </c>
      <c r="B413" s="40">
        <v>61800</v>
      </c>
      <c r="C413" s="40">
        <v>88290</v>
      </c>
      <c r="D413" s="44">
        <f t="shared" si="32"/>
        <v>16310.619999999999</v>
      </c>
      <c r="E413" s="45">
        <v>0.16</v>
      </c>
      <c r="F413" s="44">
        <f t="shared" si="49"/>
        <v>14126.4</v>
      </c>
      <c r="G413" s="46">
        <v>1.7999999999999999E-2</v>
      </c>
      <c r="H413" s="44">
        <f t="shared" si="50"/>
        <v>1589.2199999999998</v>
      </c>
      <c r="I413" s="44">
        <v>595</v>
      </c>
      <c r="J413" s="45">
        <v>0</v>
      </c>
      <c r="K413" s="47">
        <f t="shared" si="51"/>
        <v>0</v>
      </c>
      <c r="L413" s="48">
        <f t="shared" si="52"/>
        <v>882.9</v>
      </c>
      <c r="M413" s="44">
        <f t="shared" si="53"/>
        <v>1389.2020339999999</v>
      </c>
      <c r="N413" s="40">
        <f t="shared" si="54"/>
        <v>7907.2779660000087</v>
      </c>
      <c r="O413" s="49">
        <f t="shared" si="55"/>
        <v>8.9560289568467649E-2</v>
      </c>
      <c r="P413" s="72"/>
      <c r="Q413" s="54">
        <f>Таблица255445[[#This Row],[Витрина]]*11%</f>
        <v>9711.9</v>
      </c>
      <c r="R413" s="56">
        <f>Таблица255445[[#This Row],[Витрина]]-Q413</f>
        <v>78578.100000000006</v>
      </c>
      <c r="S413" s="57">
        <f>Таблица255445[[#This Row],[Витрина]]*8%</f>
        <v>7063.2</v>
      </c>
      <c r="T413" s="56">
        <f>Таблица255445[[#This Row],[Витрина]]-(Q413+S413)</f>
        <v>71514.899999999994</v>
      </c>
    </row>
    <row r="414" spans="1:20">
      <c r="A414" s="36" t="s">
        <v>266</v>
      </c>
      <c r="B414" s="10">
        <v>60600</v>
      </c>
      <c r="C414" s="10">
        <v>86590</v>
      </c>
      <c r="D414" s="13">
        <f t="shared" si="32"/>
        <v>20337.519999999997</v>
      </c>
      <c r="E414" s="14">
        <v>0.21</v>
      </c>
      <c r="F414" s="13">
        <f t="shared" si="49"/>
        <v>18183.899999999998</v>
      </c>
      <c r="G414" s="22">
        <v>1.7999999999999999E-2</v>
      </c>
      <c r="H414" s="13">
        <f t="shared" si="50"/>
        <v>1558.62</v>
      </c>
      <c r="I414" s="11">
        <v>595</v>
      </c>
      <c r="J414" s="14">
        <v>0</v>
      </c>
      <c r="K414" s="15">
        <f t="shared" si="51"/>
        <v>0</v>
      </c>
      <c r="L414" s="16">
        <f t="shared" si="52"/>
        <v>865.9</v>
      </c>
      <c r="M414" s="11">
        <f t="shared" si="53"/>
        <v>1278.6728640000001</v>
      </c>
      <c r="N414" s="17">
        <f t="shared" si="54"/>
        <v>3507.9071360000235</v>
      </c>
      <c r="O414" s="18">
        <f t="shared" si="55"/>
        <v>4.0511688832428956E-2</v>
      </c>
      <c r="P414" s="73"/>
      <c r="Q414" s="54">
        <f>Таблица255445[[#This Row],[Витрина]]*11%</f>
        <v>9524.9</v>
      </c>
      <c r="R414" s="56">
        <f>Таблица255445[[#This Row],[Витрина]]-Q414</f>
        <v>77065.100000000006</v>
      </c>
      <c r="S414" s="57">
        <f>Таблица255445[[#This Row],[Витрина]]*8%</f>
        <v>6927.2</v>
      </c>
      <c r="T414" s="56">
        <f>Таблица255445[[#This Row],[Витрина]]-(Q414+S414)</f>
        <v>70137.899999999994</v>
      </c>
    </row>
    <row r="415" spans="1:20" s="43" customFormat="1">
      <c r="A415" s="40" t="s">
        <v>266</v>
      </c>
      <c r="B415" s="40">
        <v>60600</v>
      </c>
      <c r="C415" s="40">
        <v>86590</v>
      </c>
      <c r="D415" s="44">
        <f t="shared" si="32"/>
        <v>16008.02</v>
      </c>
      <c r="E415" s="45">
        <v>0.16</v>
      </c>
      <c r="F415" s="44">
        <f t="shared" si="49"/>
        <v>13854.4</v>
      </c>
      <c r="G415" s="46">
        <v>1.7999999999999999E-2</v>
      </c>
      <c r="H415" s="44">
        <f t="shared" si="50"/>
        <v>1558.62</v>
      </c>
      <c r="I415" s="44">
        <v>595</v>
      </c>
      <c r="J415" s="45">
        <v>0</v>
      </c>
      <c r="K415" s="47">
        <f t="shared" si="51"/>
        <v>0</v>
      </c>
      <c r="L415" s="48">
        <f t="shared" si="52"/>
        <v>865.9</v>
      </c>
      <c r="M415" s="44">
        <f t="shared" si="53"/>
        <v>1362.2322139999997</v>
      </c>
      <c r="N415" s="40">
        <f t="shared" si="54"/>
        <v>7753.8477859999985</v>
      </c>
      <c r="O415" s="49">
        <f t="shared" si="55"/>
        <v>8.9546688832428667E-2</v>
      </c>
      <c r="P415" s="72"/>
      <c r="Q415" s="54">
        <f>Таблица255445[[#This Row],[Витрина]]*11%</f>
        <v>9524.9</v>
      </c>
      <c r="R415" s="56">
        <f>Таблица255445[[#This Row],[Витрина]]-Q415</f>
        <v>77065.100000000006</v>
      </c>
      <c r="S415" s="57">
        <f>Таблица255445[[#This Row],[Витрина]]*8%</f>
        <v>6927.2</v>
      </c>
      <c r="T415" s="56">
        <f>Таблица255445[[#This Row],[Витрина]]-(Q415+S415)</f>
        <v>70137.899999999994</v>
      </c>
    </row>
    <row r="416" spans="1:20">
      <c r="A416" s="36" t="s">
        <v>267</v>
      </c>
      <c r="B416" s="10">
        <v>56000</v>
      </c>
      <c r="C416" s="10">
        <v>80190</v>
      </c>
      <c r="D416" s="13">
        <f t="shared" si="32"/>
        <v>18878.319999999996</v>
      </c>
      <c r="E416" s="14">
        <v>0.21</v>
      </c>
      <c r="F416" s="13">
        <f t="shared" si="49"/>
        <v>16839.899999999998</v>
      </c>
      <c r="G416" s="22">
        <v>1.7999999999999999E-2</v>
      </c>
      <c r="H416" s="13">
        <f t="shared" si="50"/>
        <v>1443.4199999999998</v>
      </c>
      <c r="I416" s="11">
        <v>595</v>
      </c>
      <c r="J416" s="14">
        <v>0</v>
      </c>
      <c r="K416" s="15">
        <f t="shared" si="51"/>
        <v>0</v>
      </c>
      <c r="L416" s="16">
        <f t="shared" si="52"/>
        <v>801.9</v>
      </c>
      <c r="M416" s="11">
        <f t="shared" si="53"/>
        <v>1183.3154239999999</v>
      </c>
      <c r="N416" s="17">
        <f t="shared" si="54"/>
        <v>3326.464576000013</v>
      </c>
      <c r="O416" s="18">
        <f t="shared" si="55"/>
        <v>4.1482286768923966E-2</v>
      </c>
      <c r="P416" s="73"/>
      <c r="Q416" s="54">
        <f>Таблица255445[[#This Row],[Витрина]]*11%</f>
        <v>8820.9</v>
      </c>
      <c r="R416" s="56">
        <f>Таблица255445[[#This Row],[Витрина]]-Q416</f>
        <v>71369.100000000006</v>
      </c>
      <c r="S416" s="57">
        <f>Таблица255445[[#This Row],[Витрина]]*8%</f>
        <v>6415.2</v>
      </c>
      <c r="T416" s="56">
        <f>Таблица255445[[#This Row],[Витрина]]-(Q416+S416)</f>
        <v>64953.9</v>
      </c>
    </row>
    <row r="417" spans="1:20" s="43" customFormat="1">
      <c r="A417" s="40" t="s">
        <v>267</v>
      </c>
      <c r="B417" s="40">
        <v>56000</v>
      </c>
      <c r="C417" s="40">
        <v>80190</v>
      </c>
      <c r="D417" s="44">
        <f t="shared" si="32"/>
        <v>14868.82</v>
      </c>
      <c r="E417" s="45">
        <v>0.16</v>
      </c>
      <c r="F417" s="44">
        <f t="shared" si="49"/>
        <v>12830.4</v>
      </c>
      <c r="G417" s="46">
        <v>1.7999999999999999E-2</v>
      </c>
      <c r="H417" s="44">
        <f t="shared" si="50"/>
        <v>1443.4199999999998</v>
      </c>
      <c r="I417" s="44">
        <v>595</v>
      </c>
      <c r="J417" s="45">
        <v>0</v>
      </c>
      <c r="K417" s="47">
        <f t="shared" si="51"/>
        <v>0</v>
      </c>
      <c r="L417" s="48">
        <f t="shared" si="52"/>
        <v>801.9</v>
      </c>
      <c r="M417" s="44">
        <f t="shared" si="53"/>
        <v>1260.698774</v>
      </c>
      <c r="N417" s="40">
        <f t="shared" si="54"/>
        <v>7258.5812259999948</v>
      </c>
      <c r="O417" s="49">
        <f t="shared" si="55"/>
        <v>9.0517286768923746E-2</v>
      </c>
      <c r="P417" s="72"/>
      <c r="Q417" s="54">
        <f>Таблица255445[[#This Row],[Витрина]]*11%</f>
        <v>8820.9</v>
      </c>
      <c r="R417" s="56">
        <f>Таблица255445[[#This Row],[Витрина]]-Q417</f>
        <v>71369.100000000006</v>
      </c>
      <c r="S417" s="57">
        <f>Таблица255445[[#This Row],[Витрина]]*8%</f>
        <v>6415.2</v>
      </c>
      <c r="T417" s="56">
        <f>Таблица255445[[#This Row],[Витрина]]-(Q417+S417)</f>
        <v>64953.9</v>
      </c>
    </row>
    <row r="418" spans="1:20">
      <c r="A418" s="36" t="s">
        <v>268</v>
      </c>
      <c r="B418" s="10">
        <v>55800</v>
      </c>
      <c r="C418" s="10">
        <v>79890</v>
      </c>
      <c r="D418" s="13">
        <f t="shared" si="32"/>
        <v>18809.919999999998</v>
      </c>
      <c r="E418" s="14">
        <v>0.21</v>
      </c>
      <c r="F418" s="13">
        <f t="shared" si="49"/>
        <v>16776.899999999998</v>
      </c>
      <c r="G418" s="22">
        <v>1.7999999999999999E-2</v>
      </c>
      <c r="H418" s="13">
        <f t="shared" si="50"/>
        <v>1438.02</v>
      </c>
      <c r="I418" s="11">
        <v>595</v>
      </c>
      <c r="J418" s="14">
        <v>0</v>
      </c>
      <c r="K418" s="15">
        <f t="shared" si="51"/>
        <v>0</v>
      </c>
      <c r="L418" s="16">
        <f t="shared" si="52"/>
        <v>798.9</v>
      </c>
      <c r="M418" s="11">
        <f t="shared" si="53"/>
        <v>1178.8455439999998</v>
      </c>
      <c r="N418" s="17">
        <f t="shared" si="54"/>
        <v>3302.3344560000114</v>
      </c>
      <c r="O418" s="18">
        <f t="shared" si="55"/>
        <v>4.1336017724371156E-2</v>
      </c>
      <c r="P418" s="73"/>
      <c r="Q418" s="54">
        <f>Таблица255445[[#This Row],[Витрина]]*11%</f>
        <v>8787.9</v>
      </c>
      <c r="R418" s="56">
        <f>Таблица255445[[#This Row],[Витрина]]-Q418</f>
        <v>71102.100000000006</v>
      </c>
      <c r="S418" s="57">
        <f>Таблица255445[[#This Row],[Витрина]]*8%</f>
        <v>6391.2</v>
      </c>
      <c r="T418" s="56">
        <f>Таблица255445[[#This Row],[Витрина]]-(Q418+S418)</f>
        <v>64710.9</v>
      </c>
    </row>
    <row r="419" spans="1:20" s="43" customFormat="1">
      <c r="A419" s="40" t="s">
        <v>268</v>
      </c>
      <c r="B419" s="40">
        <v>55800</v>
      </c>
      <c r="C419" s="40">
        <v>79890</v>
      </c>
      <c r="D419" s="44">
        <f t="shared" si="32"/>
        <v>14815.42</v>
      </c>
      <c r="E419" s="45">
        <v>0.16</v>
      </c>
      <c r="F419" s="44">
        <f t="shared" si="49"/>
        <v>12782.4</v>
      </c>
      <c r="G419" s="46">
        <v>1.7999999999999999E-2</v>
      </c>
      <c r="H419" s="44">
        <f t="shared" si="50"/>
        <v>1438.02</v>
      </c>
      <c r="I419" s="44">
        <v>595</v>
      </c>
      <c r="J419" s="45">
        <v>0</v>
      </c>
      <c r="K419" s="47">
        <f t="shared" si="51"/>
        <v>0</v>
      </c>
      <c r="L419" s="48">
        <f t="shared" si="52"/>
        <v>798.9</v>
      </c>
      <c r="M419" s="44">
        <f t="shared" si="53"/>
        <v>1255.939394</v>
      </c>
      <c r="N419" s="40">
        <f t="shared" si="54"/>
        <v>7219.7406060000067</v>
      </c>
      <c r="O419" s="49">
        <f t="shared" si="55"/>
        <v>9.0371017724371089E-2</v>
      </c>
      <c r="P419" s="72"/>
      <c r="Q419" s="54">
        <f>Таблица255445[[#This Row],[Витрина]]*11%</f>
        <v>8787.9</v>
      </c>
      <c r="R419" s="56">
        <f>Таблица255445[[#This Row],[Витрина]]-Q419</f>
        <v>71102.100000000006</v>
      </c>
      <c r="S419" s="57">
        <f>Таблица255445[[#This Row],[Витрина]]*8%</f>
        <v>6391.2</v>
      </c>
      <c r="T419" s="56">
        <f>Таблица255445[[#This Row],[Витрина]]-(Q419+S419)</f>
        <v>64710.9</v>
      </c>
    </row>
    <row r="420" spans="1:20">
      <c r="A420" s="36" t="s">
        <v>269</v>
      </c>
      <c r="B420" s="10">
        <v>60600</v>
      </c>
      <c r="C420" s="10">
        <v>86590</v>
      </c>
      <c r="D420" s="13">
        <f t="shared" si="32"/>
        <v>20337.519999999997</v>
      </c>
      <c r="E420" s="14">
        <v>0.21</v>
      </c>
      <c r="F420" s="13">
        <f t="shared" si="49"/>
        <v>18183.899999999998</v>
      </c>
      <c r="G420" s="22">
        <v>1.7999999999999999E-2</v>
      </c>
      <c r="H420" s="13">
        <f t="shared" si="50"/>
        <v>1558.62</v>
      </c>
      <c r="I420" s="11">
        <v>595</v>
      </c>
      <c r="J420" s="14">
        <v>0</v>
      </c>
      <c r="K420" s="15">
        <f t="shared" si="51"/>
        <v>0</v>
      </c>
      <c r="L420" s="16">
        <f t="shared" si="52"/>
        <v>865.9</v>
      </c>
      <c r="M420" s="11">
        <f t="shared" si="53"/>
        <v>1278.6728640000001</v>
      </c>
      <c r="N420" s="17">
        <f t="shared" si="54"/>
        <v>3507.9071360000235</v>
      </c>
      <c r="O420" s="18">
        <f t="shared" si="55"/>
        <v>4.0511688832428956E-2</v>
      </c>
      <c r="P420" s="73"/>
      <c r="Q420" s="54">
        <f>Таблица255445[[#This Row],[Витрина]]*11%</f>
        <v>9524.9</v>
      </c>
      <c r="R420" s="56">
        <f>Таблица255445[[#This Row],[Витрина]]-Q420</f>
        <v>77065.100000000006</v>
      </c>
      <c r="S420" s="57">
        <f>Таблица255445[[#This Row],[Витрина]]*8%</f>
        <v>6927.2</v>
      </c>
      <c r="T420" s="56">
        <f>Таблица255445[[#This Row],[Витрина]]-(Q420+S420)</f>
        <v>70137.899999999994</v>
      </c>
    </row>
    <row r="421" spans="1:20" s="43" customFormat="1">
      <c r="A421" s="40" t="s">
        <v>269</v>
      </c>
      <c r="B421" s="40">
        <v>60600</v>
      </c>
      <c r="C421" s="40">
        <v>86590</v>
      </c>
      <c r="D421" s="44">
        <f t="shared" si="32"/>
        <v>16008.02</v>
      </c>
      <c r="E421" s="45">
        <v>0.16</v>
      </c>
      <c r="F421" s="44">
        <f t="shared" si="49"/>
        <v>13854.4</v>
      </c>
      <c r="G421" s="46">
        <v>1.7999999999999999E-2</v>
      </c>
      <c r="H421" s="44">
        <f t="shared" si="50"/>
        <v>1558.62</v>
      </c>
      <c r="I421" s="44">
        <v>595</v>
      </c>
      <c r="J421" s="45">
        <v>0</v>
      </c>
      <c r="K421" s="47">
        <f t="shared" si="51"/>
        <v>0</v>
      </c>
      <c r="L421" s="48">
        <f t="shared" si="52"/>
        <v>865.9</v>
      </c>
      <c r="M421" s="44">
        <f t="shared" si="53"/>
        <v>1362.2322139999997</v>
      </c>
      <c r="N421" s="40">
        <f t="shared" si="54"/>
        <v>7753.8477859999985</v>
      </c>
      <c r="O421" s="49">
        <f t="shared" si="55"/>
        <v>8.9546688832428667E-2</v>
      </c>
      <c r="P421" s="72"/>
      <c r="Q421" s="54">
        <f>Таблица255445[[#This Row],[Витрина]]*11%</f>
        <v>9524.9</v>
      </c>
      <c r="R421" s="56">
        <f>Таблица255445[[#This Row],[Витрина]]-Q421</f>
        <v>77065.100000000006</v>
      </c>
      <c r="S421" s="57">
        <f>Таблица255445[[#This Row],[Витрина]]*8%</f>
        <v>6927.2</v>
      </c>
      <c r="T421" s="56">
        <f>Таблица255445[[#This Row],[Витрина]]-(Q421+S421)</f>
        <v>70137.899999999994</v>
      </c>
    </row>
    <row r="422" spans="1:20" hidden="1">
      <c r="A422" s="36" t="s">
        <v>270</v>
      </c>
      <c r="B422" s="10">
        <v>71300</v>
      </c>
      <c r="C422" s="10">
        <v>104300</v>
      </c>
      <c r="D422" s="13">
        <f t="shared" si="32"/>
        <v>23541</v>
      </c>
      <c r="E422" s="14">
        <v>0.17</v>
      </c>
      <c r="F422" s="13">
        <f t="shared" si="49"/>
        <v>17731</v>
      </c>
      <c r="G422" s="22">
        <v>3.5000000000000003E-2</v>
      </c>
      <c r="H422" s="13">
        <f t="shared" si="50"/>
        <v>3650.5000000000005</v>
      </c>
      <c r="I422" s="11">
        <v>595</v>
      </c>
      <c r="J422" s="14">
        <v>1.4999999999999999E-2</v>
      </c>
      <c r="K422" s="15">
        <f t="shared" si="51"/>
        <v>1564.5</v>
      </c>
      <c r="L422" s="16">
        <f t="shared" si="52"/>
        <v>1043</v>
      </c>
      <c r="M422" s="11">
        <f t="shared" si="53"/>
        <v>1558.6486999999997</v>
      </c>
      <c r="N422" s="17">
        <f t="shared" si="54"/>
        <v>6857.3512999999948</v>
      </c>
      <c r="O422" s="18">
        <f t="shared" si="55"/>
        <v>6.5746417066155277E-2</v>
      </c>
      <c r="P422" s="55"/>
      <c r="Q422" s="54">
        <f>Таблица255445[[#This Row],[Витрина]]*11%</f>
        <v>11473</v>
      </c>
      <c r="R422" s="56">
        <f>Таблица255445[[#This Row],[Витрина]]-Q422</f>
        <v>92827</v>
      </c>
      <c r="S422" s="57">
        <f>Таблица255445[[#This Row],[Витрина]]*8%</f>
        <v>8344</v>
      </c>
      <c r="T422" s="56">
        <f>Таблица255445[[#This Row],[Витрина]]-(Q422+S422)</f>
        <v>84483</v>
      </c>
    </row>
    <row r="423" spans="1:20" s="43" customFormat="1" hidden="1">
      <c r="A423" s="40" t="s">
        <v>270</v>
      </c>
      <c r="B423" s="40">
        <v>71300</v>
      </c>
      <c r="C423" s="40">
        <v>104300</v>
      </c>
      <c r="D423" s="44">
        <f t="shared" si="32"/>
        <v>22498</v>
      </c>
      <c r="E423" s="45">
        <v>0.16</v>
      </c>
      <c r="F423" s="44">
        <f t="shared" si="49"/>
        <v>16688</v>
      </c>
      <c r="G423" s="46">
        <v>3.5000000000000003E-2</v>
      </c>
      <c r="H423" s="44">
        <f t="shared" si="50"/>
        <v>3650.5000000000005</v>
      </c>
      <c r="I423" s="44">
        <v>595</v>
      </c>
      <c r="J423" s="45">
        <v>1.4999999999999999E-2</v>
      </c>
      <c r="K423" s="47">
        <f t="shared" si="51"/>
        <v>1564.5</v>
      </c>
      <c r="L423" s="48">
        <f t="shared" si="52"/>
        <v>1043</v>
      </c>
      <c r="M423" s="44">
        <f t="shared" si="53"/>
        <v>1578.7785999999999</v>
      </c>
      <c r="N423" s="40">
        <f t="shared" si="54"/>
        <v>7880.2213999999949</v>
      </c>
      <c r="O423" s="49">
        <f t="shared" si="55"/>
        <v>7.5553417066155273E-2</v>
      </c>
      <c r="P423" s="70"/>
      <c r="Q423" s="54">
        <f>Таблица255445[[#This Row],[Витрина]]*11%</f>
        <v>11473</v>
      </c>
      <c r="R423" s="56">
        <f>Таблица255445[[#This Row],[Витрина]]-Q423</f>
        <v>92827</v>
      </c>
      <c r="S423" s="57">
        <f>Таблица255445[[#This Row],[Витрина]]*8%</f>
        <v>8344</v>
      </c>
      <c r="T423" s="56">
        <f>Таблица255445[[#This Row],[Витрина]]-(Q423+S423)</f>
        <v>84483</v>
      </c>
    </row>
    <row r="424" spans="1:20" hidden="1">
      <c r="A424" s="36" t="s">
        <v>271</v>
      </c>
      <c r="B424" s="10">
        <v>71300</v>
      </c>
      <c r="C424" s="10">
        <v>104300</v>
      </c>
      <c r="D424" s="13">
        <f t="shared" si="32"/>
        <v>23541</v>
      </c>
      <c r="E424" s="14">
        <v>0.17</v>
      </c>
      <c r="F424" s="13">
        <f t="shared" si="49"/>
        <v>17731</v>
      </c>
      <c r="G424" s="22">
        <v>3.5000000000000003E-2</v>
      </c>
      <c r="H424" s="13">
        <f t="shared" si="50"/>
        <v>3650.5000000000005</v>
      </c>
      <c r="I424" s="11">
        <v>595</v>
      </c>
      <c r="J424" s="14">
        <v>1.4999999999999999E-2</v>
      </c>
      <c r="K424" s="15">
        <f t="shared" si="51"/>
        <v>1564.5</v>
      </c>
      <c r="L424" s="16">
        <f t="shared" si="52"/>
        <v>1043</v>
      </c>
      <c r="M424" s="11">
        <f t="shared" si="53"/>
        <v>1558.6486999999997</v>
      </c>
      <c r="N424" s="17">
        <f t="shared" si="54"/>
        <v>6857.3512999999948</v>
      </c>
      <c r="O424" s="18">
        <f t="shared" si="55"/>
        <v>6.5746417066155277E-2</v>
      </c>
      <c r="P424" s="55"/>
      <c r="Q424" s="54">
        <f>Таблица255445[[#This Row],[Витрина]]*11%</f>
        <v>11473</v>
      </c>
      <c r="R424" s="56">
        <f>Таблица255445[[#This Row],[Витрина]]-Q424</f>
        <v>92827</v>
      </c>
      <c r="S424" s="57">
        <f>Таблица255445[[#This Row],[Витрина]]*8%</f>
        <v>8344</v>
      </c>
      <c r="T424" s="56">
        <f>Таблица255445[[#This Row],[Витрина]]-(Q424+S424)</f>
        <v>84483</v>
      </c>
    </row>
    <row r="425" spans="1:20" s="43" customFormat="1" hidden="1">
      <c r="A425" s="40" t="s">
        <v>271</v>
      </c>
      <c r="B425" s="40">
        <v>71300</v>
      </c>
      <c r="C425" s="40">
        <v>104300</v>
      </c>
      <c r="D425" s="44">
        <f t="shared" si="32"/>
        <v>22498</v>
      </c>
      <c r="E425" s="45">
        <v>0.16</v>
      </c>
      <c r="F425" s="44">
        <f t="shared" si="49"/>
        <v>16688</v>
      </c>
      <c r="G425" s="46">
        <v>3.5000000000000003E-2</v>
      </c>
      <c r="H425" s="44">
        <f t="shared" si="50"/>
        <v>3650.5000000000005</v>
      </c>
      <c r="I425" s="44">
        <v>595</v>
      </c>
      <c r="J425" s="45">
        <v>1.4999999999999999E-2</v>
      </c>
      <c r="K425" s="47">
        <f t="shared" si="51"/>
        <v>1564.5</v>
      </c>
      <c r="L425" s="48">
        <f t="shared" si="52"/>
        <v>1043</v>
      </c>
      <c r="M425" s="44">
        <f t="shared" si="53"/>
        <v>1578.7785999999999</v>
      </c>
      <c r="N425" s="40">
        <f t="shared" si="54"/>
        <v>7880.2213999999949</v>
      </c>
      <c r="O425" s="49">
        <f t="shared" si="55"/>
        <v>7.5553417066155273E-2</v>
      </c>
      <c r="P425" s="70"/>
      <c r="Q425" s="54">
        <f>Таблица255445[[#This Row],[Витрина]]*11%</f>
        <v>11473</v>
      </c>
      <c r="R425" s="56">
        <f>Таблица255445[[#This Row],[Витрина]]-Q425</f>
        <v>92827</v>
      </c>
      <c r="S425" s="57">
        <f>Таблица255445[[#This Row],[Витрина]]*8%</f>
        <v>8344</v>
      </c>
      <c r="T425" s="56">
        <f>Таблица255445[[#This Row],[Витрина]]-(Q425+S425)</f>
        <v>84483</v>
      </c>
    </row>
    <row r="426" spans="1:20" hidden="1">
      <c r="A426" s="36" t="s">
        <v>272</v>
      </c>
      <c r="B426" s="10">
        <v>70800</v>
      </c>
      <c r="C426" s="10">
        <v>103600</v>
      </c>
      <c r="D426" s="13">
        <f t="shared" si="32"/>
        <v>23387</v>
      </c>
      <c r="E426" s="14">
        <v>0.17</v>
      </c>
      <c r="F426" s="13">
        <f t="shared" si="49"/>
        <v>17612</v>
      </c>
      <c r="G426" s="22">
        <v>3.5000000000000003E-2</v>
      </c>
      <c r="H426" s="13">
        <f t="shared" si="50"/>
        <v>3626.0000000000005</v>
      </c>
      <c r="I426" s="11">
        <v>595</v>
      </c>
      <c r="J426" s="14">
        <v>1.4999999999999999E-2</v>
      </c>
      <c r="K426" s="15">
        <f t="shared" si="51"/>
        <v>1554</v>
      </c>
      <c r="L426" s="16">
        <f t="shared" si="52"/>
        <v>1036</v>
      </c>
      <c r="M426" s="11">
        <f t="shared" si="53"/>
        <v>1548.1108999999999</v>
      </c>
      <c r="N426" s="17">
        <f t="shared" si="54"/>
        <v>6828.8891000000003</v>
      </c>
      <c r="O426" s="18">
        <f t="shared" si="55"/>
        <v>6.5915917953667955E-2</v>
      </c>
      <c r="P426" s="55"/>
      <c r="Q426" s="54">
        <f>Таблица255445[[#This Row],[Витрина]]*11%</f>
        <v>11396</v>
      </c>
      <c r="R426" s="56">
        <f>Таблица255445[[#This Row],[Витрина]]-Q426</f>
        <v>92204</v>
      </c>
      <c r="S426" s="57">
        <f>Таблица255445[[#This Row],[Витрина]]*8%</f>
        <v>8288</v>
      </c>
      <c r="T426" s="56">
        <f>Таблица255445[[#This Row],[Витрина]]-(Q426+S426)</f>
        <v>83916</v>
      </c>
    </row>
    <row r="427" spans="1:20" s="43" customFormat="1" hidden="1">
      <c r="A427" s="40" t="s">
        <v>272</v>
      </c>
      <c r="B427" s="40">
        <v>70800</v>
      </c>
      <c r="C427" s="40">
        <v>103600</v>
      </c>
      <c r="D427" s="44">
        <f t="shared" si="32"/>
        <v>22351</v>
      </c>
      <c r="E427" s="45">
        <v>0.16</v>
      </c>
      <c r="F427" s="44">
        <f t="shared" si="49"/>
        <v>16576</v>
      </c>
      <c r="G427" s="46">
        <v>3.5000000000000003E-2</v>
      </c>
      <c r="H427" s="44">
        <f t="shared" si="50"/>
        <v>3626.0000000000005</v>
      </c>
      <c r="I427" s="44">
        <v>595</v>
      </c>
      <c r="J427" s="45">
        <v>1.4999999999999999E-2</v>
      </c>
      <c r="K427" s="47">
        <f t="shared" si="51"/>
        <v>1554</v>
      </c>
      <c r="L427" s="48">
        <f t="shared" si="52"/>
        <v>1036</v>
      </c>
      <c r="M427" s="44">
        <f t="shared" si="53"/>
        <v>1568.1056999999998</v>
      </c>
      <c r="N427" s="40">
        <f t="shared" si="54"/>
        <v>7844.8942999999999</v>
      </c>
      <c r="O427" s="49">
        <f t="shared" si="55"/>
        <v>7.5722917953667951E-2</v>
      </c>
      <c r="P427" s="70"/>
      <c r="Q427" s="54">
        <f>Таблица255445[[#This Row],[Витрина]]*11%</f>
        <v>11396</v>
      </c>
      <c r="R427" s="56">
        <f>Таблица255445[[#This Row],[Витрина]]-Q427</f>
        <v>92204</v>
      </c>
      <c r="S427" s="57">
        <f>Таблица255445[[#This Row],[Витрина]]*8%</f>
        <v>8288</v>
      </c>
      <c r="T427" s="56">
        <f>Таблица255445[[#This Row],[Витрина]]-(Q427+S427)</f>
        <v>83916</v>
      </c>
    </row>
    <row r="428" spans="1:20" hidden="1">
      <c r="A428" s="36" t="s">
        <v>273</v>
      </c>
      <c r="B428" s="10">
        <v>77500</v>
      </c>
      <c r="C428" s="10">
        <v>113400</v>
      </c>
      <c r="D428" s="13">
        <f t="shared" si="32"/>
        <v>25543</v>
      </c>
      <c r="E428" s="14">
        <v>0.17</v>
      </c>
      <c r="F428" s="13">
        <f t="shared" si="49"/>
        <v>19278</v>
      </c>
      <c r="G428" s="22">
        <v>3.5000000000000003E-2</v>
      </c>
      <c r="H428" s="13">
        <f t="shared" si="50"/>
        <v>3969.0000000000005</v>
      </c>
      <c r="I428" s="11">
        <v>595</v>
      </c>
      <c r="J428" s="14">
        <v>1.4999999999999999E-2</v>
      </c>
      <c r="K428" s="15">
        <f t="shared" si="51"/>
        <v>1701</v>
      </c>
      <c r="L428" s="16">
        <f t="shared" si="52"/>
        <v>1134</v>
      </c>
      <c r="M428" s="11">
        <f t="shared" si="53"/>
        <v>1695.6400999999998</v>
      </c>
      <c r="N428" s="17">
        <f t="shared" si="54"/>
        <v>7527.3598999999958</v>
      </c>
      <c r="O428" s="18">
        <f t="shared" si="55"/>
        <v>6.6378835097001723E-2</v>
      </c>
      <c r="P428" s="55"/>
      <c r="Q428" s="54">
        <f>Таблица255445[[#This Row],[Витрина]]*11%</f>
        <v>12474</v>
      </c>
      <c r="R428" s="56">
        <f>Таблица255445[[#This Row],[Витрина]]-Q428</f>
        <v>100926</v>
      </c>
      <c r="S428" s="57">
        <f>Таблица255445[[#This Row],[Витрина]]*8%</f>
        <v>9072</v>
      </c>
      <c r="T428" s="56">
        <f>Таблица255445[[#This Row],[Витрина]]-(Q428+S428)</f>
        <v>91854</v>
      </c>
    </row>
    <row r="429" spans="1:20" s="43" customFormat="1" hidden="1">
      <c r="A429" s="40" t="s">
        <v>273</v>
      </c>
      <c r="B429" s="40">
        <v>77500</v>
      </c>
      <c r="C429" s="40">
        <v>113400</v>
      </c>
      <c r="D429" s="44">
        <f t="shared" si="32"/>
        <v>24409</v>
      </c>
      <c r="E429" s="45">
        <v>0.16</v>
      </c>
      <c r="F429" s="44">
        <f t="shared" si="49"/>
        <v>18144</v>
      </c>
      <c r="G429" s="46">
        <v>3.5000000000000003E-2</v>
      </c>
      <c r="H429" s="44">
        <f t="shared" si="50"/>
        <v>3969.0000000000005</v>
      </c>
      <c r="I429" s="44">
        <v>595</v>
      </c>
      <c r="J429" s="45">
        <v>1.4999999999999999E-2</v>
      </c>
      <c r="K429" s="47">
        <f t="shared" si="51"/>
        <v>1701</v>
      </c>
      <c r="L429" s="48">
        <f t="shared" si="52"/>
        <v>1134</v>
      </c>
      <c r="M429" s="44">
        <f t="shared" si="53"/>
        <v>1717.5262999999998</v>
      </c>
      <c r="N429" s="40">
        <f t="shared" si="54"/>
        <v>8639.4737000000023</v>
      </c>
      <c r="O429" s="49">
        <f t="shared" si="55"/>
        <v>7.6185835097001789E-2</v>
      </c>
      <c r="P429" s="70"/>
      <c r="Q429" s="54">
        <f>Таблица255445[[#This Row],[Витрина]]*11%</f>
        <v>12474</v>
      </c>
      <c r="R429" s="56">
        <f>Таблица255445[[#This Row],[Витрина]]-Q429</f>
        <v>100926</v>
      </c>
      <c r="S429" s="57">
        <f>Таблица255445[[#This Row],[Витрина]]*8%</f>
        <v>9072</v>
      </c>
      <c r="T429" s="56">
        <f>Таблица255445[[#This Row],[Витрина]]-(Q429+S429)</f>
        <v>91854</v>
      </c>
    </row>
    <row r="430" spans="1:20" hidden="1">
      <c r="A430" s="36" t="s">
        <v>274</v>
      </c>
      <c r="B430" s="10">
        <v>71800</v>
      </c>
      <c r="C430" s="10">
        <v>105100</v>
      </c>
      <c r="D430" s="13">
        <f t="shared" si="32"/>
        <v>23717</v>
      </c>
      <c r="E430" s="14">
        <v>0.17</v>
      </c>
      <c r="F430" s="13">
        <f t="shared" si="49"/>
        <v>17867</v>
      </c>
      <c r="G430" s="22">
        <v>3.5000000000000003E-2</v>
      </c>
      <c r="H430" s="13">
        <f t="shared" si="50"/>
        <v>3678.5000000000005</v>
      </c>
      <c r="I430" s="11">
        <v>595</v>
      </c>
      <c r="J430" s="14">
        <v>1.4999999999999999E-2</v>
      </c>
      <c r="K430" s="15">
        <f t="shared" si="51"/>
        <v>1576.5</v>
      </c>
      <c r="L430" s="16">
        <f t="shared" si="52"/>
        <v>1051</v>
      </c>
      <c r="M430" s="11">
        <f t="shared" si="53"/>
        <v>1570.6918999999998</v>
      </c>
      <c r="N430" s="17">
        <f t="shared" si="54"/>
        <v>6961.3080999999947</v>
      </c>
      <c r="O430" s="18">
        <f t="shared" si="55"/>
        <v>6.62350913415794E-2</v>
      </c>
      <c r="P430" s="55"/>
      <c r="Q430" s="54">
        <f>Таблица255445[[#This Row],[Витрина]]*11%</f>
        <v>11561</v>
      </c>
      <c r="R430" s="56">
        <f>Таблица255445[[#This Row],[Витрина]]-Q430</f>
        <v>93539</v>
      </c>
      <c r="S430" s="57">
        <f>Таблица255445[[#This Row],[Витрина]]*8%</f>
        <v>8408</v>
      </c>
      <c r="T430" s="56">
        <f>Таблица255445[[#This Row],[Витрина]]-(Q430+S430)</f>
        <v>85131</v>
      </c>
    </row>
    <row r="431" spans="1:20" s="43" customFormat="1" hidden="1">
      <c r="A431" s="40" t="s">
        <v>274</v>
      </c>
      <c r="B431" s="40">
        <v>71800</v>
      </c>
      <c r="C431" s="40">
        <v>105100</v>
      </c>
      <c r="D431" s="44">
        <f t="shared" si="32"/>
        <v>22666</v>
      </c>
      <c r="E431" s="45">
        <v>0.16</v>
      </c>
      <c r="F431" s="44">
        <f t="shared" si="49"/>
        <v>16816</v>
      </c>
      <c r="G431" s="46">
        <v>3.5000000000000003E-2</v>
      </c>
      <c r="H431" s="44">
        <f t="shared" si="50"/>
        <v>3678.5000000000005</v>
      </c>
      <c r="I431" s="44">
        <v>595</v>
      </c>
      <c r="J431" s="45">
        <v>1.4999999999999999E-2</v>
      </c>
      <c r="K431" s="47">
        <f t="shared" si="51"/>
        <v>1576.5</v>
      </c>
      <c r="L431" s="48">
        <f t="shared" si="52"/>
        <v>1051</v>
      </c>
      <c r="M431" s="44">
        <f t="shared" si="53"/>
        <v>1590.9761999999998</v>
      </c>
      <c r="N431" s="40">
        <f t="shared" si="54"/>
        <v>7992.0237999999954</v>
      </c>
      <c r="O431" s="49">
        <f t="shared" si="55"/>
        <v>7.604209134157941E-2</v>
      </c>
      <c r="P431" s="70"/>
      <c r="Q431" s="54">
        <f>Таблица255445[[#This Row],[Витрина]]*11%</f>
        <v>11561</v>
      </c>
      <c r="R431" s="56">
        <f>Таблица255445[[#This Row],[Витрина]]-Q431</f>
        <v>93539</v>
      </c>
      <c r="S431" s="57">
        <f>Таблица255445[[#This Row],[Витрина]]*8%</f>
        <v>8408</v>
      </c>
      <c r="T431" s="56">
        <f>Таблица255445[[#This Row],[Витрина]]-(Q431+S431)</f>
        <v>85131</v>
      </c>
    </row>
    <row r="432" spans="1:20" hidden="1">
      <c r="A432" s="8" t="s">
        <v>275</v>
      </c>
      <c r="D432" s="13" t="str">
        <f t="shared" si="32"/>
        <v/>
      </c>
      <c r="E432" s="14"/>
      <c r="F432" s="13" t="str">
        <f t="shared" si="49"/>
        <v/>
      </c>
      <c r="G432" s="22"/>
      <c r="H432" s="13" t="str">
        <f t="shared" si="50"/>
        <v/>
      </c>
      <c r="I432" s="11"/>
      <c r="J432" s="14">
        <v>1.4999999999999999E-2</v>
      </c>
      <c r="K432" s="15" t="str">
        <f t="shared" si="51"/>
        <v/>
      </c>
      <c r="L432" s="16">
        <f t="shared" si="52"/>
        <v>0</v>
      </c>
      <c r="M432" s="11" t="str">
        <f t="shared" si="53"/>
        <v/>
      </c>
      <c r="N432" s="17" t="str">
        <f t="shared" si="54"/>
        <v/>
      </c>
      <c r="O432" s="18" t="str">
        <f t="shared" si="55"/>
        <v/>
      </c>
      <c r="P432" s="55"/>
      <c r="Q432" s="54">
        <f>Таблица255445[[#This Row],[Витрина]]*11%</f>
        <v>0</v>
      </c>
      <c r="R432" s="56">
        <f>Таблица255445[[#This Row],[Витрина]]-Q432</f>
        <v>0</v>
      </c>
      <c r="S432" s="57">
        <f>Таблица255445[[#This Row],[Витрина]]*8%</f>
        <v>0</v>
      </c>
      <c r="T432" s="56">
        <f>Таблица255445[[#This Row],[Витрина]]-(Q432+S432)</f>
        <v>0</v>
      </c>
    </row>
    <row r="433" spans="1:20">
      <c r="A433" s="36" t="s">
        <v>276</v>
      </c>
      <c r="B433" s="10">
        <v>85700</v>
      </c>
      <c r="C433" s="10">
        <v>122190</v>
      </c>
      <c r="D433" s="13">
        <f t="shared" si="32"/>
        <v>28454.319999999996</v>
      </c>
      <c r="E433" s="14">
        <v>0.21</v>
      </c>
      <c r="F433" s="13">
        <f t="shared" si="49"/>
        <v>25659.899999999998</v>
      </c>
      <c r="G433" s="22">
        <v>1.7999999999999999E-2</v>
      </c>
      <c r="H433" s="13">
        <f t="shared" si="50"/>
        <v>2199.4199999999996</v>
      </c>
      <c r="I433" s="11">
        <v>595</v>
      </c>
      <c r="J433" s="14">
        <v>0</v>
      </c>
      <c r="K433" s="15">
        <f t="shared" si="51"/>
        <v>0</v>
      </c>
      <c r="L433" s="16">
        <f t="shared" si="52"/>
        <v>1221.9000000000001</v>
      </c>
      <c r="M433" s="11">
        <f t="shared" si="53"/>
        <v>1809.098624</v>
      </c>
      <c r="N433" s="17">
        <f t="shared" si="54"/>
        <v>5004.6813760000077</v>
      </c>
      <c r="O433" s="18">
        <f t="shared" si="55"/>
        <v>4.0958191144938275E-2</v>
      </c>
      <c r="P433" s="73"/>
      <c r="Q433" s="54">
        <f>Таблица255445[[#This Row],[Витрина]]*11%</f>
        <v>13440.9</v>
      </c>
      <c r="R433" s="56">
        <f>Таблица255445[[#This Row],[Витрина]]-Q433</f>
        <v>108749.1</v>
      </c>
      <c r="S433" s="57">
        <f>Таблица255445[[#This Row],[Витрина]]*8%</f>
        <v>9775.2000000000007</v>
      </c>
      <c r="T433" s="56">
        <f>Таблица255445[[#This Row],[Витрина]]-(Q433+S433)</f>
        <v>98973.9</v>
      </c>
    </row>
    <row r="434" spans="1:20" s="43" customFormat="1">
      <c r="A434" s="40" t="s">
        <v>276</v>
      </c>
      <c r="B434" s="40">
        <v>85700</v>
      </c>
      <c r="C434" s="40">
        <v>122190</v>
      </c>
      <c r="D434" s="44">
        <f t="shared" si="32"/>
        <v>22344.82</v>
      </c>
      <c r="E434" s="45">
        <v>0.16</v>
      </c>
      <c r="F434" s="44">
        <f t="shared" si="49"/>
        <v>19550.400000000001</v>
      </c>
      <c r="G434" s="46">
        <v>1.7999999999999999E-2</v>
      </c>
      <c r="H434" s="44">
        <f t="shared" si="50"/>
        <v>2199.4199999999996</v>
      </c>
      <c r="I434" s="44">
        <v>595</v>
      </c>
      <c r="J434" s="45">
        <v>0</v>
      </c>
      <c r="K434" s="47">
        <f t="shared" si="51"/>
        <v>0</v>
      </c>
      <c r="L434" s="48">
        <f t="shared" si="52"/>
        <v>1221.9000000000001</v>
      </c>
      <c r="M434" s="44">
        <f t="shared" si="53"/>
        <v>1927.0119739999996</v>
      </c>
      <c r="N434" s="40">
        <f t="shared" si="54"/>
        <v>10996.268026000005</v>
      </c>
      <c r="O434" s="49">
        <f t="shared" si="55"/>
        <v>8.9993191144938256E-2</v>
      </c>
      <c r="P434" s="72"/>
      <c r="Q434" s="54">
        <f>Таблица255445[[#This Row],[Витрина]]*11%</f>
        <v>13440.9</v>
      </c>
      <c r="R434" s="56">
        <f>Таблица255445[[#This Row],[Витрина]]-Q434</f>
        <v>108749.1</v>
      </c>
      <c r="S434" s="57">
        <f>Таблица255445[[#This Row],[Витрина]]*8%</f>
        <v>9775.2000000000007</v>
      </c>
      <c r="T434" s="56">
        <f>Таблица255445[[#This Row],[Витрина]]-(Q434+S434)</f>
        <v>98973.9</v>
      </c>
    </row>
    <row r="435" spans="1:20">
      <c r="A435" s="36" t="s">
        <v>277</v>
      </c>
      <c r="B435" s="10">
        <v>81100</v>
      </c>
      <c r="C435" s="10">
        <v>115600</v>
      </c>
      <c r="D435" s="13">
        <f t="shared" si="32"/>
        <v>26951.8</v>
      </c>
      <c r="E435" s="14">
        <v>0.21</v>
      </c>
      <c r="F435" s="13">
        <f t="shared" si="49"/>
        <v>24276</v>
      </c>
      <c r="G435" s="22">
        <v>1.7999999999999999E-2</v>
      </c>
      <c r="H435" s="13">
        <f t="shared" si="50"/>
        <v>2080.7999999999997</v>
      </c>
      <c r="I435" s="11">
        <v>595</v>
      </c>
      <c r="J435" s="14">
        <v>0</v>
      </c>
      <c r="K435" s="15">
        <f t="shared" si="51"/>
        <v>0</v>
      </c>
      <c r="L435" s="16">
        <f t="shared" si="52"/>
        <v>1156</v>
      </c>
      <c r="M435" s="11">
        <f t="shared" si="53"/>
        <v>1710.9102599999997</v>
      </c>
      <c r="N435" s="17">
        <f t="shared" si="54"/>
        <v>4681.2897399999929</v>
      </c>
      <c r="O435" s="18">
        <f t="shared" si="55"/>
        <v>4.0495585986159106E-2</v>
      </c>
      <c r="P435" s="73"/>
      <c r="Q435" s="54">
        <f>Таблица255445[[#This Row],[Витрина]]*11%</f>
        <v>12716</v>
      </c>
      <c r="R435" s="56">
        <f>Таблица255445[[#This Row],[Витрина]]-Q435</f>
        <v>102884</v>
      </c>
      <c r="S435" s="57">
        <f>Таблица255445[[#This Row],[Витрина]]*8%</f>
        <v>9248</v>
      </c>
      <c r="T435" s="56">
        <f>Таблица255445[[#This Row],[Витрина]]-(Q435+S435)</f>
        <v>93636</v>
      </c>
    </row>
    <row r="436" spans="1:20" s="43" customFormat="1">
      <c r="A436" s="40" t="s">
        <v>277</v>
      </c>
      <c r="B436" s="40">
        <v>81100</v>
      </c>
      <c r="C436" s="40">
        <v>115600</v>
      </c>
      <c r="D436" s="44">
        <f t="shared" si="32"/>
        <v>21171.8</v>
      </c>
      <c r="E436" s="45">
        <v>0.16</v>
      </c>
      <c r="F436" s="44">
        <f t="shared" si="49"/>
        <v>18496</v>
      </c>
      <c r="G436" s="46">
        <v>1.7999999999999999E-2</v>
      </c>
      <c r="H436" s="44">
        <f t="shared" si="50"/>
        <v>2080.7999999999997</v>
      </c>
      <c r="I436" s="44">
        <v>595</v>
      </c>
      <c r="J436" s="45">
        <v>0</v>
      </c>
      <c r="K436" s="47">
        <f t="shared" si="51"/>
        <v>0</v>
      </c>
      <c r="L436" s="48">
        <f t="shared" si="52"/>
        <v>1156</v>
      </c>
      <c r="M436" s="44">
        <f t="shared" si="53"/>
        <v>1822.4642599999997</v>
      </c>
      <c r="N436" s="40">
        <f t="shared" si="54"/>
        <v>10349.735740000004</v>
      </c>
      <c r="O436" s="49">
        <f t="shared" si="55"/>
        <v>8.9530585986159206E-2</v>
      </c>
      <c r="P436" s="72"/>
      <c r="Q436" s="54">
        <f>Таблица255445[[#This Row],[Витрина]]*11%</f>
        <v>12716</v>
      </c>
      <c r="R436" s="56">
        <f>Таблица255445[[#This Row],[Витрина]]-Q436</f>
        <v>102884</v>
      </c>
      <c r="S436" s="57">
        <f>Таблица255445[[#This Row],[Витрина]]*8%</f>
        <v>9248</v>
      </c>
      <c r="T436" s="56">
        <f>Таблица255445[[#This Row],[Витрина]]-(Q436+S436)</f>
        <v>93636</v>
      </c>
    </row>
    <row r="437" spans="1:20">
      <c r="A437" s="36" t="s">
        <v>278</v>
      </c>
      <c r="B437" s="10">
        <v>81500</v>
      </c>
      <c r="C437" s="10">
        <v>115990</v>
      </c>
      <c r="D437" s="13">
        <f t="shared" si="32"/>
        <v>27040.719999999998</v>
      </c>
      <c r="E437" s="14">
        <v>0.21</v>
      </c>
      <c r="F437" s="13">
        <f t="shared" si="49"/>
        <v>24357.899999999998</v>
      </c>
      <c r="G437" s="22">
        <v>1.7999999999999999E-2</v>
      </c>
      <c r="H437" s="13">
        <f t="shared" si="50"/>
        <v>2087.8199999999997</v>
      </c>
      <c r="I437" s="11">
        <v>595</v>
      </c>
      <c r="J437" s="14">
        <v>0</v>
      </c>
      <c r="K437" s="15">
        <f t="shared" si="51"/>
        <v>0</v>
      </c>
      <c r="L437" s="16">
        <f t="shared" si="52"/>
        <v>1159.9000000000001</v>
      </c>
      <c r="M437" s="11">
        <f t="shared" si="53"/>
        <v>1716.7211039999997</v>
      </c>
      <c r="N437" s="17">
        <f t="shared" si="54"/>
        <v>4572.6588960000081</v>
      </c>
      <c r="O437" s="18">
        <f t="shared" si="55"/>
        <v>3.9422871764807382E-2</v>
      </c>
      <c r="P437" s="73"/>
      <c r="Q437" s="54">
        <f>Таблица255445[[#This Row],[Витрина]]*11%</f>
        <v>12758.9</v>
      </c>
      <c r="R437" s="56">
        <f>Таблица255445[[#This Row],[Витрина]]-Q437</f>
        <v>103231.1</v>
      </c>
      <c r="S437" s="57">
        <f>Таблица255445[[#This Row],[Витрина]]*8%</f>
        <v>9279.2000000000007</v>
      </c>
      <c r="T437" s="56">
        <f>Таблица255445[[#This Row],[Витрина]]-(Q437+S437)</f>
        <v>93951.9</v>
      </c>
    </row>
    <row r="438" spans="1:20" s="43" customFormat="1">
      <c r="A438" s="40" t="s">
        <v>278</v>
      </c>
      <c r="B438" s="40">
        <v>81500</v>
      </c>
      <c r="C438" s="40">
        <v>115990</v>
      </c>
      <c r="D438" s="44">
        <f t="shared" si="32"/>
        <v>21241.22</v>
      </c>
      <c r="E438" s="45">
        <v>0.16</v>
      </c>
      <c r="F438" s="44">
        <f t="shared" si="49"/>
        <v>18558.400000000001</v>
      </c>
      <c r="G438" s="46">
        <v>1.7999999999999999E-2</v>
      </c>
      <c r="H438" s="44">
        <f t="shared" si="50"/>
        <v>2087.8199999999997</v>
      </c>
      <c r="I438" s="44">
        <v>595</v>
      </c>
      <c r="J438" s="45">
        <v>0</v>
      </c>
      <c r="K438" s="47">
        <f t="shared" si="51"/>
        <v>0</v>
      </c>
      <c r="L438" s="48">
        <f t="shared" si="52"/>
        <v>1159.9000000000001</v>
      </c>
      <c r="M438" s="44">
        <f t="shared" si="53"/>
        <v>1828.6514539999998</v>
      </c>
      <c r="N438" s="40">
        <f t="shared" si="54"/>
        <v>10260.228545999998</v>
      </c>
      <c r="O438" s="49">
        <f t="shared" si="55"/>
        <v>8.8457871764807294E-2</v>
      </c>
      <c r="P438" s="72"/>
      <c r="Q438" s="54">
        <f>Таблица255445[[#This Row],[Витрина]]*11%</f>
        <v>12758.9</v>
      </c>
      <c r="R438" s="56">
        <f>Таблица255445[[#This Row],[Витрина]]-Q438</f>
        <v>103231.1</v>
      </c>
      <c r="S438" s="57">
        <f>Таблица255445[[#This Row],[Витрина]]*8%</f>
        <v>9279.2000000000007</v>
      </c>
      <c r="T438" s="56">
        <f>Таблица255445[[#This Row],[Витрина]]-(Q438+S438)</f>
        <v>93951.9</v>
      </c>
    </row>
    <row r="439" spans="1:20">
      <c r="A439" s="36" t="s">
        <v>279</v>
      </c>
      <c r="B439" s="10">
        <v>83700</v>
      </c>
      <c r="C439" s="10">
        <v>119190</v>
      </c>
      <c r="D439" s="13">
        <f t="shared" si="32"/>
        <v>27770.319999999996</v>
      </c>
      <c r="E439" s="14">
        <v>0.21</v>
      </c>
      <c r="F439" s="13">
        <f t="shared" si="49"/>
        <v>25029.899999999998</v>
      </c>
      <c r="G439" s="22">
        <v>1.7999999999999999E-2</v>
      </c>
      <c r="H439" s="13">
        <f t="shared" si="50"/>
        <v>2145.4199999999996</v>
      </c>
      <c r="I439" s="11">
        <v>595</v>
      </c>
      <c r="J439" s="14">
        <v>0</v>
      </c>
      <c r="K439" s="15">
        <f t="shared" si="51"/>
        <v>0</v>
      </c>
      <c r="L439" s="16">
        <f t="shared" si="52"/>
        <v>1191.9000000000001</v>
      </c>
      <c r="M439" s="11">
        <f t="shared" si="53"/>
        <v>1764.3998239999999</v>
      </c>
      <c r="N439" s="17">
        <f t="shared" si="54"/>
        <v>4763.3801760000206</v>
      </c>
      <c r="O439" s="18">
        <f t="shared" si="55"/>
        <v>3.9964595821797302E-2</v>
      </c>
      <c r="P439" s="73"/>
      <c r="Q439" s="54">
        <f>Таблица255445[[#This Row],[Витрина]]*11%</f>
        <v>13110.9</v>
      </c>
      <c r="R439" s="56">
        <f>Таблица255445[[#This Row],[Витрина]]-Q439</f>
        <v>106079.1</v>
      </c>
      <c r="S439" s="57">
        <f>Таблица255445[[#This Row],[Витрина]]*8%</f>
        <v>9535.2000000000007</v>
      </c>
      <c r="T439" s="56">
        <f>Таблица255445[[#This Row],[Витрина]]-(Q439+S439)</f>
        <v>96543.9</v>
      </c>
    </row>
    <row r="440" spans="1:20" s="43" customFormat="1">
      <c r="A440" s="40" t="s">
        <v>279</v>
      </c>
      <c r="B440" s="40">
        <v>83700</v>
      </c>
      <c r="C440" s="40">
        <v>119190</v>
      </c>
      <c r="D440" s="44">
        <f t="shared" si="32"/>
        <v>21810.82</v>
      </c>
      <c r="E440" s="45">
        <v>0.16</v>
      </c>
      <c r="F440" s="44">
        <f t="shared" si="49"/>
        <v>19070.400000000001</v>
      </c>
      <c r="G440" s="46">
        <v>1.7999999999999999E-2</v>
      </c>
      <c r="H440" s="44">
        <f t="shared" si="50"/>
        <v>2145.4199999999996</v>
      </c>
      <c r="I440" s="44">
        <v>595</v>
      </c>
      <c r="J440" s="45">
        <v>0</v>
      </c>
      <c r="K440" s="47">
        <f t="shared" si="51"/>
        <v>0</v>
      </c>
      <c r="L440" s="48">
        <f t="shared" si="52"/>
        <v>1191.9000000000001</v>
      </c>
      <c r="M440" s="44">
        <f t="shared" si="53"/>
        <v>1879.4181739999997</v>
      </c>
      <c r="N440" s="40">
        <f t="shared" si="54"/>
        <v>10607.861825999993</v>
      </c>
      <c r="O440" s="49">
        <f t="shared" si="55"/>
        <v>8.8999595821797076E-2</v>
      </c>
      <c r="P440" s="72"/>
      <c r="Q440" s="54">
        <f>Таблица255445[[#This Row],[Витрина]]*11%</f>
        <v>13110.9</v>
      </c>
      <c r="R440" s="56">
        <f>Таблица255445[[#This Row],[Витрина]]-Q440</f>
        <v>106079.1</v>
      </c>
      <c r="S440" s="57">
        <f>Таблица255445[[#This Row],[Витрина]]*8%</f>
        <v>9535.2000000000007</v>
      </c>
      <c r="T440" s="56">
        <f>Таблица255445[[#This Row],[Витрина]]-(Q440+S440)</f>
        <v>96543.9</v>
      </c>
    </row>
    <row r="441" spans="1:20" hidden="1">
      <c r="A441" s="36" t="s">
        <v>280</v>
      </c>
      <c r="B441" s="10">
        <v>91300</v>
      </c>
      <c r="C441" s="10">
        <v>133500</v>
      </c>
      <c r="D441" s="13">
        <f t="shared" si="32"/>
        <v>29965</v>
      </c>
      <c r="E441" s="14">
        <v>0.17</v>
      </c>
      <c r="F441" s="13">
        <f t="shared" si="49"/>
        <v>22695</v>
      </c>
      <c r="G441" s="22">
        <v>3.5000000000000003E-2</v>
      </c>
      <c r="H441" s="13">
        <f t="shared" si="50"/>
        <v>4672.5</v>
      </c>
      <c r="I441" s="11">
        <v>595</v>
      </c>
      <c r="J441" s="14">
        <v>1.4999999999999999E-2</v>
      </c>
      <c r="K441" s="15">
        <f t="shared" si="51"/>
        <v>2002.5</v>
      </c>
      <c r="L441" s="16">
        <f t="shared" si="52"/>
        <v>1335</v>
      </c>
      <c r="M441" s="11">
        <f t="shared" si="53"/>
        <v>1998.2254999999998</v>
      </c>
      <c r="N441" s="17">
        <f t="shared" si="54"/>
        <v>8901.7744999999995</v>
      </c>
      <c r="O441" s="18">
        <f t="shared" si="55"/>
        <v>6.6679958801498129E-2</v>
      </c>
      <c r="P441" s="55"/>
      <c r="Q441" s="54">
        <f>Таблица255445[[#This Row],[Витрина]]*11%</f>
        <v>14685</v>
      </c>
      <c r="R441" s="56">
        <f>Таблица255445[[#This Row],[Витрина]]-Q441</f>
        <v>118815</v>
      </c>
      <c r="S441" s="57">
        <f>Таблица255445[[#This Row],[Витрина]]*8%</f>
        <v>10680</v>
      </c>
      <c r="T441" s="56">
        <f>Таблица255445[[#This Row],[Витрина]]-(Q441+S441)</f>
        <v>108135</v>
      </c>
    </row>
    <row r="442" spans="1:20" s="43" customFormat="1" hidden="1">
      <c r="A442" s="40" t="s">
        <v>280</v>
      </c>
      <c r="B442" s="40">
        <v>91300</v>
      </c>
      <c r="C442" s="40">
        <v>133500</v>
      </c>
      <c r="D442" s="44">
        <f t="shared" si="32"/>
        <v>28630</v>
      </c>
      <c r="E442" s="45">
        <v>0.16</v>
      </c>
      <c r="F442" s="44">
        <f t="shared" si="49"/>
        <v>21360</v>
      </c>
      <c r="G442" s="46">
        <v>3.5000000000000003E-2</v>
      </c>
      <c r="H442" s="44">
        <f t="shared" si="50"/>
        <v>4672.5</v>
      </c>
      <c r="I442" s="44">
        <v>595</v>
      </c>
      <c r="J442" s="45">
        <v>1.4999999999999999E-2</v>
      </c>
      <c r="K442" s="47">
        <f t="shared" si="51"/>
        <v>2002.5</v>
      </c>
      <c r="L442" s="48">
        <f t="shared" si="52"/>
        <v>1335</v>
      </c>
      <c r="M442" s="44">
        <f t="shared" si="53"/>
        <v>2023.9909999999998</v>
      </c>
      <c r="N442" s="40">
        <f t="shared" si="54"/>
        <v>10211.009000000005</v>
      </c>
      <c r="O442" s="49">
        <f t="shared" si="55"/>
        <v>7.6486958801498167E-2</v>
      </c>
      <c r="P442" s="70"/>
      <c r="Q442" s="54">
        <f>Таблица255445[[#This Row],[Витрина]]*11%</f>
        <v>14685</v>
      </c>
      <c r="R442" s="56">
        <f>Таблица255445[[#This Row],[Витрина]]-Q442</f>
        <v>118815</v>
      </c>
      <c r="S442" s="57">
        <f>Таблица255445[[#This Row],[Витрина]]*8%</f>
        <v>10680</v>
      </c>
      <c r="T442" s="56">
        <f>Таблица255445[[#This Row],[Витрина]]-(Q442+S442)</f>
        <v>108135</v>
      </c>
    </row>
    <row r="443" spans="1:20" hidden="1">
      <c r="A443" s="36" t="s">
        <v>281</v>
      </c>
      <c r="B443" s="10">
        <v>91000</v>
      </c>
      <c r="C443" s="10">
        <v>132999</v>
      </c>
      <c r="D443" s="13">
        <f t="shared" si="32"/>
        <v>29854.780000000002</v>
      </c>
      <c r="E443" s="14">
        <v>0.17</v>
      </c>
      <c r="F443" s="13">
        <f t="shared" si="49"/>
        <v>22609.83</v>
      </c>
      <c r="G443" s="22">
        <v>3.5000000000000003E-2</v>
      </c>
      <c r="H443" s="13">
        <f t="shared" si="50"/>
        <v>4654.9650000000001</v>
      </c>
      <c r="I443" s="11">
        <v>595</v>
      </c>
      <c r="J443" s="14">
        <v>1.4999999999999999E-2</v>
      </c>
      <c r="K443" s="15">
        <f t="shared" si="51"/>
        <v>1994.9849999999999</v>
      </c>
      <c r="L443" s="16">
        <f t="shared" si="52"/>
        <v>1329.99</v>
      </c>
      <c r="M443" s="11">
        <f t="shared" si="53"/>
        <v>1990.6834459999998</v>
      </c>
      <c r="N443" s="17">
        <f t="shared" si="54"/>
        <v>8823.5465540000005</v>
      </c>
      <c r="O443" s="18">
        <f t="shared" si="55"/>
        <v>6.6342954112436944E-2</v>
      </c>
      <c r="P443" s="55"/>
      <c r="Q443" s="54">
        <f>Таблица255445[[#This Row],[Витрина]]*11%</f>
        <v>14629.89</v>
      </c>
      <c r="R443" s="56">
        <f>Таблица255445[[#This Row],[Витрина]]-Q443</f>
        <v>118369.11</v>
      </c>
      <c r="S443" s="57">
        <f>Таблица255445[[#This Row],[Витрина]]*8%</f>
        <v>10639.92</v>
      </c>
      <c r="T443" s="56">
        <f>Таблица255445[[#This Row],[Витрина]]-(Q443+S443)</f>
        <v>107729.19</v>
      </c>
    </row>
    <row r="444" spans="1:20" s="43" customFormat="1" hidden="1">
      <c r="A444" s="40" t="s">
        <v>281</v>
      </c>
      <c r="B444" s="40">
        <v>91000</v>
      </c>
      <c r="C444" s="40">
        <v>132999</v>
      </c>
      <c r="D444" s="44">
        <f t="shared" si="32"/>
        <v>28524.79</v>
      </c>
      <c r="E444" s="45">
        <v>0.16</v>
      </c>
      <c r="F444" s="44">
        <f t="shared" si="49"/>
        <v>21279.84</v>
      </c>
      <c r="G444" s="46">
        <v>3.5000000000000003E-2</v>
      </c>
      <c r="H444" s="44">
        <f t="shared" si="50"/>
        <v>4654.9650000000001</v>
      </c>
      <c r="I444" s="44">
        <v>595</v>
      </c>
      <c r="J444" s="45">
        <v>1.4999999999999999E-2</v>
      </c>
      <c r="K444" s="47">
        <f t="shared" si="51"/>
        <v>1994.9849999999999</v>
      </c>
      <c r="L444" s="48">
        <f t="shared" si="52"/>
        <v>1329.99</v>
      </c>
      <c r="M444" s="44">
        <f t="shared" si="53"/>
        <v>2016.3522529999996</v>
      </c>
      <c r="N444" s="40">
        <f t="shared" si="54"/>
        <v>10127.867746999982</v>
      </c>
      <c r="O444" s="49">
        <f t="shared" si="55"/>
        <v>7.6149954112436802E-2</v>
      </c>
      <c r="P444" s="70"/>
      <c r="Q444" s="54">
        <f>Таблица255445[[#This Row],[Витрина]]*11%</f>
        <v>14629.89</v>
      </c>
      <c r="R444" s="56">
        <f>Таблица255445[[#This Row],[Витрина]]-Q444</f>
        <v>118369.11</v>
      </c>
      <c r="S444" s="57">
        <f>Таблица255445[[#This Row],[Витрина]]*8%</f>
        <v>10639.92</v>
      </c>
      <c r="T444" s="56">
        <f>Таблица255445[[#This Row],[Витрина]]-(Q444+S444)</f>
        <v>107729.19</v>
      </c>
    </row>
    <row r="445" spans="1:20" hidden="1">
      <c r="A445" s="36" t="s">
        <v>282</v>
      </c>
      <c r="B445" s="10">
        <v>90800</v>
      </c>
      <c r="C445" s="10">
        <v>132700</v>
      </c>
      <c r="D445" s="13">
        <f t="shared" si="32"/>
        <v>29789</v>
      </c>
      <c r="E445" s="14">
        <v>0.17</v>
      </c>
      <c r="F445" s="13">
        <f t="shared" si="49"/>
        <v>22559</v>
      </c>
      <c r="G445" s="22">
        <v>3.5000000000000003E-2</v>
      </c>
      <c r="H445" s="13">
        <f t="shared" si="50"/>
        <v>4644.5</v>
      </c>
      <c r="I445" s="11">
        <v>595</v>
      </c>
      <c r="J445" s="14">
        <v>1.4999999999999999E-2</v>
      </c>
      <c r="K445" s="15">
        <f t="shared" si="51"/>
        <v>1990.5</v>
      </c>
      <c r="L445" s="16">
        <f t="shared" si="52"/>
        <v>1327</v>
      </c>
      <c r="M445" s="11">
        <f t="shared" si="53"/>
        <v>1986.1822999999997</v>
      </c>
      <c r="N445" s="17">
        <f t="shared" si="54"/>
        <v>8797.8176999999996</v>
      </c>
      <c r="O445" s="18">
        <f t="shared" si="55"/>
        <v>6.6298550866616429E-2</v>
      </c>
      <c r="P445" s="55"/>
      <c r="Q445" s="54">
        <f>Таблица255445[[#This Row],[Витрина]]*11%</f>
        <v>14597</v>
      </c>
      <c r="R445" s="56">
        <f>Таблица255445[[#This Row],[Витрина]]-Q445</f>
        <v>118103</v>
      </c>
      <c r="S445" s="57">
        <f>Таблица255445[[#This Row],[Витрина]]*8%</f>
        <v>10616</v>
      </c>
      <c r="T445" s="56">
        <f>Таблица255445[[#This Row],[Витрина]]-(Q445+S445)</f>
        <v>107487</v>
      </c>
    </row>
    <row r="446" spans="1:20" s="43" customFormat="1" hidden="1">
      <c r="A446" s="40" t="s">
        <v>282</v>
      </c>
      <c r="B446" s="40">
        <v>90800</v>
      </c>
      <c r="C446" s="40">
        <v>132700</v>
      </c>
      <c r="D446" s="44">
        <f t="shared" si="32"/>
        <v>28462</v>
      </c>
      <c r="E446" s="45">
        <v>0.16</v>
      </c>
      <c r="F446" s="44">
        <f t="shared" si="49"/>
        <v>21232</v>
      </c>
      <c r="G446" s="46">
        <v>3.5000000000000003E-2</v>
      </c>
      <c r="H446" s="44">
        <f t="shared" si="50"/>
        <v>4644.5</v>
      </c>
      <c r="I446" s="44">
        <v>595</v>
      </c>
      <c r="J446" s="45">
        <v>1.4999999999999999E-2</v>
      </c>
      <c r="K446" s="47">
        <f t="shared" si="51"/>
        <v>1990.5</v>
      </c>
      <c r="L446" s="48">
        <f t="shared" si="52"/>
        <v>1327</v>
      </c>
      <c r="M446" s="44">
        <f t="shared" si="53"/>
        <v>2011.7933999999998</v>
      </c>
      <c r="N446" s="40">
        <f t="shared" si="54"/>
        <v>10099.206600000005</v>
      </c>
      <c r="O446" s="49">
        <f t="shared" si="55"/>
        <v>7.6105550866616467E-2</v>
      </c>
      <c r="P446" s="70"/>
      <c r="Q446" s="54">
        <f>Таблица255445[[#This Row],[Витрина]]*11%</f>
        <v>14597</v>
      </c>
      <c r="R446" s="56">
        <f>Таблица255445[[#This Row],[Витрина]]-Q446</f>
        <v>118103</v>
      </c>
      <c r="S446" s="57">
        <f>Таблица255445[[#This Row],[Витрина]]*8%</f>
        <v>10616</v>
      </c>
      <c r="T446" s="56">
        <f>Таблица255445[[#This Row],[Витрина]]-(Q446+S446)</f>
        <v>107487</v>
      </c>
    </row>
    <row r="447" spans="1:20" hidden="1">
      <c r="A447" s="36" t="s">
        <v>283</v>
      </c>
      <c r="B447" s="10">
        <v>94300</v>
      </c>
      <c r="C447" s="10">
        <v>137700</v>
      </c>
      <c r="D447" s="13">
        <f t="shared" si="32"/>
        <v>30889</v>
      </c>
      <c r="E447" s="14">
        <v>0.17</v>
      </c>
      <c r="F447" s="13">
        <f t="shared" si="49"/>
        <v>23409</v>
      </c>
      <c r="G447" s="22">
        <v>3.5000000000000003E-2</v>
      </c>
      <c r="H447" s="13">
        <f t="shared" si="50"/>
        <v>4819.5000000000009</v>
      </c>
      <c r="I447" s="11">
        <v>595</v>
      </c>
      <c r="J447" s="14">
        <v>1.4999999999999999E-2</v>
      </c>
      <c r="K447" s="15">
        <f t="shared" si="51"/>
        <v>2065.5</v>
      </c>
      <c r="L447" s="16">
        <f t="shared" si="52"/>
        <v>1377</v>
      </c>
      <c r="M447" s="11">
        <f t="shared" si="53"/>
        <v>2061.4522999999999</v>
      </c>
      <c r="N447" s="17">
        <f t="shared" si="54"/>
        <v>9072.5476999999955</v>
      </c>
      <c r="O447" s="18">
        <f t="shared" si="55"/>
        <v>6.5886330428467657E-2</v>
      </c>
      <c r="P447" s="55"/>
      <c r="Q447" s="54">
        <f>Таблица255445[[#This Row],[Витрина]]*11%</f>
        <v>15147</v>
      </c>
      <c r="R447" s="56">
        <f>Таблица255445[[#This Row],[Витрина]]-Q447</f>
        <v>122553</v>
      </c>
      <c r="S447" s="57">
        <f>Таблица255445[[#This Row],[Витрина]]*8%</f>
        <v>11016</v>
      </c>
      <c r="T447" s="56">
        <f>Таблица255445[[#This Row],[Витрина]]-(Q447+S447)</f>
        <v>111537</v>
      </c>
    </row>
    <row r="448" spans="1:20" s="43" customFormat="1" hidden="1">
      <c r="A448" s="40" t="s">
        <v>283</v>
      </c>
      <c r="B448" s="40">
        <v>94300</v>
      </c>
      <c r="C448" s="40">
        <v>137700</v>
      </c>
      <c r="D448" s="44">
        <f t="shared" si="32"/>
        <v>29512</v>
      </c>
      <c r="E448" s="45">
        <v>0.16</v>
      </c>
      <c r="F448" s="44">
        <f t="shared" si="49"/>
        <v>22032</v>
      </c>
      <c r="G448" s="46">
        <v>3.5000000000000003E-2</v>
      </c>
      <c r="H448" s="44">
        <f t="shared" si="50"/>
        <v>4819.5000000000009</v>
      </c>
      <c r="I448" s="44">
        <v>595</v>
      </c>
      <c r="J448" s="45">
        <v>1.4999999999999999E-2</v>
      </c>
      <c r="K448" s="47">
        <f t="shared" si="51"/>
        <v>2065.5</v>
      </c>
      <c r="L448" s="48">
        <f t="shared" si="52"/>
        <v>1377</v>
      </c>
      <c r="M448" s="44">
        <f t="shared" si="53"/>
        <v>2088.0283999999997</v>
      </c>
      <c r="N448" s="40">
        <f t="shared" si="54"/>
        <v>10422.971600000004</v>
      </c>
      <c r="O448" s="49">
        <f t="shared" si="55"/>
        <v>7.5693330428467709E-2</v>
      </c>
      <c r="P448" s="70"/>
      <c r="Q448" s="54">
        <f>Таблица255445[[#This Row],[Витрина]]*11%</f>
        <v>15147</v>
      </c>
      <c r="R448" s="56">
        <f>Таблица255445[[#This Row],[Витрина]]-Q448</f>
        <v>122553</v>
      </c>
      <c r="S448" s="57">
        <f>Таблица255445[[#This Row],[Витрина]]*8%</f>
        <v>11016</v>
      </c>
      <c r="T448" s="56">
        <f>Таблица255445[[#This Row],[Витрина]]-(Q448+S448)</f>
        <v>111537</v>
      </c>
    </row>
    <row r="449" spans="1:20" hidden="1">
      <c r="A449" s="8" t="s">
        <v>284</v>
      </c>
      <c r="D449" s="13" t="str">
        <f t="shared" si="32"/>
        <v/>
      </c>
      <c r="E449" s="14"/>
      <c r="F449" s="13" t="str">
        <f t="shared" si="49"/>
        <v/>
      </c>
      <c r="G449" s="22"/>
      <c r="H449" s="13" t="str">
        <f t="shared" si="50"/>
        <v/>
      </c>
      <c r="I449" s="11"/>
      <c r="J449" s="14">
        <v>1.4999999999999999E-2</v>
      </c>
      <c r="K449" s="15" t="str">
        <f t="shared" si="51"/>
        <v/>
      </c>
      <c r="L449" s="16">
        <f t="shared" si="52"/>
        <v>0</v>
      </c>
      <c r="M449" s="11" t="str">
        <f t="shared" si="53"/>
        <v/>
      </c>
      <c r="N449" s="17" t="str">
        <f t="shared" si="54"/>
        <v/>
      </c>
      <c r="O449" s="18" t="str">
        <f t="shared" si="55"/>
        <v/>
      </c>
      <c r="P449" s="55"/>
      <c r="Q449" s="54">
        <f>Таблица255445[[#This Row],[Витрина]]*11%</f>
        <v>0</v>
      </c>
      <c r="R449" s="56">
        <f>Таблица255445[[#This Row],[Витрина]]-Q449</f>
        <v>0</v>
      </c>
      <c r="S449" s="57">
        <f>Таблица255445[[#This Row],[Витрина]]*8%</f>
        <v>0</v>
      </c>
      <c r="T449" s="56">
        <f>Таблица255445[[#This Row],[Витрина]]-(Q449+S449)</f>
        <v>0</v>
      </c>
    </row>
    <row r="450" spans="1:20" ht="17.100000000000001" hidden="1" customHeight="1">
      <c r="A450" s="10" t="s">
        <v>285</v>
      </c>
      <c r="B450" s="10">
        <v>98400</v>
      </c>
      <c r="C450" s="10">
        <v>143800</v>
      </c>
      <c r="D450" s="13">
        <f t="shared" si="32"/>
        <v>32231</v>
      </c>
      <c r="E450" s="14">
        <v>0.17</v>
      </c>
      <c r="F450" s="13">
        <f t="shared" ref="F450:F522" si="56">IF(AND(C450&lt;&gt;"",E450&lt;&gt;""),C450*E450,"")</f>
        <v>24446</v>
      </c>
      <c r="G450" s="22">
        <v>3.5000000000000003E-2</v>
      </c>
      <c r="H450" s="13">
        <f t="shared" ref="H450:H522" si="57">IF(AND(C450&lt;&gt;"",G450&lt;&gt;""),C450*G450,"")</f>
        <v>5033.0000000000009</v>
      </c>
      <c r="I450" s="11">
        <v>595</v>
      </c>
      <c r="J450" s="14">
        <v>1.4999999999999999E-2</v>
      </c>
      <c r="K450" s="15">
        <f t="shared" ref="K450:K522" si="58">IF(AND(C450&lt;&gt;"",J450&lt;&gt;""),C450*J450,"")</f>
        <v>2157</v>
      </c>
      <c r="L450" s="16">
        <f t="shared" ref="L450:L522" si="59">IFERROR(C450*1%," ")</f>
        <v>1438</v>
      </c>
      <c r="M450" s="11">
        <f t="shared" ref="M450:M522" si="60">IFERROR((C450-D450)*1.93%," ")</f>
        <v>2153.2816999999995</v>
      </c>
      <c r="N450" s="17">
        <f t="shared" ref="N450:N522" si="61">IF(AND(C450&lt;&gt;"",D450&lt;&gt;"",L450&lt;&gt;""),C450-(B450+D450+L450+M450),"")</f>
        <v>9577.7183000000077</v>
      </c>
      <c r="O450" s="18">
        <f t="shared" ref="O450:O522" si="62">IFERROR((N450/C450)*100%," ")</f>
        <v>6.6604438803894356E-2</v>
      </c>
      <c r="P450" s="55"/>
      <c r="Q450" s="54">
        <f>Таблица255445[[#This Row],[Витрина]]*11%</f>
        <v>15818</v>
      </c>
      <c r="R450" s="56">
        <f>Таблица255445[[#This Row],[Витрина]]-Q450</f>
        <v>127982</v>
      </c>
      <c r="S450" s="57">
        <f>Таблица255445[[#This Row],[Витрина]]*8%</f>
        <v>11504</v>
      </c>
      <c r="T450" s="56">
        <f>Таблица255445[[#This Row],[Витрина]]-(Q450+S450)</f>
        <v>116478</v>
      </c>
    </row>
    <row r="451" spans="1:20" s="43" customFormat="1" ht="17.100000000000001" hidden="1" customHeight="1">
      <c r="A451" s="40" t="s">
        <v>285</v>
      </c>
      <c r="B451" s="40">
        <v>98400</v>
      </c>
      <c r="C451" s="40">
        <v>143800</v>
      </c>
      <c r="D451" s="44">
        <f t="shared" si="32"/>
        <v>30793</v>
      </c>
      <c r="E451" s="45">
        <v>0.16</v>
      </c>
      <c r="F451" s="44">
        <f t="shared" si="56"/>
        <v>23008</v>
      </c>
      <c r="G451" s="46">
        <v>3.5000000000000003E-2</v>
      </c>
      <c r="H451" s="44">
        <f t="shared" si="57"/>
        <v>5033.0000000000009</v>
      </c>
      <c r="I451" s="44">
        <v>595</v>
      </c>
      <c r="J451" s="45">
        <v>1.4999999999999999E-2</v>
      </c>
      <c r="K451" s="47">
        <f t="shared" si="58"/>
        <v>2157</v>
      </c>
      <c r="L451" s="48">
        <f t="shared" si="59"/>
        <v>1438</v>
      </c>
      <c r="M451" s="44">
        <f t="shared" si="60"/>
        <v>2181.0350999999996</v>
      </c>
      <c r="N451" s="40">
        <f t="shared" si="61"/>
        <v>10987.964899999992</v>
      </c>
      <c r="O451" s="49">
        <f t="shared" si="62"/>
        <v>7.6411438803894241E-2</v>
      </c>
      <c r="P451" s="70"/>
      <c r="Q451" s="54">
        <f>Таблица255445[[#This Row],[Витрина]]*11%</f>
        <v>15818</v>
      </c>
      <c r="R451" s="56">
        <f>Таблица255445[[#This Row],[Витрина]]-Q451</f>
        <v>127982</v>
      </c>
      <c r="S451" s="57">
        <f>Таблица255445[[#This Row],[Витрина]]*8%</f>
        <v>11504</v>
      </c>
      <c r="T451" s="56">
        <f>Таблица255445[[#This Row],[Витрина]]-(Q451+S451)</f>
        <v>116478</v>
      </c>
    </row>
    <row r="452" spans="1:20" hidden="1">
      <c r="A452" s="36" t="s">
        <v>286</v>
      </c>
      <c r="B452" s="10">
        <v>91500</v>
      </c>
      <c r="C452" s="10">
        <v>133700</v>
      </c>
      <c r="D452" s="13">
        <f t="shared" si="32"/>
        <v>30009</v>
      </c>
      <c r="E452" s="14">
        <v>0.17</v>
      </c>
      <c r="F452" s="13">
        <f t="shared" si="56"/>
        <v>22729</v>
      </c>
      <c r="G452" s="22">
        <v>3.5000000000000003E-2</v>
      </c>
      <c r="H452" s="13">
        <f t="shared" si="57"/>
        <v>4679.5</v>
      </c>
      <c r="I452" s="11">
        <v>595</v>
      </c>
      <c r="J452" s="14">
        <v>1.4999999999999999E-2</v>
      </c>
      <c r="K452" s="15">
        <f t="shared" si="58"/>
        <v>2005.5</v>
      </c>
      <c r="L452" s="16">
        <f t="shared" si="59"/>
        <v>1337</v>
      </c>
      <c r="M452" s="11">
        <f t="shared" si="60"/>
        <v>2001.2362999999998</v>
      </c>
      <c r="N452" s="17">
        <f t="shared" si="61"/>
        <v>8852.7636999999959</v>
      </c>
      <c r="O452" s="18">
        <f t="shared" si="62"/>
        <v>6.6213640239341773E-2</v>
      </c>
      <c r="P452" s="55"/>
      <c r="Q452" s="54">
        <f>Таблица255445[[#This Row],[Витрина]]*11%</f>
        <v>14707</v>
      </c>
      <c r="R452" s="56">
        <f>Таблица255445[[#This Row],[Витрина]]-Q452</f>
        <v>118993</v>
      </c>
      <c r="S452" s="57">
        <f>Таблица255445[[#This Row],[Витрина]]*8%</f>
        <v>10696</v>
      </c>
      <c r="T452" s="56">
        <f>Таблица255445[[#This Row],[Витрина]]-(Q452+S452)</f>
        <v>108297</v>
      </c>
    </row>
    <row r="453" spans="1:20" s="43" customFormat="1" hidden="1">
      <c r="A453" s="40" t="s">
        <v>286</v>
      </c>
      <c r="B453" s="40">
        <v>91500</v>
      </c>
      <c r="C453" s="40">
        <v>133700</v>
      </c>
      <c r="D453" s="44">
        <f t="shared" si="32"/>
        <v>28672</v>
      </c>
      <c r="E453" s="45">
        <v>0.16</v>
      </c>
      <c r="F453" s="44">
        <f t="shared" si="56"/>
        <v>21392</v>
      </c>
      <c r="G453" s="46">
        <v>3.5000000000000003E-2</v>
      </c>
      <c r="H453" s="44">
        <f t="shared" si="57"/>
        <v>4679.5</v>
      </c>
      <c r="I453" s="44">
        <v>595</v>
      </c>
      <c r="J453" s="45">
        <v>1.4999999999999999E-2</v>
      </c>
      <c r="K453" s="47">
        <f t="shared" si="58"/>
        <v>2005.5</v>
      </c>
      <c r="L453" s="48">
        <f t="shared" si="59"/>
        <v>1337</v>
      </c>
      <c r="M453" s="44">
        <f t="shared" si="60"/>
        <v>2027.0403999999999</v>
      </c>
      <c r="N453" s="40">
        <f t="shared" si="61"/>
        <v>10163.959600000002</v>
      </c>
      <c r="O453" s="49">
        <f t="shared" si="62"/>
        <v>7.6020640239341825E-2</v>
      </c>
      <c r="P453" s="70"/>
      <c r="Q453" s="54">
        <f>Таблица255445[[#This Row],[Витрина]]*11%</f>
        <v>14707</v>
      </c>
      <c r="R453" s="56">
        <f>Таблица255445[[#This Row],[Витрина]]-Q453</f>
        <v>118993</v>
      </c>
      <c r="S453" s="57">
        <f>Таблица255445[[#This Row],[Витрина]]*8%</f>
        <v>10696</v>
      </c>
      <c r="T453" s="56">
        <f>Таблица255445[[#This Row],[Витрина]]-(Q453+S453)</f>
        <v>108297</v>
      </c>
    </row>
    <row r="454" spans="1:20" hidden="1">
      <c r="A454" s="10" t="s">
        <v>287</v>
      </c>
      <c r="B454" s="10">
        <v>97400</v>
      </c>
      <c r="C454" s="10">
        <v>142200</v>
      </c>
      <c r="D454" s="13">
        <f t="shared" si="32"/>
        <v>31879</v>
      </c>
      <c r="E454" s="14">
        <v>0.17</v>
      </c>
      <c r="F454" s="13">
        <f t="shared" si="56"/>
        <v>24174</v>
      </c>
      <c r="G454" s="22">
        <v>3.5000000000000003E-2</v>
      </c>
      <c r="H454" s="13">
        <f t="shared" si="57"/>
        <v>4977.0000000000009</v>
      </c>
      <c r="I454" s="11">
        <v>595</v>
      </c>
      <c r="J454" s="14">
        <v>1.4999999999999999E-2</v>
      </c>
      <c r="K454" s="15">
        <f t="shared" si="58"/>
        <v>2133</v>
      </c>
      <c r="L454" s="16">
        <f t="shared" si="59"/>
        <v>1422</v>
      </c>
      <c r="M454" s="11">
        <f t="shared" si="60"/>
        <v>2129.1952999999999</v>
      </c>
      <c r="N454" s="17">
        <f t="shared" si="61"/>
        <v>9369.8047000000079</v>
      </c>
      <c r="O454" s="18">
        <f t="shared" si="62"/>
        <v>6.5891734880450123E-2</v>
      </c>
      <c r="P454" s="55"/>
      <c r="Q454" s="54">
        <f>Таблица255445[[#This Row],[Витрина]]*11%</f>
        <v>15642</v>
      </c>
      <c r="R454" s="56">
        <f>Таблица255445[[#This Row],[Витрина]]-Q454</f>
        <v>126558</v>
      </c>
      <c r="S454" s="57">
        <f>Таблица255445[[#This Row],[Витрина]]*8%</f>
        <v>11376</v>
      </c>
      <c r="T454" s="56">
        <f>Таблица255445[[#This Row],[Витрина]]-(Q454+S454)</f>
        <v>115182</v>
      </c>
    </row>
    <row r="455" spans="1:20" s="43" customFormat="1" hidden="1">
      <c r="A455" s="40" t="s">
        <v>287</v>
      </c>
      <c r="B455" s="40">
        <v>97400</v>
      </c>
      <c r="C455" s="40">
        <v>142200</v>
      </c>
      <c r="D455" s="44">
        <f t="shared" si="32"/>
        <v>30457</v>
      </c>
      <c r="E455" s="45">
        <v>0.16</v>
      </c>
      <c r="F455" s="44">
        <f t="shared" si="56"/>
        <v>22752</v>
      </c>
      <c r="G455" s="46">
        <v>3.5000000000000003E-2</v>
      </c>
      <c r="H455" s="44">
        <f t="shared" si="57"/>
        <v>4977.0000000000009</v>
      </c>
      <c r="I455" s="44">
        <v>595</v>
      </c>
      <c r="J455" s="45">
        <v>1.4999999999999999E-2</v>
      </c>
      <c r="K455" s="47">
        <f t="shared" si="58"/>
        <v>2133</v>
      </c>
      <c r="L455" s="48">
        <f t="shared" si="59"/>
        <v>1422</v>
      </c>
      <c r="M455" s="44">
        <f t="shared" si="60"/>
        <v>2156.6398999999997</v>
      </c>
      <c r="N455" s="40">
        <f t="shared" si="61"/>
        <v>10764.360099999991</v>
      </c>
      <c r="O455" s="49">
        <f t="shared" si="62"/>
        <v>7.5698734880450008E-2</v>
      </c>
      <c r="P455" s="70"/>
      <c r="Q455" s="54">
        <f>Таблица255445[[#This Row],[Витрина]]*11%</f>
        <v>15642</v>
      </c>
      <c r="R455" s="56">
        <f>Таблица255445[[#This Row],[Витрина]]-Q455</f>
        <v>126558</v>
      </c>
      <c r="S455" s="57">
        <f>Таблица255445[[#This Row],[Витрина]]*8%</f>
        <v>11376</v>
      </c>
      <c r="T455" s="56">
        <f>Таблица255445[[#This Row],[Витрина]]-(Q455+S455)</f>
        <v>115182</v>
      </c>
    </row>
    <row r="456" spans="1:20" hidden="1">
      <c r="A456" s="10" t="s">
        <v>288</v>
      </c>
      <c r="B456" s="10">
        <v>97900</v>
      </c>
      <c r="C456" s="10">
        <v>142900</v>
      </c>
      <c r="D456" s="13">
        <f t="shared" si="32"/>
        <v>32033</v>
      </c>
      <c r="E456" s="14">
        <v>0.17</v>
      </c>
      <c r="F456" s="13">
        <f t="shared" si="56"/>
        <v>24293</v>
      </c>
      <c r="G456" s="22">
        <v>3.5000000000000003E-2</v>
      </c>
      <c r="H456" s="13">
        <f t="shared" si="57"/>
        <v>5001.5000000000009</v>
      </c>
      <c r="I456" s="11">
        <v>595</v>
      </c>
      <c r="J456" s="14">
        <v>1.4999999999999999E-2</v>
      </c>
      <c r="K456" s="15">
        <f t="shared" si="58"/>
        <v>2143.5</v>
      </c>
      <c r="L456" s="16">
        <f t="shared" si="59"/>
        <v>1429</v>
      </c>
      <c r="M456" s="11">
        <f t="shared" si="60"/>
        <v>2139.7330999999999</v>
      </c>
      <c r="N456" s="17">
        <f t="shared" si="61"/>
        <v>9398.2668999999878</v>
      </c>
      <c r="O456" s="18">
        <f t="shared" si="62"/>
        <v>6.5768137858642328E-2</v>
      </c>
      <c r="P456" s="55"/>
      <c r="Q456" s="54">
        <f>Таблица255445[[#This Row],[Витрина]]*11%</f>
        <v>15719</v>
      </c>
      <c r="R456" s="56">
        <f>Таблица255445[[#This Row],[Витрина]]-Q456</f>
        <v>127181</v>
      </c>
      <c r="S456" s="57">
        <f>Таблица255445[[#This Row],[Витрина]]*8%</f>
        <v>11432</v>
      </c>
      <c r="T456" s="56">
        <f>Таблица255445[[#This Row],[Витрина]]-(Q456+S456)</f>
        <v>115749</v>
      </c>
    </row>
    <row r="457" spans="1:20" s="43" customFormat="1" hidden="1">
      <c r="A457" s="40" t="s">
        <v>288</v>
      </c>
      <c r="B457" s="40">
        <v>97900</v>
      </c>
      <c r="C457" s="40">
        <v>142900</v>
      </c>
      <c r="D457" s="44">
        <f t="shared" si="32"/>
        <v>30604</v>
      </c>
      <c r="E457" s="45">
        <v>0.16</v>
      </c>
      <c r="F457" s="44">
        <f t="shared" si="56"/>
        <v>22864</v>
      </c>
      <c r="G457" s="46">
        <v>3.5000000000000003E-2</v>
      </c>
      <c r="H457" s="44">
        <f t="shared" si="57"/>
        <v>5001.5000000000009</v>
      </c>
      <c r="I457" s="44">
        <v>595</v>
      </c>
      <c r="J457" s="45">
        <v>1.4999999999999999E-2</v>
      </c>
      <c r="K457" s="47">
        <f t="shared" si="58"/>
        <v>2143.5</v>
      </c>
      <c r="L457" s="48">
        <f t="shared" si="59"/>
        <v>1429</v>
      </c>
      <c r="M457" s="44">
        <f t="shared" si="60"/>
        <v>2167.3127999999997</v>
      </c>
      <c r="N457" s="40">
        <f t="shared" si="61"/>
        <v>10799.687199999986</v>
      </c>
      <c r="O457" s="49">
        <f t="shared" si="62"/>
        <v>7.5575137858642311E-2</v>
      </c>
      <c r="P457" s="70"/>
      <c r="Q457" s="54">
        <f>Таблица255445[[#This Row],[Витрина]]*11%</f>
        <v>15719</v>
      </c>
      <c r="R457" s="56">
        <f>Таблица255445[[#This Row],[Витрина]]-Q457</f>
        <v>127181</v>
      </c>
      <c r="S457" s="57">
        <f>Таблица255445[[#This Row],[Витрина]]*8%</f>
        <v>11432</v>
      </c>
      <c r="T457" s="56">
        <f>Таблица255445[[#This Row],[Витрина]]-(Q457+S457)</f>
        <v>115749</v>
      </c>
    </row>
    <row r="458" spans="1:20" hidden="1">
      <c r="A458" s="30" t="s">
        <v>289</v>
      </c>
      <c r="D458" s="11" t="str">
        <f t="shared" si="32"/>
        <v/>
      </c>
      <c r="E458" s="14"/>
      <c r="F458" s="13" t="str">
        <f t="shared" si="56"/>
        <v/>
      </c>
      <c r="G458" s="22"/>
      <c r="H458" s="13" t="str">
        <f t="shared" si="57"/>
        <v/>
      </c>
      <c r="I458" s="11"/>
      <c r="J458" s="14">
        <v>1.4999999999999999E-2</v>
      </c>
      <c r="K458" s="15" t="str">
        <f t="shared" si="58"/>
        <v/>
      </c>
      <c r="L458" s="16">
        <f t="shared" si="59"/>
        <v>0</v>
      </c>
      <c r="M458" s="11" t="str">
        <f t="shared" si="60"/>
        <v/>
      </c>
      <c r="N458" s="17" t="str">
        <f t="shared" si="61"/>
        <v/>
      </c>
      <c r="O458" s="18" t="str">
        <f t="shared" si="62"/>
        <v/>
      </c>
      <c r="P458" s="55"/>
      <c r="Q458" s="54">
        <f>Таблица255445[[#This Row],[Витрина]]*11%</f>
        <v>0</v>
      </c>
      <c r="R458" s="56">
        <f>Таблица255445[[#This Row],[Витрина]]-Q458</f>
        <v>0</v>
      </c>
      <c r="S458" s="57">
        <f>Таблица255445[[#This Row],[Витрина]]*8%</f>
        <v>0</v>
      </c>
      <c r="T458" s="56">
        <f>Таблица255445[[#This Row],[Витрина]]-(Q458+S458)</f>
        <v>0</v>
      </c>
    </row>
    <row r="459" spans="1:20" hidden="1">
      <c r="A459" s="24" t="s">
        <v>290</v>
      </c>
      <c r="B459" s="10">
        <v>45000</v>
      </c>
      <c r="C459" s="10">
        <v>66200</v>
      </c>
      <c r="D459" s="11">
        <f t="shared" si="32"/>
        <v>15169</v>
      </c>
      <c r="E459" s="14">
        <v>0.17</v>
      </c>
      <c r="F459" s="13">
        <f t="shared" si="56"/>
        <v>11254</v>
      </c>
      <c r="G459" s="22">
        <v>3.5000000000000003E-2</v>
      </c>
      <c r="H459" s="13">
        <f t="shared" si="57"/>
        <v>2317</v>
      </c>
      <c r="I459" s="11">
        <v>605</v>
      </c>
      <c r="J459" s="14">
        <v>1.4999999999999999E-2</v>
      </c>
      <c r="K459" s="15">
        <f t="shared" si="58"/>
        <v>993</v>
      </c>
      <c r="L459" s="16">
        <f t="shared" si="59"/>
        <v>662</v>
      </c>
      <c r="M459" s="11">
        <f t="shared" si="60"/>
        <v>984.89829999999984</v>
      </c>
      <c r="N459" s="17">
        <f t="shared" si="61"/>
        <v>4384.1016999999993</v>
      </c>
      <c r="O459" s="18">
        <f t="shared" si="62"/>
        <v>6.6225101208459203E-2</v>
      </c>
      <c r="P459" s="55"/>
      <c r="Q459" s="54">
        <f>Таблица255445[[#This Row],[Витрина]]*11%</f>
        <v>7282</v>
      </c>
      <c r="R459" s="56">
        <f>Таблица255445[[#This Row],[Витрина]]-Q459</f>
        <v>58918</v>
      </c>
      <c r="S459" s="57">
        <f>Таблица255445[[#This Row],[Витрина]]*8%</f>
        <v>5296</v>
      </c>
      <c r="T459" s="56">
        <f>Таблица255445[[#This Row],[Витрина]]-(Q459+S459)</f>
        <v>53622</v>
      </c>
    </row>
    <row r="460" spans="1:20" s="43" customFormat="1" hidden="1">
      <c r="A460" s="43" t="s">
        <v>290</v>
      </c>
      <c r="B460" s="40">
        <v>45000</v>
      </c>
      <c r="C460" s="40">
        <v>66200</v>
      </c>
      <c r="D460" s="44">
        <f t="shared" si="32"/>
        <v>14507</v>
      </c>
      <c r="E460" s="45">
        <v>0.16</v>
      </c>
      <c r="F460" s="44">
        <f t="shared" si="56"/>
        <v>10592</v>
      </c>
      <c r="G460" s="46">
        <v>3.5000000000000003E-2</v>
      </c>
      <c r="H460" s="44">
        <f t="shared" si="57"/>
        <v>2317</v>
      </c>
      <c r="I460" s="44">
        <v>605</v>
      </c>
      <c r="J460" s="45">
        <v>1.4999999999999999E-2</v>
      </c>
      <c r="K460" s="47">
        <f t="shared" si="58"/>
        <v>993</v>
      </c>
      <c r="L460" s="48">
        <f t="shared" si="59"/>
        <v>662</v>
      </c>
      <c r="M460" s="44">
        <f t="shared" si="60"/>
        <v>997.67489999999987</v>
      </c>
      <c r="N460" s="40">
        <f t="shared" si="61"/>
        <v>5033.3251000000018</v>
      </c>
      <c r="O460" s="49">
        <f t="shared" si="62"/>
        <v>7.6032101208459241E-2</v>
      </c>
      <c r="P460" s="70"/>
      <c r="Q460" s="54">
        <f>Таблица255445[[#This Row],[Витрина]]*11%</f>
        <v>7282</v>
      </c>
      <c r="R460" s="56">
        <f>Таблица255445[[#This Row],[Витрина]]-Q460</f>
        <v>58918</v>
      </c>
      <c r="S460" s="57">
        <f>Таблица255445[[#This Row],[Витрина]]*8%</f>
        <v>5296</v>
      </c>
      <c r="T460" s="56">
        <f>Таблица255445[[#This Row],[Витрина]]-(Q460+S460)</f>
        <v>53622</v>
      </c>
    </row>
    <row r="461" spans="1:20" hidden="1">
      <c r="A461" s="24" t="s">
        <v>291</v>
      </c>
      <c r="B461" s="10">
        <v>45000</v>
      </c>
      <c r="C461" s="10">
        <v>66200</v>
      </c>
      <c r="D461" s="11">
        <f t="shared" si="32"/>
        <v>15169</v>
      </c>
      <c r="E461" s="14">
        <v>0.17</v>
      </c>
      <c r="F461" s="13">
        <f t="shared" si="56"/>
        <v>11254</v>
      </c>
      <c r="G461" s="22">
        <v>3.5000000000000003E-2</v>
      </c>
      <c r="H461" s="13">
        <f t="shared" si="57"/>
        <v>2317</v>
      </c>
      <c r="I461" s="11">
        <v>605</v>
      </c>
      <c r="J461" s="14">
        <v>1.4999999999999999E-2</v>
      </c>
      <c r="K461" s="15">
        <f t="shared" si="58"/>
        <v>993</v>
      </c>
      <c r="L461" s="16">
        <f t="shared" si="59"/>
        <v>662</v>
      </c>
      <c r="M461" s="11">
        <f t="shared" si="60"/>
        <v>984.89829999999984</v>
      </c>
      <c r="N461" s="17">
        <f t="shared" si="61"/>
        <v>4384.1016999999993</v>
      </c>
      <c r="O461" s="18">
        <f t="shared" si="62"/>
        <v>6.6225101208459203E-2</v>
      </c>
      <c r="P461" s="55"/>
      <c r="Q461" s="54">
        <f>Таблица255445[[#This Row],[Витрина]]*11%</f>
        <v>7282</v>
      </c>
      <c r="R461" s="56">
        <f>Таблица255445[[#This Row],[Витрина]]-Q461</f>
        <v>58918</v>
      </c>
      <c r="S461" s="57">
        <f>Таблица255445[[#This Row],[Витрина]]*8%</f>
        <v>5296</v>
      </c>
      <c r="T461" s="56">
        <f>Таблица255445[[#This Row],[Витрина]]-(Q461+S461)</f>
        <v>53622</v>
      </c>
    </row>
    <row r="462" spans="1:20" s="43" customFormat="1" hidden="1">
      <c r="A462" s="43" t="s">
        <v>291</v>
      </c>
      <c r="B462" s="40">
        <v>45000</v>
      </c>
      <c r="C462" s="40">
        <v>66200</v>
      </c>
      <c r="D462" s="44">
        <f t="shared" si="32"/>
        <v>14507</v>
      </c>
      <c r="E462" s="45">
        <v>0.16</v>
      </c>
      <c r="F462" s="44">
        <f t="shared" si="56"/>
        <v>10592</v>
      </c>
      <c r="G462" s="46">
        <v>3.5000000000000003E-2</v>
      </c>
      <c r="H462" s="44">
        <f t="shared" si="57"/>
        <v>2317</v>
      </c>
      <c r="I462" s="44">
        <v>605</v>
      </c>
      <c r="J462" s="45">
        <v>1.4999999999999999E-2</v>
      </c>
      <c r="K462" s="47">
        <f t="shared" si="58"/>
        <v>993</v>
      </c>
      <c r="L462" s="48">
        <f t="shared" si="59"/>
        <v>662</v>
      </c>
      <c r="M462" s="44">
        <f t="shared" si="60"/>
        <v>997.67489999999987</v>
      </c>
      <c r="N462" s="40">
        <f t="shared" si="61"/>
        <v>5033.3251000000018</v>
      </c>
      <c r="O462" s="49">
        <f t="shared" si="62"/>
        <v>7.6032101208459241E-2</v>
      </c>
      <c r="P462" s="70"/>
      <c r="Q462" s="54">
        <f>Таблица255445[[#This Row],[Витрина]]*11%</f>
        <v>7282</v>
      </c>
      <c r="R462" s="56">
        <f>Таблица255445[[#This Row],[Витрина]]-Q462</f>
        <v>58918</v>
      </c>
      <c r="S462" s="57">
        <f>Таблица255445[[#This Row],[Витрина]]*8%</f>
        <v>5296</v>
      </c>
      <c r="T462" s="56">
        <f>Таблица255445[[#This Row],[Витрина]]-(Q462+S462)</f>
        <v>53622</v>
      </c>
    </row>
    <row r="463" spans="1:20" hidden="1">
      <c r="A463" s="24" t="s">
        <v>292</v>
      </c>
      <c r="B463" s="10">
        <v>45500</v>
      </c>
      <c r="C463" s="10">
        <v>66900</v>
      </c>
      <c r="D463" s="11">
        <f t="shared" si="32"/>
        <v>15323</v>
      </c>
      <c r="E463" s="14">
        <v>0.17</v>
      </c>
      <c r="F463" s="13">
        <f t="shared" si="56"/>
        <v>11373</v>
      </c>
      <c r="G463" s="22">
        <v>3.5000000000000003E-2</v>
      </c>
      <c r="H463" s="13">
        <f t="shared" si="57"/>
        <v>2341.5</v>
      </c>
      <c r="I463" s="11">
        <v>605</v>
      </c>
      <c r="J463" s="14">
        <v>1.4999999999999999E-2</v>
      </c>
      <c r="K463" s="15">
        <f t="shared" si="58"/>
        <v>1003.5</v>
      </c>
      <c r="L463" s="16">
        <f t="shared" si="59"/>
        <v>669</v>
      </c>
      <c r="M463" s="11">
        <f t="shared" si="60"/>
        <v>995.4360999999999</v>
      </c>
      <c r="N463" s="17">
        <f t="shared" si="61"/>
        <v>4412.563900000001</v>
      </c>
      <c r="O463" s="18">
        <f t="shared" si="62"/>
        <v>6.5957606875934244E-2</v>
      </c>
      <c r="P463" s="55"/>
      <c r="Q463" s="54">
        <f>Таблица255445[[#This Row],[Витрина]]*11%</f>
        <v>7359</v>
      </c>
      <c r="R463" s="56">
        <f>Таблица255445[[#This Row],[Витрина]]-Q463</f>
        <v>59541</v>
      </c>
      <c r="S463" s="57">
        <f>Таблица255445[[#This Row],[Витрина]]*8%</f>
        <v>5352</v>
      </c>
      <c r="T463" s="56">
        <f>Таблица255445[[#This Row],[Витрина]]-(Q463+S463)</f>
        <v>54189</v>
      </c>
    </row>
    <row r="464" spans="1:20" s="43" customFormat="1" hidden="1">
      <c r="A464" s="43" t="s">
        <v>292</v>
      </c>
      <c r="B464" s="40">
        <v>45500</v>
      </c>
      <c r="C464" s="40">
        <v>66900</v>
      </c>
      <c r="D464" s="44">
        <f t="shared" si="32"/>
        <v>14654</v>
      </c>
      <c r="E464" s="45">
        <v>0.16</v>
      </c>
      <c r="F464" s="44">
        <f t="shared" si="56"/>
        <v>10704</v>
      </c>
      <c r="G464" s="46">
        <v>3.5000000000000003E-2</v>
      </c>
      <c r="H464" s="44">
        <f t="shared" si="57"/>
        <v>2341.5</v>
      </c>
      <c r="I464" s="44">
        <v>605</v>
      </c>
      <c r="J464" s="45">
        <v>1.4999999999999999E-2</v>
      </c>
      <c r="K464" s="47">
        <f t="shared" si="58"/>
        <v>1003.5</v>
      </c>
      <c r="L464" s="48">
        <f t="shared" si="59"/>
        <v>669</v>
      </c>
      <c r="M464" s="44">
        <f t="shared" si="60"/>
        <v>1008.3477999999999</v>
      </c>
      <c r="N464" s="40">
        <f t="shared" si="61"/>
        <v>5068.6521999999968</v>
      </c>
      <c r="O464" s="49">
        <f t="shared" si="62"/>
        <v>7.5764606875934185E-2</v>
      </c>
      <c r="P464" s="70"/>
      <c r="Q464" s="54">
        <f>Таблица255445[[#This Row],[Витрина]]*11%</f>
        <v>7359</v>
      </c>
      <c r="R464" s="56">
        <f>Таблица255445[[#This Row],[Витрина]]-Q464</f>
        <v>59541</v>
      </c>
      <c r="S464" s="57">
        <f>Таблица255445[[#This Row],[Витрина]]*8%</f>
        <v>5352</v>
      </c>
      <c r="T464" s="56">
        <f>Таблица255445[[#This Row],[Витрина]]-(Q464+S464)</f>
        <v>54189</v>
      </c>
    </row>
    <row r="465" spans="1:20" hidden="1">
      <c r="A465" s="30" t="s">
        <v>293</v>
      </c>
      <c r="D465" s="11" t="str">
        <f t="shared" si="32"/>
        <v/>
      </c>
      <c r="E465" s="14"/>
      <c r="F465" s="13" t="str">
        <f t="shared" si="56"/>
        <v/>
      </c>
      <c r="G465" s="22"/>
      <c r="H465" s="13" t="str">
        <f t="shared" si="57"/>
        <v/>
      </c>
      <c r="I465" s="11"/>
      <c r="J465" s="14">
        <v>1.4999999999999999E-2</v>
      </c>
      <c r="K465" s="15" t="str">
        <f t="shared" si="58"/>
        <v/>
      </c>
      <c r="L465" s="16">
        <f t="shared" si="59"/>
        <v>0</v>
      </c>
      <c r="M465" s="11" t="str">
        <f t="shared" si="60"/>
        <v/>
      </c>
      <c r="N465" s="17" t="str">
        <f t="shared" si="61"/>
        <v/>
      </c>
      <c r="O465" s="18" t="str">
        <f t="shared" si="62"/>
        <v/>
      </c>
      <c r="P465" s="55"/>
      <c r="Q465" s="54">
        <f>Таблица255445[[#This Row],[Витрина]]*11%</f>
        <v>0</v>
      </c>
      <c r="R465" s="56">
        <f>Таблица255445[[#This Row],[Витрина]]-Q465</f>
        <v>0</v>
      </c>
      <c r="S465" s="57">
        <f>Таблица255445[[#This Row],[Витрина]]*8%</f>
        <v>0</v>
      </c>
      <c r="T465" s="56">
        <f>Таблица255445[[#This Row],[Витрина]]-(Q465+S465)</f>
        <v>0</v>
      </c>
    </row>
    <row r="466" spans="1:20" hidden="1">
      <c r="A466" s="24" t="s">
        <v>294</v>
      </c>
      <c r="B466" s="10">
        <v>27000</v>
      </c>
      <c r="C466" s="10">
        <v>40050</v>
      </c>
      <c r="D466" s="11">
        <f t="shared" si="32"/>
        <v>9416.0000000000018</v>
      </c>
      <c r="E466" s="14">
        <v>0.17</v>
      </c>
      <c r="F466" s="13">
        <f t="shared" si="56"/>
        <v>6808.5000000000009</v>
      </c>
      <c r="G466" s="22">
        <v>3.5000000000000003E-2</v>
      </c>
      <c r="H466" s="13">
        <f t="shared" si="57"/>
        <v>1401.7500000000002</v>
      </c>
      <c r="I466" s="11">
        <v>605</v>
      </c>
      <c r="J466" s="14">
        <v>1.4999999999999999E-2</v>
      </c>
      <c r="K466" s="15">
        <f t="shared" si="58"/>
        <v>600.75</v>
      </c>
      <c r="L466" s="16">
        <f t="shared" si="59"/>
        <v>400.5</v>
      </c>
      <c r="M466" s="11">
        <f t="shared" si="60"/>
        <v>591.23619999999994</v>
      </c>
      <c r="N466" s="17">
        <f t="shared" si="61"/>
        <v>2642.2638000000006</v>
      </c>
      <c r="O466" s="18">
        <f t="shared" si="62"/>
        <v>6.5974127340823988E-2</v>
      </c>
      <c r="P466" s="55"/>
      <c r="Q466" s="54">
        <f>Таблица255445[[#This Row],[Витрина]]*11%</f>
        <v>4405.5</v>
      </c>
      <c r="R466" s="56">
        <f>Таблица255445[[#This Row],[Витрина]]-Q466</f>
        <v>35644.5</v>
      </c>
      <c r="S466" s="57">
        <f>Таблица255445[[#This Row],[Витрина]]*8%</f>
        <v>3204</v>
      </c>
      <c r="T466" s="56">
        <f>Таблица255445[[#This Row],[Витрина]]-(Q466+S466)</f>
        <v>32440.5</v>
      </c>
    </row>
    <row r="467" spans="1:20" s="43" customFormat="1" hidden="1">
      <c r="A467" s="43" t="s">
        <v>294</v>
      </c>
      <c r="B467" s="40">
        <v>27000</v>
      </c>
      <c r="C467" s="40">
        <v>40050</v>
      </c>
      <c r="D467" s="44">
        <f t="shared" si="32"/>
        <v>9015.5</v>
      </c>
      <c r="E467" s="45">
        <v>0.16</v>
      </c>
      <c r="F467" s="44">
        <f t="shared" si="56"/>
        <v>6408</v>
      </c>
      <c r="G467" s="46">
        <v>3.5000000000000003E-2</v>
      </c>
      <c r="H467" s="44">
        <f t="shared" si="57"/>
        <v>1401.7500000000002</v>
      </c>
      <c r="I467" s="44">
        <v>605</v>
      </c>
      <c r="J467" s="45">
        <v>1.4999999999999999E-2</v>
      </c>
      <c r="K467" s="47">
        <f t="shared" si="58"/>
        <v>600.75</v>
      </c>
      <c r="L467" s="48">
        <f t="shared" si="59"/>
        <v>400.5</v>
      </c>
      <c r="M467" s="44">
        <f t="shared" si="60"/>
        <v>598.96584999999993</v>
      </c>
      <c r="N467" s="40">
        <f t="shared" si="61"/>
        <v>3035.0341499999995</v>
      </c>
      <c r="O467" s="49">
        <f t="shared" si="62"/>
        <v>7.5781127340823956E-2</v>
      </c>
      <c r="P467" s="70"/>
      <c r="Q467" s="54">
        <f>Таблица255445[[#This Row],[Витрина]]*11%</f>
        <v>4405.5</v>
      </c>
      <c r="R467" s="56">
        <f>Таблица255445[[#This Row],[Витрина]]-Q467</f>
        <v>35644.5</v>
      </c>
      <c r="S467" s="57">
        <f>Таблица255445[[#This Row],[Витрина]]*8%</f>
        <v>3204</v>
      </c>
      <c r="T467" s="56">
        <f>Таблица255445[[#This Row],[Витрина]]-(Q467+S467)</f>
        <v>32440.5</v>
      </c>
    </row>
    <row r="468" spans="1:20" hidden="1">
      <c r="A468" s="24" t="s">
        <v>295</v>
      </c>
      <c r="C468" s="10">
        <v>46140</v>
      </c>
      <c r="D468" s="11">
        <f t="shared" si="32"/>
        <v>10755.800000000001</v>
      </c>
      <c r="E468" s="14">
        <v>0.17</v>
      </c>
      <c r="F468" s="13">
        <f t="shared" si="56"/>
        <v>7843.8</v>
      </c>
      <c r="G468" s="22">
        <v>3.5000000000000003E-2</v>
      </c>
      <c r="H468" s="13">
        <f t="shared" si="57"/>
        <v>1614.9</v>
      </c>
      <c r="I468" s="11">
        <v>605</v>
      </c>
      <c r="J468" s="14">
        <v>1.4999999999999999E-2</v>
      </c>
      <c r="K468" s="15">
        <f t="shared" si="58"/>
        <v>692.1</v>
      </c>
      <c r="L468" s="16">
        <f t="shared" si="59"/>
        <v>461.40000000000003</v>
      </c>
      <c r="M468" s="11">
        <f t="shared" si="60"/>
        <v>682.91505999999981</v>
      </c>
      <c r="N468" s="17">
        <f t="shared" si="61"/>
        <v>34239.884940000004</v>
      </c>
      <c r="O468" s="18">
        <f t="shared" si="62"/>
        <v>0.74208679973992209</v>
      </c>
      <c r="P468" s="55"/>
      <c r="Q468" s="54">
        <f>Таблица255445[[#This Row],[Витрина]]*11%</f>
        <v>5075.3999999999996</v>
      </c>
      <c r="R468" s="56">
        <f>Таблица255445[[#This Row],[Витрина]]-Q468</f>
        <v>41064.6</v>
      </c>
      <c r="S468" s="57">
        <f>Таблица255445[[#This Row],[Витрина]]*8%</f>
        <v>3691.2000000000003</v>
      </c>
      <c r="T468" s="56">
        <f>Таблица255445[[#This Row],[Витрина]]-(Q468+S468)</f>
        <v>37373.4</v>
      </c>
    </row>
    <row r="469" spans="1:20" s="43" customFormat="1" hidden="1">
      <c r="A469" s="43" t="s">
        <v>295</v>
      </c>
      <c r="B469" s="40"/>
      <c r="C469" s="40">
        <v>46140</v>
      </c>
      <c r="D469" s="44">
        <f t="shared" si="32"/>
        <v>10294.400000000001</v>
      </c>
      <c r="E469" s="45">
        <v>0.16</v>
      </c>
      <c r="F469" s="44">
        <f t="shared" si="56"/>
        <v>7382.4000000000005</v>
      </c>
      <c r="G469" s="46">
        <v>3.5000000000000003E-2</v>
      </c>
      <c r="H469" s="44">
        <f t="shared" si="57"/>
        <v>1614.9</v>
      </c>
      <c r="I469" s="44">
        <v>605</v>
      </c>
      <c r="J469" s="45">
        <v>1.4999999999999999E-2</v>
      </c>
      <c r="K469" s="47">
        <f t="shared" si="58"/>
        <v>692.1</v>
      </c>
      <c r="L469" s="48">
        <f t="shared" si="59"/>
        <v>461.40000000000003</v>
      </c>
      <c r="M469" s="44">
        <f t="shared" si="60"/>
        <v>691.82007999999985</v>
      </c>
      <c r="N469" s="40">
        <f t="shared" si="61"/>
        <v>34692.379919999999</v>
      </c>
      <c r="O469" s="49">
        <f t="shared" si="62"/>
        <v>0.75189379973992199</v>
      </c>
      <c r="P469" s="70"/>
      <c r="Q469" s="54">
        <f>Таблица255445[[#This Row],[Витрина]]*11%</f>
        <v>5075.3999999999996</v>
      </c>
      <c r="R469" s="56">
        <f>Таблица255445[[#This Row],[Витрина]]-Q469</f>
        <v>41064.6</v>
      </c>
      <c r="S469" s="57">
        <f>Таблица255445[[#This Row],[Витрина]]*8%</f>
        <v>3691.2000000000003</v>
      </c>
      <c r="T469" s="56">
        <f>Таблица255445[[#This Row],[Витрина]]-(Q469+S469)</f>
        <v>37373.4</v>
      </c>
    </row>
    <row r="470" spans="1:20" hidden="1">
      <c r="A470" s="24" t="s">
        <v>296</v>
      </c>
      <c r="D470" s="11" t="str">
        <f t="shared" si="32"/>
        <v/>
      </c>
      <c r="E470" s="14">
        <v>0.17</v>
      </c>
      <c r="F470" s="13" t="str">
        <f t="shared" si="56"/>
        <v/>
      </c>
      <c r="G470" s="22">
        <v>3.5000000000000003E-2</v>
      </c>
      <c r="H470" s="13" t="str">
        <f t="shared" si="57"/>
        <v/>
      </c>
      <c r="I470" s="11">
        <v>605</v>
      </c>
      <c r="J470" s="14">
        <v>1.4999999999999999E-2</v>
      </c>
      <c r="K470" s="15" t="str">
        <f t="shared" si="58"/>
        <v/>
      </c>
      <c r="L470" s="16">
        <f t="shared" si="59"/>
        <v>0</v>
      </c>
      <c r="M470" s="11" t="str">
        <f t="shared" si="60"/>
        <v/>
      </c>
      <c r="N470" s="17" t="str">
        <f t="shared" si="61"/>
        <v/>
      </c>
      <c r="O470" s="18" t="str">
        <f t="shared" si="62"/>
        <v/>
      </c>
      <c r="P470" s="55"/>
      <c r="Q470" s="54">
        <f>Таблица255445[[#This Row],[Витрина]]*11%</f>
        <v>0</v>
      </c>
      <c r="R470" s="56">
        <f>Таблица255445[[#This Row],[Витрина]]-Q470</f>
        <v>0</v>
      </c>
      <c r="S470" s="57">
        <f>Таблица255445[[#This Row],[Витрина]]*8%</f>
        <v>0</v>
      </c>
      <c r="T470" s="56">
        <f>Таблица255445[[#This Row],[Витрина]]-(Q470+S470)</f>
        <v>0</v>
      </c>
    </row>
    <row r="471" spans="1:20" s="43" customFormat="1" hidden="1">
      <c r="A471" s="43" t="s">
        <v>296</v>
      </c>
      <c r="B471" s="40"/>
      <c r="C471" s="40"/>
      <c r="D471" s="44" t="str">
        <f t="shared" si="32"/>
        <v/>
      </c>
      <c r="E471" s="45">
        <v>0.16</v>
      </c>
      <c r="F471" s="44" t="str">
        <f t="shared" si="56"/>
        <v/>
      </c>
      <c r="G471" s="46">
        <v>3.5000000000000003E-2</v>
      </c>
      <c r="H471" s="44" t="str">
        <f t="shared" si="57"/>
        <v/>
      </c>
      <c r="I471" s="44">
        <v>605</v>
      </c>
      <c r="J471" s="45">
        <v>1.4999999999999999E-2</v>
      </c>
      <c r="K471" s="47" t="str">
        <f t="shared" si="58"/>
        <v/>
      </c>
      <c r="L471" s="48">
        <f t="shared" si="59"/>
        <v>0</v>
      </c>
      <c r="M471" s="44" t="str">
        <f t="shared" si="60"/>
        <v/>
      </c>
      <c r="N471" s="40" t="str">
        <f t="shared" si="61"/>
        <v/>
      </c>
      <c r="O471" s="49" t="str">
        <f t="shared" si="62"/>
        <v/>
      </c>
      <c r="P471" s="70"/>
      <c r="Q471" s="54">
        <f>Таблица255445[[#This Row],[Витрина]]*11%</f>
        <v>0</v>
      </c>
      <c r="R471" s="56">
        <f>Таблица255445[[#This Row],[Витрина]]-Q471</f>
        <v>0</v>
      </c>
      <c r="S471" s="57">
        <f>Таблица255445[[#This Row],[Витрина]]*8%</f>
        <v>0</v>
      </c>
      <c r="T471" s="56">
        <f>Таблица255445[[#This Row],[Витрина]]-(Q471+S471)</f>
        <v>0</v>
      </c>
    </row>
    <row r="472" spans="1:20" hidden="1">
      <c r="A472" s="24" t="s">
        <v>297</v>
      </c>
      <c r="B472" s="10">
        <v>25500</v>
      </c>
      <c r="D472" s="11" t="str">
        <f t="shared" si="32"/>
        <v/>
      </c>
      <c r="E472" s="14">
        <v>0.17</v>
      </c>
      <c r="F472" s="13" t="str">
        <f t="shared" si="56"/>
        <v/>
      </c>
      <c r="G472" s="22">
        <v>3.5000000000000003E-2</v>
      </c>
      <c r="H472" s="13" t="str">
        <f t="shared" si="57"/>
        <v/>
      </c>
      <c r="I472" s="11">
        <v>605</v>
      </c>
      <c r="J472" s="14">
        <v>1.4999999999999999E-2</v>
      </c>
      <c r="K472" s="15" t="str">
        <f t="shared" si="58"/>
        <v/>
      </c>
      <c r="L472" s="16">
        <f t="shared" si="59"/>
        <v>0</v>
      </c>
      <c r="M472" s="11" t="str">
        <f t="shared" si="60"/>
        <v/>
      </c>
      <c r="N472" s="17" t="str">
        <f t="shared" si="61"/>
        <v/>
      </c>
      <c r="O472" s="18" t="str">
        <f t="shared" si="62"/>
        <v/>
      </c>
      <c r="P472" s="55"/>
      <c r="Q472" s="54">
        <f>Таблица255445[[#This Row],[Витрина]]*11%</f>
        <v>0</v>
      </c>
      <c r="R472" s="56">
        <f>Таблица255445[[#This Row],[Витрина]]-Q472</f>
        <v>0</v>
      </c>
      <c r="S472" s="57">
        <f>Таблица255445[[#This Row],[Витрина]]*8%</f>
        <v>0</v>
      </c>
      <c r="T472" s="56">
        <f>Таблица255445[[#This Row],[Витрина]]-(Q472+S472)</f>
        <v>0</v>
      </c>
    </row>
    <row r="473" spans="1:20" s="43" customFormat="1" hidden="1">
      <c r="A473" s="43" t="s">
        <v>297</v>
      </c>
      <c r="B473" s="40">
        <v>25500</v>
      </c>
      <c r="C473" s="40"/>
      <c r="D473" s="44" t="str">
        <f t="shared" si="32"/>
        <v/>
      </c>
      <c r="E473" s="45">
        <v>0.16</v>
      </c>
      <c r="F473" s="44" t="str">
        <f t="shared" si="56"/>
        <v/>
      </c>
      <c r="G473" s="46">
        <v>3.5000000000000003E-2</v>
      </c>
      <c r="H473" s="44" t="str">
        <f t="shared" si="57"/>
        <v/>
      </c>
      <c r="I473" s="44">
        <v>605</v>
      </c>
      <c r="J473" s="45">
        <v>1.4999999999999999E-2</v>
      </c>
      <c r="K473" s="47" t="str">
        <f t="shared" si="58"/>
        <v/>
      </c>
      <c r="L473" s="48">
        <f t="shared" si="59"/>
        <v>0</v>
      </c>
      <c r="M473" s="44" t="str">
        <f t="shared" si="60"/>
        <v/>
      </c>
      <c r="N473" s="40" t="str">
        <f t="shared" si="61"/>
        <v/>
      </c>
      <c r="O473" s="49" t="str">
        <f t="shared" si="62"/>
        <v/>
      </c>
      <c r="P473" s="70"/>
      <c r="Q473" s="54">
        <f>Таблица255445[[#This Row],[Витрина]]*11%</f>
        <v>0</v>
      </c>
      <c r="R473" s="56">
        <f>Таблица255445[[#This Row],[Витрина]]-Q473</f>
        <v>0</v>
      </c>
      <c r="S473" s="57">
        <f>Таблица255445[[#This Row],[Витрина]]*8%</f>
        <v>0</v>
      </c>
      <c r="T473" s="56">
        <f>Таблица255445[[#This Row],[Витрина]]-(Q473+S473)</f>
        <v>0</v>
      </c>
    </row>
    <row r="474" spans="1:20" hidden="1">
      <c r="A474" s="30" t="s">
        <v>298</v>
      </c>
      <c r="D474" s="11" t="str">
        <f t="shared" si="32"/>
        <v/>
      </c>
      <c r="E474" s="14"/>
      <c r="F474" s="13" t="str">
        <f t="shared" si="56"/>
        <v/>
      </c>
      <c r="G474" s="22"/>
      <c r="H474" s="13" t="str">
        <f t="shared" si="57"/>
        <v/>
      </c>
      <c r="I474" s="11"/>
      <c r="J474" s="14">
        <v>1.4999999999999999E-2</v>
      </c>
      <c r="K474" s="15" t="str">
        <f t="shared" si="58"/>
        <v/>
      </c>
      <c r="L474" s="16">
        <f t="shared" si="59"/>
        <v>0</v>
      </c>
      <c r="M474" s="11" t="str">
        <f t="shared" si="60"/>
        <v/>
      </c>
      <c r="N474" s="17" t="str">
        <f t="shared" si="61"/>
        <v/>
      </c>
      <c r="O474" s="18" t="str">
        <f t="shared" si="62"/>
        <v/>
      </c>
      <c r="P474" s="55"/>
      <c r="Q474" s="54">
        <f>Таблица255445[[#This Row],[Витрина]]*11%</f>
        <v>0</v>
      </c>
      <c r="R474" s="56">
        <f>Таблица255445[[#This Row],[Витрина]]-Q474</f>
        <v>0</v>
      </c>
      <c r="S474" s="57">
        <f>Таблица255445[[#This Row],[Витрина]]*8%</f>
        <v>0</v>
      </c>
      <c r="T474" s="56">
        <f>Таблица255445[[#This Row],[Витрина]]-(Q474+S474)</f>
        <v>0</v>
      </c>
    </row>
    <row r="475" spans="1:20" hidden="1">
      <c r="A475" s="24" t="s">
        <v>299</v>
      </c>
      <c r="B475" s="10">
        <v>34000</v>
      </c>
      <c r="C475" s="10">
        <v>50200</v>
      </c>
      <c r="D475" s="11">
        <f t="shared" si="32"/>
        <v>11649</v>
      </c>
      <c r="E475" s="14">
        <v>0.17</v>
      </c>
      <c r="F475" s="13">
        <f t="shared" si="56"/>
        <v>8534</v>
      </c>
      <c r="G475" s="22">
        <v>3.5000000000000003E-2</v>
      </c>
      <c r="H475" s="13">
        <f t="shared" si="57"/>
        <v>1757.0000000000002</v>
      </c>
      <c r="I475" s="11">
        <v>605</v>
      </c>
      <c r="J475" s="14">
        <v>1.4999999999999999E-2</v>
      </c>
      <c r="K475" s="15">
        <f t="shared" si="58"/>
        <v>753</v>
      </c>
      <c r="L475" s="16">
        <f t="shared" si="59"/>
        <v>502</v>
      </c>
      <c r="M475" s="11">
        <f t="shared" si="60"/>
        <v>744.03429999999992</v>
      </c>
      <c r="N475" s="17">
        <f t="shared" si="61"/>
        <v>3304.9657000000007</v>
      </c>
      <c r="O475" s="18">
        <f t="shared" si="62"/>
        <v>6.5835970119521928E-2</v>
      </c>
      <c r="P475" s="55"/>
      <c r="Q475" s="54">
        <f>Таблица255445[[#This Row],[Витрина]]*11%</f>
        <v>5522</v>
      </c>
      <c r="R475" s="56">
        <f>Таблица255445[[#This Row],[Витрина]]-Q475</f>
        <v>44678</v>
      </c>
      <c r="S475" s="57">
        <f>Таблица255445[[#This Row],[Витрина]]*8%</f>
        <v>4016</v>
      </c>
      <c r="T475" s="56">
        <f>Таблица255445[[#This Row],[Витрина]]-(Q475+S475)</f>
        <v>40662</v>
      </c>
    </row>
    <row r="476" spans="1:20" s="43" customFormat="1" hidden="1">
      <c r="A476" s="43" t="s">
        <v>299</v>
      </c>
      <c r="B476" s="40">
        <v>34000</v>
      </c>
      <c r="C476" s="40">
        <v>50200</v>
      </c>
      <c r="D476" s="44">
        <f t="shared" si="32"/>
        <v>11147</v>
      </c>
      <c r="E476" s="45">
        <v>0.16</v>
      </c>
      <c r="F476" s="44">
        <f t="shared" si="56"/>
        <v>8032</v>
      </c>
      <c r="G476" s="46">
        <v>3.5000000000000003E-2</v>
      </c>
      <c r="H476" s="44">
        <f t="shared" si="57"/>
        <v>1757.0000000000002</v>
      </c>
      <c r="I476" s="44">
        <v>605</v>
      </c>
      <c r="J476" s="45">
        <v>1.4999999999999999E-2</v>
      </c>
      <c r="K476" s="47">
        <f t="shared" si="58"/>
        <v>753</v>
      </c>
      <c r="L476" s="48">
        <f t="shared" si="59"/>
        <v>502</v>
      </c>
      <c r="M476" s="44">
        <f t="shared" si="60"/>
        <v>753.72289999999987</v>
      </c>
      <c r="N476" s="40">
        <f t="shared" si="61"/>
        <v>3797.2770999999993</v>
      </c>
      <c r="O476" s="49">
        <f t="shared" si="62"/>
        <v>7.5642970119521896E-2</v>
      </c>
      <c r="P476" s="70"/>
      <c r="Q476" s="54">
        <f>Таблица255445[[#This Row],[Витрина]]*11%</f>
        <v>5522</v>
      </c>
      <c r="R476" s="56">
        <f>Таблица255445[[#This Row],[Витрина]]-Q476</f>
        <v>44678</v>
      </c>
      <c r="S476" s="57">
        <f>Таблица255445[[#This Row],[Витрина]]*8%</f>
        <v>4016</v>
      </c>
      <c r="T476" s="56">
        <f>Таблица255445[[#This Row],[Витрина]]-(Q476+S476)</f>
        <v>40662</v>
      </c>
    </row>
    <row r="477" spans="1:20" hidden="1">
      <c r="A477" s="24" t="s">
        <v>300</v>
      </c>
      <c r="B477" s="10">
        <v>34300</v>
      </c>
      <c r="C477" s="10">
        <v>50650</v>
      </c>
      <c r="D477" s="11">
        <f t="shared" si="32"/>
        <v>11748</v>
      </c>
      <c r="E477" s="14">
        <v>0.17</v>
      </c>
      <c r="F477" s="13">
        <f t="shared" si="56"/>
        <v>8610.5</v>
      </c>
      <c r="G477" s="22">
        <v>3.5000000000000003E-2</v>
      </c>
      <c r="H477" s="13">
        <f t="shared" si="57"/>
        <v>1772.7500000000002</v>
      </c>
      <c r="I477" s="11">
        <v>605</v>
      </c>
      <c r="J477" s="14">
        <v>1.4999999999999999E-2</v>
      </c>
      <c r="K477" s="15">
        <f t="shared" si="58"/>
        <v>759.75</v>
      </c>
      <c r="L477" s="16">
        <f t="shared" si="59"/>
        <v>506.5</v>
      </c>
      <c r="M477" s="11">
        <f t="shared" si="60"/>
        <v>750.80859999999996</v>
      </c>
      <c r="N477" s="17">
        <f t="shared" si="61"/>
        <v>3344.6914000000033</v>
      </c>
      <c r="O477" s="18">
        <f t="shared" si="62"/>
        <v>6.6035368213228099E-2</v>
      </c>
      <c r="P477" s="55"/>
      <c r="Q477" s="54">
        <f>Таблица255445[[#This Row],[Витрина]]*11%</f>
        <v>5571.5</v>
      </c>
      <c r="R477" s="56">
        <f>Таблица255445[[#This Row],[Витрина]]-Q477</f>
        <v>45078.5</v>
      </c>
      <c r="S477" s="57">
        <f>Таблица255445[[#This Row],[Витрина]]*8%</f>
        <v>4052</v>
      </c>
      <c r="T477" s="56">
        <f>Таблица255445[[#This Row],[Витрина]]-(Q477+S477)</f>
        <v>41026.5</v>
      </c>
    </row>
    <row r="478" spans="1:20" s="43" customFormat="1" hidden="1">
      <c r="A478" s="43" t="s">
        <v>300</v>
      </c>
      <c r="B478" s="40">
        <v>34300</v>
      </c>
      <c r="C478" s="40">
        <v>50650</v>
      </c>
      <c r="D478" s="44">
        <f t="shared" si="32"/>
        <v>11241.5</v>
      </c>
      <c r="E478" s="45">
        <v>0.16</v>
      </c>
      <c r="F478" s="44">
        <f t="shared" si="56"/>
        <v>8104</v>
      </c>
      <c r="G478" s="46">
        <v>3.5000000000000003E-2</v>
      </c>
      <c r="H478" s="44">
        <f t="shared" si="57"/>
        <v>1772.7500000000002</v>
      </c>
      <c r="I478" s="44">
        <v>605</v>
      </c>
      <c r="J478" s="45">
        <v>1.4999999999999999E-2</v>
      </c>
      <c r="K478" s="47">
        <f t="shared" si="58"/>
        <v>759.75</v>
      </c>
      <c r="L478" s="48">
        <f t="shared" si="59"/>
        <v>506.5</v>
      </c>
      <c r="M478" s="44">
        <f t="shared" si="60"/>
        <v>760.58404999999993</v>
      </c>
      <c r="N478" s="40">
        <f t="shared" si="61"/>
        <v>3841.4159500000023</v>
      </c>
      <c r="O478" s="49">
        <f t="shared" si="62"/>
        <v>7.5842368213228081E-2</v>
      </c>
      <c r="P478" s="70"/>
      <c r="Q478" s="54">
        <f>Таблица255445[[#This Row],[Витрина]]*11%</f>
        <v>5571.5</v>
      </c>
      <c r="R478" s="56">
        <f>Таблица255445[[#This Row],[Витрина]]-Q478</f>
        <v>45078.5</v>
      </c>
      <c r="S478" s="57">
        <f>Таблица255445[[#This Row],[Витрина]]*8%</f>
        <v>4052</v>
      </c>
      <c r="T478" s="56">
        <f>Таблица255445[[#This Row],[Витрина]]-(Q478+S478)</f>
        <v>41026.5</v>
      </c>
    </row>
    <row r="479" spans="1:20" hidden="1">
      <c r="A479" s="24" t="s">
        <v>301</v>
      </c>
      <c r="D479" s="11" t="str">
        <f t="shared" si="32"/>
        <v/>
      </c>
      <c r="E479" s="14">
        <v>0.17</v>
      </c>
      <c r="F479" s="13" t="str">
        <f t="shared" si="56"/>
        <v/>
      </c>
      <c r="G479" s="22">
        <v>3.5000000000000003E-2</v>
      </c>
      <c r="H479" s="13" t="str">
        <f t="shared" si="57"/>
        <v/>
      </c>
      <c r="I479" s="11">
        <v>605</v>
      </c>
      <c r="J479" s="14">
        <v>1.4999999999999999E-2</v>
      </c>
      <c r="K479" s="15" t="str">
        <f t="shared" si="58"/>
        <v/>
      </c>
      <c r="L479" s="16">
        <f t="shared" si="59"/>
        <v>0</v>
      </c>
      <c r="M479" s="11" t="str">
        <f t="shared" si="60"/>
        <v/>
      </c>
      <c r="N479" s="17" t="str">
        <f t="shared" si="61"/>
        <v/>
      </c>
      <c r="O479" s="18" t="str">
        <f t="shared" si="62"/>
        <v/>
      </c>
      <c r="P479" s="55"/>
      <c r="Q479" s="54">
        <f>Таблица255445[[#This Row],[Витрина]]*11%</f>
        <v>0</v>
      </c>
      <c r="R479" s="56">
        <f>Таблица255445[[#This Row],[Витрина]]-Q479</f>
        <v>0</v>
      </c>
      <c r="S479" s="57">
        <f>Таблица255445[[#This Row],[Витрина]]*8%</f>
        <v>0</v>
      </c>
      <c r="T479" s="56">
        <f>Таблица255445[[#This Row],[Витрина]]-(Q479+S479)</f>
        <v>0</v>
      </c>
    </row>
    <row r="480" spans="1:20" s="43" customFormat="1" hidden="1">
      <c r="A480" s="43" t="s">
        <v>301</v>
      </c>
      <c r="B480" s="40"/>
      <c r="C480" s="40"/>
      <c r="D480" s="44" t="str">
        <f t="shared" si="32"/>
        <v/>
      </c>
      <c r="E480" s="45">
        <v>0.16</v>
      </c>
      <c r="F480" s="44" t="str">
        <f t="shared" si="56"/>
        <v/>
      </c>
      <c r="G480" s="46">
        <v>3.5000000000000003E-2</v>
      </c>
      <c r="H480" s="44" t="str">
        <f t="shared" si="57"/>
        <v/>
      </c>
      <c r="I480" s="44">
        <v>605</v>
      </c>
      <c r="J480" s="45">
        <v>1.4999999999999999E-2</v>
      </c>
      <c r="K480" s="47" t="str">
        <f t="shared" si="58"/>
        <v/>
      </c>
      <c r="L480" s="48">
        <f t="shared" si="59"/>
        <v>0</v>
      </c>
      <c r="M480" s="44" t="str">
        <f t="shared" si="60"/>
        <v/>
      </c>
      <c r="N480" s="40" t="str">
        <f t="shared" si="61"/>
        <v/>
      </c>
      <c r="O480" s="49" t="str">
        <f t="shared" si="62"/>
        <v/>
      </c>
      <c r="P480" s="70"/>
      <c r="Q480" s="54">
        <f>Таблица255445[[#This Row],[Витрина]]*11%</f>
        <v>0</v>
      </c>
      <c r="R480" s="56">
        <f>Таблица255445[[#This Row],[Витрина]]-Q480</f>
        <v>0</v>
      </c>
      <c r="S480" s="57">
        <f>Таблица255445[[#This Row],[Витрина]]*8%</f>
        <v>0</v>
      </c>
      <c r="T480" s="56">
        <f>Таблица255445[[#This Row],[Витрина]]-(Q480+S480)</f>
        <v>0</v>
      </c>
    </row>
    <row r="481" spans="1:20" hidden="1">
      <c r="A481" s="24" t="s">
        <v>302</v>
      </c>
      <c r="D481" s="11" t="str">
        <f t="shared" si="32"/>
        <v/>
      </c>
      <c r="E481" s="14">
        <v>0.17</v>
      </c>
      <c r="F481" s="13" t="str">
        <f t="shared" si="56"/>
        <v/>
      </c>
      <c r="G481" s="22">
        <v>3.5000000000000003E-2</v>
      </c>
      <c r="H481" s="13" t="str">
        <f t="shared" si="57"/>
        <v/>
      </c>
      <c r="I481" s="11">
        <v>605</v>
      </c>
      <c r="J481" s="14">
        <v>1.4999999999999999E-2</v>
      </c>
      <c r="K481" s="15" t="str">
        <f t="shared" si="58"/>
        <v/>
      </c>
      <c r="L481" s="16">
        <f t="shared" si="59"/>
        <v>0</v>
      </c>
      <c r="M481" s="11" t="str">
        <f t="shared" si="60"/>
        <v/>
      </c>
      <c r="N481" s="17" t="str">
        <f t="shared" si="61"/>
        <v/>
      </c>
      <c r="O481" s="18" t="str">
        <f t="shared" si="62"/>
        <v/>
      </c>
      <c r="P481" s="55"/>
      <c r="Q481" s="54">
        <f>Таблица255445[[#This Row],[Витрина]]*11%</f>
        <v>0</v>
      </c>
      <c r="R481" s="56">
        <f>Таблица255445[[#This Row],[Витрина]]-Q481</f>
        <v>0</v>
      </c>
      <c r="S481" s="57">
        <f>Таблица255445[[#This Row],[Витрина]]*8%</f>
        <v>0</v>
      </c>
      <c r="T481" s="56">
        <f>Таблица255445[[#This Row],[Витрина]]-(Q481+S481)</f>
        <v>0</v>
      </c>
    </row>
    <row r="482" spans="1:20" s="43" customFormat="1" hidden="1">
      <c r="A482" s="43" t="s">
        <v>302</v>
      </c>
      <c r="B482" s="40"/>
      <c r="C482" s="40"/>
      <c r="D482" s="44" t="str">
        <f t="shared" si="32"/>
        <v/>
      </c>
      <c r="E482" s="45">
        <v>0.16</v>
      </c>
      <c r="F482" s="44" t="str">
        <f t="shared" si="56"/>
        <v/>
      </c>
      <c r="G482" s="46">
        <v>3.5000000000000003E-2</v>
      </c>
      <c r="H482" s="44" t="str">
        <f t="shared" si="57"/>
        <v/>
      </c>
      <c r="I482" s="44">
        <v>605</v>
      </c>
      <c r="J482" s="45">
        <v>1.4999999999999999E-2</v>
      </c>
      <c r="K482" s="47" t="str">
        <f t="shared" si="58"/>
        <v/>
      </c>
      <c r="L482" s="48">
        <f t="shared" si="59"/>
        <v>0</v>
      </c>
      <c r="M482" s="44" t="str">
        <f t="shared" si="60"/>
        <v/>
      </c>
      <c r="N482" s="40" t="str">
        <f t="shared" si="61"/>
        <v/>
      </c>
      <c r="O482" s="49" t="str">
        <f t="shared" si="62"/>
        <v/>
      </c>
      <c r="P482" s="70"/>
      <c r="Q482" s="54">
        <f>Таблица255445[[#This Row],[Витрина]]*11%</f>
        <v>0</v>
      </c>
      <c r="R482" s="56">
        <f>Таблица255445[[#This Row],[Витрина]]-Q482</f>
        <v>0</v>
      </c>
      <c r="S482" s="57">
        <f>Таблица255445[[#This Row],[Витрина]]*8%</f>
        <v>0</v>
      </c>
      <c r="T482" s="56">
        <f>Таблица255445[[#This Row],[Витрина]]-(Q482+S482)</f>
        <v>0</v>
      </c>
    </row>
    <row r="483" spans="1:20" hidden="1">
      <c r="A483" s="30" t="s">
        <v>303</v>
      </c>
      <c r="D483" s="11" t="str">
        <f t="shared" si="32"/>
        <v/>
      </c>
      <c r="E483" s="14"/>
      <c r="F483" s="13" t="str">
        <f t="shared" si="56"/>
        <v/>
      </c>
      <c r="G483" s="22"/>
      <c r="H483" s="13" t="str">
        <f t="shared" si="57"/>
        <v/>
      </c>
      <c r="I483" s="11"/>
      <c r="J483" s="14">
        <v>1.4999999999999999E-2</v>
      </c>
      <c r="K483" s="15" t="str">
        <f t="shared" si="58"/>
        <v/>
      </c>
      <c r="L483" s="16">
        <f t="shared" si="59"/>
        <v>0</v>
      </c>
      <c r="M483" s="11" t="str">
        <f t="shared" si="60"/>
        <v/>
      </c>
      <c r="N483" s="17" t="str">
        <f t="shared" si="61"/>
        <v/>
      </c>
      <c r="O483" s="18" t="str">
        <f t="shared" si="62"/>
        <v/>
      </c>
      <c r="P483" s="55"/>
      <c r="Q483" s="54">
        <f>Таблица255445[[#This Row],[Витрина]]*11%</f>
        <v>0</v>
      </c>
      <c r="R483" s="56">
        <f>Таблица255445[[#This Row],[Витрина]]-Q483</f>
        <v>0</v>
      </c>
      <c r="S483" s="57">
        <f>Таблица255445[[#This Row],[Витрина]]*8%</f>
        <v>0</v>
      </c>
      <c r="T483" s="56">
        <f>Таблица255445[[#This Row],[Витрина]]-(Q483+S483)</f>
        <v>0</v>
      </c>
    </row>
    <row r="484" spans="1:20">
      <c r="A484" s="24" t="s">
        <v>304</v>
      </c>
      <c r="B484" s="10">
        <v>27900</v>
      </c>
      <c r="C484" s="10">
        <v>40290</v>
      </c>
      <c r="D484" s="11">
        <f t="shared" si="32"/>
        <v>9791.119999999999</v>
      </c>
      <c r="E484" s="14">
        <v>0.21</v>
      </c>
      <c r="F484" s="13">
        <f t="shared" si="56"/>
        <v>8460.9</v>
      </c>
      <c r="G484" s="22">
        <v>1.7999999999999999E-2</v>
      </c>
      <c r="H484" s="13">
        <f t="shared" si="57"/>
        <v>725.21999999999991</v>
      </c>
      <c r="I484" s="11">
        <v>605</v>
      </c>
      <c r="J484" s="14">
        <v>0</v>
      </c>
      <c r="K484" s="15">
        <f t="shared" si="58"/>
        <v>0</v>
      </c>
      <c r="L484" s="16">
        <f t="shared" si="59"/>
        <v>402.90000000000003</v>
      </c>
      <c r="M484" s="11">
        <f t="shared" si="60"/>
        <v>588.62838399999998</v>
      </c>
      <c r="N484" s="17">
        <f t="shared" si="61"/>
        <v>1607.3516159999999</v>
      </c>
      <c r="O484" s="18">
        <f t="shared" si="62"/>
        <v>3.9894554877140727E-2</v>
      </c>
      <c r="P484" s="73"/>
      <c r="Q484" s="54">
        <f>Таблица255445[[#This Row],[Витрина]]*11%</f>
        <v>4431.8999999999996</v>
      </c>
      <c r="R484" s="56">
        <f>Таблица255445[[#This Row],[Витрина]]-Q484</f>
        <v>35858.1</v>
      </c>
      <c r="S484" s="57">
        <f>Таблица255445[[#This Row],[Витрина]]*8%</f>
        <v>3223.2000000000003</v>
      </c>
      <c r="T484" s="56">
        <f>Таблица255445[[#This Row],[Витрина]]-(Q484+S484)</f>
        <v>32634.9</v>
      </c>
    </row>
    <row r="485" spans="1:20" s="43" customFormat="1">
      <c r="A485" s="43" t="s">
        <v>304</v>
      </c>
      <c r="B485" s="40">
        <v>27900</v>
      </c>
      <c r="C485" s="40">
        <v>40290</v>
      </c>
      <c r="D485" s="44">
        <f t="shared" si="32"/>
        <v>7776.6200000000008</v>
      </c>
      <c r="E485" s="45">
        <v>0.16</v>
      </c>
      <c r="F485" s="44">
        <f t="shared" si="56"/>
        <v>6446.4000000000005</v>
      </c>
      <c r="G485" s="46">
        <v>1.7999999999999999E-2</v>
      </c>
      <c r="H485" s="44">
        <f t="shared" si="57"/>
        <v>725.21999999999991</v>
      </c>
      <c r="I485" s="44">
        <v>605</v>
      </c>
      <c r="J485" s="45">
        <v>0</v>
      </c>
      <c r="K485" s="47">
        <f t="shared" si="58"/>
        <v>0</v>
      </c>
      <c r="L485" s="48">
        <f t="shared" si="59"/>
        <v>402.90000000000003</v>
      </c>
      <c r="M485" s="44">
        <f t="shared" si="60"/>
        <v>627.5082339999999</v>
      </c>
      <c r="N485" s="40">
        <f t="shared" si="61"/>
        <v>3582.9717659999951</v>
      </c>
      <c r="O485" s="49">
        <f t="shared" si="62"/>
        <v>8.8929554877140604E-2</v>
      </c>
      <c r="P485" s="72"/>
      <c r="Q485" s="54">
        <f>Таблица255445[[#This Row],[Витрина]]*11%</f>
        <v>4431.8999999999996</v>
      </c>
      <c r="R485" s="56">
        <f>Таблица255445[[#This Row],[Витрина]]-Q485</f>
        <v>35858.1</v>
      </c>
      <c r="S485" s="57">
        <f>Таблица255445[[#This Row],[Витрина]]*8%</f>
        <v>3223.2000000000003</v>
      </c>
      <c r="T485" s="56">
        <f>Таблица255445[[#This Row],[Витрина]]-(Q485+S485)</f>
        <v>32634.9</v>
      </c>
    </row>
    <row r="486" spans="1:20">
      <c r="A486" s="24" t="s">
        <v>305</v>
      </c>
      <c r="B486" s="10">
        <v>29000</v>
      </c>
      <c r="C486" s="10">
        <v>41890</v>
      </c>
      <c r="D486" s="11">
        <f t="shared" si="32"/>
        <v>10155.92</v>
      </c>
      <c r="E486" s="14">
        <v>0.21</v>
      </c>
      <c r="F486" s="13">
        <f t="shared" si="56"/>
        <v>8796.9</v>
      </c>
      <c r="G486" s="22">
        <v>1.7999999999999999E-2</v>
      </c>
      <c r="H486" s="13">
        <f t="shared" si="57"/>
        <v>754.02</v>
      </c>
      <c r="I486" s="11">
        <v>605</v>
      </c>
      <c r="J486" s="14">
        <v>0</v>
      </c>
      <c r="K486" s="15">
        <f t="shared" si="58"/>
        <v>0</v>
      </c>
      <c r="L486" s="16">
        <f t="shared" si="59"/>
        <v>418.90000000000003</v>
      </c>
      <c r="M486" s="11">
        <f t="shared" si="60"/>
        <v>612.46774399999993</v>
      </c>
      <c r="N486" s="17">
        <f t="shared" si="61"/>
        <v>1702.7122559999989</v>
      </c>
      <c r="O486" s="18">
        <f t="shared" si="62"/>
        <v>4.0647225017904007E-2</v>
      </c>
      <c r="P486" s="73"/>
      <c r="Q486" s="54">
        <f>Таблица255445[[#This Row],[Витрина]]*11%</f>
        <v>4607.8999999999996</v>
      </c>
      <c r="R486" s="56">
        <f>Таблица255445[[#This Row],[Витрина]]-Q486</f>
        <v>37282.1</v>
      </c>
      <c r="S486" s="57">
        <f>Таблица255445[[#This Row],[Витрина]]*8%</f>
        <v>3351.2000000000003</v>
      </c>
      <c r="T486" s="56">
        <f>Таблица255445[[#This Row],[Витрина]]-(Q486+S486)</f>
        <v>33930.9</v>
      </c>
    </row>
    <row r="487" spans="1:20" s="43" customFormat="1">
      <c r="A487" s="43" t="s">
        <v>305</v>
      </c>
      <c r="B487" s="40">
        <v>29000</v>
      </c>
      <c r="C487" s="40">
        <v>41890</v>
      </c>
      <c r="D487" s="44">
        <f t="shared" si="32"/>
        <v>8061.42</v>
      </c>
      <c r="E487" s="45">
        <v>0.16</v>
      </c>
      <c r="F487" s="44">
        <f t="shared" si="56"/>
        <v>6702.4000000000005</v>
      </c>
      <c r="G487" s="46">
        <v>1.7999999999999999E-2</v>
      </c>
      <c r="H487" s="44">
        <f t="shared" si="57"/>
        <v>754.02</v>
      </c>
      <c r="I487" s="44">
        <v>605</v>
      </c>
      <c r="J487" s="45">
        <v>0</v>
      </c>
      <c r="K487" s="47">
        <f t="shared" si="58"/>
        <v>0</v>
      </c>
      <c r="L487" s="48">
        <f t="shared" si="59"/>
        <v>418.90000000000003</v>
      </c>
      <c r="M487" s="44">
        <f t="shared" si="60"/>
        <v>652.89159399999994</v>
      </c>
      <c r="N487" s="40">
        <f t="shared" si="61"/>
        <v>3756.7884059999997</v>
      </c>
      <c r="O487" s="49">
        <f t="shared" si="62"/>
        <v>8.968222501790403E-2</v>
      </c>
      <c r="P487" s="72"/>
      <c r="Q487" s="54">
        <f>Таблица255445[[#This Row],[Витрина]]*11%</f>
        <v>4607.8999999999996</v>
      </c>
      <c r="R487" s="56">
        <f>Таблица255445[[#This Row],[Витрина]]-Q487</f>
        <v>37282.1</v>
      </c>
      <c r="S487" s="57">
        <f>Таблица255445[[#This Row],[Витрина]]*8%</f>
        <v>3351.2000000000003</v>
      </c>
      <c r="T487" s="56">
        <f>Таблица255445[[#This Row],[Витрина]]-(Q487+S487)</f>
        <v>33930.9</v>
      </c>
    </row>
    <row r="488" spans="1:20" hidden="1">
      <c r="A488" s="24" t="s">
        <v>306</v>
      </c>
      <c r="D488" s="11" t="str">
        <f t="shared" si="32"/>
        <v/>
      </c>
      <c r="E488" s="14">
        <v>0.17</v>
      </c>
      <c r="F488" s="13" t="str">
        <f t="shared" si="56"/>
        <v/>
      </c>
      <c r="G488" s="22">
        <v>3.5000000000000003E-2</v>
      </c>
      <c r="H488" s="13" t="str">
        <f t="shared" si="57"/>
        <v/>
      </c>
      <c r="I488" s="11">
        <v>605</v>
      </c>
      <c r="J488" s="14">
        <v>1.4999999999999999E-2</v>
      </c>
      <c r="K488" s="15" t="str">
        <f t="shared" si="58"/>
        <v/>
      </c>
      <c r="L488" s="16">
        <f t="shared" si="59"/>
        <v>0</v>
      </c>
      <c r="M488" s="11" t="str">
        <f t="shared" si="60"/>
        <v/>
      </c>
      <c r="N488" s="17" t="str">
        <f t="shared" si="61"/>
        <v/>
      </c>
      <c r="O488" s="18" t="str">
        <f t="shared" si="62"/>
        <v/>
      </c>
      <c r="P488" s="55"/>
      <c r="Q488" s="54">
        <f>Таблица255445[[#This Row],[Витрина]]*11%</f>
        <v>0</v>
      </c>
      <c r="R488" s="56">
        <f>Таблица255445[[#This Row],[Витрина]]-Q488</f>
        <v>0</v>
      </c>
      <c r="S488" s="57">
        <f>Таблица255445[[#This Row],[Витрина]]*8%</f>
        <v>0</v>
      </c>
      <c r="T488" s="56">
        <f>Таблица255445[[#This Row],[Витрина]]-(Q488+S488)</f>
        <v>0</v>
      </c>
    </row>
    <row r="489" spans="1:20" s="43" customFormat="1" hidden="1">
      <c r="A489" s="43" t="s">
        <v>306</v>
      </c>
      <c r="B489" s="40"/>
      <c r="C489" s="40"/>
      <c r="D489" s="44" t="str">
        <f t="shared" si="32"/>
        <v/>
      </c>
      <c r="E489" s="45">
        <v>0.16</v>
      </c>
      <c r="F489" s="44" t="str">
        <f t="shared" si="56"/>
        <v/>
      </c>
      <c r="G489" s="46">
        <v>3.5000000000000003E-2</v>
      </c>
      <c r="H489" s="44" t="str">
        <f t="shared" si="57"/>
        <v/>
      </c>
      <c r="I489" s="44">
        <v>605</v>
      </c>
      <c r="J489" s="45">
        <v>1.4999999999999999E-2</v>
      </c>
      <c r="K489" s="47" t="str">
        <f t="shared" si="58"/>
        <v/>
      </c>
      <c r="L489" s="48">
        <f t="shared" si="59"/>
        <v>0</v>
      </c>
      <c r="M489" s="44" t="str">
        <f t="shared" si="60"/>
        <v/>
      </c>
      <c r="N489" s="40" t="str">
        <f t="shared" si="61"/>
        <v/>
      </c>
      <c r="O489" s="49" t="str">
        <f t="shared" si="62"/>
        <v/>
      </c>
      <c r="P489" s="70"/>
      <c r="Q489" s="54">
        <f>Таблица255445[[#This Row],[Витрина]]*11%</f>
        <v>0</v>
      </c>
      <c r="R489" s="56">
        <f>Таблица255445[[#This Row],[Витрина]]-Q489</f>
        <v>0</v>
      </c>
      <c r="S489" s="57">
        <f>Таблица255445[[#This Row],[Витрина]]*8%</f>
        <v>0</v>
      </c>
      <c r="T489" s="56">
        <f>Таблица255445[[#This Row],[Витрина]]-(Q489+S489)</f>
        <v>0</v>
      </c>
    </row>
    <row r="490" spans="1:20" hidden="1">
      <c r="A490" s="24" t="s">
        <v>307</v>
      </c>
      <c r="B490" s="10">
        <v>29000</v>
      </c>
      <c r="C490" s="10">
        <v>42690</v>
      </c>
      <c r="D490" s="11">
        <f t="shared" si="32"/>
        <v>9996.8000000000011</v>
      </c>
      <c r="E490" s="14">
        <v>0.17</v>
      </c>
      <c r="F490" s="13">
        <f t="shared" si="56"/>
        <v>7257.3</v>
      </c>
      <c r="G490" s="22">
        <v>3.5000000000000003E-2</v>
      </c>
      <c r="H490" s="13">
        <f t="shared" si="57"/>
        <v>1494.15</v>
      </c>
      <c r="I490" s="11">
        <v>605</v>
      </c>
      <c r="J490" s="14">
        <v>1.4999999999999999E-2</v>
      </c>
      <c r="K490" s="15">
        <f t="shared" si="58"/>
        <v>640.35</v>
      </c>
      <c r="L490" s="16">
        <f t="shared" si="59"/>
        <v>426.90000000000003</v>
      </c>
      <c r="M490" s="11">
        <f t="shared" si="60"/>
        <v>630.97875999999985</v>
      </c>
      <c r="N490" s="17">
        <f t="shared" si="61"/>
        <v>2635.3212399999975</v>
      </c>
      <c r="O490" s="18">
        <f t="shared" si="62"/>
        <v>6.1731582103537068E-2</v>
      </c>
      <c r="P490" s="55"/>
      <c r="Q490" s="54">
        <f>Таблица255445[[#This Row],[Витрина]]*11%</f>
        <v>4695.8999999999996</v>
      </c>
      <c r="R490" s="56">
        <f>Таблица255445[[#This Row],[Витрина]]-Q490</f>
        <v>37994.1</v>
      </c>
      <c r="S490" s="57">
        <f>Таблица255445[[#This Row],[Витрина]]*8%</f>
        <v>3415.2000000000003</v>
      </c>
      <c r="T490" s="56">
        <f>Таблица255445[[#This Row],[Витрина]]-(Q490+S490)</f>
        <v>34578.9</v>
      </c>
    </row>
    <row r="491" spans="1:20" s="43" customFormat="1" hidden="1">
      <c r="A491" s="43" t="s">
        <v>307</v>
      </c>
      <c r="B491" s="40">
        <v>29000</v>
      </c>
      <c r="C491" s="40">
        <v>42690</v>
      </c>
      <c r="D491" s="44">
        <f t="shared" si="32"/>
        <v>9569.9000000000015</v>
      </c>
      <c r="E491" s="45">
        <v>0.16</v>
      </c>
      <c r="F491" s="44">
        <f t="shared" si="56"/>
        <v>6830.4000000000005</v>
      </c>
      <c r="G491" s="46">
        <v>3.5000000000000003E-2</v>
      </c>
      <c r="H491" s="44">
        <f t="shared" si="57"/>
        <v>1494.15</v>
      </c>
      <c r="I491" s="44">
        <v>605</v>
      </c>
      <c r="J491" s="45">
        <v>1.4999999999999999E-2</v>
      </c>
      <c r="K491" s="47">
        <f t="shared" si="58"/>
        <v>640.35</v>
      </c>
      <c r="L491" s="48">
        <f t="shared" si="59"/>
        <v>426.90000000000003</v>
      </c>
      <c r="M491" s="44">
        <f t="shared" si="60"/>
        <v>639.21792999999991</v>
      </c>
      <c r="N491" s="40">
        <f t="shared" si="61"/>
        <v>3053.9820699999982</v>
      </c>
      <c r="O491" s="49">
        <f t="shared" si="62"/>
        <v>7.1538582103537085E-2</v>
      </c>
      <c r="P491" s="70"/>
      <c r="Q491" s="54">
        <f>Таблица255445[[#This Row],[Витрина]]*11%</f>
        <v>4695.8999999999996</v>
      </c>
      <c r="R491" s="56">
        <f>Таблица255445[[#This Row],[Витрина]]-Q491</f>
        <v>37994.1</v>
      </c>
      <c r="S491" s="57">
        <f>Таблица255445[[#This Row],[Витрина]]*8%</f>
        <v>3415.2000000000003</v>
      </c>
      <c r="T491" s="56">
        <f>Таблица255445[[#This Row],[Витрина]]-(Q491+S491)</f>
        <v>34578.9</v>
      </c>
    </row>
    <row r="492" spans="1:20" hidden="1">
      <c r="A492" s="30" t="s">
        <v>308</v>
      </c>
      <c r="D492" s="11" t="str">
        <f t="shared" si="32"/>
        <v/>
      </c>
      <c r="E492" s="14"/>
      <c r="F492" s="13" t="str">
        <f t="shared" si="56"/>
        <v/>
      </c>
      <c r="G492" s="22">
        <v>3.5000000000000003E-2</v>
      </c>
      <c r="H492" s="13" t="str">
        <f t="shared" si="57"/>
        <v/>
      </c>
      <c r="I492" s="11"/>
      <c r="J492" s="14">
        <v>1.4999999999999999E-2</v>
      </c>
      <c r="K492" s="15" t="str">
        <f t="shared" si="58"/>
        <v/>
      </c>
      <c r="L492" s="16">
        <f t="shared" si="59"/>
        <v>0</v>
      </c>
      <c r="M492" s="11" t="str">
        <f t="shared" si="60"/>
        <v/>
      </c>
      <c r="N492" s="17" t="str">
        <f t="shared" si="61"/>
        <v/>
      </c>
      <c r="O492" s="18" t="str">
        <f t="shared" si="62"/>
        <v/>
      </c>
      <c r="P492" s="55"/>
      <c r="Q492" s="54">
        <f>Таблица255445[[#This Row],[Витрина]]*11%</f>
        <v>0</v>
      </c>
      <c r="R492" s="56">
        <f>Таблица255445[[#This Row],[Витрина]]-Q492</f>
        <v>0</v>
      </c>
      <c r="S492" s="57">
        <f>Таблица255445[[#This Row],[Витрина]]*8%</f>
        <v>0</v>
      </c>
      <c r="T492" s="56">
        <f>Таблица255445[[#This Row],[Витрина]]-(Q492+S492)</f>
        <v>0</v>
      </c>
    </row>
    <row r="493" spans="1:20" hidden="1">
      <c r="A493" s="24" t="s">
        <v>309</v>
      </c>
      <c r="B493" s="10">
        <v>35000</v>
      </c>
      <c r="C493" s="10">
        <v>51290</v>
      </c>
      <c r="D493" s="11">
        <f t="shared" si="32"/>
        <v>11888.800000000001</v>
      </c>
      <c r="E493" s="14">
        <v>0.17</v>
      </c>
      <c r="F493" s="13">
        <f t="shared" si="56"/>
        <v>8719.3000000000011</v>
      </c>
      <c r="G493" s="22">
        <v>3.5000000000000003E-2</v>
      </c>
      <c r="H493" s="13">
        <f t="shared" si="57"/>
        <v>1795.15</v>
      </c>
      <c r="I493" s="11">
        <v>605</v>
      </c>
      <c r="J493" s="14">
        <v>1.4999999999999999E-2</v>
      </c>
      <c r="K493" s="15">
        <f t="shared" si="58"/>
        <v>769.35</v>
      </c>
      <c r="L493" s="16">
        <f t="shared" si="59"/>
        <v>512.9</v>
      </c>
      <c r="M493" s="11">
        <f t="shared" si="60"/>
        <v>760.44315999999981</v>
      </c>
      <c r="N493" s="17">
        <f t="shared" si="61"/>
        <v>3127.8568399999931</v>
      </c>
      <c r="O493" s="18">
        <f t="shared" si="62"/>
        <v>6.0983755897835702E-2</v>
      </c>
      <c r="P493" s="55"/>
      <c r="Q493" s="54">
        <f>Таблица255445[[#This Row],[Витрина]]*11%</f>
        <v>5641.9</v>
      </c>
      <c r="R493" s="56">
        <f>Таблица255445[[#This Row],[Витрина]]-Q493</f>
        <v>45648.1</v>
      </c>
      <c r="S493" s="57">
        <f>Таблица255445[[#This Row],[Витрина]]*8%</f>
        <v>4103.2</v>
      </c>
      <c r="T493" s="56">
        <f>Таблица255445[[#This Row],[Витрина]]-(Q493+S493)</f>
        <v>41544.9</v>
      </c>
    </row>
    <row r="494" spans="1:20" s="43" customFormat="1" hidden="1">
      <c r="A494" s="43" t="s">
        <v>309</v>
      </c>
      <c r="B494" s="40">
        <v>35000</v>
      </c>
      <c r="C494" s="40">
        <v>51290</v>
      </c>
      <c r="D494" s="44">
        <f t="shared" si="32"/>
        <v>11375.9</v>
      </c>
      <c r="E494" s="45">
        <v>0.16</v>
      </c>
      <c r="F494" s="44">
        <f t="shared" si="56"/>
        <v>8206.4</v>
      </c>
      <c r="G494" s="46">
        <v>3.5000000000000003E-2</v>
      </c>
      <c r="H494" s="44">
        <f t="shared" si="57"/>
        <v>1795.15</v>
      </c>
      <c r="I494" s="44">
        <v>605</v>
      </c>
      <c r="J494" s="45">
        <v>1.4999999999999999E-2</v>
      </c>
      <c r="K494" s="47">
        <f t="shared" si="58"/>
        <v>769.35</v>
      </c>
      <c r="L494" s="48">
        <f t="shared" si="59"/>
        <v>512.9</v>
      </c>
      <c r="M494" s="44">
        <f t="shared" si="60"/>
        <v>770.34212999999988</v>
      </c>
      <c r="N494" s="40">
        <f t="shared" si="61"/>
        <v>3630.8578699999998</v>
      </c>
      <c r="O494" s="49">
        <f t="shared" si="62"/>
        <v>7.079075589783583E-2</v>
      </c>
      <c r="P494" s="70"/>
      <c r="Q494" s="54">
        <f>Таблица255445[[#This Row],[Витрина]]*11%</f>
        <v>5641.9</v>
      </c>
      <c r="R494" s="56">
        <f>Таблица255445[[#This Row],[Витрина]]-Q494</f>
        <v>45648.1</v>
      </c>
      <c r="S494" s="57">
        <f>Таблица255445[[#This Row],[Витрина]]*8%</f>
        <v>4103.2</v>
      </c>
      <c r="T494" s="56">
        <f>Таблица255445[[#This Row],[Витрина]]-(Q494+S494)</f>
        <v>41544.9</v>
      </c>
    </row>
    <row r="495" spans="1:20" hidden="1">
      <c r="A495" s="24" t="s">
        <v>310</v>
      </c>
      <c r="B495" s="10">
        <v>37500</v>
      </c>
      <c r="C495" s="10">
        <v>54890</v>
      </c>
      <c r="D495" s="11">
        <f t="shared" si="32"/>
        <v>12680.800000000001</v>
      </c>
      <c r="E495" s="14">
        <v>0.17</v>
      </c>
      <c r="F495" s="13">
        <f t="shared" si="56"/>
        <v>9331.3000000000011</v>
      </c>
      <c r="G495" s="22">
        <v>3.5000000000000003E-2</v>
      </c>
      <c r="H495" s="13">
        <f t="shared" si="57"/>
        <v>1921.15</v>
      </c>
      <c r="I495" s="11">
        <v>605</v>
      </c>
      <c r="J495" s="14">
        <v>1.4999999999999999E-2</v>
      </c>
      <c r="K495" s="15">
        <f t="shared" si="58"/>
        <v>823.35</v>
      </c>
      <c r="L495" s="16">
        <f t="shared" si="59"/>
        <v>548.9</v>
      </c>
      <c r="M495" s="11">
        <f t="shared" si="60"/>
        <v>814.63755999999989</v>
      </c>
      <c r="N495" s="17">
        <f t="shared" si="61"/>
        <v>3345.6624399999928</v>
      </c>
      <c r="O495" s="18">
        <f t="shared" si="62"/>
        <v>6.0952130442703457E-2</v>
      </c>
      <c r="P495" s="55"/>
      <c r="Q495" s="54">
        <f>Таблица255445[[#This Row],[Витрина]]*11%</f>
        <v>6037.9</v>
      </c>
      <c r="R495" s="56">
        <f>Таблица255445[[#This Row],[Витрина]]-Q495</f>
        <v>48852.1</v>
      </c>
      <c r="S495" s="57">
        <f>Таблица255445[[#This Row],[Витрина]]*8%</f>
        <v>4391.2</v>
      </c>
      <c r="T495" s="56">
        <f>Таблица255445[[#This Row],[Витрина]]-(Q495+S495)</f>
        <v>44460.9</v>
      </c>
    </row>
    <row r="496" spans="1:20" s="43" customFormat="1" hidden="1">
      <c r="A496" s="43" t="s">
        <v>310</v>
      </c>
      <c r="B496" s="40">
        <v>37500</v>
      </c>
      <c r="C496" s="40">
        <v>54890</v>
      </c>
      <c r="D496" s="44">
        <f t="shared" si="32"/>
        <v>12131.9</v>
      </c>
      <c r="E496" s="45">
        <v>0.16</v>
      </c>
      <c r="F496" s="44">
        <f t="shared" si="56"/>
        <v>8782.4</v>
      </c>
      <c r="G496" s="46">
        <v>3.5000000000000003E-2</v>
      </c>
      <c r="H496" s="44">
        <f t="shared" si="57"/>
        <v>1921.15</v>
      </c>
      <c r="I496" s="44">
        <v>605</v>
      </c>
      <c r="J496" s="45">
        <v>1.4999999999999999E-2</v>
      </c>
      <c r="K496" s="47">
        <f t="shared" si="58"/>
        <v>823.35</v>
      </c>
      <c r="L496" s="48">
        <f t="shared" si="59"/>
        <v>548.9</v>
      </c>
      <c r="M496" s="44">
        <f t="shared" si="60"/>
        <v>825.23132999999984</v>
      </c>
      <c r="N496" s="40">
        <f t="shared" si="61"/>
        <v>3883.9686699999947</v>
      </c>
      <c r="O496" s="49">
        <f t="shared" si="62"/>
        <v>7.0759130442703488E-2</v>
      </c>
      <c r="P496" s="70"/>
      <c r="Q496" s="54">
        <f>Таблица255445[[#This Row],[Витрина]]*11%</f>
        <v>6037.9</v>
      </c>
      <c r="R496" s="56">
        <f>Таблица255445[[#This Row],[Витрина]]-Q496</f>
        <v>48852.1</v>
      </c>
      <c r="S496" s="57">
        <f>Таблица255445[[#This Row],[Витрина]]*8%</f>
        <v>4391.2</v>
      </c>
      <c r="T496" s="56">
        <f>Таблица255445[[#This Row],[Витрина]]-(Q496+S496)</f>
        <v>44460.9</v>
      </c>
    </row>
    <row r="497" spans="1:20" hidden="1">
      <c r="A497" s="24" t="s">
        <v>311</v>
      </c>
      <c r="D497" s="11" t="str">
        <f t="shared" si="32"/>
        <v/>
      </c>
      <c r="E497" s="14">
        <v>0.17</v>
      </c>
      <c r="F497" s="13" t="str">
        <f t="shared" si="56"/>
        <v/>
      </c>
      <c r="G497" s="22">
        <v>3.5000000000000003E-2</v>
      </c>
      <c r="H497" s="13" t="str">
        <f t="shared" si="57"/>
        <v/>
      </c>
      <c r="I497" s="11">
        <v>605</v>
      </c>
      <c r="J497" s="14">
        <v>1.4999999999999999E-2</v>
      </c>
      <c r="K497" s="15" t="str">
        <f t="shared" si="58"/>
        <v/>
      </c>
      <c r="L497" s="16">
        <f t="shared" si="59"/>
        <v>0</v>
      </c>
      <c r="M497" s="11" t="str">
        <f t="shared" si="60"/>
        <v/>
      </c>
      <c r="N497" s="17" t="str">
        <f t="shared" si="61"/>
        <v/>
      </c>
      <c r="O497" s="18" t="str">
        <f t="shared" si="62"/>
        <v/>
      </c>
      <c r="P497" s="55"/>
      <c r="Q497" s="54">
        <f>Таблица255445[[#This Row],[Витрина]]*11%</f>
        <v>0</v>
      </c>
      <c r="R497" s="56">
        <f>Таблица255445[[#This Row],[Витрина]]-Q497</f>
        <v>0</v>
      </c>
      <c r="S497" s="57">
        <f>Таблица255445[[#This Row],[Витрина]]*8%</f>
        <v>0</v>
      </c>
      <c r="T497" s="56">
        <f>Таблица255445[[#This Row],[Витрина]]-(Q497+S497)</f>
        <v>0</v>
      </c>
    </row>
    <row r="498" spans="1:20" s="43" customFormat="1" hidden="1">
      <c r="A498" s="43" t="s">
        <v>311</v>
      </c>
      <c r="B498" s="40"/>
      <c r="C498" s="40"/>
      <c r="D498" s="44" t="str">
        <f t="shared" si="32"/>
        <v/>
      </c>
      <c r="E498" s="45">
        <v>0.16</v>
      </c>
      <c r="F498" s="44" t="str">
        <f t="shared" si="56"/>
        <v/>
      </c>
      <c r="G498" s="46">
        <v>3.5000000000000003E-2</v>
      </c>
      <c r="H498" s="44" t="str">
        <f t="shared" si="57"/>
        <v/>
      </c>
      <c r="I498" s="44">
        <v>605</v>
      </c>
      <c r="J498" s="45">
        <v>1.4999999999999999E-2</v>
      </c>
      <c r="K498" s="47" t="str">
        <f t="shared" si="58"/>
        <v/>
      </c>
      <c r="L498" s="48">
        <f t="shared" si="59"/>
        <v>0</v>
      </c>
      <c r="M498" s="44" t="str">
        <f t="shared" si="60"/>
        <v/>
      </c>
      <c r="N498" s="40" t="str">
        <f t="shared" si="61"/>
        <v/>
      </c>
      <c r="O498" s="49" t="str">
        <f t="shared" si="62"/>
        <v/>
      </c>
      <c r="P498" s="70"/>
      <c r="Q498" s="54">
        <f>Таблица255445[[#This Row],[Витрина]]*11%</f>
        <v>0</v>
      </c>
      <c r="R498" s="56">
        <f>Таблица255445[[#This Row],[Витрина]]-Q498</f>
        <v>0</v>
      </c>
      <c r="S498" s="57">
        <f>Таблица255445[[#This Row],[Витрина]]*8%</f>
        <v>0</v>
      </c>
      <c r="T498" s="56">
        <f>Таблица255445[[#This Row],[Витрина]]-(Q498+S498)</f>
        <v>0</v>
      </c>
    </row>
    <row r="499" spans="1:20" hidden="1">
      <c r="A499" s="24" t="s">
        <v>312</v>
      </c>
      <c r="B499" s="10">
        <v>35700</v>
      </c>
      <c r="C499" s="10">
        <v>52290</v>
      </c>
      <c r="D499" s="11">
        <f t="shared" ref="D499:D684" si="63">IF(AND(F499&lt;&gt;"",H499&lt;&gt;"",I499&lt;&gt;"",K499&lt;&gt;""),F499+H499+I499+K499,"")</f>
        <v>12108.800000000001</v>
      </c>
      <c r="E499" s="14">
        <v>0.17</v>
      </c>
      <c r="F499" s="13">
        <f t="shared" si="56"/>
        <v>8889.3000000000011</v>
      </c>
      <c r="G499" s="22">
        <v>3.5000000000000003E-2</v>
      </c>
      <c r="H499" s="13">
        <f t="shared" si="57"/>
        <v>1830.15</v>
      </c>
      <c r="I499" s="11">
        <v>605</v>
      </c>
      <c r="J499" s="14">
        <v>1.4999999999999999E-2</v>
      </c>
      <c r="K499" s="15">
        <f t="shared" si="58"/>
        <v>784.35</v>
      </c>
      <c r="L499" s="16">
        <f t="shared" si="59"/>
        <v>522.9</v>
      </c>
      <c r="M499" s="11">
        <f t="shared" si="60"/>
        <v>775.49715999999989</v>
      </c>
      <c r="N499" s="17">
        <f t="shared" si="61"/>
        <v>3182.8028399999966</v>
      </c>
      <c r="O499" s="18">
        <f t="shared" si="62"/>
        <v>6.086828915662644E-2</v>
      </c>
      <c r="P499" s="55"/>
      <c r="Q499" s="54">
        <f>Таблица255445[[#This Row],[Витрина]]*11%</f>
        <v>5751.9</v>
      </c>
      <c r="R499" s="56">
        <f>Таблица255445[[#This Row],[Витрина]]-Q499</f>
        <v>46538.1</v>
      </c>
      <c r="S499" s="57">
        <f>Таблица255445[[#This Row],[Витрина]]*8%</f>
        <v>4183.2</v>
      </c>
      <c r="T499" s="56">
        <f>Таблица255445[[#This Row],[Витрина]]-(Q499+S499)</f>
        <v>42354.9</v>
      </c>
    </row>
    <row r="500" spans="1:20" s="43" customFormat="1" hidden="1">
      <c r="A500" s="43" t="s">
        <v>312</v>
      </c>
      <c r="B500" s="40">
        <v>35700</v>
      </c>
      <c r="C500" s="40">
        <v>52290</v>
      </c>
      <c r="D500" s="44">
        <f t="shared" si="63"/>
        <v>11585.9</v>
      </c>
      <c r="E500" s="45">
        <v>0.16</v>
      </c>
      <c r="F500" s="44">
        <f t="shared" si="56"/>
        <v>8366.4</v>
      </c>
      <c r="G500" s="46">
        <v>3.5000000000000003E-2</v>
      </c>
      <c r="H500" s="44">
        <f t="shared" si="57"/>
        <v>1830.15</v>
      </c>
      <c r="I500" s="44">
        <v>605</v>
      </c>
      <c r="J500" s="45">
        <v>1.4999999999999999E-2</v>
      </c>
      <c r="K500" s="47">
        <f t="shared" si="58"/>
        <v>784.35</v>
      </c>
      <c r="L500" s="48">
        <f t="shared" si="59"/>
        <v>522.9</v>
      </c>
      <c r="M500" s="44">
        <f t="shared" si="60"/>
        <v>785.58912999999984</v>
      </c>
      <c r="N500" s="40">
        <f t="shared" si="61"/>
        <v>3695.6108699999968</v>
      </c>
      <c r="O500" s="49">
        <f t="shared" si="62"/>
        <v>7.067528915662645E-2</v>
      </c>
      <c r="P500" s="70"/>
      <c r="Q500" s="54">
        <f>Таблица255445[[#This Row],[Витрина]]*11%</f>
        <v>5751.9</v>
      </c>
      <c r="R500" s="56">
        <f>Таблица255445[[#This Row],[Витрина]]-Q500</f>
        <v>46538.1</v>
      </c>
      <c r="S500" s="57">
        <f>Таблица255445[[#This Row],[Витрина]]*8%</f>
        <v>4183.2</v>
      </c>
      <c r="T500" s="56">
        <f>Таблица255445[[#This Row],[Витрина]]-(Q500+S500)</f>
        <v>42354.9</v>
      </c>
    </row>
    <row r="501" spans="1:20" hidden="1">
      <c r="A501" s="30" t="s">
        <v>313</v>
      </c>
      <c r="D501" s="11" t="str">
        <f t="shared" si="63"/>
        <v/>
      </c>
      <c r="E501" s="14"/>
      <c r="F501" s="13" t="str">
        <f t="shared" si="56"/>
        <v/>
      </c>
      <c r="G501" s="22">
        <v>3.5000000000000003E-2</v>
      </c>
      <c r="H501" s="13" t="str">
        <f t="shared" si="57"/>
        <v/>
      </c>
      <c r="I501" s="11"/>
      <c r="J501" s="14">
        <v>1.4999999999999999E-2</v>
      </c>
      <c r="K501" s="15" t="str">
        <f t="shared" si="58"/>
        <v/>
      </c>
      <c r="L501" s="16">
        <f t="shared" si="59"/>
        <v>0</v>
      </c>
      <c r="M501" s="11" t="str">
        <f t="shared" si="60"/>
        <v/>
      </c>
      <c r="N501" s="17" t="str">
        <f t="shared" si="61"/>
        <v/>
      </c>
      <c r="O501" s="18" t="str">
        <f t="shared" si="62"/>
        <v/>
      </c>
      <c r="P501" s="55"/>
      <c r="Q501" s="54">
        <f>Таблица255445[[#This Row],[Витрина]]*11%</f>
        <v>0</v>
      </c>
      <c r="R501" s="56">
        <f>Таблица255445[[#This Row],[Витрина]]-Q501</f>
        <v>0</v>
      </c>
      <c r="S501" s="57">
        <f>Таблица255445[[#This Row],[Витрина]]*8%</f>
        <v>0</v>
      </c>
      <c r="T501" s="56">
        <f>Таблица255445[[#This Row],[Витрина]]-(Q501+S501)</f>
        <v>0</v>
      </c>
    </row>
    <row r="502" spans="1:20" hidden="1">
      <c r="A502" s="24" t="s">
        <v>314</v>
      </c>
      <c r="D502" s="11" t="str">
        <f t="shared" si="63"/>
        <v/>
      </c>
      <c r="E502" s="14">
        <v>0.17</v>
      </c>
      <c r="F502" s="13" t="str">
        <f t="shared" si="56"/>
        <v/>
      </c>
      <c r="G502" s="22">
        <v>3.5000000000000003E-2</v>
      </c>
      <c r="H502" s="13" t="str">
        <f t="shared" si="57"/>
        <v/>
      </c>
      <c r="I502" s="11">
        <v>605</v>
      </c>
      <c r="J502" s="14">
        <v>1.4999999999999999E-2</v>
      </c>
      <c r="K502" s="15" t="str">
        <f t="shared" si="58"/>
        <v/>
      </c>
      <c r="L502" s="16">
        <f t="shared" si="59"/>
        <v>0</v>
      </c>
      <c r="M502" s="11" t="str">
        <f t="shared" si="60"/>
        <v/>
      </c>
      <c r="N502" s="17" t="str">
        <f t="shared" si="61"/>
        <v/>
      </c>
      <c r="O502" s="18" t="str">
        <f t="shared" si="62"/>
        <v/>
      </c>
      <c r="P502" s="55"/>
      <c r="Q502" s="54">
        <f>Таблица255445[[#This Row],[Витрина]]*11%</f>
        <v>0</v>
      </c>
      <c r="R502" s="56">
        <f>Таблица255445[[#This Row],[Витрина]]-Q502</f>
        <v>0</v>
      </c>
      <c r="S502" s="57">
        <f>Таблица255445[[#This Row],[Витрина]]*8%</f>
        <v>0</v>
      </c>
      <c r="T502" s="56">
        <f>Таблица255445[[#This Row],[Витрина]]-(Q502+S502)</f>
        <v>0</v>
      </c>
    </row>
    <row r="503" spans="1:20" hidden="1">
      <c r="D503" s="11" t="str">
        <f>IF(AND(F503&lt;&gt;"",H503&lt;&gt;"",I503&lt;&gt;"",K503&lt;&gt;""),F503+H503+I503+K503,"")</f>
        <v/>
      </c>
      <c r="E503" s="14"/>
      <c r="F503" s="13" t="str">
        <f t="shared" si="56"/>
        <v/>
      </c>
      <c r="G503" s="14"/>
      <c r="H503" s="13" t="str">
        <f t="shared" si="57"/>
        <v/>
      </c>
      <c r="I503" s="11"/>
      <c r="J503" s="14"/>
      <c r="K503" s="15" t="str">
        <f t="shared" si="58"/>
        <v/>
      </c>
      <c r="L503" s="16">
        <f t="shared" si="59"/>
        <v>0</v>
      </c>
      <c r="M503" s="11" t="str">
        <f t="shared" si="60"/>
        <v/>
      </c>
      <c r="N503" s="17" t="str">
        <f t="shared" si="61"/>
        <v/>
      </c>
      <c r="O503" s="18" t="str">
        <f t="shared" si="62"/>
        <v/>
      </c>
      <c r="P503" s="55"/>
      <c r="Q503" s="54">
        <f>Таблица255445[[#This Row],[Витрина]]*11%</f>
        <v>0</v>
      </c>
      <c r="R503" s="56">
        <f>Таблица255445[[#This Row],[Витрина]]-Q503</f>
        <v>0</v>
      </c>
      <c r="S503" s="57">
        <f>Таблица255445[[#This Row],[Витрина]]*8%</f>
        <v>0</v>
      </c>
      <c r="T503" s="56">
        <f>Таблица255445[[#This Row],[Витрина]]-(Q503+S503)</f>
        <v>0</v>
      </c>
    </row>
    <row r="504" spans="1:20" hidden="1">
      <c r="A504" s="24" t="s">
        <v>315</v>
      </c>
      <c r="D504" s="11" t="str">
        <f t="shared" si="63"/>
        <v/>
      </c>
      <c r="E504" s="14">
        <v>0.17</v>
      </c>
      <c r="F504" s="13" t="str">
        <f t="shared" si="56"/>
        <v/>
      </c>
      <c r="G504" s="22">
        <v>3.5000000000000003E-2</v>
      </c>
      <c r="H504" s="13" t="str">
        <f t="shared" si="57"/>
        <v/>
      </c>
      <c r="I504" s="11">
        <v>605</v>
      </c>
      <c r="J504" s="14">
        <v>1.4999999999999999E-2</v>
      </c>
      <c r="K504" s="15" t="str">
        <f t="shared" si="58"/>
        <v/>
      </c>
      <c r="L504" s="16">
        <f t="shared" si="59"/>
        <v>0</v>
      </c>
      <c r="M504" s="11" t="str">
        <f t="shared" si="60"/>
        <v/>
      </c>
      <c r="N504" s="17" t="str">
        <f t="shared" si="61"/>
        <v/>
      </c>
      <c r="O504" s="18" t="str">
        <f t="shared" si="62"/>
        <v/>
      </c>
      <c r="P504" s="55"/>
      <c r="Q504" s="54">
        <f>Таблица255445[[#This Row],[Витрина]]*11%</f>
        <v>0</v>
      </c>
      <c r="R504" s="56">
        <f>Таблица255445[[#This Row],[Витрина]]-Q504</f>
        <v>0</v>
      </c>
      <c r="S504" s="57">
        <f>Таблица255445[[#This Row],[Витрина]]*8%</f>
        <v>0</v>
      </c>
      <c r="T504" s="56">
        <f>Таблица255445[[#This Row],[Витрина]]-(Q504+S504)</f>
        <v>0</v>
      </c>
    </row>
    <row r="505" spans="1:20" hidden="1">
      <c r="D505" s="11" t="str">
        <f>IF(AND(F505&lt;&gt;"",H505&lt;&gt;"",I505&lt;&gt;"",K505&lt;&gt;""),F505+H505+I505+K505,"")</f>
        <v/>
      </c>
      <c r="E505" s="14"/>
      <c r="F505" s="13" t="str">
        <f t="shared" si="56"/>
        <v/>
      </c>
      <c r="G505" s="14"/>
      <c r="H505" s="13" t="str">
        <f t="shared" si="57"/>
        <v/>
      </c>
      <c r="I505" s="11"/>
      <c r="J505" s="14"/>
      <c r="K505" s="15" t="str">
        <f t="shared" si="58"/>
        <v/>
      </c>
      <c r="L505" s="16">
        <f t="shared" si="59"/>
        <v>0</v>
      </c>
      <c r="M505" s="11" t="str">
        <f t="shared" si="60"/>
        <v/>
      </c>
      <c r="N505" s="17" t="str">
        <f t="shared" si="61"/>
        <v/>
      </c>
      <c r="O505" s="18" t="str">
        <f t="shared" si="62"/>
        <v/>
      </c>
      <c r="P505" s="55"/>
      <c r="Q505" s="54">
        <f>Таблица255445[[#This Row],[Витрина]]*11%</f>
        <v>0</v>
      </c>
      <c r="R505" s="56">
        <f>Таблица255445[[#This Row],[Витрина]]-Q505</f>
        <v>0</v>
      </c>
      <c r="S505" s="57">
        <f>Таблица255445[[#This Row],[Витрина]]*8%</f>
        <v>0</v>
      </c>
      <c r="T505" s="56">
        <f>Таблица255445[[#This Row],[Витрина]]-(Q505+S505)</f>
        <v>0</v>
      </c>
    </row>
    <row r="506" spans="1:20" hidden="1">
      <c r="A506" s="24" t="s">
        <v>315</v>
      </c>
      <c r="D506" s="11" t="str">
        <f t="shared" si="63"/>
        <v/>
      </c>
      <c r="E506" s="14">
        <v>0.17</v>
      </c>
      <c r="F506" s="13" t="str">
        <f t="shared" si="56"/>
        <v/>
      </c>
      <c r="G506" s="22">
        <v>3.5000000000000003E-2</v>
      </c>
      <c r="H506" s="13" t="str">
        <f t="shared" si="57"/>
        <v/>
      </c>
      <c r="I506" s="11">
        <v>605</v>
      </c>
      <c r="J506" s="14">
        <v>1.4999999999999999E-2</v>
      </c>
      <c r="K506" s="15" t="str">
        <f t="shared" si="58"/>
        <v/>
      </c>
      <c r="L506" s="16">
        <f t="shared" si="59"/>
        <v>0</v>
      </c>
      <c r="M506" s="11" t="str">
        <f t="shared" si="60"/>
        <v/>
      </c>
      <c r="N506" s="17" t="str">
        <f t="shared" si="61"/>
        <v/>
      </c>
      <c r="O506" s="18" t="str">
        <f t="shared" si="62"/>
        <v/>
      </c>
      <c r="P506" s="55"/>
      <c r="Q506" s="54">
        <f>Таблица255445[[#This Row],[Витрина]]*11%</f>
        <v>0</v>
      </c>
      <c r="R506" s="56">
        <f>Таблица255445[[#This Row],[Витрина]]-Q506</f>
        <v>0</v>
      </c>
      <c r="S506" s="57">
        <f>Таблица255445[[#This Row],[Витрина]]*8%</f>
        <v>0</v>
      </c>
      <c r="T506" s="56">
        <f>Таблица255445[[#This Row],[Витрина]]-(Q506+S506)</f>
        <v>0</v>
      </c>
    </row>
    <row r="507" spans="1:20" hidden="1">
      <c r="D507" s="11" t="str">
        <f>IF(AND(F507&lt;&gt;"",H507&lt;&gt;"",I507&lt;&gt;"",K507&lt;&gt;""),F507+H507+I507+K507,"")</f>
        <v/>
      </c>
      <c r="E507" s="14"/>
      <c r="F507" s="13" t="str">
        <f t="shared" si="56"/>
        <v/>
      </c>
      <c r="G507" s="14"/>
      <c r="H507" s="13" t="str">
        <f t="shared" si="57"/>
        <v/>
      </c>
      <c r="I507" s="11"/>
      <c r="J507" s="14"/>
      <c r="K507" s="15" t="str">
        <f t="shared" si="58"/>
        <v/>
      </c>
      <c r="L507" s="16">
        <f t="shared" si="59"/>
        <v>0</v>
      </c>
      <c r="M507" s="11" t="str">
        <f t="shared" si="60"/>
        <v/>
      </c>
      <c r="N507" s="17" t="str">
        <f t="shared" si="61"/>
        <v/>
      </c>
      <c r="O507" s="18" t="str">
        <f t="shared" si="62"/>
        <v/>
      </c>
      <c r="P507" s="55"/>
      <c r="Q507" s="54">
        <f>Таблица255445[[#This Row],[Витрина]]*11%</f>
        <v>0</v>
      </c>
      <c r="R507" s="56">
        <f>Таблица255445[[#This Row],[Витрина]]-Q507</f>
        <v>0</v>
      </c>
      <c r="S507" s="57">
        <f>Таблица255445[[#This Row],[Витрина]]*8%</f>
        <v>0</v>
      </c>
      <c r="T507" s="56">
        <f>Таблица255445[[#This Row],[Витрина]]-(Q507+S507)</f>
        <v>0</v>
      </c>
    </row>
    <row r="508" spans="1:20" hidden="1">
      <c r="A508" s="24" t="s">
        <v>316</v>
      </c>
      <c r="B508" s="10">
        <v>48500</v>
      </c>
      <c r="D508" s="11" t="str">
        <f t="shared" si="63"/>
        <v/>
      </c>
      <c r="E508" s="14">
        <v>0.17</v>
      </c>
      <c r="F508" s="13" t="str">
        <f t="shared" si="56"/>
        <v/>
      </c>
      <c r="G508" s="22">
        <v>3.5000000000000003E-2</v>
      </c>
      <c r="H508" s="13" t="str">
        <f t="shared" si="57"/>
        <v/>
      </c>
      <c r="I508" s="11">
        <v>605</v>
      </c>
      <c r="J508" s="14">
        <v>1.4999999999999999E-2</v>
      </c>
      <c r="K508" s="15" t="str">
        <f t="shared" si="58"/>
        <v/>
      </c>
      <c r="L508" s="16">
        <f t="shared" si="59"/>
        <v>0</v>
      </c>
      <c r="M508" s="11" t="str">
        <f t="shared" si="60"/>
        <v/>
      </c>
      <c r="N508" s="17" t="str">
        <f t="shared" si="61"/>
        <v/>
      </c>
      <c r="O508" s="18" t="str">
        <f t="shared" si="62"/>
        <v/>
      </c>
      <c r="P508" s="55"/>
      <c r="Q508" s="54">
        <f>Таблица255445[[#This Row],[Витрина]]*11%</f>
        <v>0</v>
      </c>
      <c r="R508" s="56">
        <f>Таблица255445[[#This Row],[Витрина]]-Q508</f>
        <v>0</v>
      </c>
      <c r="S508" s="57">
        <f>Таблица255445[[#This Row],[Витрина]]*8%</f>
        <v>0</v>
      </c>
      <c r="T508" s="56">
        <f>Таблица255445[[#This Row],[Витрина]]-(Q508+S508)</f>
        <v>0</v>
      </c>
    </row>
    <row r="509" spans="1:20" hidden="1">
      <c r="D509" s="11" t="str">
        <f>IF(AND(F509&lt;&gt;"",H509&lt;&gt;"",I509&lt;&gt;"",K509&lt;&gt;""),F509+H509+I509+K509,"")</f>
        <v/>
      </c>
      <c r="E509" s="14"/>
      <c r="F509" s="13" t="str">
        <f t="shared" si="56"/>
        <v/>
      </c>
      <c r="G509" s="14"/>
      <c r="H509" s="13" t="str">
        <f t="shared" si="57"/>
        <v/>
      </c>
      <c r="I509" s="11"/>
      <c r="J509" s="14"/>
      <c r="K509" s="15" t="str">
        <f t="shared" si="58"/>
        <v/>
      </c>
      <c r="L509" s="16">
        <f t="shared" si="59"/>
        <v>0</v>
      </c>
      <c r="M509" s="11" t="str">
        <f t="shared" si="60"/>
        <v/>
      </c>
      <c r="N509" s="17" t="str">
        <f t="shared" si="61"/>
        <v/>
      </c>
      <c r="O509" s="18" t="str">
        <f t="shared" si="62"/>
        <v/>
      </c>
      <c r="P509" s="55"/>
      <c r="Q509" s="54">
        <f>Таблица255445[[#This Row],[Витрина]]*11%</f>
        <v>0</v>
      </c>
      <c r="R509" s="56">
        <f>Таблица255445[[#This Row],[Витрина]]-Q509</f>
        <v>0</v>
      </c>
      <c r="S509" s="57">
        <f>Таблица255445[[#This Row],[Витрина]]*8%</f>
        <v>0</v>
      </c>
      <c r="T509" s="56">
        <f>Таблица255445[[#This Row],[Витрина]]-(Q509+S509)</f>
        <v>0</v>
      </c>
    </row>
    <row r="510" spans="1:20" hidden="1">
      <c r="A510" s="30" t="s">
        <v>317</v>
      </c>
      <c r="D510" s="11" t="str">
        <f t="shared" si="63"/>
        <v/>
      </c>
      <c r="E510" s="14"/>
      <c r="F510" s="13" t="str">
        <f t="shared" si="56"/>
        <v/>
      </c>
      <c r="G510" s="22">
        <v>3.5000000000000003E-2</v>
      </c>
      <c r="H510" s="13" t="str">
        <f t="shared" si="57"/>
        <v/>
      </c>
      <c r="I510" s="11"/>
      <c r="J510" s="14">
        <v>1.4999999999999999E-2</v>
      </c>
      <c r="K510" s="15" t="str">
        <f t="shared" si="58"/>
        <v/>
      </c>
      <c r="L510" s="16">
        <f t="shared" si="59"/>
        <v>0</v>
      </c>
      <c r="M510" s="11" t="str">
        <f t="shared" si="60"/>
        <v/>
      </c>
      <c r="N510" s="17" t="str">
        <f t="shared" si="61"/>
        <v/>
      </c>
      <c r="O510" s="18" t="str">
        <f t="shared" si="62"/>
        <v/>
      </c>
      <c r="P510" s="55"/>
      <c r="Q510" s="54">
        <f>Таблица255445[[#This Row],[Витрина]]*11%</f>
        <v>0</v>
      </c>
      <c r="R510" s="56">
        <f>Таблица255445[[#This Row],[Витрина]]-Q510</f>
        <v>0</v>
      </c>
      <c r="S510" s="57">
        <f>Таблица255445[[#This Row],[Витрина]]*8%</f>
        <v>0</v>
      </c>
      <c r="T510" s="56">
        <f>Таблица255445[[#This Row],[Витрина]]-(Q510+S510)</f>
        <v>0</v>
      </c>
    </row>
    <row r="511" spans="1:20" hidden="1">
      <c r="A511" s="24" t="s">
        <v>318</v>
      </c>
      <c r="B511" s="10">
        <v>56000</v>
      </c>
      <c r="D511" s="11" t="str">
        <f t="shared" si="63"/>
        <v/>
      </c>
      <c r="E511" s="14">
        <v>0.17</v>
      </c>
      <c r="F511" s="13" t="str">
        <f t="shared" si="56"/>
        <v/>
      </c>
      <c r="G511" s="22">
        <v>3.5000000000000003E-2</v>
      </c>
      <c r="H511" s="13" t="str">
        <f t="shared" si="57"/>
        <v/>
      </c>
      <c r="I511" s="11">
        <v>605</v>
      </c>
      <c r="J511" s="14">
        <v>1.4999999999999999E-2</v>
      </c>
      <c r="K511" s="15" t="str">
        <f t="shared" si="58"/>
        <v/>
      </c>
      <c r="L511" s="16">
        <f t="shared" si="59"/>
        <v>0</v>
      </c>
      <c r="M511" s="11" t="str">
        <f t="shared" si="60"/>
        <v/>
      </c>
      <c r="N511" s="17" t="str">
        <f t="shared" si="61"/>
        <v/>
      </c>
      <c r="O511" s="18" t="str">
        <f t="shared" si="62"/>
        <v/>
      </c>
      <c r="P511" s="55"/>
      <c r="Q511" s="54">
        <f>Таблица255445[[#This Row],[Витрина]]*11%</f>
        <v>0</v>
      </c>
      <c r="R511" s="56">
        <f>Таблица255445[[#This Row],[Витрина]]-Q511</f>
        <v>0</v>
      </c>
      <c r="S511" s="57">
        <f>Таблица255445[[#This Row],[Витрина]]*8%</f>
        <v>0</v>
      </c>
      <c r="T511" s="56">
        <f>Таблица255445[[#This Row],[Витрина]]-(Q511+S511)</f>
        <v>0</v>
      </c>
    </row>
    <row r="512" spans="1:20" hidden="1">
      <c r="A512" s="24" t="s">
        <v>319</v>
      </c>
      <c r="B512" s="10">
        <v>57000</v>
      </c>
      <c r="D512" s="11" t="str">
        <f t="shared" si="63"/>
        <v/>
      </c>
      <c r="E512" s="14">
        <v>0.17</v>
      </c>
      <c r="F512" s="13" t="str">
        <f t="shared" si="56"/>
        <v/>
      </c>
      <c r="G512" s="22">
        <v>3.5000000000000003E-2</v>
      </c>
      <c r="H512" s="13" t="str">
        <f t="shared" si="57"/>
        <v/>
      </c>
      <c r="I512" s="11">
        <v>605</v>
      </c>
      <c r="J512" s="14">
        <v>1.4999999999999999E-2</v>
      </c>
      <c r="K512" s="15" t="str">
        <f t="shared" si="58"/>
        <v/>
      </c>
      <c r="L512" s="16">
        <f t="shared" si="59"/>
        <v>0</v>
      </c>
      <c r="M512" s="11" t="str">
        <f t="shared" si="60"/>
        <v/>
      </c>
      <c r="N512" s="17" t="str">
        <f t="shared" si="61"/>
        <v/>
      </c>
      <c r="O512" s="18" t="str">
        <f t="shared" si="62"/>
        <v/>
      </c>
      <c r="P512" s="55"/>
      <c r="Q512" s="54">
        <f>Таблица255445[[#This Row],[Витрина]]*11%</f>
        <v>0</v>
      </c>
      <c r="R512" s="56">
        <f>Таблица255445[[#This Row],[Витрина]]-Q512</f>
        <v>0</v>
      </c>
      <c r="S512" s="57">
        <f>Таблица255445[[#This Row],[Витрина]]*8%</f>
        <v>0</v>
      </c>
      <c r="T512" s="56">
        <f>Таблица255445[[#This Row],[Витрина]]-(Q512+S512)</f>
        <v>0</v>
      </c>
    </row>
    <row r="513" spans="1:20" hidden="1">
      <c r="A513" s="24" t="s">
        <v>320</v>
      </c>
      <c r="D513" s="11" t="str">
        <f t="shared" si="63"/>
        <v/>
      </c>
      <c r="E513" s="14">
        <v>0.17</v>
      </c>
      <c r="F513" s="13" t="str">
        <f t="shared" si="56"/>
        <v/>
      </c>
      <c r="G513" s="22">
        <v>3.5000000000000003E-2</v>
      </c>
      <c r="H513" s="13" t="str">
        <f t="shared" si="57"/>
        <v/>
      </c>
      <c r="I513" s="11">
        <v>605</v>
      </c>
      <c r="J513" s="14">
        <v>1.4999999999999999E-2</v>
      </c>
      <c r="K513" s="15" t="str">
        <f t="shared" si="58"/>
        <v/>
      </c>
      <c r="L513" s="16">
        <f t="shared" si="59"/>
        <v>0</v>
      </c>
      <c r="M513" s="11" t="str">
        <f t="shared" si="60"/>
        <v/>
      </c>
      <c r="N513" s="17" t="str">
        <f t="shared" si="61"/>
        <v/>
      </c>
      <c r="O513" s="18" t="str">
        <f t="shared" si="62"/>
        <v/>
      </c>
      <c r="P513" s="55"/>
      <c r="Q513" s="54">
        <f>Таблица255445[[#This Row],[Витрина]]*11%</f>
        <v>0</v>
      </c>
      <c r="R513" s="56">
        <f>Таблица255445[[#This Row],[Витрина]]-Q513</f>
        <v>0</v>
      </c>
      <c r="S513" s="57">
        <f>Таблица255445[[#This Row],[Витрина]]*8%</f>
        <v>0</v>
      </c>
      <c r="T513" s="56">
        <f>Таблица255445[[#This Row],[Витрина]]-(Q513+S513)</f>
        <v>0</v>
      </c>
    </row>
    <row r="514" spans="1:20" hidden="1">
      <c r="A514" s="24" t="s">
        <v>321</v>
      </c>
      <c r="B514" s="10">
        <v>57000</v>
      </c>
      <c r="D514" s="11" t="str">
        <f t="shared" si="63"/>
        <v/>
      </c>
      <c r="E514" s="14">
        <v>0.17</v>
      </c>
      <c r="F514" s="13" t="str">
        <f t="shared" si="56"/>
        <v/>
      </c>
      <c r="G514" s="22">
        <v>3.5000000000000003E-2</v>
      </c>
      <c r="H514" s="13" t="str">
        <f t="shared" si="57"/>
        <v/>
      </c>
      <c r="I514" s="11">
        <v>605</v>
      </c>
      <c r="J514" s="14">
        <v>1.4999999999999999E-2</v>
      </c>
      <c r="K514" s="15" t="str">
        <f t="shared" si="58"/>
        <v/>
      </c>
      <c r="L514" s="16">
        <f t="shared" si="59"/>
        <v>0</v>
      </c>
      <c r="M514" s="11" t="str">
        <f t="shared" si="60"/>
        <v/>
      </c>
      <c r="N514" s="17" t="str">
        <f t="shared" si="61"/>
        <v/>
      </c>
      <c r="O514" s="18" t="str">
        <f t="shared" si="62"/>
        <v/>
      </c>
      <c r="P514" s="55"/>
      <c r="Q514" s="54">
        <f>Таблица255445[[#This Row],[Витрина]]*11%</f>
        <v>0</v>
      </c>
      <c r="R514" s="56">
        <f>Таблица255445[[#This Row],[Витрина]]-Q514</f>
        <v>0</v>
      </c>
      <c r="S514" s="57">
        <f>Таблица255445[[#This Row],[Витрина]]*8%</f>
        <v>0</v>
      </c>
      <c r="T514" s="56">
        <f>Таблица255445[[#This Row],[Витрина]]-(Q514+S514)</f>
        <v>0</v>
      </c>
    </row>
    <row r="515" spans="1:20" hidden="1">
      <c r="A515" s="30" t="s">
        <v>322</v>
      </c>
      <c r="D515" s="11" t="str">
        <f t="shared" si="63"/>
        <v/>
      </c>
      <c r="E515" s="14"/>
      <c r="F515" s="13" t="str">
        <f t="shared" si="56"/>
        <v/>
      </c>
      <c r="G515" s="22">
        <v>3.5000000000000003E-2</v>
      </c>
      <c r="H515" s="13" t="str">
        <f t="shared" si="57"/>
        <v/>
      </c>
      <c r="I515" s="11"/>
      <c r="J515" s="14">
        <v>1.4999999999999999E-2</v>
      </c>
      <c r="K515" s="15" t="str">
        <f t="shared" si="58"/>
        <v/>
      </c>
      <c r="L515" s="16">
        <f t="shared" si="59"/>
        <v>0</v>
      </c>
      <c r="M515" s="11" t="str">
        <f t="shared" si="60"/>
        <v/>
      </c>
      <c r="N515" s="17" t="str">
        <f t="shared" si="61"/>
        <v/>
      </c>
      <c r="O515" s="18" t="str">
        <f t="shared" si="62"/>
        <v/>
      </c>
      <c r="P515" s="55"/>
      <c r="Q515" s="54">
        <f>Таблица255445[[#This Row],[Витрина]]*11%</f>
        <v>0</v>
      </c>
      <c r="R515" s="56">
        <f>Таблица255445[[#This Row],[Витрина]]-Q515</f>
        <v>0</v>
      </c>
      <c r="S515" s="57">
        <f>Таблица255445[[#This Row],[Витрина]]*8%</f>
        <v>0</v>
      </c>
      <c r="T515" s="56">
        <f>Таблица255445[[#This Row],[Витрина]]-(Q515+S515)</f>
        <v>0</v>
      </c>
    </row>
    <row r="516" spans="1:20" hidden="1">
      <c r="A516" s="24" t="s">
        <v>323</v>
      </c>
      <c r="D516" s="11" t="str">
        <f t="shared" si="63"/>
        <v/>
      </c>
      <c r="E516" s="14">
        <v>0.17</v>
      </c>
      <c r="F516" s="13" t="str">
        <f t="shared" si="56"/>
        <v/>
      </c>
      <c r="G516" s="22">
        <v>3.5000000000000003E-2</v>
      </c>
      <c r="H516" s="13" t="str">
        <f t="shared" si="57"/>
        <v/>
      </c>
      <c r="I516" s="11">
        <v>605</v>
      </c>
      <c r="J516" s="14">
        <v>1.4999999999999999E-2</v>
      </c>
      <c r="K516" s="15" t="str">
        <f t="shared" si="58"/>
        <v/>
      </c>
      <c r="L516" s="16">
        <f t="shared" si="59"/>
        <v>0</v>
      </c>
      <c r="M516" s="11" t="str">
        <f t="shared" si="60"/>
        <v/>
      </c>
      <c r="N516" s="17" t="str">
        <f t="shared" si="61"/>
        <v/>
      </c>
      <c r="O516" s="18" t="str">
        <f t="shared" si="62"/>
        <v/>
      </c>
      <c r="P516" s="55"/>
      <c r="Q516" s="54">
        <f>Таблица255445[[#This Row],[Витрина]]*11%</f>
        <v>0</v>
      </c>
      <c r="R516" s="56">
        <f>Таблица255445[[#This Row],[Витрина]]-Q516</f>
        <v>0</v>
      </c>
      <c r="S516" s="57">
        <f>Таблица255445[[#This Row],[Витрина]]*8%</f>
        <v>0</v>
      </c>
      <c r="T516" s="56">
        <f>Таблица255445[[#This Row],[Витрина]]-(Q516+S516)</f>
        <v>0</v>
      </c>
    </row>
    <row r="517" spans="1:20" hidden="1">
      <c r="A517" s="24" t="s">
        <v>324</v>
      </c>
      <c r="B517" s="10">
        <v>64000</v>
      </c>
      <c r="D517" s="11" t="str">
        <f t="shared" si="63"/>
        <v/>
      </c>
      <c r="E517" s="14">
        <v>0.17</v>
      </c>
      <c r="F517" s="13" t="str">
        <f t="shared" si="56"/>
        <v/>
      </c>
      <c r="G517" s="22">
        <v>3.5000000000000003E-2</v>
      </c>
      <c r="H517" s="13" t="str">
        <f t="shared" si="57"/>
        <v/>
      </c>
      <c r="I517" s="11">
        <v>605</v>
      </c>
      <c r="J517" s="14">
        <v>1.4999999999999999E-2</v>
      </c>
      <c r="K517" s="15" t="str">
        <f t="shared" si="58"/>
        <v/>
      </c>
      <c r="L517" s="16">
        <f t="shared" si="59"/>
        <v>0</v>
      </c>
      <c r="M517" s="11" t="str">
        <f t="shared" si="60"/>
        <v/>
      </c>
      <c r="N517" s="17" t="str">
        <f t="shared" si="61"/>
        <v/>
      </c>
      <c r="O517" s="18" t="str">
        <f t="shared" si="62"/>
        <v/>
      </c>
      <c r="P517" s="55"/>
      <c r="Q517" s="54">
        <f>Таблица255445[[#This Row],[Витрина]]*11%</f>
        <v>0</v>
      </c>
      <c r="R517" s="56">
        <f>Таблица255445[[#This Row],[Витрина]]-Q517</f>
        <v>0</v>
      </c>
      <c r="S517" s="57">
        <f>Таблица255445[[#This Row],[Витрина]]*8%</f>
        <v>0</v>
      </c>
      <c r="T517" s="56">
        <f>Таблица255445[[#This Row],[Витрина]]-(Q517+S517)</f>
        <v>0</v>
      </c>
    </row>
    <row r="518" spans="1:20" hidden="1">
      <c r="A518" s="24" t="s">
        <v>325</v>
      </c>
      <c r="D518" s="11" t="str">
        <f t="shared" si="63"/>
        <v/>
      </c>
      <c r="E518" s="14">
        <v>0.17</v>
      </c>
      <c r="F518" s="13" t="str">
        <f t="shared" si="56"/>
        <v/>
      </c>
      <c r="G518" s="22">
        <v>3.5000000000000003E-2</v>
      </c>
      <c r="H518" s="13" t="str">
        <f t="shared" si="57"/>
        <v/>
      </c>
      <c r="I518" s="11">
        <v>605</v>
      </c>
      <c r="J518" s="14">
        <v>1.4999999999999999E-2</v>
      </c>
      <c r="K518" s="15" t="str">
        <f t="shared" si="58"/>
        <v/>
      </c>
      <c r="L518" s="16">
        <f t="shared" si="59"/>
        <v>0</v>
      </c>
      <c r="M518" s="11" t="str">
        <f t="shared" si="60"/>
        <v/>
      </c>
      <c r="N518" s="17" t="str">
        <f t="shared" si="61"/>
        <v/>
      </c>
      <c r="O518" s="18" t="str">
        <f t="shared" si="62"/>
        <v/>
      </c>
      <c r="P518" s="55"/>
      <c r="Q518" s="54">
        <f>Таблица255445[[#This Row],[Витрина]]*11%</f>
        <v>0</v>
      </c>
      <c r="R518" s="56">
        <f>Таблица255445[[#This Row],[Витрина]]-Q518</f>
        <v>0</v>
      </c>
      <c r="S518" s="57">
        <f>Таблица255445[[#This Row],[Витрина]]*8%</f>
        <v>0</v>
      </c>
      <c r="T518" s="56">
        <f>Таблица255445[[#This Row],[Витрина]]-(Q518+S518)</f>
        <v>0</v>
      </c>
    </row>
    <row r="519" spans="1:20" hidden="1">
      <c r="A519" s="24" t="s">
        <v>326</v>
      </c>
      <c r="D519" s="11" t="str">
        <f t="shared" si="63"/>
        <v/>
      </c>
      <c r="E519" s="14">
        <v>0.17</v>
      </c>
      <c r="F519" s="13" t="str">
        <f t="shared" si="56"/>
        <v/>
      </c>
      <c r="G519" s="22">
        <v>3.5000000000000003E-2</v>
      </c>
      <c r="H519" s="13" t="str">
        <f t="shared" si="57"/>
        <v/>
      </c>
      <c r="I519" s="11">
        <v>605</v>
      </c>
      <c r="J519" s="14">
        <v>1.4999999999999999E-2</v>
      </c>
      <c r="K519" s="15" t="str">
        <f t="shared" si="58"/>
        <v/>
      </c>
      <c r="L519" s="16">
        <f t="shared" si="59"/>
        <v>0</v>
      </c>
      <c r="M519" s="11" t="str">
        <f t="shared" si="60"/>
        <v/>
      </c>
      <c r="N519" s="17" t="str">
        <f t="shared" si="61"/>
        <v/>
      </c>
      <c r="O519" s="18" t="str">
        <f t="shared" si="62"/>
        <v/>
      </c>
      <c r="P519" s="55"/>
      <c r="Q519" s="54">
        <f>Таблица255445[[#This Row],[Витрина]]*11%</f>
        <v>0</v>
      </c>
      <c r="R519" s="56">
        <f>Таблица255445[[#This Row],[Витрина]]-Q519</f>
        <v>0</v>
      </c>
      <c r="S519" s="57">
        <f>Таблица255445[[#This Row],[Витрина]]*8%</f>
        <v>0</v>
      </c>
      <c r="T519" s="56">
        <f>Таблица255445[[#This Row],[Витрина]]-(Q519+S519)</f>
        <v>0</v>
      </c>
    </row>
    <row r="520" spans="1:20" hidden="1">
      <c r="A520" s="30" t="s">
        <v>327</v>
      </c>
      <c r="D520" s="11" t="str">
        <f t="shared" si="63"/>
        <v/>
      </c>
      <c r="E520" s="14"/>
      <c r="F520" s="13" t="str">
        <f t="shared" si="56"/>
        <v/>
      </c>
      <c r="G520" s="22">
        <v>3.5000000000000003E-2</v>
      </c>
      <c r="H520" s="13" t="str">
        <f t="shared" si="57"/>
        <v/>
      </c>
      <c r="I520" s="11"/>
      <c r="J520" s="14">
        <v>1.4999999999999999E-2</v>
      </c>
      <c r="K520" s="15" t="str">
        <f t="shared" si="58"/>
        <v/>
      </c>
      <c r="L520" s="16">
        <f t="shared" si="59"/>
        <v>0</v>
      </c>
      <c r="M520" s="11" t="str">
        <f t="shared" si="60"/>
        <v/>
      </c>
      <c r="N520" s="17" t="str">
        <f t="shared" si="61"/>
        <v/>
      </c>
      <c r="O520" s="18" t="str">
        <f t="shared" si="62"/>
        <v/>
      </c>
      <c r="P520" s="55"/>
      <c r="Q520" s="54">
        <f>Таблица255445[[#This Row],[Витрина]]*11%</f>
        <v>0</v>
      </c>
      <c r="R520" s="56">
        <f>Таблица255445[[#This Row],[Витрина]]-Q520</f>
        <v>0</v>
      </c>
      <c r="S520" s="57">
        <f>Таблица255445[[#This Row],[Витрина]]*8%</f>
        <v>0</v>
      </c>
      <c r="T520" s="56">
        <f>Таблица255445[[#This Row],[Витрина]]-(Q520+S520)</f>
        <v>0</v>
      </c>
    </row>
    <row r="521" spans="1:20" hidden="1">
      <c r="A521" s="24" t="s">
        <v>328</v>
      </c>
      <c r="D521" s="11" t="str">
        <f t="shared" si="63"/>
        <v/>
      </c>
      <c r="E521" s="14">
        <v>0.17</v>
      </c>
      <c r="F521" s="13" t="str">
        <f t="shared" si="56"/>
        <v/>
      </c>
      <c r="G521" s="22">
        <v>3.5000000000000003E-2</v>
      </c>
      <c r="H521" s="13" t="str">
        <f t="shared" si="57"/>
        <v/>
      </c>
      <c r="I521" s="11">
        <v>605</v>
      </c>
      <c r="J521" s="14">
        <v>1.4999999999999999E-2</v>
      </c>
      <c r="K521" s="15" t="str">
        <f t="shared" si="58"/>
        <v/>
      </c>
      <c r="L521" s="16">
        <f t="shared" si="59"/>
        <v>0</v>
      </c>
      <c r="M521" s="11" t="str">
        <f t="shared" si="60"/>
        <v/>
      </c>
      <c r="N521" s="17" t="str">
        <f t="shared" si="61"/>
        <v/>
      </c>
      <c r="O521" s="18" t="str">
        <f t="shared" si="62"/>
        <v/>
      </c>
      <c r="P521" s="55"/>
      <c r="Q521" s="54">
        <f>Таблица255445[[#This Row],[Витрина]]*11%</f>
        <v>0</v>
      </c>
      <c r="R521" s="56">
        <f>Таблица255445[[#This Row],[Витрина]]-Q521</f>
        <v>0</v>
      </c>
      <c r="S521" s="57">
        <f>Таблица255445[[#This Row],[Витрина]]*8%</f>
        <v>0</v>
      </c>
      <c r="T521" s="56">
        <f>Таблица255445[[#This Row],[Витрина]]-(Q521+S521)</f>
        <v>0</v>
      </c>
    </row>
    <row r="522" spans="1:20" hidden="1">
      <c r="A522" s="24" t="s">
        <v>329</v>
      </c>
      <c r="B522" s="10">
        <v>78500</v>
      </c>
      <c r="D522" s="11" t="str">
        <f t="shared" si="63"/>
        <v/>
      </c>
      <c r="E522" s="14">
        <v>0.17</v>
      </c>
      <c r="F522" s="13" t="str">
        <f t="shared" si="56"/>
        <v/>
      </c>
      <c r="G522" s="22">
        <v>3.5000000000000003E-2</v>
      </c>
      <c r="H522" s="13" t="str">
        <f t="shared" si="57"/>
        <v/>
      </c>
      <c r="I522" s="11">
        <v>605</v>
      </c>
      <c r="J522" s="14">
        <v>1.4999999999999999E-2</v>
      </c>
      <c r="K522" s="15" t="str">
        <f t="shared" si="58"/>
        <v/>
      </c>
      <c r="L522" s="16">
        <f t="shared" si="59"/>
        <v>0</v>
      </c>
      <c r="M522" s="11" t="str">
        <f t="shared" si="60"/>
        <v/>
      </c>
      <c r="N522" s="17" t="str">
        <f t="shared" si="61"/>
        <v/>
      </c>
      <c r="O522" s="18" t="str">
        <f t="shared" si="62"/>
        <v/>
      </c>
      <c r="P522" s="55"/>
      <c r="Q522" s="54">
        <f>Таблица255445[[#This Row],[Витрина]]*11%</f>
        <v>0</v>
      </c>
      <c r="R522" s="56">
        <f>Таблица255445[[#This Row],[Витрина]]-Q522</f>
        <v>0</v>
      </c>
      <c r="S522" s="57">
        <f>Таблица255445[[#This Row],[Витрина]]*8%</f>
        <v>0</v>
      </c>
      <c r="T522" s="56">
        <f>Таблица255445[[#This Row],[Витрина]]-(Q522+S522)</f>
        <v>0</v>
      </c>
    </row>
    <row r="523" spans="1:20" hidden="1">
      <c r="A523" s="24" t="s">
        <v>330</v>
      </c>
      <c r="D523" s="11" t="str">
        <f t="shared" si="63"/>
        <v/>
      </c>
      <c r="E523" s="14">
        <v>0.17</v>
      </c>
      <c r="F523" s="13" t="str">
        <f t="shared" ref="F523:F588" si="64">IF(AND(C523&lt;&gt;"",E523&lt;&gt;""),C523*E523,"")</f>
        <v/>
      </c>
      <c r="G523" s="22">
        <v>3.5000000000000003E-2</v>
      </c>
      <c r="H523" s="13" t="str">
        <f t="shared" ref="H523:H588" si="65">IF(AND(C523&lt;&gt;"",G523&lt;&gt;""),C523*G523,"")</f>
        <v/>
      </c>
      <c r="I523" s="11">
        <v>605</v>
      </c>
      <c r="J523" s="14">
        <v>1.4999999999999999E-2</v>
      </c>
      <c r="K523" s="15" t="str">
        <f t="shared" ref="K523:K588" si="66">IF(AND(C523&lt;&gt;"",J523&lt;&gt;""),C523*J523,"")</f>
        <v/>
      </c>
      <c r="L523" s="16">
        <f t="shared" ref="L523:L588" si="67">IFERROR(C523*1%," ")</f>
        <v>0</v>
      </c>
      <c r="M523" s="11" t="str">
        <f t="shared" ref="M523:M588" si="68">IFERROR((C523-D523)*1.93%," ")</f>
        <v/>
      </c>
      <c r="N523" s="17" t="str">
        <f t="shared" ref="N523:N588" si="69">IF(AND(C523&lt;&gt;"",D523&lt;&gt;"",L523&lt;&gt;""),C523-(B523+D523+L523+M523),"")</f>
        <v/>
      </c>
      <c r="O523" s="18" t="str">
        <f t="shared" ref="O523:O588" si="70">IFERROR((N523/C523)*100%," ")</f>
        <v/>
      </c>
      <c r="P523" s="55"/>
      <c r="Q523" s="54">
        <f>Таблица255445[[#This Row],[Витрина]]*11%</f>
        <v>0</v>
      </c>
      <c r="R523" s="56">
        <f>Таблица255445[[#This Row],[Витрина]]-Q523</f>
        <v>0</v>
      </c>
      <c r="S523" s="57">
        <f>Таблица255445[[#This Row],[Витрина]]*8%</f>
        <v>0</v>
      </c>
      <c r="T523" s="56">
        <f>Таблица255445[[#This Row],[Витрина]]-(Q523+S523)</f>
        <v>0</v>
      </c>
    </row>
    <row r="524" spans="1:20" hidden="1">
      <c r="A524" s="24" t="s">
        <v>331</v>
      </c>
      <c r="B524" s="10">
        <v>79000</v>
      </c>
      <c r="D524" s="11" t="str">
        <f t="shared" si="63"/>
        <v/>
      </c>
      <c r="E524" s="14">
        <v>0.17</v>
      </c>
      <c r="F524" s="13" t="str">
        <f t="shared" si="64"/>
        <v/>
      </c>
      <c r="G524" s="22">
        <v>3.5000000000000003E-2</v>
      </c>
      <c r="H524" s="13" t="str">
        <f t="shared" si="65"/>
        <v/>
      </c>
      <c r="I524" s="11">
        <v>605</v>
      </c>
      <c r="J524" s="14">
        <v>1.4999999999999999E-2</v>
      </c>
      <c r="K524" s="15" t="str">
        <f t="shared" si="66"/>
        <v/>
      </c>
      <c r="L524" s="16">
        <f t="shared" si="67"/>
        <v>0</v>
      </c>
      <c r="M524" s="11" t="str">
        <f t="shared" si="68"/>
        <v/>
      </c>
      <c r="N524" s="17" t="str">
        <f t="shared" si="69"/>
        <v/>
      </c>
      <c r="O524" s="18" t="str">
        <f t="shared" si="70"/>
        <v/>
      </c>
      <c r="P524" s="55"/>
      <c r="Q524" s="54">
        <f>Таблица255445[[#This Row],[Витрина]]*11%</f>
        <v>0</v>
      </c>
      <c r="R524" s="56">
        <f>Таблица255445[[#This Row],[Витрина]]-Q524</f>
        <v>0</v>
      </c>
      <c r="S524" s="57">
        <f>Таблица255445[[#This Row],[Витрина]]*8%</f>
        <v>0</v>
      </c>
      <c r="T524" s="56">
        <f>Таблица255445[[#This Row],[Витрина]]-(Q524+S524)</f>
        <v>0</v>
      </c>
    </row>
    <row r="525" spans="1:20" hidden="1">
      <c r="A525" s="30" t="s">
        <v>332</v>
      </c>
      <c r="D525" s="11" t="str">
        <f t="shared" si="63"/>
        <v/>
      </c>
      <c r="E525" s="14"/>
      <c r="F525" s="13" t="str">
        <f t="shared" si="64"/>
        <v/>
      </c>
      <c r="G525" s="22">
        <v>3.5000000000000003E-2</v>
      </c>
      <c r="H525" s="13" t="str">
        <f t="shared" si="65"/>
        <v/>
      </c>
      <c r="I525" s="11"/>
      <c r="J525" s="14">
        <v>1.4999999999999999E-2</v>
      </c>
      <c r="K525" s="15" t="str">
        <f t="shared" si="66"/>
        <v/>
      </c>
      <c r="L525" s="16">
        <f t="shared" si="67"/>
        <v>0</v>
      </c>
      <c r="M525" s="11" t="str">
        <f t="shared" si="68"/>
        <v/>
      </c>
      <c r="N525" s="17" t="str">
        <f t="shared" si="69"/>
        <v/>
      </c>
      <c r="O525" s="18" t="str">
        <f t="shared" si="70"/>
        <v/>
      </c>
      <c r="P525" s="55"/>
      <c r="Q525" s="54">
        <f>Таблица255445[[#This Row],[Витрина]]*11%</f>
        <v>0</v>
      </c>
      <c r="R525" s="56">
        <f>Таблица255445[[#This Row],[Витрина]]-Q525</f>
        <v>0</v>
      </c>
      <c r="S525" s="57">
        <f>Таблица255445[[#This Row],[Витрина]]*8%</f>
        <v>0</v>
      </c>
      <c r="T525" s="56">
        <f>Таблица255445[[#This Row],[Витрина]]-(Q525+S525)</f>
        <v>0</v>
      </c>
    </row>
    <row r="526" spans="1:20" hidden="1">
      <c r="A526" s="24" t="s">
        <v>333</v>
      </c>
      <c r="D526" s="11" t="str">
        <f t="shared" si="63"/>
        <v/>
      </c>
      <c r="E526" s="14">
        <v>0.17</v>
      </c>
      <c r="F526" s="13" t="str">
        <f t="shared" si="64"/>
        <v/>
      </c>
      <c r="G526" s="22">
        <v>3.5000000000000003E-2</v>
      </c>
      <c r="H526" s="13" t="str">
        <f t="shared" si="65"/>
        <v/>
      </c>
      <c r="I526" s="11">
        <v>605</v>
      </c>
      <c r="J526" s="14">
        <v>1.4999999999999999E-2</v>
      </c>
      <c r="K526" s="15" t="str">
        <f t="shared" si="66"/>
        <v/>
      </c>
      <c r="L526" s="16">
        <f t="shared" si="67"/>
        <v>0</v>
      </c>
      <c r="M526" s="11" t="str">
        <f t="shared" si="68"/>
        <v/>
      </c>
      <c r="N526" s="17" t="str">
        <f t="shared" si="69"/>
        <v/>
      </c>
      <c r="O526" s="18" t="str">
        <f t="shared" si="70"/>
        <v/>
      </c>
      <c r="P526" s="55"/>
      <c r="Q526" s="54">
        <f>Таблица255445[[#This Row],[Витрина]]*11%</f>
        <v>0</v>
      </c>
      <c r="R526" s="56">
        <f>Таблица255445[[#This Row],[Витрина]]-Q526</f>
        <v>0</v>
      </c>
      <c r="S526" s="57">
        <f>Таблица255445[[#This Row],[Витрина]]*8%</f>
        <v>0</v>
      </c>
      <c r="T526" s="56">
        <f>Таблица255445[[#This Row],[Витрина]]-(Q526+S526)</f>
        <v>0</v>
      </c>
    </row>
    <row r="527" spans="1:20" hidden="1">
      <c r="A527" s="24" t="s">
        <v>334</v>
      </c>
      <c r="D527" s="11" t="str">
        <f t="shared" si="63"/>
        <v/>
      </c>
      <c r="E527" s="14">
        <v>0.17</v>
      </c>
      <c r="F527" s="13" t="str">
        <f t="shared" si="64"/>
        <v/>
      </c>
      <c r="G527" s="22">
        <v>3.5000000000000003E-2</v>
      </c>
      <c r="H527" s="13" t="str">
        <f t="shared" si="65"/>
        <v/>
      </c>
      <c r="I527" s="11">
        <v>605</v>
      </c>
      <c r="J527" s="14">
        <v>1.4999999999999999E-2</v>
      </c>
      <c r="K527" s="15" t="str">
        <f t="shared" si="66"/>
        <v/>
      </c>
      <c r="L527" s="16">
        <f t="shared" si="67"/>
        <v>0</v>
      </c>
      <c r="M527" s="11" t="str">
        <f t="shared" si="68"/>
        <v/>
      </c>
      <c r="N527" s="17" t="str">
        <f t="shared" si="69"/>
        <v/>
      </c>
      <c r="O527" s="18" t="str">
        <f t="shared" si="70"/>
        <v/>
      </c>
      <c r="P527" s="55"/>
      <c r="Q527" s="54">
        <f>Таблица255445[[#This Row],[Витрина]]*11%</f>
        <v>0</v>
      </c>
      <c r="R527" s="56">
        <f>Таблица255445[[#This Row],[Витрина]]-Q527</f>
        <v>0</v>
      </c>
      <c r="S527" s="57">
        <f>Таблица255445[[#This Row],[Витрина]]*8%</f>
        <v>0</v>
      </c>
      <c r="T527" s="56">
        <f>Таблица255445[[#This Row],[Витрина]]-(Q527+S527)</f>
        <v>0</v>
      </c>
    </row>
    <row r="528" spans="1:20" hidden="1">
      <c r="A528" s="24" t="s">
        <v>335</v>
      </c>
      <c r="D528" s="11" t="str">
        <f t="shared" si="63"/>
        <v/>
      </c>
      <c r="E528" s="14">
        <v>0.17</v>
      </c>
      <c r="F528" s="13" t="str">
        <f t="shared" si="64"/>
        <v/>
      </c>
      <c r="G528" s="22">
        <v>3.5000000000000003E-2</v>
      </c>
      <c r="H528" s="13" t="str">
        <f t="shared" si="65"/>
        <v/>
      </c>
      <c r="I528" s="11">
        <v>605</v>
      </c>
      <c r="J528" s="14">
        <v>1.4999999999999999E-2</v>
      </c>
      <c r="K528" s="15" t="str">
        <f t="shared" si="66"/>
        <v/>
      </c>
      <c r="L528" s="16">
        <f t="shared" si="67"/>
        <v>0</v>
      </c>
      <c r="M528" s="11" t="str">
        <f t="shared" si="68"/>
        <v/>
      </c>
      <c r="N528" s="17" t="str">
        <f t="shared" si="69"/>
        <v/>
      </c>
      <c r="O528" s="18" t="str">
        <f t="shared" si="70"/>
        <v/>
      </c>
      <c r="P528" s="55"/>
      <c r="Q528" s="54">
        <f>Таблица255445[[#This Row],[Витрина]]*11%</f>
        <v>0</v>
      </c>
      <c r="R528" s="56">
        <f>Таблица255445[[#This Row],[Витрина]]-Q528</f>
        <v>0</v>
      </c>
      <c r="S528" s="57">
        <f>Таблица255445[[#This Row],[Витрина]]*8%</f>
        <v>0</v>
      </c>
      <c r="T528" s="56">
        <f>Таблица255445[[#This Row],[Витрина]]-(Q528+S528)</f>
        <v>0</v>
      </c>
    </row>
    <row r="529" spans="1:20" hidden="1">
      <c r="A529" s="24" t="s">
        <v>336</v>
      </c>
      <c r="B529" s="10">
        <v>96000</v>
      </c>
      <c r="D529" s="11" t="str">
        <f t="shared" si="63"/>
        <v/>
      </c>
      <c r="E529" s="14">
        <v>0.17</v>
      </c>
      <c r="F529" s="13" t="str">
        <f t="shared" si="64"/>
        <v/>
      </c>
      <c r="G529" s="22">
        <v>3.5000000000000003E-2</v>
      </c>
      <c r="H529" s="13" t="str">
        <f t="shared" si="65"/>
        <v/>
      </c>
      <c r="I529" s="11">
        <v>605</v>
      </c>
      <c r="J529" s="14">
        <v>1.4999999999999999E-2</v>
      </c>
      <c r="K529" s="15" t="str">
        <f t="shared" si="66"/>
        <v/>
      </c>
      <c r="L529" s="16">
        <f t="shared" si="67"/>
        <v>0</v>
      </c>
      <c r="M529" s="11" t="str">
        <f t="shared" si="68"/>
        <v/>
      </c>
      <c r="N529" s="17" t="str">
        <f t="shared" si="69"/>
        <v/>
      </c>
      <c r="O529" s="18" t="str">
        <f t="shared" si="70"/>
        <v/>
      </c>
      <c r="P529" s="55"/>
      <c r="Q529" s="54">
        <f>Таблица255445[[#This Row],[Витрина]]*11%</f>
        <v>0</v>
      </c>
      <c r="R529" s="56">
        <f>Таблица255445[[#This Row],[Витрина]]-Q529</f>
        <v>0</v>
      </c>
      <c r="S529" s="57">
        <f>Таблица255445[[#This Row],[Витрина]]*8%</f>
        <v>0</v>
      </c>
      <c r="T529" s="56">
        <f>Таблица255445[[#This Row],[Витрина]]-(Q529+S529)</f>
        <v>0</v>
      </c>
    </row>
    <row r="530" spans="1:20" hidden="1">
      <c r="D530" s="11" t="str">
        <f t="shared" si="63"/>
        <v/>
      </c>
      <c r="E530" s="14"/>
      <c r="F530" s="13" t="str">
        <f t="shared" si="64"/>
        <v/>
      </c>
      <c r="G530" s="22">
        <v>3.5000000000000003E-2</v>
      </c>
      <c r="H530" s="13" t="str">
        <f t="shared" si="65"/>
        <v/>
      </c>
      <c r="I530" s="11"/>
      <c r="J530" s="14">
        <v>1.4999999999999999E-2</v>
      </c>
      <c r="K530" s="15" t="str">
        <f t="shared" si="66"/>
        <v/>
      </c>
      <c r="L530" s="16">
        <f t="shared" si="67"/>
        <v>0</v>
      </c>
      <c r="M530" s="11" t="str">
        <f t="shared" si="68"/>
        <v/>
      </c>
      <c r="N530" s="17" t="str">
        <f t="shared" si="69"/>
        <v/>
      </c>
      <c r="O530" s="18" t="str">
        <f t="shared" si="70"/>
        <v/>
      </c>
      <c r="P530" s="55"/>
      <c r="Q530" s="54">
        <f>Таблица255445[[#This Row],[Витрина]]*11%</f>
        <v>0</v>
      </c>
      <c r="R530" s="56">
        <f>Таблица255445[[#This Row],[Витрина]]-Q530</f>
        <v>0</v>
      </c>
      <c r="S530" s="57">
        <f>Таблица255445[[#This Row],[Витрина]]*8%</f>
        <v>0</v>
      </c>
      <c r="T530" s="56">
        <f>Таблица255445[[#This Row],[Витрина]]-(Q530+S530)</f>
        <v>0</v>
      </c>
    </row>
    <row r="531" spans="1:20" hidden="1">
      <c r="A531" s="24" t="s">
        <v>337</v>
      </c>
      <c r="B531" s="10">
        <v>110000</v>
      </c>
      <c r="D531" s="11" t="str">
        <f t="shared" si="63"/>
        <v/>
      </c>
      <c r="E531" s="14"/>
      <c r="F531" s="13" t="str">
        <f t="shared" si="64"/>
        <v/>
      </c>
      <c r="G531" s="22">
        <v>3.5000000000000003E-2</v>
      </c>
      <c r="H531" s="13" t="str">
        <f t="shared" si="65"/>
        <v/>
      </c>
      <c r="I531" s="11"/>
      <c r="J531" s="14">
        <v>1.4999999999999999E-2</v>
      </c>
      <c r="K531" s="15" t="str">
        <f t="shared" si="66"/>
        <v/>
      </c>
      <c r="L531" s="16">
        <f t="shared" si="67"/>
        <v>0</v>
      </c>
      <c r="M531" s="11" t="str">
        <f t="shared" si="68"/>
        <v/>
      </c>
      <c r="N531" s="17" t="str">
        <f t="shared" si="69"/>
        <v/>
      </c>
      <c r="O531" s="18" t="str">
        <f t="shared" si="70"/>
        <v/>
      </c>
      <c r="P531" s="55"/>
      <c r="Q531" s="54">
        <f>Таблица255445[[#This Row],[Витрина]]*11%</f>
        <v>0</v>
      </c>
      <c r="R531" s="56">
        <f>Таблица255445[[#This Row],[Витрина]]-Q531</f>
        <v>0</v>
      </c>
      <c r="S531" s="57">
        <f>Таблица255445[[#This Row],[Витрина]]*8%</f>
        <v>0</v>
      </c>
      <c r="T531" s="56">
        <f>Таблица255445[[#This Row],[Витрина]]-(Q531+S531)</f>
        <v>0</v>
      </c>
    </row>
    <row r="532" spans="1:20" hidden="1">
      <c r="A532" s="30" t="s">
        <v>338</v>
      </c>
      <c r="D532" s="11" t="str">
        <f t="shared" si="63"/>
        <v/>
      </c>
      <c r="E532" s="14"/>
      <c r="F532" s="13" t="str">
        <f t="shared" si="64"/>
        <v/>
      </c>
      <c r="G532" s="22">
        <v>3.5000000000000003E-2</v>
      </c>
      <c r="H532" s="13" t="str">
        <f t="shared" si="65"/>
        <v/>
      </c>
      <c r="I532" s="11"/>
      <c r="J532" s="14">
        <v>1.4999999999999999E-2</v>
      </c>
      <c r="K532" s="15" t="str">
        <f t="shared" si="66"/>
        <v/>
      </c>
      <c r="L532" s="16">
        <f t="shared" si="67"/>
        <v>0</v>
      </c>
      <c r="M532" s="11" t="str">
        <f t="shared" si="68"/>
        <v/>
      </c>
      <c r="N532" s="17" t="str">
        <f t="shared" si="69"/>
        <v/>
      </c>
      <c r="O532" s="18" t="str">
        <f t="shared" si="70"/>
        <v/>
      </c>
      <c r="P532" s="55"/>
      <c r="Q532" s="54">
        <f>Таблица255445[[#This Row],[Витрина]]*11%</f>
        <v>0</v>
      </c>
      <c r="R532" s="56">
        <f>Таблица255445[[#This Row],[Витрина]]-Q532</f>
        <v>0</v>
      </c>
      <c r="S532" s="57">
        <f>Таблица255445[[#This Row],[Витрина]]*8%</f>
        <v>0</v>
      </c>
      <c r="T532" s="56">
        <f>Таблица255445[[#This Row],[Витрина]]-(Q532+S532)</f>
        <v>0</v>
      </c>
    </row>
    <row r="533" spans="1:20" hidden="1">
      <c r="A533" s="24" t="s">
        <v>339</v>
      </c>
      <c r="B533" s="10">
        <v>7500</v>
      </c>
      <c r="D533" s="11" t="str">
        <f t="shared" si="63"/>
        <v/>
      </c>
      <c r="E533" s="14"/>
      <c r="F533" s="13" t="str">
        <f t="shared" si="64"/>
        <v/>
      </c>
      <c r="G533" s="22">
        <v>3.5000000000000003E-2</v>
      </c>
      <c r="H533" s="13" t="str">
        <f t="shared" si="65"/>
        <v/>
      </c>
      <c r="I533" s="11"/>
      <c r="J533" s="14">
        <v>1.4999999999999999E-2</v>
      </c>
      <c r="K533" s="15" t="str">
        <f t="shared" si="66"/>
        <v/>
      </c>
      <c r="L533" s="16">
        <f t="shared" si="67"/>
        <v>0</v>
      </c>
      <c r="M533" s="11" t="str">
        <f t="shared" si="68"/>
        <v/>
      </c>
      <c r="N533" s="17" t="str">
        <f t="shared" si="69"/>
        <v/>
      </c>
      <c r="O533" s="18" t="str">
        <f t="shared" si="70"/>
        <v/>
      </c>
      <c r="P533" s="55"/>
      <c r="Q533" s="54">
        <f>Таблица255445[[#This Row],[Витрина]]*11%</f>
        <v>0</v>
      </c>
      <c r="R533" s="56">
        <f>Таблица255445[[#This Row],[Витрина]]-Q533</f>
        <v>0</v>
      </c>
      <c r="S533" s="57">
        <f>Таблица255445[[#This Row],[Витрина]]*8%</f>
        <v>0</v>
      </c>
      <c r="T533" s="56">
        <f>Таблица255445[[#This Row],[Витрина]]-(Q533+S533)</f>
        <v>0</v>
      </c>
    </row>
    <row r="534" spans="1:20" hidden="1">
      <c r="A534" s="24" t="s">
        <v>340</v>
      </c>
      <c r="B534" s="10">
        <v>7500</v>
      </c>
      <c r="D534" s="11" t="str">
        <f t="shared" si="63"/>
        <v/>
      </c>
      <c r="E534" s="14"/>
      <c r="F534" s="13" t="str">
        <f t="shared" si="64"/>
        <v/>
      </c>
      <c r="G534" s="22">
        <v>3.5000000000000003E-2</v>
      </c>
      <c r="H534" s="13" t="str">
        <f t="shared" si="65"/>
        <v/>
      </c>
      <c r="I534" s="11"/>
      <c r="J534" s="14">
        <v>1.4999999999999999E-2</v>
      </c>
      <c r="K534" s="15" t="str">
        <f t="shared" si="66"/>
        <v/>
      </c>
      <c r="L534" s="16">
        <f t="shared" si="67"/>
        <v>0</v>
      </c>
      <c r="M534" s="11" t="str">
        <f t="shared" si="68"/>
        <v/>
      </c>
      <c r="N534" s="17" t="str">
        <f t="shared" si="69"/>
        <v/>
      </c>
      <c r="O534" s="18" t="str">
        <f t="shared" si="70"/>
        <v/>
      </c>
      <c r="P534" s="55"/>
      <c r="Q534" s="54">
        <f>Таблица255445[[#This Row],[Витрина]]*11%</f>
        <v>0</v>
      </c>
      <c r="R534" s="56">
        <f>Таблица255445[[#This Row],[Витрина]]-Q534</f>
        <v>0</v>
      </c>
      <c r="S534" s="57">
        <f>Таблица255445[[#This Row],[Витрина]]*8%</f>
        <v>0</v>
      </c>
      <c r="T534" s="56">
        <f>Таблица255445[[#This Row],[Витрина]]-(Q534+S534)</f>
        <v>0</v>
      </c>
    </row>
    <row r="535" spans="1:20" hidden="1">
      <c r="A535" s="24" t="s">
        <v>341</v>
      </c>
      <c r="B535" s="10">
        <v>8300</v>
      </c>
      <c r="D535" s="11" t="str">
        <f t="shared" si="63"/>
        <v/>
      </c>
      <c r="E535" s="14"/>
      <c r="F535" s="13" t="str">
        <f t="shared" si="64"/>
        <v/>
      </c>
      <c r="G535" s="22">
        <v>3.5000000000000003E-2</v>
      </c>
      <c r="H535" s="13" t="str">
        <f t="shared" si="65"/>
        <v/>
      </c>
      <c r="I535" s="11"/>
      <c r="J535" s="14">
        <v>1.4999999999999999E-2</v>
      </c>
      <c r="K535" s="15" t="str">
        <f t="shared" si="66"/>
        <v/>
      </c>
      <c r="L535" s="16">
        <f t="shared" si="67"/>
        <v>0</v>
      </c>
      <c r="M535" s="11" t="str">
        <f t="shared" si="68"/>
        <v/>
      </c>
      <c r="N535" s="17" t="str">
        <f t="shared" si="69"/>
        <v/>
      </c>
      <c r="O535" s="18" t="str">
        <f t="shared" si="70"/>
        <v/>
      </c>
      <c r="P535" s="55"/>
      <c r="Q535" s="54">
        <f>Таблица255445[[#This Row],[Витрина]]*11%</f>
        <v>0</v>
      </c>
      <c r="R535" s="56">
        <f>Таблица255445[[#This Row],[Витрина]]-Q535</f>
        <v>0</v>
      </c>
      <c r="S535" s="57">
        <f>Таблица255445[[#This Row],[Витрина]]*8%</f>
        <v>0</v>
      </c>
      <c r="T535" s="56">
        <f>Таблица255445[[#This Row],[Витрина]]-(Q535+S535)</f>
        <v>0</v>
      </c>
    </row>
    <row r="536" spans="1:20" hidden="1">
      <c r="A536" s="24" t="s">
        <v>342</v>
      </c>
      <c r="B536" s="10">
        <v>8300</v>
      </c>
      <c r="D536" s="11" t="str">
        <f t="shared" si="63"/>
        <v/>
      </c>
      <c r="E536" s="14"/>
      <c r="F536" s="13" t="str">
        <f t="shared" si="64"/>
        <v/>
      </c>
      <c r="G536" s="22">
        <v>3.5000000000000003E-2</v>
      </c>
      <c r="H536" s="13" t="str">
        <f t="shared" si="65"/>
        <v/>
      </c>
      <c r="I536" s="11"/>
      <c r="J536" s="14">
        <v>1.4999999999999999E-2</v>
      </c>
      <c r="K536" s="15" t="str">
        <f t="shared" si="66"/>
        <v/>
      </c>
      <c r="L536" s="16">
        <f t="shared" si="67"/>
        <v>0</v>
      </c>
      <c r="M536" s="11" t="str">
        <f t="shared" si="68"/>
        <v/>
      </c>
      <c r="N536" s="17" t="str">
        <f t="shared" si="69"/>
        <v/>
      </c>
      <c r="O536" s="18" t="str">
        <f t="shared" si="70"/>
        <v/>
      </c>
      <c r="P536" s="55"/>
      <c r="Q536" s="54">
        <f>Таблица255445[[#This Row],[Витрина]]*11%</f>
        <v>0</v>
      </c>
      <c r="R536" s="56">
        <f>Таблица255445[[#This Row],[Витрина]]-Q536</f>
        <v>0</v>
      </c>
      <c r="S536" s="57">
        <f>Таблица255445[[#This Row],[Витрина]]*8%</f>
        <v>0</v>
      </c>
      <c r="T536" s="56">
        <f>Таблица255445[[#This Row],[Витрина]]-(Q536+S536)</f>
        <v>0</v>
      </c>
    </row>
    <row r="537" spans="1:20" hidden="1">
      <c r="D537" s="11" t="str">
        <f t="shared" si="63"/>
        <v/>
      </c>
      <c r="E537" s="14"/>
      <c r="F537" s="13" t="str">
        <f t="shared" si="64"/>
        <v/>
      </c>
      <c r="G537" s="22">
        <v>3.5000000000000003E-2</v>
      </c>
      <c r="H537" s="13" t="str">
        <f t="shared" si="65"/>
        <v/>
      </c>
      <c r="I537" s="11"/>
      <c r="J537" s="14">
        <v>1.4999999999999999E-2</v>
      </c>
      <c r="K537" s="15" t="str">
        <f t="shared" si="66"/>
        <v/>
      </c>
      <c r="L537" s="16">
        <f t="shared" si="67"/>
        <v>0</v>
      </c>
      <c r="M537" s="11" t="str">
        <f t="shared" si="68"/>
        <v/>
      </c>
      <c r="N537" s="17" t="str">
        <f t="shared" si="69"/>
        <v/>
      </c>
      <c r="O537" s="18" t="str">
        <f t="shared" si="70"/>
        <v/>
      </c>
      <c r="P537" s="55"/>
      <c r="Q537" s="54">
        <f>Таблица255445[[#This Row],[Витрина]]*11%</f>
        <v>0</v>
      </c>
      <c r="R537" s="56">
        <f>Таблица255445[[#This Row],[Витрина]]-Q537</f>
        <v>0</v>
      </c>
      <c r="S537" s="57">
        <f>Таблица255445[[#This Row],[Витрина]]*8%</f>
        <v>0</v>
      </c>
      <c r="T537" s="56">
        <f>Таблица255445[[#This Row],[Витрина]]-(Q537+S537)</f>
        <v>0</v>
      </c>
    </row>
    <row r="538" spans="1:20" hidden="1">
      <c r="A538" s="24" t="s">
        <v>343</v>
      </c>
      <c r="B538" s="10">
        <v>10200</v>
      </c>
      <c r="D538" s="11" t="str">
        <f t="shared" si="63"/>
        <v/>
      </c>
      <c r="E538" s="14"/>
      <c r="F538" s="13" t="str">
        <f t="shared" si="64"/>
        <v/>
      </c>
      <c r="G538" s="22">
        <v>3.5000000000000003E-2</v>
      </c>
      <c r="H538" s="13" t="str">
        <f t="shared" si="65"/>
        <v/>
      </c>
      <c r="I538" s="11"/>
      <c r="J538" s="14">
        <v>1.4999999999999999E-2</v>
      </c>
      <c r="K538" s="15" t="str">
        <f t="shared" si="66"/>
        <v/>
      </c>
      <c r="L538" s="16">
        <f t="shared" si="67"/>
        <v>0</v>
      </c>
      <c r="M538" s="11" t="str">
        <f t="shared" si="68"/>
        <v/>
      </c>
      <c r="N538" s="17" t="str">
        <f t="shared" si="69"/>
        <v/>
      </c>
      <c r="O538" s="18" t="str">
        <f t="shared" si="70"/>
        <v/>
      </c>
      <c r="P538" s="55"/>
      <c r="Q538" s="54">
        <f>Таблица255445[[#This Row],[Витрина]]*11%</f>
        <v>0</v>
      </c>
      <c r="R538" s="56">
        <f>Таблица255445[[#This Row],[Витрина]]-Q538</f>
        <v>0</v>
      </c>
      <c r="S538" s="57">
        <f>Таблица255445[[#This Row],[Витрина]]*8%</f>
        <v>0</v>
      </c>
      <c r="T538" s="56">
        <f>Таблица255445[[#This Row],[Витрина]]-(Q538+S538)</f>
        <v>0</v>
      </c>
    </row>
    <row r="539" spans="1:20" hidden="1">
      <c r="A539" s="24" t="s">
        <v>344</v>
      </c>
      <c r="B539" s="10">
        <v>10200</v>
      </c>
      <c r="D539" s="11" t="str">
        <f t="shared" si="63"/>
        <v/>
      </c>
      <c r="E539" s="14"/>
      <c r="F539" s="13" t="str">
        <f t="shared" si="64"/>
        <v/>
      </c>
      <c r="G539" s="22">
        <v>3.5000000000000003E-2</v>
      </c>
      <c r="H539" s="13" t="str">
        <f t="shared" si="65"/>
        <v/>
      </c>
      <c r="I539" s="11"/>
      <c r="J539" s="14">
        <v>1.4999999999999999E-2</v>
      </c>
      <c r="K539" s="15" t="str">
        <f t="shared" si="66"/>
        <v/>
      </c>
      <c r="L539" s="16">
        <f t="shared" si="67"/>
        <v>0</v>
      </c>
      <c r="M539" s="11" t="str">
        <f t="shared" si="68"/>
        <v/>
      </c>
      <c r="N539" s="17" t="str">
        <f t="shared" si="69"/>
        <v/>
      </c>
      <c r="O539" s="18" t="str">
        <f t="shared" si="70"/>
        <v/>
      </c>
      <c r="P539" s="55"/>
      <c r="Q539" s="54">
        <f>Таблица255445[[#This Row],[Витрина]]*11%</f>
        <v>0</v>
      </c>
      <c r="R539" s="56">
        <f>Таблица255445[[#This Row],[Витрина]]-Q539</f>
        <v>0</v>
      </c>
      <c r="S539" s="57">
        <f>Таблица255445[[#This Row],[Витрина]]*8%</f>
        <v>0</v>
      </c>
      <c r="T539" s="56">
        <f>Таблица255445[[#This Row],[Витрина]]-(Q539+S539)</f>
        <v>0</v>
      </c>
    </row>
    <row r="540" spans="1:20" hidden="1">
      <c r="A540" s="24" t="s">
        <v>345</v>
      </c>
      <c r="B540" s="10">
        <v>10200</v>
      </c>
      <c r="D540" s="11" t="str">
        <f t="shared" si="63"/>
        <v/>
      </c>
      <c r="E540" s="14"/>
      <c r="F540" s="13" t="str">
        <f t="shared" si="64"/>
        <v/>
      </c>
      <c r="G540" s="22">
        <v>3.5000000000000003E-2</v>
      </c>
      <c r="H540" s="13" t="str">
        <f t="shared" si="65"/>
        <v/>
      </c>
      <c r="I540" s="11"/>
      <c r="J540" s="14">
        <v>1.4999999999999999E-2</v>
      </c>
      <c r="K540" s="15" t="str">
        <f t="shared" si="66"/>
        <v/>
      </c>
      <c r="L540" s="16">
        <f t="shared" si="67"/>
        <v>0</v>
      </c>
      <c r="M540" s="11" t="str">
        <f t="shared" si="68"/>
        <v/>
      </c>
      <c r="N540" s="17" t="str">
        <f t="shared" si="69"/>
        <v/>
      </c>
      <c r="O540" s="18" t="str">
        <f t="shared" si="70"/>
        <v/>
      </c>
      <c r="P540" s="55"/>
      <c r="Q540" s="54">
        <f>Таблица255445[[#This Row],[Витрина]]*11%</f>
        <v>0</v>
      </c>
      <c r="R540" s="56">
        <f>Таблица255445[[#This Row],[Витрина]]-Q540</f>
        <v>0</v>
      </c>
      <c r="S540" s="57">
        <f>Таблица255445[[#This Row],[Витрина]]*8%</f>
        <v>0</v>
      </c>
      <c r="T540" s="56">
        <f>Таблица255445[[#This Row],[Витрина]]-(Q540+S540)</f>
        <v>0</v>
      </c>
    </row>
    <row r="541" spans="1:20" hidden="1">
      <c r="A541" s="24" t="s">
        <v>346</v>
      </c>
      <c r="B541" s="10">
        <v>10900</v>
      </c>
      <c r="D541" s="11" t="str">
        <f t="shared" si="63"/>
        <v/>
      </c>
      <c r="E541" s="14"/>
      <c r="F541" s="13" t="str">
        <f t="shared" si="64"/>
        <v/>
      </c>
      <c r="G541" s="22">
        <v>3.5000000000000003E-2</v>
      </c>
      <c r="H541" s="13" t="str">
        <f t="shared" si="65"/>
        <v/>
      </c>
      <c r="I541" s="11"/>
      <c r="J541" s="14">
        <v>1.4999999999999999E-2</v>
      </c>
      <c r="K541" s="15" t="str">
        <f t="shared" si="66"/>
        <v/>
      </c>
      <c r="L541" s="16">
        <f t="shared" si="67"/>
        <v>0</v>
      </c>
      <c r="M541" s="11" t="str">
        <f t="shared" si="68"/>
        <v/>
      </c>
      <c r="N541" s="17" t="str">
        <f t="shared" si="69"/>
        <v/>
      </c>
      <c r="O541" s="18" t="str">
        <f t="shared" si="70"/>
        <v/>
      </c>
      <c r="P541" s="55"/>
      <c r="Q541" s="54">
        <f>Таблица255445[[#This Row],[Витрина]]*11%</f>
        <v>0</v>
      </c>
      <c r="R541" s="56">
        <f>Таблица255445[[#This Row],[Витрина]]-Q541</f>
        <v>0</v>
      </c>
      <c r="S541" s="57">
        <f>Таблица255445[[#This Row],[Витрина]]*8%</f>
        <v>0</v>
      </c>
      <c r="T541" s="56">
        <f>Таблица255445[[#This Row],[Витрина]]-(Q541+S541)</f>
        <v>0</v>
      </c>
    </row>
    <row r="542" spans="1:20" hidden="1">
      <c r="A542" s="24" t="s">
        <v>347</v>
      </c>
      <c r="B542" s="10">
        <v>10900</v>
      </c>
      <c r="D542" s="11" t="str">
        <f t="shared" si="63"/>
        <v/>
      </c>
      <c r="E542" s="14"/>
      <c r="F542" s="13" t="str">
        <f t="shared" si="64"/>
        <v/>
      </c>
      <c r="G542" s="22">
        <v>3.5000000000000003E-2</v>
      </c>
      <c r="H542" s="13" t="str">
        <f t="shared" si="65"/>
        <v/>
      </c>
      <c r="I542" s="11"/>
      <c r="J542" s="14">
        <v>1.4999999999999999E-2</v>
      </c>
      <c r="K542" s="15" t="str">
        <f t="shared" si="66"/>
        <v/>
      </c>
      <c r="L542" s="16">
        <f t="shared" si="67"/>
        <v>0</v>
      </c>
      <c r="M542" s="11" t="str">
        <f t="shared" si="68"/>
        <v/>
      </c>
      <c r="N542" s="17" t="str">
        <f t="shared" si="69"/>
        <v/>
      </c>
      <c r="O542" s="18" t="str">
        <f t="shared" si="70"/>
        <v/>
      </c>
      <c r="P542" s="55"/>
      <c r="Q542" s="54">
        <f>Таблица255445[[#This Row],[Витрина]]*11%</f>
        <v>0</v>
      </c>
      <c r="R542" s="56">
        <f>Таблица255445[[#This Row],[Витрина]]-Q542</f>
        <v>0</v>
      </c>
      <c r="S542" s="57">
        <f>Таблица255445[[#This Row],[Витрина]]*8%</f>
        <v>0</v>
      </c>
      <c r="T542" s="56">
        <f>Таблица255445[[#This Row],[Витрина]]-(Q542+S542)</f>
        <v>0</v>
      </c>
    </row>
    <row r="543" spans="1:20" hidden="1">
      <c r="A543" s="24" t="s">
        <v>348</v>
      </c>
      <c r="B543" s="10">
        <v>10900</v>
      </c>
      <c r="D543" s="11" t="str">
        <f t="shared" si="63"/>
        <v/>
      </c>
      <c r="E543" s="14"/>
      <c r="F543" s="13" t="str">
        <f t="shared" si="64"/>
        <v/>
      </c>
      <c r="G543" s="22">
        <v>3.5000000000000003E-2</v>
      </c>
      <c r="H543" s="13" t="str">
        <f t="shared" si="65"/>
        <v/>
      </c>
      <c r="I543" s="11"/>
      <c r="J543" s="14">
        <v>1.4999999999999999E-2</v>
      </c>
      <c r="K543" s="15" t="str">
        <f t="shared" si="66"/>
        <v/>
      </c>
      <c r="L543" s="16">
        <f t="shared" si="67"/>
        <v>0</v>
      </c>
      <c r="M543" s="11" t="str">
        <f t="shared" si="68"/>
        <v/>
      </c>
      <c r="N543" s="17" t="str">
        <f t="shared" si="69"/>
        <v/>
      </c>
      <c r="O543" s="18" t="str">
        <f t="shared" si="70"/>
        <v/>
      </c>
      <c r="P543" s="55"/>
      <c r="Q543" s="54">
        <f>Таблица255445[[#This Row],[Витрина]]*11%</f>
        <v>0</v>
      </c>
      <c r="R543" s="56">
        <f>Таблица255445[[#This Row],[Витрина]]-Q543</f>
        <v>0</v>
      </c>
      <c r="S543" s="57">
        <f>Таблица255445[[#This Row],[Витрина]]*8%</f>
        <v>0</v>
      </c>
      <c r="T543" s="56">
        <f>Таблица255445[[#This Row],[Витрина]]-(Q543+S543)</f>
        <v>0</v>
      </c>
    </row>
    <row r="544" spans="1:20" hidden="1">
      <c r="A544" s="24" t="s">
        <v>349</v>
      </c>
      <c r="B544" s="10">
        <v>14200</v>
      </c>
      <c r="D544" s="11" t="str">
        <f t="shared" si="63"/>
        <v/>
      </c>
      <c r="E544" s="14"/>
      <c r="F544" s="13" t="str">
        <f t="shared" si="64"/>
        <v/>
      </c>
      <c r="G544" s="22">
        <v>3.5000000000000003E-2</v>
      </c>
      <c r="H544" s="13" t="str">
        <f t="shared" si="65"/>
        <v/>
      </c>
      <c r="I544" s="11"/>
      <c r="J544" s="14">
        <v>1.4999999999999999E-2</v>
      </c>
      <c r="K544" s="15" t="str">
        <f t="shared" si="66"/>
        <v/>
      </c>
      <c r="L544" s="16">
        <f t="shared" si="67"/>
        <v>0</v>
      </c>
      <c r="M544" s="11" t="str">
        <f t="shared" si="68"/>
        <v/>
      </c>
      <c r="N544" s="17" t="str">
        <f t="shared" si="69"/>
        <v/>
      </c>
      <c r="O544" s="18" t="str">
        <f t="shared" si="70"/>
        <v/>
      </c>
      <c r="P544" s="55"/>
      <c r="Q544" s="54">
        <f>Таблица255445[[#This Row],[Витрина]]*11%</f>
        <v>0</v>
      </c>
      <c r="R544" s="56">
        <f>Таблица255445[[#This Row],[Витрина]]-Q544</f>
        <v>0</v>
      </c>
      <c r="S544" s="57">
        <f>Таблица255445[[#This Row],[Витрина]]*8%</f>
        <v>0</v>
      </c>
      <c r="T544" s="56">
        <f>Таблица255445[[#This Row],[Витрина]]-(Q544+S544)</f>
        <v>0</v>
      </c>
    </row>
    <row r="545" spans="1:20" hidden="1">
      <c r="A545" s="24" t="s">
        <v>350</v>
      </c>
      <c r="B545" s="10">
        <v>14200</v>
      </c>
      <c r="D545" s="11" t="str">
        <f t="shared" si="63"/>
        <v/>
      </c>
      <c r="E545" s="14"/>
      <c r="F545" s="13" t="str">
        <f t="shared" si="64"/>
        <v/>
      </c>
      <c r="G545" s="22">
        <v>3.5000000000000003E-2</v>
      </c>
      <c r="H545" s="13" t="str">
        <f t="shared" si="65"/>
        <v/>
      </c>
      <c r="I545" s="11"/>
      <c r="J545" s="14">
        <v>1.4999999999999999E-2</v>
      </c>
      <c r="K545" s="15" t="str">
        <f t="shared" si="66"/>
        <v/>
      </c>
      <c r="L545" s="16">
        <f t="shared" si="67"/>
        <v>0</v>
      </c>
      <c r="M545" s="11" t="str">
        <f t="shared" si="68"/>
        <v/>
      </c>
      <c r="N545" s="17" t="str">
        <f t="shared" si="69"/>
        <v/>
      </c>
      <c r="O545" s="18" t="str">
        <f t="shared" si="70"/>
        <v/>
      </c>
      <c r="P545" s="55"/>
      <c r="Q545" s="54">
        <f>Таблица255445[[#This Row],[Витрина]]*11%</f>
        <v>0</v>
      </c>
      <c r="R545" s="56">
        <f>Таблица255445[[#This Row],[Витрина]]-Q545</f>
        <v>0</v>
      </c>
      <c r="S545" s="57">
        <f>Таблица255445[[#This Row],[Витрина]]*8%</f>
        <v>0</v>
      </c>
      <c r="T545" s="56">
        <f>Таблица255445[[#This Row],[Витрина]]-(Q545+S545)</f>
        <v>0</v>
      </c>
    </row>
    <row r="546" spans="1:20" hidden="1">
      <c r="A546" s="24" t="s">
        <v>351</v>
      </c>
      <c r="B546" s="10">
        <v>14200</v>
      </c>
      <c r="D546" s="11" t="str">
        <f t="shared" si="63"/>
        <v/>
      </c>
      <c r="E546" s="14"/>
      <c r="F546" s="13" t="str">
        <f t="shared" si="64"/>
        <v/>
      </c>
      <c r="G546" s="22">
        <v>3.5000000000000003E-2</v>
      </c>
      <c r="H546" s="13" t="str">
        <f t="shared" si="65"/>
        <v/>
      </c>
      <c r="I546" s="11"/>
      <c r="J546" s="14">
        <v>1.4999999999999999E-2</v>
      </c>
      <c r="K546" s="15" t="str">
        <f t="shared" si="66"/>
        <v/>
      </c>
      <c r="L546" s="16">
        <f t="shared" si="67"/>
        <v>0</v>
      </c>
      <c r="M546" s="11" t="str">
        <f t="shared" si="68"/>
        <v/>
      </c>
      <c r="N546" s="17" t="str">
        <f t="shared" si="69"/>
        <v/>
      </c>
      <c r="O546" s="18" t="str">
        <f t="shared" si="70"/>
        <v/>
      </c>
      <c r="P546" s="55"/>
      <c r="Q546" s="54">
        <f>Таблица255445[[#This Row],[Витрина]]*11%</f>
        <v>0</v>
      </c>
      <c r="R546" s="56">
        <f>Таблица255445[[#This Row],[Витрина]]-Q546</f>
        <v>0</v>
      </c>
      <c r="S546" s="57">
        <f>Таблица255445[[#This Row],[Витрина]]*8%</f>
        <v>0</v>
      </c>
      <c r="T546" s="56">
        <f>Таблица255445[[#This Row],[Витрина]]-(Q546+S546)</f>
        <v>0</v>
      </c>
    </row>
    <row r="547" spans="1:20" hidden="1">
      <c r="D547" s="11" t="str">
        <f t="shared" si="63"/>
        <v/>
      </c>
      <c r="E547" s="14"/>
      <c r="F547" s="13" t="str">
        <f t="shared" si="64"/>
        <v/>
      </c>
      <c r="G547" s="22">
        <v>3.5000000000000003E-2</v>
      </c>
      <c r="H547" s="13" t="str">
        <f t="shared" si="65"/>
        <v/>
      </c>
      <c r="I547" s="11"/>
      <c r="J547" s="14">
        <v>1.4999999999999999E-2</v>
      </c>
      <c r="K547" s="15" t="str">
        <f t="shared" si="66"/>
        <v/>
      </c>
      <c r="L547" s="16">
        <f t="shared" si="67"/>
        <v>0</v>
      </c>
      <c r="M547" s="11" t="str">
        <f t="shared" si="68"/>
        <v/>
      </c>
      <c r="N547" s="17" t="str">
        <f t="shared" si="69"/>
        <v/>
      </c>
      <c r="O547" s="18" t="str">
        <f t="shared" si="70"/>
        <v/>
      </c>
      <c r="P547" s="55"/>
      <c r="Q547" s="54">
        <f>Таблица255445[[#This Row],[Витрина]]*11%</f>
        <v>0</v>
      </c>
      <c r="R547" s="56">
        <f>Таблица255445[[#This Row],[Витрина]]-Q547</f>
        <v>0</v>
      </c>
      <c r="S547" s="57">
        <f>Таблица255445[[#This Row],[Витрина]]*8%</f>
        <v>0</v>
      </c>
      <c r="T547" s="56">
        <f>Таблица255445[[#This Row],[Витрина]]-(Q547+S547)</f>
        <v>0</v>
      </c>
    </row>
    <row r="548" spans="1:20" hidden="1">
      <c r="A548" s="24" t="s">
        <v>352</v>
      </c>
      <c r="B548" s="10">
        <v>18200</v>
      </c>
      <c r="D548" s="11" t="str">
        <f t="shared" si="63"/>
        <v/>
      </c>
      <c r="E548" s="14"/>
      <c r="F548" s="13" t="str">
        <f t="shared" si="64"/>
        <v/>
      </c>
      <c r="G548" s="22">
        <v>3.5000000000000003E-2</v>
      </c>
      <c r="H548" s="13" t="str">
        <f t="shared" si="65"/>
        <v/>
      </c>
      <c r="I548" s="11"/>
      <c r="J548" s="14">
        <v>1.4999999999999999E-2</v>
      </c>
      <c r="K548" s="15" t="str">
        <f t="shared" si="66"/>
        <v/>
      </c>
      <c r="L548" s="16">
        <f t="shared" si="67"/>
        <v>0</v>
      </c>
      <c r="M548" s="11" t="str">
        <f t="shared" si="68"/>
        <v/>
      </c>
      <c r="N548" s="17" t="str">
        <f t="shared" si="69"/>
        <v/>
      </c>
      <c r="O548" s="18" t="str">
        <f t="shared" si="70"/>
        <v/>
      </c>
      <c r="P548" s="55"/>
      <c r="Q548" s="54">
        <f>Таблица255445[[#This Row],[Витрина]]*11%</f>
        <v>0</v>
      </c>
      <c r="R548" s="56">
        <f>Таблица255445[[#This Row],[Витрина]]-Q548</f>
        <v>0</v>
      </c>
      <c r="S548" s="57">
        <f>Таблица255445[[#This Row],[Витрина]]*8%</f>
        <v>0</v>
      </c>
      <c r="T548" s="56">
        <f>Таблица255445[[#This Row],[Витрина]]-(Q548+S548)</f>
        <v>0</v>
      </c>
    </row>
    <row r="549" spans="1:20" hidden="1">
      <c r="A549" s="24" t="s">
        <v>353</v>
      </c>
      <c r="B549" s="10">
        <v>18000</v>
      </c>
      <c r="D549" s="11" t="str">
        <f t="shared" si="63"/>
        <v/>
      </c>
      <c r="E549" s="14"/>
      <c r="F549" s="13" t="str">
        <f t="shared" si="64"/>
        <v/>
      </c>
      <c r="G549" s="22">
        <v>3.5000000000000003E-2</v>
      </c>
      <c r="H549" s="13" t="str">
        <f t="shared" si="65"/>
        <v/>
      </c>
      <c r="I549" s="11"/>
      <c r="J549" s="14">
        <v>1.4999999999999999E-2</v>
      </c>
      <c r="K549" s="15" t="str">
        <f t="shared" si="66"/>
        <v/>
      </c>
      <c r="L549" s="16">
        <f t="shared" si="67"/>
        <v>0</v>
      </c>
      <c r="M549" s="11" t="str">
        <f t="shared" si="68"/>
        <v/>
      </c>
      <c r="N549" s="17" t="str">
        <f t="shared" si="69"/>
        <v/>
      </c>
      <c r="O549" s="18" t="str">
        <f t="shared" si="70"/>
        <v/>
      </c>
      <c r="P549" s="55"/>
      <c r="Q549" s="54">
        <f>Таблица255445[[#This Row],[Витрина]]*11%</f>
        <v>0</v>
      </c>
      <c r="R549" s="56">
        <f>Таблица255445[[#This Row],[Витрина]]-Q549</f>
        <v>0</v>
      </c>
      <c r="S549" s="57">
        <f>Таблица255445[[#This Row],[Витрина]]*8%</f>
        <v>0</v>
      </c>
      <c r="T549" s="56">
        <f>Таблица255445[[#This Row],[Витрина]]-(Q549+S549)</f>
        <v>0</v>
      </c>
    </row>
    <row r="550" spans="1:20" hidden="1">
      <c r="D550" s="11" t="str">
        <f t="shared" si="63"/>
        <v/>
      </c>
      <c r="E550" s="14"/>
      <c r="F550" s="13" t="str">
        <f t="shared" si="64"/>
        <v/>
      </c>
      <c r="G550" s="22">
        <v>3.5000000000000003E-2</v>
      </c>
      <c r="H550" s="13" t="str">
        <f t="shared" si="65"/>
        <v/>
      </c>
      <c r="I550" s="11"/>
      <c r="J550" s="14">
        <v>1.4999999999999999E-2</v>
      </c>
      <c r="K550" s="15" t="str">
        <f t="shared" si="66"/>
        <v/>
      </c>
      <c r="L550" s="16">
        <f t="shared" si="67"/>
        <v>0</v>
      </c>
      <c r="M550" s="11" t="str">
        <f t="shared" si="68"/>
        <v/>
      </c>
      <c r="N550" s="17" t="str">
        <f t="shared" si="69"/>
        <v/>
      </c>
      <c r="O550" s="18" t="str">
        <f t="shared" si="70"/>
        <v/>
      </c>
      <c r="P550" s="55"/>
      <c r="Q550" s="54">
        <f>Таблица255445[[#This Row],[Витрина]]*11%</f>
        <v>0</v>
      </c>
      <c r="R550" s="56">
        <f>Таблица255445[[#This Row],[Витрина]]-Q550</f>
        <v>0</v>
      </c>
      <c r="S550" s="57">
        <f>Таблица255445[[#This Row],[Витрина]]*8%</f>
        <v>0</v>
      </c>
      <c r="T550" s="56">
        <f>Таблица255445[[#This Row],[Витрина]]-(Q550+S550)</f>
        <v>0</v>
      </c>
    </row>
    <row r="551" spans="1:20" hidden="1">
      <c r="A551" s="24" t="s">
        <v>354</v>
      </c>
      <c r="B551" s="10">
        <v>17100</v>
      </c>
      <c r="D551" s="11" t="str">
        <f t="shared" si="63"/>
        <v/>
      </c>
      <c r="E551" s="14"/>
      <c r="F551" s="13" t="str">
        <f t="shared" si="64"/>
        <v/>
      </c>
      <c r="G551" s="22">
        <v>3.5000000000000003E-2</v>
      </c>
      <c r="H551" s="13" t="str">
        <f t="shared" si="65"/>
        <v/>
      </c>
      <c r="I551" s="11"/>
      <c r="J551" s="14">
        <v>1.4999999999999999E-2</v>
      </c>
      <c r="K551" s="15" t="str">
        <f t="shared" si="66"/>
        <v/>
      </c>
      <c r="L551" s="16">
        <f t="shared" si="67"/>
        <v>0</v>
      </c>
      <c r="M551" s="11" t="str">
        <f t="shared" si="68"/>
        <v/>
      </c>
      <c r="N551" s="17" t="str">
        <f t="shared" si="69"/>
        <v/>
      </c>
      <c r="O551" s="18" t="str">
        <f t="shared" si="70"/>
        <v/>
      </c>
      <c r="P551" s="55"/>
      <c r="Q551" s="54">
        <f>Таблица255445[[#This Row],[Витрина]]*11%</f>
        <v>0</v>
      </c>
      <c r="R551" s="56">
        <f>Таблица255445[[#This Row],[Витрина]]-Q551</f>
        <v>0</v>
      </c>
      <c r="S551" s="57">
        <f>Таблица255445[[#This Row],[Витрина]]*8%</f>
        <v>0</v>
      </c>
      <c r="T551" s="56">
        <f>Таблица255445[[#This Row],[Витрина]]-(Q551+S551)</f>
        <v>0</v>
      </c>
    </row>
    <row r="552" spans="1:20" hidden="1">
      <c r="A552" t="s">
        <v>355</v>
      </c>
      <c r="B552" s="10">
        <v>17100</v>
      </c>
      <c r="D552" s="11" t="str">
        <f>IF(AND(F552&lt;&gt;"",H552&lt;&gt;"",I552&lt;&gt;"",K552&lt;&gt;""),F552+H552+I552+K552,"")</f>
        <v/>
      </c>
      <c r="E552" s="14"/>
      <c r="F552" s="13" t="str">
        <f t="shared" si="64"/>
        <v/>
      </c>
      <c r="G552" s="22">
        <v>3.5000000000000003E-2</v>
      </c>
      <c r="H552" s="13" t="str">
        <f t="shared" si="65"/>
        <v/>
      </c>
      <c r="I552" s="11"/>
      <c r="J552" s="14">
        <v>1.4999999999999999E-2</v>
      </c>
      <c r="K552" s="15" t="str">
        <f t="shared" si="66"/>
        <v/>
      </c>
      <c r="L552" s="16">
        <f t="shared" si="67"/>
        <v>0</v>
      </c>
      <c r="M552" s="11" t="str">
        <f t="shared" si="68"/>
        <v/>
      </c>
      <c r="N552" s="17" t="str">
        <f t="shared" si="69"/>
        <v/>
      </c>
      <c r="O552" s="18" t="str">
        <f t="shared" si="70"/>
        <v/>
      </c>
      <c r="P552" s="55"/>
      <c r="Q552" s="54">
        <f>Таблица255445[[#This Row],[Витрина]]*11%</f>
        <v>0</v>
      </c>
      <c r="R552" s="56">
        <f>Таблица255445[[#This Row],[Витрина]]-Q552</f>
        <v>0</v>
      </c>
      <c r="S552" s="57">
        <f>Таблица255445[[#This Row],[Витрина]]*8%</f>
        <v>0</v>
      </c>
      <c r="T552" s="56">
        <f>Таблица255445[[#This Row],[Витрина]]-(Q552+S552)</f>
        <v>0</v>
      </c>
    </row>
    <row r="553" spans="1:20" hidden="1">
      <c r="A553" s="24" t="s">
        <v>356</v>
      </c>
      <c r="B553" s="10">
        <v>18600</v>
      </c>
      <c r="D553" s="11" t="str">
        <f t="shared" si="63"/>
        <v/>
      </c>
      <c r="E553" s="14"/>
      <c r="F553" s="13" t="str">
        <f t="shared" si="64"/>
        <v/>
      </c>
      <c r="G553" s="22">
        <v>3.5000000000000003E-2</v>
      </c>
      <c r="H553" s="13" t="str">
        <f t="shared" si="65"/>
        <v/>
      </c>
      <c r="I553" s="11"/>
      <c r="J553" s="14">
        <v>1.4999999999999999E-2</v>
      </c>
      <c r="K553" s="15" t="str">
        <f t="shared" si="66"/>
        <v/>
      </c>
      <c r="L553" s="16">
        <f t="shared" si="67"/>
        <v>0</v>
      </c>
      <c r="M553" s="11" t="str">
        <f t="shared" si="68"/>
        <v/>
      </c>
      <c r="N553" s="17" t="str">
        <f t="shared" si="69"/>
        <v/>
      </c>
      <c r="O553" s="18" t="str">
        <f t="shared" si="70"/>
        <v/>
      </c>
      <c r="P553" s="55"/>
      <c r="Q553" s="54">
        <f>Таблица255445[[#This Row],[Витрина]]*11%</f>
        <v>0</v>
      </c>
      <c r="R553" s="56">
        <f>Таблица255445[[#This Row],[Витрина]]-Q553</f>
        <v>0</v>
      </c>
      <c r="S553" s="57">
        <f>Таблица255445[[#This Row],[Витрина]]*8%</f>
        <v>0</v>
      </c>
      <c r="T553" s="56">
        <f>Таблица255445[[#This Row],[Витрина]]-(Q553+S553)</f>
        <v>0</v>
      </c>
    </row>
    <row r="554" spans="1:20" hidden="1">
      <c r="A554" s="24" t="s">
        <v>357</v>
      </c>
      <c r="B554" s="10">
        <v>18600</v>
      </c>
      <c r="D554" s="11" t="str">
        <f t="shared" si="63"/>
        <v/>
      </c>
      <c r="E554" s="14"/>
      <c r="F554" s="13" t="str">
        <f t="shared" si="64"/>
        <v/>
      </c>
      <c r="G554" s="22">
        <v>3.5000000000000003E-2</v>
      </c>
      <c r="H554" s="13" t="str">
        <f t="shared" si="65"/>
        <v/>
      </c>
      <c r="I554" s="11"/>
      <c r="J554" s="14">
        <v>1.4999999999999999E-2</v>
      </c>
      <c r="K554" s="15" t="str">
        <f t="shared" si="66"/>
        <v/>
      </c>
      <c r="L554" s="16">
        <f t="shared" si="67"/>
        <v>0</v>
      </c>
      <c r="M554" s="11" t="str">
        <f t="shared" si="68"/>
        <v/>
      </c>
      <c r="N554" s="17" t="str">
        <f t="shared" si="69"/>
        <v/>
      </c>
      <c r="O554" s="18" t="str">
        <f t="shared" si="70"/>
        <v/>
      </c>
      <c r="P554" s="55"/>
      <c r="Q554" s="54">
        <f>Таблица255445[[#This Row],[Витрина]]*11%</f>
        <v>0</v>
      </c>
      <c r="R554" s="56">
        <f>Таблица255445[[#This Row],[Витрина]]-Q554</f>
        <v>0</v>
      </c>
      <c r="S554" s="57">
        <f>Таблица255445[[#This Row],[Витрина]]*8%</f>
        <v>0</v>
      </c>
      <c r="T554" s="56">
        <f>Таблица255445[[#This Row],[Витрина]]-(Q554+S554)</f>
        <v>0</v>
      </c>
    </row>
    <row r="555" spans="1:20" hidden="1">
      <c r="A555" s="24" t="s">
        <v>358</v>
      </c>
      <c r="B555" s="10">
        <v>18600</v>
      </c>
      <c r="D555" s="11" t="str">
        <f t="shared" si="63"/>
        <v/>
      </c>
      <c r="E555" s="14"/>
      <c r="F555" s="13" t="str">
        <f t="shared" si="64"/>
        <v/>
      </c>
      <c r="G555" s="22">
        <v>3.5000000000000003E-2</v>
      </c>
      <c r="H555" s="13" t="str">
        <f t="shared" si="65"/>
        <v/>
      </c>
      <c r="I555" s="11"/>
      <c r="J555" s="14">
        <v>1.4999999999999999E-2</v>
      </c>
      <c r="K555" s="15" t="str">
        <f t="shared" si="66"/>
        <v/>
      </c>
      <c r="L555" s="16">
        <f t="shared" si="67"/>
        <v>0</v>
      </c>
      <c r="M555" s="11" t="str">
        <f t="shared" si="68"/>
        <v/>
      </c>
      <c r="N555" s="17" t="str">
        <f t="shared" si="69"/>
        <v/>
      </c>
      <c r="O555" s="18" t="str">
        <f t="shared" si="70"/>
        <v/>
      </c>
      <c r="P555" s="55"/>
      <c r="Q555" s="54">
        <f>Таблица255445[[#This Row],[Витрина]]*11%</f>
        <v>0</v>
      </c>
      <c r="R555" s="56">
        <f>Таблица255445[[#This Row],[Витрина]]-Q555</f>
        <v>0</v>
      </c>
      <c r="S555" s="57">
        <f>Таблица255445[[#This Row],[Витрина]]*8%</f>
        <v>0</v>
      </c>
      <c r="T555" s="56">
        <f>Таблица255445[[#This Row],[Витрина]]-(Q555+S555)</f>
        <v>0</v>
      </c>
    </row>
    <row r="556" spans="1:20" hidden="1">
      <c r="A556" s="19" t="s">
        <v>359</v>
      </c>
      <c r="B556" s="10">
        <v>18600</v>
      </c>
      <c r="D556" s="13" t="str">
        <f>IF(AND(F556&lt;&gt;"",H556&lt;&gt;"",I556&lt;&gt;"",K556&lt;&gt;""),F556+H556+I556+K556,"")</f>
        <v/>
      </c>
      <c r="E556" s="31"/>
      <c r="F556" s="13" t="str">
        <f t="shared" si="64"/>
        <v/>
      </c>
      <c r="G556" s="22">
        <v>3.5000000000000003E-2</v>
      </c>
      <c r="H556" s="13" t="str">
        <f t="shared" si="65"/>
        <v/>
      </c>
      <c r="I556" s="13"/>
      <c r="J556" s="14">
        <v>1.4999999999999999E-2</v>
      </c>
      <c r="K556" s="15" t="str">
        <f t="shared" si="66"/>
        <v/>
      </c>
      <c r="L556" s="16">
        <f t="shared" si="67"/>
        <v>0</v>
      </c>
      <c r="M556" s="13" t="str">
        <f t="shared" si="68"/>
        <v/>
      </c>
      <c r="N556" s="17" t="str">
        <f t="shared" si="69"/>
        <v/>
      </c>
      <c r="O556" s="32" t="str">
        <f t="shared" si="70"/>
        <v/>
      </c>
      <c r="P556" s="55"/>
      <c r="Q556" s="54">
        <f>Таблица255445[[#This Row],[Витрина]]*11%</f>
        <v>0</v>
      </c>
      <c r="R556" s="56">
        <f>Таблица255445[[#This Row],[Витрина]]-Q556</f>
        <v>0</v>
      </c>
      <c r="S556" s="57">
        <f>Таблица255445[[#This Row],[Витрина]]*8%</f>
        <v>0</v>
      </c>
      <c r="T556" s="56">
        <f>Таблица255445[[#This Row],[Витрина]]-(Q556+S556)</f>
        <v>0</v>
      </c>
    </row>
    <row r="557" spans="1:20" hidden="1">
      <c r="D557" s="11" t="str">
        <f t="shared" si="63"/>
        <v/>
      </c>
      <c r="E557" s="14"/>
      <c r="F557" s="13" t="str">
        <f t="shared" si="64"/>
        <v/>
      </c>
      <c r="G557" s="22">
        <v>3.5000000000000003E-2</v>
      </c>
      <c r="H557" s="13" t="str">
        <f t="shared" si="65"/>
        <v/>
      </c>
      <c r="I557" s="11"/>
      <c r="J557" s="14">
        <v>1.4999999999999999E-2</v>
      </c>
      <c r="K557" s="15" t="str">
        <f t="shared" si="66"/>
        <v/>
      </c>
      <c r="L557" s="16">
        <f t="shared" si="67"/>
        <v>0</v>
      </c>
      <c r="M557" s="11" t="str">
        <f t="shared" si="68"/>
        <v/>
      </c>
      <c r="N557" s="17" t="str">
        <f t="shared" si="69"/>
        <v/>
      </c>
      <c r="O557" s="18" t="str">
        <f t="shared" si="70"/>
        <v/>
      </c>
      <c r="P557" s="55"/>
      <c r="Q557" s="54">
        <f>Таблица255445[[#This Row],[Витрина]]*11%</f>
        <v>0</v>
      </c>
      <c r="R557" s="56">
        <f>Таблица255445[[#This Row],[Витрина]]-Q557</f>
        <v>0</v>
      </c>
      <c r="S557" s="57">
        <f>Таблица255445[[#This Row],[Витрина]]*8%</f>
        <v>0</v>
      </c>
      <c r="T557" s="56">
        <f>Таблица255445[[#This Row],[Витрина]]-(Q557+S557)</f>
        <v>0</v>
      </c>
    </row>
    <row r="558" spans="1:20" hidden="1">
      <c r="A558" t="s">
        <v>360</v>
      </c>
      <c r="B558" s="10">
        <v>20500</v>
      </c>
      <c r="D558" s="11" t="str">
        <f>IF(AND(F558&lt;&gt;"",H558&lt;&gt;"",I558&lt;&gt;"",K558&lt;&gt;""),F558+H558+I558+K558,"")</f>
        <v/>
      </c>
      <c r="E558" s="14"/>
      <c r="F558" s="13" t="str">
        <f t="shared" si="64"/>
        <v/>
      </c>
      <c r="G558" s="22">
        <v>3.5000000000000003E-2</v>
      </c>
      <c r="H558" s="13" t="str">
        <f t="shared" si="65"/>
        <v/>
      </c>
      <c r="I558" s="11"/>
      <c r="J558" s="14">
        <v>1.4999999999999999E-2</v>
      </c>
      <c r="K558" s="15" t="str">
        <f t="shared" si="66"/>
        <v/>
      </c>
      <c r="L558" s="16">
        <f t="shared" si="67"/>
        <v>0</v>
      </c>
      <c r="M558" s="11" t="str">
        <f t="shared" si="68"/>
        <v/>
      </c>
      <c r="N558" s="17" t="str">
        <f t="shared" si="69"/>
        <v/>
      </c>
      <c r="O558" s="18" t="str">
        <f t="shared" si="70"/>
        <v/>
      </c>
      <c r="P558" s="55"/>
      <c r="Q558" s="54">
        <f>Таблица255445[[#This Row],[Витрина]]*11%</f>
        <v>0</v>
      </c>
      <c r="R558" s="56">
        <f>Таблица255445[[#This Row],[Витрина]]-Q558</f>
        <v>0</v>
      </c>
      <c r="S558" s="57">
        <f>Таблица255445[[#This Row],[Витрина]]*8%</f>
        <v>0</v>
      </c>
      <c r="T558" s="56">
        <f>Таблица255445[[#This Row],[Витрина]]-(Q558+S558)</f>
        <v>0</v>
      </c>
    </row>
    <row r="559" spans="1:20" hidden="1">
      <c r="A559" t="s">
        <v>361</v>
      </c>
      <c r="B559" s="10">
        <v>20500</v>
      </c>
      <c r="D559" s="11" t="str">
        <f>IF(AND(F559&lt;&gt;"",H559&lt;&gt;"",I559&lt;&gt;"",K559&lt;&gt;""),F559+H559+I559+K559,"")</f>
        <v/>
      </c>
      <c r="E559" s="14"/>
      <c r="F559" s="13" t="str">
        <f t="shared" si="64"/>
        <v/>
      </c>
      <c r="G559" s="22">
        <v>3.5000000000000003E-2</v>
      </c>
      <c r="H559" s="13" t="str">
        <f t="shared" si="65"/>
        <v/>
      </c>
      <c r="I559" s="11"/>
      <c r="J559" s="14">
        <v>1.4999999999999999E-2</v>
      </c>
      <c r="K559" s="15" t="str">
        <f t="shared" si="66"/>
        <v/>
      </c>
      <c r="L559" s="16">
        <f t="shared" si="67"/>
        <v>0</v>
      </c>
      <c r="M559" s="11" t="str">
        <f t="shared" si="68"/>
        <v/>
      </c>
      <c r="N559" s="17" t="str">
        <f t="shared" si="69"/>
        <v/>
      </c>
      <c r="O559" s="18" t="str">
        <f t="shared" si="70"/>
        <v/>
      </c>
      <c r="P559" s="55"/>
      <c r="Q559" s="54">
        <f>Таблица255445[[#This Row],[Витрина]]*11%</f>
        <v>0</v>
      </c>
      <c r="R559" s="56">
        <f>Таблица255445[[#This Row],[Витрина]]-Q559</f>
        <v>0</v>
      </c>
      <c r="S559" s="57">
        <f>Таблица255445[[#This Row],[Витрина]]*8%</f>
        <v>0</v>
      </c>
      <c r="T559" s="56">
        <f>Таблица255445[[#This Row],[Витрина]]-(Q559+S559)</f>
        <v>0</v>
      </c>
    </row>
    <row r="560" spans="1:20" hidden="1">
      <c r="A560" s="24" t="s">
        <v>362</v>
      </c>
      <c r="B560" s="10">
        <v>21200</v>
      </c>
      <c r="D560" s="11" t="str">
        <f t="shared" si="63"/>
        <v/>
      </c>
      <c r="E560" s="14"/>
      <c r="F560" s="13" t="str">
        <f t="shared" si="64"/>
        <v/>
      </c>
      <c r="G560" s="22">
        <v>3.5000000000000003E-2</v>
      </c>
      <c r="H560" s="13" t="str">
        <f t="shared" si="65"/>
        <v/>
      </c>
      <c r="I560" s="11"/>
      <c r="J560" s="14">
        <v>1.4999999999999999E-2</v>
      </c>
      <c r="K560" s="15" t="str">
        <f t="shared" si="66"/>
        <v/>
      </c>
      <c r="L560" s="16">
        <f t="shared" si="67"/>
        <v>0</v>
      </c>
      <c r="M560" s="11" t="str">
        <f t="shared" si="68"/>
        <v/>
      </c>
      <c r="N560" s="17" t="str">
        <f t="shared" si="69"/>
        <v/>
      </c>
      <c r="O560" s="18" t="str">
        <f t="shared" si="70"/>
        <v/>
      </c>
      <c r="P560" s="55"/>
      <c r="Q560" s="54">
        <f>Таблица255445[[#This Row],[Витрина]]*11%</f>
        <v>0</v>
      </c>
      <c r="R560" s="56">
        <f>Таблица255445[[#This Row],[Витрина]]-Q560</f>
        <v>0</v>
      </c>
      <c r="S560" s="57">
        <f>Таблица255445[[#This Row],[Витрина]]*8%</f>
        <v>0</v>
      </c>
      <c r="T560" s="56">
        <f>Таблица255445[[#This Row],[Витрина]]-(Q560+S560)</f>
        <v>0</v>
      </c>
    </row>
    <row r="561" spans="1:20" hidden="1">
      <c r="A561" s="24" t="s">
        <v>363</v>
      </c>
      <c r="B561" s="10">
        <v>21300</v>
      </c>
      <c r="D561" s="11" t="str">
        <f t="shared" si="63"/>
        <v/>
      </c>
      <c r="E561" s="14"/>
      <c r="F561" s="13" t="str">
        <f t="shared" si="64"/>
        <v/>
      </c>
      <c r="G561" s="22">
        <v>3.5000000000000003E-2</v>
      </c>
      <c r="H561" s="13" t="str">
        <f t="shared" si="65"/>
        <v/>
      </c>
      <c r="I561" s="11"/>
      <c r="J561" s="14">
        <v>1.4999999999999999E-2</v>
      </c>
      <c r="K561" s="15" t="str">
        <f t="shared" si="66"/>
        <v/>
      </c>
      <c r="L561" s="16">
        <f t="shared" si="67"/>
        <v>0</v>
      </c>
      <c r="M561" s="11" t="str">
        <f t="shared" si="68"/>
        <v/>
      </c>
      <c r="N561" s="17" t="str">
        <f t="shared" si="69"/>
        <v/>
      </c>
      <c r="O561" s="18" t="str">
        <f t="shared" si="70"/>
        <v/>
      </c>
      <c r="P561" s="55"/>
      <c r="Q561" s="54">
        <f>Таблица255445[[#This Row],[Витрина]]*11%</f>
        <v>0</v>
      </c>
      <c r="R561" s="56">
        <f>Таблица255445[[#This Row],[Витрина]]-Q561</f>
        <v>0</v>
      </c>
      <c r="S561" s="57">
        <f>Таблица255445[[#This Row],[Витрина]]*8%</f>
        <v>0</v>
      </c>
      <c r="T561" s="56">
        <f>Таблица255445[[#This Row],[Витрина]]-(Q561+S561)</f>
        <v>0</v>
      </c>
    </row>
    <row r="562" spans="1:20" hidden="1">
      <c r="A562" s="24" t="s">
        <v>364</v>
      </c>
      <c r="B562" s="10">
        <v>21300</v>
      </c>
      <c r="D562" s="11" t="str">
        <f t="shared" si="63"/>
        <v/>
      </c>
      <c r="E562" s="14"/>
      <c r="F562" s="13" t="str">
        <f t="shared" si="64"/>
        <v/>
      </c>
      <c r="G562" s="22">
        <v>3.5000000000000003E-2</v>
      </c>
      <c r="H562" s="13" t="str">
        <f t="shared" si="65"/>
        <v/>
      </c>
      <c r="I562" s="11"/>
      <c r="J562" s="14">
        <v>1.4999999999999999E-2</v>
      </c>
      <c r="K562" s="15" t="str">
        <f t="shared" si="66"/>
        <v/>
      </c>
      <c r="L562" s="16">
        <f t="shared" si="67"/>
        <v>0</v>
      </c>
      <c r="M562" s="11" t="str">
        <f t="shared" si="68"/>
        <v/>
      </c>
      <c r="N562" s="17" t="str">
        <f t="shared" si="69"/>
        <v/>
      </c>
      <c r="O562" s="18" t="str">
        <f t="shared" si="70"/>
        <v/>
      </c>
      <c r="P562" s="55"/>
      <c r="Q562" s="54">
        <f>Таблица255445[[#This Row],[Витрина]]*11%</f>
        <v>0</v>
      </c>
      <c r="R562" s="56">
        <f>Таблица255445[[#This Row],[Витрина]]-Q562</f>
        <v>0</v>
      </c>
      <c r="S562" s="57">
        <f>Таблица255445[[#This Row],[Витрина]]*8%</f>
        <v>0</v>
      </c>
      <c r="T562" s="56">
        <f>Таблица255445[[#This Row],[Витрина]]-(Q562+S562)</f>
        <v>0</v>
      </c>
    </row>
    <row r="563" spans="1:20" hidden="1">
      <c r="A563" s="24" t="s">
        <v>365</v>
      </c>
      <c r="B563" s="10">
        <v>21300</v>
      </c>
      <c r="D563" s="11" t="str">
        <f t="shared" si="63"/>
        <v/>
      </c>
      <c r="E563" s="14"/>
      <c r="F563" s="13" t="str">
        <f t="shared" si="64"/>
        <v/>
      </c>
      <c r="G563" s="22">
        <v>3.5000000000000003E-2</v>
      </c>
      <c r="H563" s="13" t="str">
        <f t="shared" si="65"/>
        <v/>
      </c>
      <c r="I563" s="11"/>
      <c r="J563" s="14">
        <v>1.4999999999999999E-2</v>
      </c>
      <c r="K563" s="15" t="str">
        <f t="shared" si="66"/>
        <v/>
      </c>
      <c r="L563" s="16">
        <f t="shared" si="67"/>
        <v>0</v>
      </c>
      <c r="M563" s="11" t="str">
        <f t="shared" si="68"/>
        <v/>
      </c>
      <c r="N563" s="17" t="str">
        <f t="shared" si="69"/>
        <v/>
      </c>
      <c r="O563" s="18" t="str">
        <f t="shared" si="70"/>
        <v/>
      </c>
      <c r="P563" s="55"/>
      <c r="Q563" s="54">
        <f>Таблица255445[[#This Row],[Витрина]]*11%</f>
        <v>0</v>
      </c>
      <c r="R563" s="56">
        <f>Таблица255445[[#This Row],[Витрина]]-Q563</f>
        <v>0</v>
      </c>
      <c r="S563" s="57">
        <f>Таблица255445[[#This Row],[Витрина]]*8%</f>
        <v>0</v>
      </c>
      <c r="T563" s="56">
        <f>Таблица255445[[#This Row],[Витрина]]-(Q563+S563)</f>
        <v>0</v>
      </c>
    </row>
    <row r="564" spans="1:20" hidden="1">
      <c r="A564" s="24" t="s">
        <v>366</v>
      </c>
      <c r="B564" s="10">
        <v>22900</v>
      </c>
      <c r="D564" s="11" t="str">
        <f t="shared" si="63"/>
        <v/>
      </c>
      <c r="E564" s="14"/>
      <c r="F564" s="13" t="str">
        <f t="shared" si="64"/>
        <v/>
      </c>
      <c r="G564" s="22">
        <v>3.5000000000000003E-2</v>
      </c>
      <c r="H564" s="13" t="str">
        <f t="shared" si="65"/>
        <v/>
      </c>
      <c r="I564" s="11"/>
      <c r="J564" s="14">
        <v>1.4999999999999999E-2</v>
      </c>
      <c r="K564" s="15" t="str">
        <f t="shared" si="66"/>
        <v/>
      </c>
      <c r="L564" s="16">
        <f t="shared" si="67"/>
        <v>0</v>
      </c>
      <c r="M564" s="11" t="str">
        <f t="shared" si="68"/>
        <v/>
      </c>
      <c r="N564" s="17" t="str">
        <f t="shared" si="69"/>
        <v/>
      </c>
      <c r="O564" s="18" t="str">
        <f t="shared" si="70"/>
        <v/>
      </c>
      <c r="P564" s="55"/>
      <c r="Q564" s="54">
        <f>Таблица255445[[#This Row],[Витрина]]*11%</f>
        <v>0</v>
      </c>
      <c r="R564" s="56">
        <f>Таблица255445[[#This Row],[Витрина]]-Q564</f>
        <v>0</v>
      </c>
      <c r="S564" s="57">
        <f>Таблица255445[[#This Row],[Витрина]]*8%</f>
        <v>0</v>
      </c>
      <c r="T564" s="56">
        <f>Таблица255445[[#This Row],[Витрина]]-(Q564+S564)</f>
        <v>0</v>
      </c>
    </row>
    <row r="565" spans="1:20" hidden="1">
      <c r="A565" s="24" t="s">
        <v>367</v>
      </c>
      <c r="B565" s="10">
        <v>22900</v>
      </c>
      <c r="D565" s="11" t="str">
        <f t="shared" si="63"/>
        <v/>
      </c>
      <c r="E565" s="14"/>
      <c r="F565" s="13" t="str">
        <f t="shared" si="64"/>
        <v/>
      </c>
      <c r="G565" s="22">
        <v>3.5000000000000003E-2</v>
      </c>
      <c r="H565" s="13" t="str">
        <f t="shared" si="65"/>
        <v/>
      </c>
      <c r="I565" s="11"/>
      <c r="J565" s="14">
        <v>1.4999999999999999E-2</v>
      </c>
      <c r="K565" s="15" t="str">
        <f t="shared" si="66"/>
        <v/>
      </c>
      <c r="L565" s="16">
        <f t="shared" si="67"/>
        <v>0</v>
      </c>
      <c r="M565" s="11" t="str">
        <f t="shared" si="68"/>
        <v/>
      </c>
      <c r="N565" s="17" t="str">
        <f t="shared" si="69"/>
        <v/>
      </c>
      <c r="O565" s="18" t="str">
        <f t="shared" si="70"/>
        <v/>
      </c>
      <c r="P565" s="55"/>
      <c r="Q565" s="54">
        <f>Таблица255445[[#This Row],[Витрина]]*11%</f>
        <v>0</v>
      </c>
      <c r="R565" s="56">
        <f>Таблица255445[[#This Row],[Витрина]]-Q565</f>
        <v>0</v>
      </c>
      <c r="S565" s="57">
        <f>Таблица255445[[#This Row],[Витрина]]*8%</f>
        <v>0</v>
      </c>
      <c r="T565" s="56">
        <f>Таблица255445[[#This Row],[Витрина]]-(Q565+S565)</f>
        <v>0</v>
      </c>
    </row>
    <row r="566" spans="1:20" hidden="1">
      <c r="A566" s="24" t="s">
        <v>368</v>
      </c>
      <c r="B566" s="10">
        <v>23000</v>
      </c>
      <c r="D566" s="11" t="str">
        <f t="shared" si="63"/>
        <v/>
      </c>
      <c r="E566" s="14"/>
      <c r="F566" s="13" t="str">
        <f t="shared" si="64"/>
        <v/>
      </c>
      <c r="G566" s="22">
        <v>3.5000000000000003E-2</v>
      </c>
      <c r="H566" s="13" t="str">
        <f t="shared" si="65"/>
        <v/>
      </c>
      <c r="I566" s="11"/>
      <c r="J566" s="14">
        <v>1.4999999999999999E-2</v>
      </c>
      <c r="K566" s="15" t="str">
        <f t="shared" si="66"/>
        <v/>
      </c>
      <c r="L566" s="16">
        <f t="shared" si="67"/>
        <v>0</v>
      </c>
      <c r="M566" s="11" t="str">
        <f t="shared" si="68"/>
        <v/>
      </c>
      <c r="N566" s="17" t="str">
        <f t="shared" si="69"/>
        <v/>
      </c>
      <c r="O566" s="18" t="str">
        <f t="shared" si="70"/>
        <v/>
      </c>
      <c r="P566" s="55"/>
      <c r="Q566" s="54">
        <f>Таблица255445[[#This Row],[Витрина]]*11%</f>
        <v>0</v>
      </c>
      <c r="R566" s="56">
        <f>Таблица255445[[#This Row],[Витрина]]-Q566</f>
        <v>0</v>
      </c>
      <c r="S566" s="57">
        <f>Таблица255445[[#This Row],[Витрина]]*8%</f>
        <v>0</v>
      </c>
      <c r="T566" s="56">
        <f>Таблица255445[[#This Row],[Витрина]]-(Q566+S566)</f>
        <v>0</v>
      </c>
    </row>
    <row r="567" spans="1:20" hidden="1">
      <c r="A567" s="24" t="s">
        <v>369</v>
      </c>
      <c r="B567" s="10">
        <v>22900</v>
      </c>
      <c r="D567" s="11" t="str">
        <f t="shared" si="63"/>
        <v/>
      </c>
      <c r="E567" s="14"/>
      <c r="F567" s="13" t="str">
        <f t="shared" si="64"/>
        <v/>
      </c>
      <c r="G567" s="22">
        <v>3.5000000000000003E-2</v>
      </c>
      <c r="H567" s="13" t="str">
        <f t="shared" si="65"/>
        <v/>
      </c>
      <c r="I567" s="11"/>
      <c r="J567" s="14">
        <v>1.4999999999999999E-2</v>
      </c>
      <c r="K567" s="15" t="str">
        <f t="shared" si="66"/>
        <v/>
      </c>
      <c r="L567" s="16">
        <f t="shared" si="67"/>
        <v>0</v>
      </c>
      <c r="M567" s="11" t="str">
        <f t="shared" si="68"/>
        <v/>
      </c>
      <c r="N567" s="17" t="str">
        <f t="shared" si="69"/>
        <v/>
      </c>
      <c r="O567" s="18" t="str">
        <f t="shared" si="70"/>
        <v/>
      </c>
      <c r="P567" s="55"/>
      <c r="Q567" s="54">
        <f>Таблица255445[[#This Row],[Витрина]]*11%</f>
        <v>0</v>
      </c>
      <c r="R567" s="56">
        <f>Таблица255445[[#This Row],[Витрина]]-Q567</f>
        <v>0</v>
      </c>
      <c r="S567" s="57">
        <f>Таблица255445[[#This Row],[Витрина]]*8%</f>
        <v>0</v>
      </c>
      <c r="T567" s="56">
        <f>Таблица255445[[#This Row],[Витрина]]-(Q567+S567)</f>
        <v>0</v>
      </c>
    </row>
    <row r="568" spans="1:20" hidden="1">
      <c r="A568" t="s">
        <v>370</v>
      </c>
      <c r="B568" s="10">
        <v>24300</v>
      </c>
      <c r="D568" s="11" t="str">
        <f>IF(AND(F568&lt;&gt;"",H568&lt;&gt;"",I568&lt;&gt;"",K568&lt;&gt;""),F568+H568+I568+K568,"")</f>
        <v/>
      </c>
      <c r="E568" s="14"/>
      <c r="F568" s="13" t="str">
        <f t="shared" si="64"/>
        <v/>
      </c>
      <c r="G568" s="22">
        <v>3.5000000000000003E-2</v>
      </c>
      <c r="H568" s="13" t="str">
        <f t="shared" si="65"/>
        <v/>
      </c>
      <c r="I568" s="11"/>
      <c r="J568" s="14">
        <v>1.4999999999999999E-2</v>
      </c>
      <c r="K568" s="15" t="str">
        <f t="shared" si="66"/>
        <v/>
      </c>
      <c r="L568" s="16">
        <f t="shared" si="67"/>
        <v>0</v>
      </c>
      <c r="M568" s="11" t="str">
        <f t="shared" si="68"/>
        <v/>
      </c>
      <c r="N568" s="17" t="str">
        <f t="shared" si="69"/>
        <v/>
      </c>
      <c r="O568" s="18" t="str">
        <f t="shared" si="70"/>
        <v/>
      </c>
      <c r="P568" s="55"/>
      <c r="Q568" s="54">
        <f>Таблица255445[[#This Row],[Витрина]]*11%</f>
        <v>0</v>
      </c>
      <c r="R568" s="56">
        <f>Таблица255445[[#This Row],[Витрина]]-Q568</f>
        <v>0</v>
      </c>
      <c r="S568" s="57">
        <f>Таблица255445[[#This Row],[Витрина]]*8%</f>
        <v>0</v>
      </c>
      <c r="T568" s="56">
        <f>Таблица255445[[#This Row],[Витрина]]-(Q568+S568)</f>
        <v>0</v>
      </c>
    </row>
    <row r="569" spans="1:20" hidden="1">
      <c r="A569" t="s">
        <v>371</v>
      </c>
      <c r="B569" s="10">
        <v>24300</v>
      </c>
      <c r="D569" s="11" t="str">
        <f>IF(AND(F569&lt;&gt;"",H569&lt;&gt;"",I569&lt;&gt;"",K569&lt;&gt;""),F569+H569+I569+K569,"")</f>
        <v/>
      </c>
      <c r="E569" s="14"/>
      <c r="F569" s="13" t="str">
        <f t="shared" si="64"/>
        <v/>
      </c>
      <c r="G569" s="22">
        <v>3.5000000000000003E-2</v>
      </c>
      <c r="H569" s="13" t="str">
        <f t="shared" si="65"/>
        <v/>
      </c>
      <c r="I569" s="11"/>
      <c r="J569" s="14">
        <v>1.4999999999999999E-2</v>
      </c>
      <c r="K569" s="15" t="str">
        <f t="shared" si="66"/>
        <v/>
      </c>
      <c r="L569" s="16">
        <f t="shared" si="67"/>
        <v>0</v>
      </c>
      <c r="M569" s="11" t="str">
        <f t="shared" si="68"/>
        <v/>
      </c>
      <c r="N569" s="17" t="str">
        <f t="shared" si="69"/>
        <v/>
      </c>
      <c r="O569" s="18" t="str">
        <f t="shared" si="70"/>
        <v/>
      </c>
      <c r="P569" s="55"/>
      <c r="Q569" s="54">
        <f>Таблица255445[[#This Row],[Витрина]]*11%</f>
        <v>0</v>
      </c>
      <c r="R569" s="56">
        <f>Таблица255445[[#This Row],[Витрина]]-Q569</f>
        <v>0</v>
      </c>
      <c r="S569" s="57">
        <f>Таблица255445[[#This Row],[Витрина]]*8%</f>
        <v>0</v>
      </c>
      <c r="T569" s="56">
        <f>Таблица255445[[#This Row],[Витрина]]-(Q569+S569)</f>
        <v>0</v>
      </c>
    </row>
    <row r="570" spans="1:20" hidden="1">
      <c r="A570" t="s">
        <v>372</v>
      </c>
      <c r="B570" s="10">
        <v>24300</v>
      </c>
      <c r="D570" s="11" t="str">
        <f>IF(AND(F570&lt;&gt;"",H570&lt;&gt;"",I570&lt;&gt;"",K570&lt;&gt;""),F570+H570+I570+K570,"")</f>
        <v/>
      </c>
      <c r="E570" s="14"/>
      <c r="F570" s="13" t="str">
        <f t="shared" si="64"/>
        <v/>
      </c>
      <c r="G570" s="22">
        <v>3.5000000000000003E-2</v>
      </c>
      <c r="H570" s="13" t="str">
        <f t="shared" si="65"/>
        <v/>
      </c>
      <c r="I570" s="11"/>
      <c r="J570" s="14">
        <v>1.4999999999999999E-2</v>
      </c>
      <c r="K570" s="15" t="str">
        <f t="shared" si="66"/>
        <v/>
      </c>
      <c r="L570" s="16">
        <f t="shared" si="67"/>
        <v>0</v>
      </c>
      <c r="M570" s="11" t="str">
        <f t="shared" si="68"/>
        <v/>
      </c>
      <c r="N570" s="17" t="str">
        <f t="shared" si="69"/>
        <v/>
      </c>
      <c r="O570" s="18" t="str">
        <f t="shared" si="70"/>
        <v/>
      </c>
      <c r="P570" s="55"/>
      <c r="Q570" s="54">
        <f>Таблица255445[[#This Row],[Витрина]]*11%</f>
        <v>0</v>
      </c>
      <c r="R570" s="56">
        <f>Таблица255445[[#This Row],[Витрина]]-Q570</f>
        <v>0</v>
      </c>
      <c r="S570" s="57">
        <f>Таблица255445[[#This Row],[Витрина]]*8%</f>
        <v>0</v>
      </c>
      <c r="T570" s="56">
        <f>Таблица255445[[#This Row],[Витрина]]-(Q570+S570)</f>
        <v>0</v>
      </c>
    </row>
    <row r="571" spans="1:20" hidden="1">
      <c r="D571" s="11" t="str">
        <f t="shared" ref="D571:D631" si="71">IF(AND(F571&lt;&gt;"",H571&lt;&gt;"",I571&lt;&gt;"",K571&lt;&gt;""),F571+H571+I571+K571,"")</f>
        <v/>
      </c>
      <c r="E571" s="14"/>
      <c r="F571" s="13" t="str">
        <f t="shared" si="64"/>
        <v/>
      </c>
      <c r="G571" s="22">
        <v>3.5000000000000003E-2</v>
      </c>
      <c r="H571" s="13" t="str">
        <f t="shared" si="65"/>
        <v/>
      </c>
      <c r="I571" s="11"/>
      <c r="J571" s="14">
        <v>1.4999999999999999E-2</v>
      </c>
      <c r="K571" s="15" t="str">
        <f t="shared" si="66"/>
        <v/>
      </c>
      <c r="L571" s="16">
        <f t="shared" si="67"/>
        <v>0</v>
      </c>
      <c r="M571" s="11" t="str">
        <f t="shared" si="68"/>
        <v/>
      </c>
      <c r="N571" s="17" t="str">
        <f t="shared" si="69"/>
        <v/>
      </c>
      <c r="O571" s="18" t="str">
        <f t="shared" si="70"/>
        <v/>
      </c>
      <c r="P571" s="55"/>
      <c r="Q571" s="54">
        <f>Таблица255445[[#This Row],[Витрина]]*11%</f>
        <v>0</v>
      </c>
      <c r="R571" s="56">
        <f>Таблица255445[[#This Row],[Витрина]]-Q571</f>
        <v>0</v>
      </c>
      <c r="S571" s="57">
        <f>Таблица255445[[#This Row],[Витрина]]*8%</f>
        <v>0</v>
      </c>
      <c r="T571" s="56">
        <f>Таблица255445[[#This Row],[Витрина]]-(Q571+S571)</f>
        <v>0</v>
      </c>
    </row>
    <row r="572" spans="1:20" hidden="1">
      <c r="A572" s="24" t="s">
        <v>373</v>
      </c>
      <c r="B572" s="10">
        <v>27600</v>
      </c>
      <c r="D572" s="11" t="str">
        <f t="shared" si="71"/>
        <v/>
      </c>
      <c r="E572" s="14"/>
      <c r="F572" s="13" t="str">
        <f t="shared" si="64"/>
        <v/>
      </c>
      <c r="G572" s="22">
        <v>3.5000000000000003E-2</v>
      </c>
      <c r="H572" s="13" t="str">
        <f t="shared" si="65"/>
        <v/>
      </c>
      <c r="I572" s="11"/>
      <c r="J572" s="14">
        <v>1.4999999999999999E-2</v>
      </c>
      <c r="K572" s="15" t="str">
        <f t="shared" si="66"/>
        <v/>
      </c>
      <c r="L572" s="16">
        <f t="shared" si="67"/>
        <v>0</v>
      </c>
      <c r="M572" s="11" t="str">
        <f t="shared" si="68"/>
        <v/>
      </c>
      <c r="N572" s="17" t="str">
        <f t="shared" si="69"/>
        <v/>
      </c>
      <c r="O572" s="18" t="str">
        <f t="shared" si="70"/>
        <v/>
      </c>
      <c r="P572" s="55"/>
      <c r="Q572" s="54">
        <f>Таблица255445[[#This Row],[Витрина]]*11%</f>
        <v>0</v>
      </c>
      <c r="R572" s="56">
        <f>Таблица255445[[#This Row],[Витрина]]-Q572</f>
        <v>0</v>
      </c>
      <c r="S572" s="57">
        <f>Таблица255445[[#This Row],[Витрина]]*8%</f>
        <v>0</v>
      </c>
      <c r="T572" s="56">
        <f>Таблица255445[[#This Row],[Витрина]]-(Q572+S572)</f>
        <v>0</v>
      </c>
    </row>
    <row r="573" spans="1:20" hidden="1">
      <c r="A573" s="24" t="s">
        <v>374</v>
      </c>
      <c r="B573" s="10">
        <v>27600</v>
      </c>
      <c r="D573" s="11" t="str">
        <f t="shared" si="71"/>
        <v/>
      </c>
      <c r="E573" s="14"/>
      <c r="F573" s="13" t="str">
        <f t="shared" si="64"/>
        <v/>
      </c>
      <c r="G573" s="22">
        <v>3.5000000000000003E-2</v>
      </c>
      <c r="H573" s="13" t="str">
        <f t="shared" si="65"/>
        <v/>
      </c>
      <c r="I573" s="11"/>
      <c r="J573" s="14">
        <v>1.4999999999999999E-2</v>
      </c>
      <c r="K573" s="15" t="str">
        <f t="shared" si="66"/>
        <v/>
      </c>
      <c r="L573" s="16">
        <f t="shared" si="67"/>
        <v>0</v>
      </c>
      <c r="M573" s="11" t="str">
        <f t="shared" si="68"/>
        <v/>
      </c>
      <c r="N573" s="17" t="str">
        <f t="shared" si="69"/>
        <v/>
      </c>
      <c r="O573" s="18" t="str">
        <f t="shared" si="70"/>
        <v/>
      </c>
      <c r="P573" s="55"/>
      <c r="Q573" s="54">
        <f>Таблица255445[[#This Row],[Витрина]]*11%</f>
        <v>0</v>
      </c>
      <c r="R573" s="56">
        <f>Таблица255445[[#This Row],[Витрина]]-Q573</f>
        <v>0</v>
      </c>
      <c r="S573" s="57">
        <f>Таблица255445[[#This Row],[Витрина]]*8%</f>
        <v>0</v>
      </c>
      <c r="T573" s="56">
        <f>Таблица255445[[#This Row],[Витрина]]-(Q573+S573)</f>
        <v>0</v>
      </c>
    </row>
    <row r="574" spans="1:20" hidden="1">
      <c r="A574" s="24" t="s">
        <v>375</v>
      </c>
      <c r="B574" s="10">
        <v>28500</v>
      </c>
      <c r="D574" s="11" t="str">
        <f t="shared" si="71"/>
        <v/>
      </c>
      <c r="E574" s="14"/>
      <c r="F574" s="13" t="str">
        <f t="shared" si="64"/>
        <v/>
      </c>
      <c r="G574" s="22">
        <v>3.5000000000000003E-2</v>
      </c>
      <c r="H574" s="13" t="str">
        <f t="shared" si="65"/>
        <v/>
      </c>
      <c r="I574" s="11"/>
      <c r="J574" s="14">
        <v>1.4999999999999999E-2</v>
      </c>
      <c r="K574" s="15" t="str">
        <f t="shared" si="66"/>
        <v/>
      </c>
      <c r="L574" s="16">
        <f t="shared" si="67"/>
        <v>0</v>
      </c>
      <c r="M574" s="11" t="str">
        <f t="shared" si="68"/>
        <v/>
      </c>
      <c r="N574" s="17" t="str">
        <f t="shared" si="69"/>
        <v/>
      </c>
      <c r="O574" s="18" t="str">
        <f t="shared" si="70"/>
        <v/>
      </c>
      <c r="P574" s="55"/>
      <c r="Q574" s="54">
        <f>Таблица255445[[#This Row],[Витрина]]*11%</f>
        <v>0</v>
      </c>
      <c r="R574" s="56">
        <f>Таблица255445[[#This Row],[Витрина]]-Q574</f>
        <v>0</v>
      </c>
      <c r="S574" s="57">
        <f>Таблица255445[[#This Row],[Витрина]]*8%</f>
        <v>0</v>
      </c>
      <c r="T574" s="56">
        <f>Таблица255445[[#This Row],[Витрина]]-(Q574+S574)</f>
        <v>0</v>
      </c>
    </row>
    <row r="575" spans="1:20" hidden="1">
      <c r="A575" s="24" t="s">
        <v>376</v>
      </c>
      <c r="B575" s="10">
        <v>28500</v>
      </c>
      <c r="D575" s="11" t="str">
        <f t="shared" si="71"/>
        <v/>
      </c>
      <c r="E575" s="14"/>
      <c r="F575" s="13" t="str">
        <f t="shared" si="64"/>
        <v/>
      </c>
      <c r="G575" s="22">
        <v>3.5000000000000003E-2</v>
      </c>
      <c r="H575" s="13" t="str">
        <f t="shared" si="65"/>
        <v/>
      </c>
      <c r="I575" s="11"/>
      <c r="J575" s="14">
        <v>1.4999999999999999E-2</v>
      </c>
      <c r="K575" s="15" t="str">
        <f t="shared" si="66"/>
        <v/>
      </c>
      <c r="L575" s="16">
        <f t="shared" si="67"/>
        <v>0</v>
      </c>
      <c r="M575" s="11" t="str">
        <f t="shared" si="68"/>
        <v/>
      </c>
      <c r="N575" s="17" t="str">
        <f t="shared" si="69"/>
        <v/>
      </c>
      <c r="O575" s="18" t="str">
        <f t="shared" si="70"/>
        <v/>
      </c>
      <c r="P575" s="55"/>
      <c r="Q575" s="54">
        <f>Таблица255445[[#This Row],[Витрина]]*11%</f>
        <v>0</v>
      </c>
      <c r="R575" s="56">
        <f>Таблица255445[[#This Row],[Витрина]]-Q575</f>
        <v>0</v>
      </c>
      <c r="S575" s="57">
        <f>Таблица255445[[#This Row],[Витрина]]*8%</f>
        <v>0</v>
      </c>
      <c r="T575" s="56">
        <f>Таблица255445[[#This Row],[Витрина]]-(Q575+S575)</f>
        <v>0</v>
      </c>
    </row>
    <row r="576" spans="1:20" hidden="1">
      <c r="D576" s="11" t="str">
        <f t="shared" si="71"/>
        <v/>
      </c>
      <c r="E576" s="14"/>
      <c r="F576" s="13" t="str">
        <f t="shared" si="64"/>
        <v/>
      </c>
      <c r="G576" s="22">
        <v>3.5000000000000003E-2</v>
      </c>
      <c r="H576" s="13" t="str">
        <f t="shared" si="65"/>
        <v/>
      </c>
      <c r="I576" s="11"/>
      <c r="J576" s="14">
        <v>1.4999999999999999E-2</v>
      </c>
      <c r="K576" s="15" t="str">
        <f t="shared" si="66"/>
        <v/>
      </c>
      <c r="L576" s="16">
        <f t="shared" si="67"/>
        <v>0</v>
      </c>
      <c r="M576" s="11" t="str">
        <f t="shared" si="68"/>
        <v/>
      </c>
      <c r="N576" s="17" t="str">
        <f t="shared" si="69"/>
        <v/>
      </c>
      <c r="O576" s="18" t="str">
        <f t="shared" si="70"/>
        <v/>
      </c>
      <c r="P576" s="55"/>
      <c r="Q576" s="54">
        <f>Таблица255445[[#This Row],[Витрина]]*11%</f>
        <v>0</v>
      </c>
      <c r="R576" s="56">
        <f>Таблица255445[[#This Row],[Витрина]]-Q576</f>
        <v>0</v>
      </c>
      <c r="S576" s="57">
        <f>Таблица255445[[#This Row],[Витрина]]*8%</f>
        <v>0</v>
      </c>
      <c r="T576" s="56">
        <f>Таблица255445[[#This Row],[Витрина]]-(Q576+S576)</f>
        <v>0</v>
      </c>
    </row>
    <row r="577" spans="1:20" hidden="1">
      <c r="A577" s="24" t="s">
        <v>377</v>
      </c>
      <c r="B577" s="10">
        <v>25700</v>
      </c>
      <c r="D577" s="11" t="str">
        <f t="shared" si="71"/>
        <v/>
      </c>
      <c r="E577" s="14"/>
      <c r="F577" s="13" t="str">
        <f t="shared" si="64"/>
        <v/>
      </c>
      <c r="G577" s="22">
        <v>3.5000000000000003E-2</v>
      </c>
      <c r="H577" s="13" t="str">
        <f t="shared" si="65"/>
        <v/>
      </c>
      <c r="I577" s="11"/>
      <c r="J577" s="14">
        <v>1.4999999999999999E-2</v>
      </c>
      <c r="K577" s="15" t="str">
        <f t="shared" si="66"/>
        <v/>
      </c>
      <c r="L577" s="16">
        <f t="shared" si="67"/>
        <v>0</v>
      </c>
      <c r="M577" s="11" t="str">
        <f t="shared" si="68"/>
        <v/>
      </c>
      <c r="N577" s="17" t="str">
        <f t="shared" si="69"/>
        <v/>
      </c>
      <c r="O577" s="18" t="str">
        <f t="shared" si="70"/>
        <v/>
      </c>
      <c r="P577" s="55"/>
      <c r="Q577" s="54">
        <f>Таблица255445[[#This Row],[Витрина]]*11%</f>
        <v>0</v>
      </c>
      <c r="R577" s="56">
        <f>Таблица255445[[#This Row],[Витрина]]-Q577</f>
        <v>0</v>
      </c>
      <c r="S577" s="57">
        <f>Таблица255445[[#This Row],[Витрина]]*8%</f>
        <v>0</v>
      </c>
      <c r="T577" s="56">
        <f>Таблица255445[[#This Row],[Витрина]]-(Q577+S577)</f>
        <v>0</v>
      </c>
    </row>
    <row r="578" spans="1:20" hidden="1">
      <c r="A578" s="24" t="s">
        <v>378</v>
      </c>
      <c r="B578" s="10">
        <v>25700</v>
      </c>
      <c r="D578" s="11" t="str">
        <f t="shared" si="71"/>
        <v/>
      </c>
      <c r="E578" s="14"/>
      <c r="F578" s="13" t="str">
        <f t="shared" si="64"/>
        <v/>
      </c>
      <c r="G578" s="22">
        <v>3.5000000000000003E-2</v>
      </c>
      <c r="H578" s="13" t="str">
        <f t="shared" si="65"/>
        <v/>
      </c>
      <c r="I578" s="11"/>
      <c r="J578" s="14">
        <v>1.4999999999999999E-2</v>
      </c>
      <c r="K578" s="15" t="str">
        <f t="shared" si="66"/>
        <v/>
      </c>
      <c r="L578" s="16">
        <f t="shared" si="67"/>
        <v>0</v>
      </c>
      <c r="M578" s="11" t="str">
        <f t="shared" si="68"/>
        <v/>
      </c>
      <c r="N578" s="17" t="str">
        <f t="shared" si="69"/>
        <v/>
      </c>
      <c r="O578" s="18" t="str">
        <f t="shared" si="70"/>
        <v/>
      </c>
      <c r="P578" s="55"/>
      <c r="Q578" s="54">
        <f>Таблица255445[[#This Row],[Витрина]]*11%</f>
        <v>0</v>
      </c>
      <c r="R578" s="56">
        <f>Таблица255445[[#This Row],[Витрина]]-Q578</f>
        <v>0</v>
      </c>
      <c r="S578" s="57">
        <f>Таблица255445[[#This Row],[Витрина]]*8%</f>
        <v>0</v>
      </c>
      <c r="T578" s="56">
        <f>Таблица255445[[#This Row],[Витрина]]-(Q578+S578)</f>
        <v>0</v>
      </c>
    </row>
    <row r="579" spans="1:20" hidden="1">
      <c r="A579" s="24" t="s">
        <v>379</v>
      </c>
      <c r="B579" s="10">
        <v>25700</v>
      </c>
      <c r="D579" s="11" t="str">
        <f t="shared" si="71"/>
        <v/>
      </c>
      <c r="E579" s="14"/>
      <c r="F579" s="13" t="str">
        <f t="shared" si="64"/>
        <v/>
      </c>
      <c r="G579" s="22">
        <v>3.5000000000000003E-2</v>
      </c>
      <c r="H579" s="13" t="str">
        <f t="shared" si="65"/>
        <v/>
      </c>
      <c r="I579" s="11"/>
      <c r="J579" s="14">
        <v>1.4999999999999999E-2</v>
      </c>
      <c r="K579" s="15" t="str">
        <f t="shared" si="66"/>
        <v/>
      </c>
      <c r="L579" s="16">
        <f t="shared" si="67"/>
        <v>0</v>
      </c>
      <c r="M579" s="11" t="str">
        <f t="shared" si="68"/>
        <v/>
      </c>
      <c r="N579" s="17" t="str">
        <f t="shared" si="69"/>
        <v/>
      </c>
      <c r="O579" s="18" t="str">
        <f t="shared" si="70"/>
        <v/>
      </c>
      <c r="P579" s="55"/>
      <c r="Q579" s="54">
        <f>Таблица255445[[#This Row],[Витрина]]*11%</f>
        <v>0</v>
      </c>
      <c r="R579" s="56">
        <f>Таблица255445[[#This Row],[Витрина]]-Q579</f>
        <v>0</v>
      </c>
      <c r="S579" s="57">
        <f>Таблица255445[[#This Row],[Витрина]]*8%</f>
        <v>0</v>
      </c>
      <c r="T579" s="56">
        <f>Таблица255445[[#This Row],[Витрина]]-(Q579+S579)</f>
        <v>0</v>
      </c>
    </row>
    <row r="580" spans="1:20" hidden="1">
      <c r="A580" s="24" t="s">
        <v>380</v>
      </c>
      <c r="B580" s="10">
        <v>25700</v>
      </c>
      <c r="D580" s="11" t="str">
        <f t="shared" si="71"/>
        <v/>
      </c>
      <c r="E580" s="14"/>
      <c r="F580" s="13" t="str">
        <f t="shared" si="64"/>
        <v/>
      </c>
      <c r="G580" s="22">
        <v>3.5000000000000003E-2</v>
      </c>
      <c r="H580" s="13" t="str">
        <f t="shared" si="65"/>
        <v/>
      </c>
      <c r="I580" s="11"/>
      <c r="J580" s="14">
        <v>1.4999999999999999E-2</v>
      </c>
      <c r="K580" s="15" t="str">
        <f t="shared" si="66"/>
        <v/>
      </c>
      <c r="L580" s="16">
        <f t="shared" si="67"/>
        <v>0</v>
      </c>
      <c r="M580" s="11" t="str">
        <f t="shared" si="68"/>
        <v/>
      </c>
      <c r="N580" s="17" t="str">
        <f t="shared" si="69"/>
        <v/>
      </c>
      <c r="O580" s="18" t="str">
        <f t="shared" si="70"/>
        <v/>
      </c>
      <c r="P580" s="55"/>
      <c r="Q580" s="54">
        <f>Таблица255445[[#This Row],[Витрина]]*11%</f>
        <v>0</v>
      </c>
      <c r="R580" s="56">
        <f>Таблица255445[[#This Row],[Витрина]]-Q580</f>
        <v>0</v>
      </c>
      <c r="S580" s="57">
        <f>Таблица255445[[#This Row],[Витрина]]*8%</f>
        <v>0</v>
      </c>
      <c r="T580" s="56">
        <f>Таблица255445[[#This Row],[Витрина]]-(Q580+S580)</f>
        <v>0</v>
      </c>
    </row>
    <row r="581" spans="1:20" hidden="1">
      <c r="A581" s="24" t="s">
        <v>381</v>
      </c>
      <c r="B581" s="10">
        <v>28200</v>
      </c>
      <c r="D581" s="11" t="str">
        <f t="shared" si="71"/>
        <v/>
      </c>
      <c r="E581" s="14"/>
      <c r="F581" s="13" t="str">
        <f t="shared" si="64"/>
        <v/>
      </c>
      <c r="G581" s="22">
        <v>3.5000000000000003E-2</v>
      </c>
      <c r="H581" s="13" t="str">
        <f t="shared" si="65"/>
        <v/>
      </c>
      <c r="I581" s="11"/>
      <c r="J581" s="14">
        <v>1.4999999999999999E-2</v>
      </c>
      <c r="K581" s="15" t="str">
        <f t="shared" si="66"/>
        <v/>
      </c>
      <c r="L581" s="16">
        <f t="shared" si="67"/>
        <v>0</v>
      </c>
      <c r="M581" s="11" t="str">
        <f t="shared" si="68"/>
        <v/>
      </c>
      <c r="N581" s="17" t="str">
        <f t="shared" si="69"/>
        <v/>
      </c>
      <c r="O581" s="18" t="str">
        <f t="shared" si="70"/>
        <v/>
      </c>
      <c r="P581" s="55"/>
      <c r="Q581" s="54">
        <f>Таблица255445[[#This Row],[Витрина]]*11%</f>
        <v>0</v>
      </c>
      <c r="R581" s="56">
        <f>Таблица255445[[#This Row],[Витрина]]-Q581</f>
        <v>0</v>
      </c>
      <c r="S581" s="57">
        <f>Таблица255445[[#This Row],[Витрина]]*8%</f>
        <v>0</v>
      </c>
      <c r="T581" s="56">
        <f>Таблица255445[[#This Row],[Витрина]]-(Q581+S581)</f>
        <v>0</v>
      </c>
    </row>
    <row r="582" spans="1:20" hidden="1">
      <c r="A582" s="24" t="s">
        <v>382</v>
      </c>
      <c r="B582" s="10">
        <v>28200</v>
      </c>
      <c r="D582" s="11" t="str">
        <f t="shared" si="71"/>
        <v/>
      </c>
      <c r="E582" s="14"/>
      <c r="F582" s="13" t="str">
        <f t="shared" si="64"/>
        <v/>
      </c>
      <c r="G582" s="22">
        <v>3.5000000000000003E-2</v>
      </c>
      <c r="H582" s="13" t="str">
        <f t="shared" si="65"/>
        <v/>
      </c>
      <c r="I582" s="11"/>
      <c r="J582" s="14">
        <v>1.4999999999999999E-2</v>
      </c>
      <c r="K582" s="15" t="str">
        <f t="shared" si="66"/>
        <v/>
      </c>
      <c r="L582" s="16">
        <f t="shared" si="67"/>
        <v>0</v>
      </c>
      <c r="M582" s="11" t="str">
        <f t="shared" si="68"/>
        <v/>
      </c>
      <c r="N582" s="17" t="str">
        <f t="shared" si="69"/>
        <v/>
      </c>
      <c r="O582" s="18" t="str">
        <f t="shared" si="70"/>
        <v/>
      </c>
      <c r="P582" s="55"/>
      <c r="Q582" s="54">
        <f>Таблица255445[[#This Row],[Витрина]]*11%</f>
        <v>0</v>
      </c>
      <c r="R582" s="56">
        <f>Таблица255445[[#This Row],[Витрина]]-Q582</f>
        <v>0</v>
      </c>
      <c r="S582" s="57">
        <f>Таблица255445[[#This Row],[Витрина]]*8%</f>
        <v>0</v>
      </c>
      <c r="T582" s="56">
        <f>Таблица255445[[#This Row],[Витрина]]-(Q582+S582)</f>
        <v>0</v>
      </c>
    </row>
    <row r="583" spans="1:20" hidden="1">
      <c r="A583" s="24" t="s">
        <v>383</v>
      </c>
      <c r="B583" s="10">
        <v>28200</v>
      </c>
      <c r="D583" s="11" t="str">
        <f t="shared" si="71"/>
        <v/>
      </c>
      <c r="E583" s="14"/>
      <c r="F583" s="13" t="str">
        <f t="shared" si="64"/>
        <v/>
      </c>
      <c r="G583" s="22">
        <v>3.5000000000000003E-2</v>
      </c>
      <c r="H583" s="13" t="str">
        <f t="shared" si="65"/>
        <v/>
      </c>
      <c r="I583" s="11"/>
      <c r="J583" s="14">
        <v>1.4999999999999999E-2</v>
      </c>
      <c r="K583" s="15" t="str">
        <f t="shared" si="66"/>
        <v/>
      </c>
      <c r="L583" s="16">
        <f t="shared" si="67"/>
        <v>0</v>
      </c>
      <c r="M583" s="11" t="str">
        <f t="shared" si="68"/>
        <v/>
      </c>
      <c r="N583" s="17" t="str">
        <f t="shared" si="69"/>
        <v/>
      </c>
      <c r="O583" s="18" t="str">
        <f t="shared" si="70"/>
        <v/>
      </c>
      <c r="P583" s="55"/>
      <c r="Q583" s="54">
        <f>Таблица255445[[#This Row],[Витрина]]*11%</f>
        <v>0</v>
      </c>
      <c r="R583" s="56">
        <f>Таблица255445[[#This Row],[Витрина]]-Q583</f>
        <v>0</v>
      </c>
      <c r="S583" s="57">
        <f>Таблица255445[[#This Row],[Витрина]]*8%</f>
        <v>0</v>
      </c>
      <c r="T583" s="56">
        <f>Таблица255445[[#This Row],[Витрина]]-(Q583+S583)</f>
        <v>0</v>
      </c>
    </row>
    <row r="584" spans="1:20" hidden="1">
      <c r="A584" s="24" t="s">
        <v>384</v>
      </c>
      <c r="B584" s="10">
        <v>28200</v>
      </c>
      <c r="D584" s="11" t="str">
        <f t="shared" si="71"/>
        <v/>
      </c>
      <c r="E584" s="14"/>
      <c r="F584" s="13" t="str">
        <f t="shared" si="64"/>
        <v/>
      </c>
      <c r="G584" s="22">
        <v>3.5000000000000003E-2</v>
      </c>
      <c r="H584" s="13" t="str">
        <f t="shared" si="65"/>
        <v/>
      </c>
      <c r="I584" s="11"/>
      <c r="J584" s="14">
        <v>1.4999999999999999E-2</v>
      </c>
      <c r="K584" s="15" t="str">
        <f t="shared" si="66"/>
        <v/>
      </c>
      <c r="L584" s="16">
        <f t="shared" si="67"/>
        <v>0</v>
      </c>
      <c r="M584" s="11" t="str">
        <f t="shared" si="68"/>
        <v/>
      </c>
      <c r="N584" s="17" t="str">
        <f t="shared" si="69"/>
        <v/>
      </c>
      <c r="O584" s="18" t="str">
        <f t="shared" si="70"/>
        <v/>
      </c>
      <c r="P584" s="55"/>
      <c r="Q584" s="54">
        <f>Таблица255445[[#This Row],[Витрина]]*11%</f>
        <v>0</v>
      </c>
      <c r="R584" s="56">
        <f>Таблица255445[[#This Row],[Витрина]]-Q584</f>
        <v>0</v>
      </c>
      <c r="S584" s="57">
        <f>Таблица255445[[#This Row],[Витрина]]*8%</f>
        <v>0</v>
      </c>
      <c r="T584" s="56">
        <f>Таблица255445[[#This Row],[Витрина]]-(Q584+S584)</f>
        <v>0</v>
      </c>
    </row>
    <row r="585" spans="1:20" hidden="1">
      <c r="A585" s="24" t="s">
        <v>385</v>
      </c>
      <c r="B585" s="10">
        <v>30000</v>
      </c>
      <c r="D585" s="11" t="str">
        <f t="shared" si="71"/>
        <v/>
      </c>
      <c r="E585" s="14"/>
      <c r="F585" s="13" t="str">
        <f t="shared" si="64"/>
        <v/>
      </c>
      <c r="G585" s="22">
        <v>3.5000000000000003E-2</v>
      </c>
      <c r="H585" s="13" t="str">
        <f t="shared" si="65"/>
        <v/>
      </c>
      <c r="I585" s="11"/>
      <c r="J585" s="14">
        <v>1.4999999999999999E-2</v>
      </c>
      <c r="K585" s="15" t="str">
        <f t="shared" si="66"/>
        <v/>
      </c>
      <c r="L585" s="16">
        <f t="shared" si="67"/>
        <v>0</v>
      </c>
      <c r="M585" s="11" t="str">
        <f t="shared" si="68"/>
        <v/>
      </c>
      <c r="N585" s="17" t="str">
        <f t="shared" si="69"/>
        <v/>
      </c>
      <c r="O585" s="18" t="str">
        <f t="shared" si="70"/>
        <v/>
      </c>
      <c r="P585" s="55"/>
      <c r="Q585" s="54">
        <f>Таблица255445[[#This Row],[Витрина]]*11%</f>
        <v>0</v>
      </c>
      <c r="R585" s="56">
        <f>Таблица255445[[#This Row],[Витрина]]-Q585</f>
        <v>0</v>
      </c>
      <c r="S585" s="57">
        <f>Таблица255445[[#This Row],[Витрина]]*8%</f>
        <v>0</v>
      </c>
      <c r="T585" s="56">
        <f>Таблица255445[[#This Row],[Витрина]]-(Q585+S585)</f>
        <v>0</v>
      </c>
    </row>
    <row r="586" spans="1:20" hidden="1">
      <c r="A586" s="24" t="s">
        <v>386</v>
      </c>
      <c r="B586" s="10">
        <v>30400</v>
      </c>
      <c r="D586" s="11" t="str">
        <f t="shared" si="71"/>
        <v/>
      </c>
      <c r="E586" s="14"/>
      <c r="F586" s="13" t="str">
        <f t="shared" si="64"/>
        <v/>
      </c>
      <c r="G586" s="22">
        <v>3.5000000000000003E-2</v>
      </c>
      <c r="H586" s="13" t="str">
        <f t="shared" si="65"/>
        <v/>
      </c>
      <c r="I586" s="11"/>
      <c r="J586" s="14">
        <v>1.4999999999999999E-2</v>
      </c>
      <c r="K586" s="15" t="str">
        <f t="shared" si="66"/>
        <v/>
      </c>
      <c r="L586" s="16">
        <f t="shared" si="67"/>
        <v>0</v>
      </c>
      <c r="M586" s="11" t="str">
        <f t="shared" si="68"/>
        <v/>
      </c>
      <c r="N586" s="17" t="str">
        <f t="shared" si="69"/>
        <v/>
      </c>
      <c r="O586" s="18" t="str">
        <f t="shared" si="70"/>
        <v/>
      </c>
      <c r="P586" s="55"/>
      <c r="Q586" s="54">
        <f>Таблица255445[[#This Row],[Витрина]]*11%</f>
        <v>0</v>
      </c>
      <c r="R586" s="56">
        <f>Таблица255445[[#This Row],[Витрина]]-Q586</f>
        <v>0</v>
      </c>
      <c r="S586" s="57">
        <f>Таблица255445[[#This Row],[Витрина]]*8%</f>
        <v>0</v>
      </c>
      <c r="T586" s="56">
        <f>Таблица255445[[#This Row],[Витрина]]-(Q586+S586)</f>
        <v>0</v>
      </c>
    </row>
    <row r="587" spans="1:20" hidden="1">
      <c r="A587" s="24" t="s">
        <v>387</v>
      </c>
      <c r="B587" s="10">
        <v>30400</v>
      </c>
      <c r="D587" s="11" t="str">
        <f t="shared" si="71"/>
        <v/>
      </c>
      <c r="E587" s="14"/>
      <c r="F587" s="13" t="str">
        <f t="shared" si="64"/>
        <v/>
      </c>
      <c r="G587" s="22">
        <v>3.5000000000000003E-2</v>
      </c>
      <c r="H587" s="13" t="str">
        <f t="shared" si="65"/>
        <v/>
      </c>
      <c r="I587" s="11"/>
      <c r="J587" s="14">
        <v>1.4999999999999999E-2</v>
      </c>
      <c r="K587" s="15" t="str">
        <f t="shared" si="66"/>
        <v/>
      </c>
      <c r="L587" s="16">
        <f t="shared" si="67"/>
        <v>0</v>
      </c>
      <c r="M587" s="11" t="str">
        <f t="shared" si="68"/>
        <v/>
      </c>
      <c r="N587" s="17" t="str">
        <f t="shared" si="69"/>
        <v/>
      </c>
      <c r="O587" s="18" t="str">
        <f t="shared" si="70"/>
        <v/>
      </c>
      <c r="P587" s="55"/>
      <c r="Q587" s="54">
        <f>Таблица255445[[#This Row],[Витрина]]*11%</f>
        <v>0</v>
      </c>
      <c r="R587" s="56">
        <f>Таблица255445[[#This Row],[Витрина]]-Q587</f>
        <v>0</v>
      </c>
      <c r="S587" s="57">
        <f>Таблица255445[[#This Row],[Витрина]]*8%</f>
        <v>0</v>
      </c>
      <c r="T587" s="56">
        <f>Таблица255445[[#This Row],[Витрина]]-(Q587+S587)</f>
        <v>0</v>
      </c>
    </row>
    <row r="588" spans="1:20" hidden="1">
      <c r="A588" s="24" t="s">
        <v>388</v>
      </c>
      <c r="B588" s="10">
        <v>30400</v>
      </c>
      <c r="D588" s="11" t="str">
        <f t="shared" si="71"/>
        <v/>
      </c>
      <c r="E588" s="14"/>
      <c r="F588" s="13" t="str">
        <f t="shared" si="64"/>
        <v/>
      </c>
      <c r="G588" s="22">
        <v>3.5000000000000003E-2</v>
      </c>
      <c r="H588" s="13" t="str">
        <f t="shared" si="65"/>
        <v/>
      </c>
      <c r="I588" s="11"/>
      <c r="J588" s="14">
        <v>1.4999999999999999E-2</v>
      </c>
      <c r="K588" s="15" t="str">
        <f t="shared" si="66"/>
        <v/>
      </c>
      <c r="L588" s="16">
        <f t="shared" si="67"/>
        <v>0</v>
      </c>
      <c r="M588" s="11" t="str">
        <f t="shared" si="68"/>
        <v/>
      </c>
      <c r="N588" s="17" t="str">
        <f t="shared" si="69"/>
        <v/>
      </c>
      <c r="O588" s="18" t="str">
        <f t="shared" si="70"/>
        <v/>
      </c>
      <c r="P588" s="55"/>
      <c r="Q588" s="54">
        <f>Таблица255445[[#This Row],[Витрина]]*11%</f>
        <v>0</v>
      </c>
      <c r="R588" s="56">
        <f>Таблица255445[[#This Row],[Витрина]]-Q588</f>
        <v>0</v>
      </c>
      <c r="S588" s="57">
        <f>Таблица255445[[#This Row],[Витрина]]*8%</f>
        <v>0</v>
      </c>
      <c r="T588" s="56">
        <f>Таблица255445[[#This Row],[Витрина]]-(Q588+S588)</f>
        <v>0</v>
      </c>
    </row>
    <row r="589" spans="1:20" hidden="1">
      <c r="D589" s="11" t="str">
        <f t="shared" si="71"/>
        <v/>
      </c>
      <c r="E589" s="14"/>
      <c r="F589" s="13" t="str">
        <f t="shared" ref="F589:F652" si="72">IF(AND(C589&lt;&gt;"",E589&lt;&gt;""),C589*E589,"")</f>
        <v/>
      </c>
      <c r="G589" s="22">
        <v>3.5000000000000003E-2</v>
      </c>
      <c r="H589" s="13" t="str">
        <f t="shared" ref="H589:H652" si="73">IF(AND(C589&lt;&gt;"",G589&lt;&gt;""),C589*G589,"")</f>
        <v/>
      </c>
      <c r="I589" s="11"/>
      <c r="J589" s="14">
        <v>1.4999999999999999E-2</v>
      </c>
      <c r="K589" s="15" t="str">
        <f t="shared" ref="K589:K652" si="74">IF(AND(C589&lt;&gt;"",J589&lt;&gt;""),C589*J589,"")</f>
        <v/>
      </c>
      <c r="L589" s="16">
        <f t="shared" ref="L589:L652" si="75">IFERROR(C589*1%," ")</f>
        <v>0</v>
      </c>
      <c r="M589" s="11" t="str">
        <f t="shared" ref="M589:M652" si="76">IFERROR((C589-D589)*1.93%," ")</f>
        <v/>
      </c>
      <c r="N589" s="17" t="str">
        <f t="shared" ref="N589:N652" si="77">IF(AND(C589&lt;&gt;"",D589&lt;&gt;"",L589&lt;&gt;""),C589-(B589+D589+L589+M589),"")</f>
        <v/>
      </c>
      <c r="O589" s="18" t="str">
        <f t="shared" ref="O589:O652" si="78">IFERROR((N589/C589)*100%," ")</f>
        <v/>
      </c>
      <c r="P589" s="55"/>
      <c r="Q589" s="54">
        <f>Таблица255445[[#This Row],[Витрина]]*11%</f>
        <v>0</v>
      </c>
      <c r="R589" s="56">
        <f>Таблица255445[[#This Row],[Витрина]]-Q589</f>
        <v>0</v>
      </c>
      <c r="S589" s="57">
        <f>Таблица255445[[#This Row],[Витрина]]*8%</f>
        <v>0</v>
      </c>
      <c r="T589" s="56">
        <f>Таблица255445[[#This Row],[Витрина]]-(Q589+S589)</f>
        <v>0</v>
      </c>
    </row>
    <row r="590" spans="1:20" hidden="1">
      <c r="A590" t="s">
        <v>389</v>
      </c>
      <c r="B590" s="10" t="s">
        <v>390</v>
      </c>
      <c r="D590" s="11" t="str">
        <f t="shared" si="71"/>
        <v/>
      </c>
      <c r="E590" s="14"/>
      <c r="F590" s="13" t="str">
        <f t="shared" si="72"/>
        <v/>
      </c>
      <c r="G590" s="22">
        <v>3.5000000000000003E-2</v>
      </c>
      <c r="H590" s="13" t="str">
        <f t="shared" si="73"/>
        <v/>
      </c>
      <c r="I590" s="11"/>
      <c r="J590" s="14">
        <v>1.4999999999999999E-2</v>
      </c>
      <c r="K590" s="15" t="str">
        <f t="shared" si="74"/>
        <v/>
      </c>
      <c r="L590" s="16">
        <f t="shared" si="75"/>
        <v>0</v>
      </c>
      <c r="M590" s="11" t="str">
        <f t="shared" si="76"/>
        <v/>
      </c>
      <c r="N590" s="17" t="str">
        <f t="shared" si="77"/>
        <v/>
      </c>
      <c r="O590" s="18" t="str">
        <f t="shared" si="78"/>
        <v/>
      </c>
      <c r="P590" s="55"/>
      <c r="Q590" s="54">
        <f>Таблица255445[[#This Row],[Витрина]]*11%</f>
        <v>0</v>
      </c>
      <c r="R590" s="56">
        <f>Таблица255445[[#This Row],[Витрина]]-Q590</f>
        <v>0</v>
      </c>
      <c r="S590" s="57">
        <f>Таблица255445[[#This Row],[Витрина]]*8%</f>
        <v>0</v>
      </c>
      <c r="T590" s="56">
        <f>Таблица255445[[#This Row],[Витрина]]-(Q590+S590)</f>
        <v>0</v>
      </c>
    </row>
    <row r="591" spans="1:20" hidden="1">
      <c r="A591" t="s">
        <v>391</v>
      </c>
      <c r="B591" s="10">
        <v>23500</v>
      </c>
      <c r="D591" s="11" t="str">
        <f t="shared" si="71"/>
        <v/>
      </c>
      <c r="E591" s="14"/>
      <c r="F591" s="13" t="str">
        <f t="shared" si="72"/>
        <v/>
      </c>
      <c r="G591" s="22">
        <v>3.5000000000000003E-2</v>
      </c>
      <c r="H591" s="13" t="str">
        <f t="shared" si="73"/>
        <v/>
      </c>
      <c r="I591" s="11"/>
      <c r="J591" s="14">
        <v>1.4999999999999999E-2</v>
      </c>
      <c r="K591" s="15" t="str">
        <f t="shared" si="74"/>
        <v/>
      </c>
      <c r="L591" s="16">
        <f t="shared" si="75"/>
        <v>0</v>
      </c>
      <c r="M591" s="11" t="str">
        <f t="shared" si="76"/>
        <v/>
      </c>
      <c r="N591" s="17" t="str">
        <f t="shared" si="77"/>
        <v/>
      </c>
      <c r="O591" s="18" t="str">
        <f t="shared" si="78"/>
        <v/>
      </c>
      <c r="P591" s="55"/>
      <c r="Q591" s="54">
        <f>Таблица255445[[#This Row],[Витрина]]*11%</f>
        <v>0</v>
      </c>
      <c r="R591" s="56">
        <f>Таблица255445[[#This Row],[Витрина]]-Q591</f>
        <v>0</v>
      </c>
      <c r="S591" s="57">
        <f>Таблица255445[[#This Row],[Витрина]]*8%</f>
        <v>0</v>
      </c>
      <c r="T591" s="56">
        <f>Таблица255445[[#This Row],[Витрина]]-(Q591+S591)</f>
        <v>0</v>
      </c>
    </row>
    <row r="592" spans="1:20" hidden="1">
      <c r="A592" t="s">
        <v>392</v>
      </c>
      <c r="B592" s="10">
        <v>23000</v>
      </c>
      <c r="D592" s="11" t="str">
        <f t="shared" si="71"/>
        <v/>
      </c>
      <c r="E592" s="14"/>
      <c r="F592" s="13" t="str">
        <f t="shared" si="72"/>
        <v/>
      </c>
      <c r="G592" s="22">
        <v>3.5000000000000003E-2</v>
      </c>
      <c r="H592" s="13" t="str">
        <f t="shared" si="73"/>
        <v/>
      </c>
      <c r="I592" s="11"/>
      <c r="J592" s="14">
        <v>1.4999999999999999E-2</v>
      </c>
      <c r="K592" s="15" t="str">
        <f t="shared" si="74"/>
        <v/>
      </c>
      <c r="L592" s="16">
        <f t="shared" si="75"/>
        <v>0</v>
      </c>
      <c r="M592" s="11" t="str">
        <f t="shared" si="76"/>
        <v/>
      </c>
      <c r="N592" s="17" t="str">
        <f t="shared" si="77"/>
        <v/>
      </c>
      <c r="O592" s="18" t="str">
        <f t="shared" si="78"/>
        <v/>
      </c>
      <c r="P592" s="55"/>
      <c r="Q592" s="54">
        <f>Таблица255445[[#This Row],[Витрина]]*11%</f>
        <v>0</v>
      </c>
      <c r="R592" s="56">
        <f>Таблица255445[[#This Row],[Витрина]]-Q592</f>
        <v>0</v>
      </c>
      <c r="S592" s="57">
        <f>Таблица255445[[#This Row],[Витрина]]*8%</f>
        <v>0</v>
      </c>
      <c r="T592" s="56">
        <f>Таблица255445[[#This Row],[Витрина]]-(Q592+S592)</f>
        <v>0</v>
      </c>
    </row>
    <row r="593" spans="1:20" hidden="1">
      <c r="A593" t="s">
        <v>393</v>
      </c>
      <c r="B593" s="10">
        <v>23000</v>
      </c>
      <c r="D593" s="11" t="str">
        <f t="shared" si="71"/>
        <v/>
      </c>
      <c r="E593" s="14"/>
      <c r="F593" s="13" t="str">
        <f t="shared" si="72"/>
        <v/>
      </c>
      <c r="G593" s="22">
        <v>3.5000000000000003E-2</v>
      </c>
      <c r="H593" s="13" t="str">
        <f t="shared" si="73"/>
        <v/>
      </c>
      <c r="I593" s="11"/>
      <c r="J593" s="14">
        <v>1.4999999999999999E-2</v>
      </c>
      <c r="K593" s="15" t="str">
        <f t="shared" si="74"/>
        <v/>
      </c>
      <c r="L593" s="16">
        <f t="shared" si="75"/>
        <v>0</v>
      </c>
      <c r="M593" s="11" t="str">
        <f t="shared" si="76"/>
        <v/>
      </c>
      <c r="N593" s="17" t="str">
        <f t="shared" si="77"/>
        <v/>
      </c>
      <c r="O593" s="18" t="str">
        <f t="shared" si="78"/>
        <v/>
      </c>
      <c r="P593" s="55"/>
      <c r="Q593" s="54">
        <f>Таблица255445[[#This Row],[Витрина]]*11%</f>
        <v>0</v>
      </c>
      <c r="R593" s="56">
        <f>Таблица255445[[#This Row],[Витрина]]-Q593</f>
        <v>0</v>
      </c>
      <c r="S593" s="57">
        <f>Таблица255445[[#This Row],[Витрина]]*8%</f>
        <v>0</v>
      </c>
      <c r="T593" s="56">
        <f>Таблица255445[[#This Row],[Витрина]]-(Q593+S593)</f>
        <v>0</v>
      </c>
    </row>
    <row r="594" spans="1:20" hidden="1">
      <c r="A594" s="8" t="s">
        <v>394</v>
      </c>
      <c r="D594" s="11" t="str">
        <f t="shared" si="71"/>
        <v/>
      </c>
      <c r="E594" s="14"/>
      <c r="F594" s="13" t="str">
        <f t="shared" si="72"/>
        <v/>
      </c>
      <c r="G594" s="22">
        <v>3.5000000000000003E-2</v>
      </c>
      <c r="H594" s="13" t="str">
        <f t="shared" si="73"/>
        <v/>
      </c>
      <c r="I594" s="11"/>
      <c r="J594" s="14">
        <v>1.4999999999999999E-2</v>
      </c>
      <c r="K594" s="15" t="str">
        <f t="shared" si="74"/>
        <v/>
      </c>
      <c r="L594" s="16">
        <f t="shared" si="75"/>
        <v>0</v>
      </c>
      <c r="M594" s="11" t="str">
        <f t="shared" si="76"/>
        <v/>
      </c>
      <c r="N594" s="17" t="str">
        <f t="shared" si="77"/>
        <v/>
      </c>
      <c r="O594" s="18" t="str">
        <f t="shared" si="78"/>
        <v/>
      </c>
      <c r="P594" s="55"/>
      <c r="Q594" s="54">
        <f>Таблица255445[[#This Row],[Витрина]]*11%</f>
        <v>0</v>
      </c>
      <c r="R594" s="56">
        <f>Таблица255445[[#This Row],[Витрина]]-Q594</f>
        <v>0</v>
      </c>
      <c r="S594" s="57">
        <f>Таблица255445[[#This Row],[Витрина]]*8%</f>
        <v>0</v>
      </c>
      <c r="T594" s="56">
        <f>Таблица255445[[#This Row],[Витрина]]-(Q594+S594)</f>
        <v>0</v>
      </c>
    </row>
    <row r="595" spans="1:20" hidden="1">
      <c r="A595" s="30" t="s">
        <v>397</v>
      </c>
      <c r="D595" s="11" t="str">
        <f t="shared" si="71"/>
        <v/>
      </c>
      <c r="E595" s="14"/>
      <c r="F595" s="13" t="str">
        <f t="shared" si="72"/>
        <v/>
      </c>
      <c r="G595" s="22">
        <v>3.5000000000000003E-2</v>
      </c>
      <c r="H595" s="13" t="str">
        <f t="shared" si="73"/>
        <v/>
      </c>
      <c r="I595" s="11"/>
      <c r="J595" s="14">
        <v>1.4999999999999999E-2</v>
      </c>
      <c r="K595" s="15" t="str">
        <f t="shared" si="74"/>
        <v/>
      </c>
      <c r="L595" s="16">
        <f t="shared" si="75"/>
        <v>0</v>
      </c>
      <c r="M595" s="11" t="str">
        <f t="shared" si="76"/>
        <v/>
      </c>
      <c r="N595" s="17" t="str">
        <f t="shared" si="77"/>
        <v/>
      </c>
      <c r="O595" s="18" t="str">
        <f t="shared" si="78"/>
        <v/>
      </c>
      <c r="P595" s="55"/>
      <c r="Q595" s="54">
        <f>Таблица255445[[#This Row],[Витрина]]*11%</f>
        <v>0</v>
      </c>
      <c r="R595" s="56">
        <f>Таблица255445[[#This Row],[Витрина]]-Q595</f>
        <v>0</v>
      </c>
      <c r="S595" s="57">
        <f>Таблица255445[[#This Row],[Витрина]]*8%</f>
        <v>0</v>
      </c>
      <c r="T595" s="56">
        <f>Таблица255445[[#This Row],[Витрина]]-(Q595+S595)</f>
        <v>0</v>
      </c>
    </row>
    <row r="596" spans="1:20" hidden="1">
      <c r="A596" s="24" t="s">
        <v>398</v>
      </c>
      <c r="B596" s="10">
        <v>35600</v>
      </c>
      <c r="D596" s="11" t="str">
        <f t="shared" si="71"/>
        <v/>
      </c>
      <c r="E596" s="14"/>
      <c r="F596" s="13" t="str">
        <f t="shared" si="72"/>
        <v/>
      </c>
      <c r="G596" s="22">
        <v>3.5000000000000003E-2</v>
      </c>
      <c r="H596" s="13" t="str">
        <f t="shared" si="73"/>
        <v/>
      </c>
      <c r="I596" s="11"/>
      <c r="J596" s="14">
        <v>1.4999999999999999E-2</v>
      </c>
      <c r="K596" s="15" t="str">
        <f t="shared" si="74"/>
        <v/>
      </c>
      <c r="L596" s="16">
        <f t="shared" si="75"/>
        <v>0</v>
      </c>
      <c r="M596" s="11" t="str">
        <f t="shared" si="76"/>
        <v/>
      </c>
      <c r="N596" s="17" t="str">
        <f t="shared" si="77"/>
        <v/>
      </c>
      <c r="O596" s="18" t="str">
        <f t="shared" si="78"/>
        <v/>
      </c>
      <c r="P596" s="55"/>
      <c r="Q596" s="54">
        <f>Таблица255445[[#This Row],[Витрина]]*11%</f>
        <v>0</v>
      </c>
      <c r="R596" s="56">
        <f>Таблица255445[[#This Row],[Витрина]]-Q596</f>
        <v>0</v>
      </c>
      <c r="S596" s="57">
        <f>Таблица255445[[#This Row],[Витрина]]*8%</f>
        <v>0</v>
      </c>
      <c r="T596" s="56">
        <f>Таблица255445[[#This Row],[Витрина]]-(Q596+S596)</f>
        <v>0</v>
      </c>
    </row>
    <row r="597" spans="1:20" hidden="1">
      <c r="A597" s="24" t="s">
        <v>399</v>
      </c>
      <c r="B597" s="10">
        <v>35600</v>
      </c>
      <c r="D597" s="11" t="str">
        <f t="shared" si="71"/>
        <v/>
      </c>
      <c r="E597" s="14"/>
      <c r="F597" s="13" t="str">
        <f t="shared" si="72"/>
        <v/>
      </c>
      <c r="G597" s="22">
        <v>3.5000000000000003E-2</v>
      </c>
      <c r="H597" s="13" t="str">
        <f t="shared" si="73"/>
        <v/>
      </c>
      <c r="I597" s="11"/>
      <c r="J597" s="14">
        <v>1.4999999999999999E-2</v>
      </c>
      <c r="K597" s="15" t="str">
        <f t="shared" si="74"/>
        <v/>
      </c>
      <c r="L597" s="16">
        <f t="shared" si="75"/>
        <v>0</v>
      </c>
      <c r="M597" s="11" t="str">
        <f t="shared" si="76"/>
        <v/>
      </c>
      <c r="N597" s="17" t="str">
        <f t="shared" si="77"/>
        <v/>
      </c>
      <c r="O597" s="18" t="str">
        <f t="shared" si="78"/>
        <v/>
      </c>
      <c r="P597" s="55"/>
      <c r="Q597" s="54">
        <f>Таблица255445[[#This Row],[Витрина]]*11%</f>
        <v>0</v>
      </c>
      <c r="R597" s="56">
        <f>Таблица255445[[#This Row],[Витрина]]-Q597</f>
        <v>0</v>
      </c>
      <c r="S597" s="57">
        <f>Таблица255445[[#This Row],[Витрина]]*8%</f>
        <v>0</v>
      </c>
      <c r="T597" s="56">
        <f>Таблица255445[[#This Row],[Витрина]]-(Q597+S597)</f>
        <v>0</v>
      </c>
    </row>
    <row r="598" spans="1:20" hidden="1">
      <c r="A598" s="24" t="s">
        <v>400</v>
      </c>
      <c r="B598" s="10">
        <v>35600</v>
      </c>
      <c r="D598" s="11" t="str">
        <f t="shared" si="71"/>
        <v/>
      </c>
      <c r="E598" s="14"/>
      <c r="F598" s="13" t="str">
        <f t="shared" si="72"/>
        <v/>
      </c>
      <c r="G598" s="22">
        <v>3.5000000000000003E-2</v>
      </c>
      <c r="H598" s="13" t="str">
        <f t="shared" si="73"/>
        <v/>
      </c>
      <c r="I598" s="11"/>
      <c r="J598" s="14">
        <v>1.4999999999999999E-2</v>
      </c>
      <c r="K598" s="15" t="str">
        <f t="shared" si="74"/>
        <v/>
      </c>
      <c r="L598" s="16">
        <f t="shared" si="75"/>
        <v>0</v>
      </c>
      <c r="M598" s="11" t="str">
        <f t="shared" si="76"/>
        <v/>
      </c>
      <c r="N598" s="17" t="str">
        <f t="shared" si="77"/>
        <v/>
      </c>
      <c r="O598" s="18" t="str">
        <f t="shared" si="78"/>
        <v/>
      </c>
      <c r="P598" s="55"/>
      <c r="Q598" s="54">
        <f>Таблица255445[[#This Row],[Витрина]]*11%</f>
        <v>0</v>
      </c>
      <c r="R598" s="56">
        <f>Таблица255445[[#This Row],[Витрина]]-Q598</f>
        <v>0</v>
      </c>
      <c r="S598" s="57">
        <f>Таблица255445[[#This Row],[Витрина]]*8%</f>
        <v>0</v>
      </c>
      <c r="T598" s="56">
        <f>Таблица255445[[#This Row],[Витрина]]-(Q598+S598)</f>
        <v>0</v>
      </c>
    </row>
    <row r="599" spans="1:20" hidden="1">
      <c r="A599" s="24" t="s">
        <v>401</v>
      </c>
      <c r="B599" s="10">
        <v>40000</v>
      </c>
      <c r="D599" s="11" t="str">
        <f t="shared" si="71"/>
        <v/>
      </c>
      <c r="E599" s="14"/>
      <c r="F599" s="13" t="str">
        <f t="shared" si="72"/>
        <v/>
      </c>
      <c r="G599" s="22">
        <v>3.5000000000000003E-2</v>
      </c>
      <c r="H599" s="13" t="str">
        <f t="shared" si="73"/>
        <v/>
      </c>
      <c r="I599" s="11"/>
      <c r="J599" s="14">
        <v>1.4999999999999999E-2</v>
      </c>
      <c r="K599" s="15" t="str">
        <f t="shared" si="74"/>
        <v/>
      </c>
      <c r="L599" s="16">
        <f t="shared" si="75"/>
        <v>0</v>
      </c>
      <c r="M599" s="11" t="str">
        <f t="shared" si="76"/>
        <v/>
      </c>
      <c r="N599" s="17" t="str">
        <f t="shared" si="77"/>
        <v/>
      </c>
      <c r="O599" s="18" t="str">
        <f t="shared" si="78"/>
        <v/>
      </c>
      <c r="P599" s="55"/>
      <c r="Q599" s="54">
        <f>Таблица255445[[#This Row],[Витрина]]*11%</f>
        <v>0</v>
      </c>
      <c r="R599" s="56">
        <f>Таблица255445[[#This Row],[Витрина]]-Q599</f>
        <v>0</v>
      </c>
      <c r="S599" s="57">
        <f>Таблица255445[[#This Row],[Витрина]]*8%</f>
        <v>0</v>
      </c>
      <c r="T599" s="56">
        <f>Таблица255445[[#This Row],[Витрина]]-(Q599+S599)</f>
        <v>0</v>
      </c>
    </row>
    <row r="600" spans="1:20" hidden="1">
      <c r="D600" s="11" t="str">
        <f t="shared" si="71"/>
        <v/>
      </c>
      <c r="E600" s="14"/>
      <c r="F600" s="13" t="str">
        <f t="shared" si="72"/>
        <v/>
      </c>
      <c r="G600" s="22">
        <v>3.5000000000000003E-2</v>
      </c>
      <c r="H600" s="13" t="str">
        <f t="shared" si="73"/>
        <v/>
      </c>
      <c r="I600" s="11"/>
      <c r="J600" s="14">
        <v>1.4999999999999999E-2</v>
      </c>
      <c r="K600" s="15" t="str">
        <f t="shared" si="74"/>
        <v/>
      </c>
      <c r="L600" s="16">
        <f t="shared" si="75"/>
        <v>0</v>
      </c>
      <c r="M600" s="11" t="str">
        <f t="shared" si="76"/>
        <v/>
      </c>
      <c r="N600" s="17" t="str">
        <f t="shared" si="77"/>
        <v/>
      </c>
      <c r="O600" s="18" t="str">
        <f t="shared" si="78"/>
        <v/>
      </c>
      <c r="P600" s="55"/>
      <c r="Q600" s="54">
        <f>Таблица255445[[#This Row],[Витрина]]*11%</f>
        <v>0</v>
      </c>
      <c r="R600" s="56">
        <f>Таблица255445[[#This Row],[Витрина]]-Q600</f>
        <v>0</v>
      </c>
      <c r="S600" s="57">
        <f>Таблица255445[[#This Row],[Витрина]]*8%</f>
        <v>0</v>
      </c>
      <c r="T600" s="56">
        <f>Таблица255445[[#This Row],[Витрина]]-(Q600+S600)</f>
        <v>0</v>
      </c>
    </row>
    <row r="601" spans="1:20" hidden="1">
      <c r="D601" s="11" t="str">
        <f t="shared" si="71"/>
        <v/>
      </c>
      <c r="E601" s="14"/>
      <c r="F601" s="13" t="str">
        <f t="shared" si="72"/>
        <v/>
      </c>
      <c r="G601" s="22">
        <v>3.5000000000000003E-2</v>
      </c>
      <c r="H601" s="13" t="str">
        <f t="shared" si="73"/>
        <v/>
      </c>
      <c r="I601" s="11"/>
      <c r="J601" s="14">
        <v>1.4999999999999999E-2</v>
      </c>
      <c r="K601" s="15" t="str">
        <f t="shared" si="74"/>
        <v/>
      </c>
      <c r="L601" s="16">
        <f t="shared" si="75"/>
        <v>0</v>
      </c>
      <c r="M601" s="11" t="str">
        <f t="shared" si="76"/>
        <v/>
      </c>
      <c r="N601" s="17" t="str">
        <f t="shared" si="77"/>
        <v/>
      </c>
      <c r="O601" s="18" t="str">
        <f t="shared" si="78"/>
        <v/>
      </c>
      <c r="P601" s="55"/>
      <c r="Q601" s="54">
        <f>Таблица255445[[#This Row],[Витрина]]*11%</f>
        <v>0</v>
      </c>
      <c r="R601" s="56">
        <f>Таблица255445[[#This Row],[Витрина]]-Q601</f>
        <v>0</v>
      </c>
      <c r="S601" s="57">
        <f>Таблица255445[[#This Row],[Витрина]]*8%</f>
        <v>0</v>
      </c>
      <c r="T601" s="56">
        <f>Таблица255445[[#This Row],[Витрина]]-(Q601+S601)</f>
        <v>0</v>
      </c>
    </row>
    <row r="602" spans="1:20" hidden="1">
      <c r="A602" s="24" t="s">
        <v>404</v>
      </c>
      <c r="B602" s="10">
        <v>33000</v>
      </c>
      <c r="D602" s="11" t="str">
        <f t="shared" si="71"/>
        <v/>
      </c>
      <c r="E602" s="14"/>
      <c r="F602" s="13" t="str">
        <f t="shared" si="72"/>
        <v/>
      </c>
      <c r="G602" s="22">
        <v>3.5000000000000003E-2</v>
      </c>
      <c r="H602" s="13" t="str">
        <f t="shared" si="73"/>
        <v/>
      </c>
      <c r="I602" s="11"/>
      <c r="J602" s="14">
        <v>1.4999999999999999E-2</v>
      </c>
      <c r="K602" s="15" t="str">
        <f t="shared" si="74"/>
        <v/>
      </c>
      <c r="L602" s="16">
        <f t="shared" si="75"/>
        <v>0</v>
      </c>
      <c r="M602" s="11" t="str">
        <f t="shared" si="76"/>
        <v/>
      </c>
      <c r="N602" s="17" t="str">
        <f t="shared" si="77"/>
        <v/>
      </c>
      <c r="O602" s="18" t="str">
        <f t="shared" si="78"/>
        <v/>
      </c>
      <c r="P602" s="55"/>
      <c r="Q602" s="54">
        <f>Таблица255445[[#This Row],[Витрина]]*11%</f>
        <v>0</v>
      </c>
      <c r="R602" s="56">
        <f>Таблица255445[[#This Row],[Витрина]]-Q602</f>
        <v>0</v>
      </c>
      <c r="S602" s="57">
        <f>Таблица255445[[#This Row],[Витрина]]*8%</f>
        <v>0</v>
      </c>
      <c r="T602" s="56">
        <f>Таблица255445[[#This Row],[Витрина]]-(Q602+S602)</f>
        <v>0</v>
      </c>
    </row>
    <row r="603" spans="1:20" hidden="1">
      <c r="A603" s="24" t="s">
        <v>405</v>
      </c>
      <c r="B603" s="10">
        <v>35400</v>
      </c>
      <c r="D603" s="11" t="str">
        <f t="shared" si="71"/>
        <v/>
      </c>
      <c r="E603" s="14"/>
      <c r="F603" s="13" t="str">
        <f t="shared" si="72"/>
        <v/>
      </c>
      <c r="G603" s="22">
        <v>3.5000000000000003E-2</v>
      </c>
      <c r="H603" s="13" t="str">
        <f t="shared" si="73"/>
        <v/>
      </c>
      <c r="I603" s="11"/>
      <c r="J603" s="14">
        <v>1.4999999999999999E-2</v>
      </c>
      <c r="K603" s="15" t="str">
        <f t="shared" si="74"/>
        <v/>
      </c>
      <c r="L603" s="16">
        <f t="shared" si="75"/>
        <v>0</v>
      </c>
      <c r="M603" s="11" t="str">
        <f t="shared" si="76"/>
        <v/>
      </c>
      <c r="N603" s="17" t="str">
        <f t="shared" si="77"/>
        <v/>
      </c>
      <c r="O603" s="18" t="str">
        <f t="shared" si="78"/>
        <v/>
      </c>
      <c r="P603" s="55"/>
      <c r="Q603" s="54">
        <f>Таблица255445[[#This Row],[Витрина]]*11%</f>
        <v>0</v>
      </c>
      <c r="R603" s="56">
        <f>Таблица255445[[#This Row],[Витрина]]-Q603</f>
        <v>0</v>
      </c>
      <c r="S603" s="57">
        <f>Таблица255445[[#This Row],[Витрина]]*8%</f>
        <v>0</v>
      </c>
      <c r="T603" s="56">
        <f>Таблица255445[[#This Row],[Витрина]]-(Q603+S603)</f>
        <v>0</v>
      </c>
    </row>
    <row r="604" spans="1:20" hidden="1">
      <c r="A604" s="24" t="s">
        <v>406</v>
      </c>
      <c r="B604" s="10">
        <v>35700</v>
      </c>
      <c r="D604" s="11" t="str">
        <f t="shared" si="71"/>
        <v/>
      </c>
      <c r="E604" s="14"/>
      <c r="F604" s="13" t="str">
        <f t="shared" si="72"/>
        <v/>
      </c>
      <c r="G604" s="22">
        <v>3.5000000000000003E-2</v>
      </c>
      <c r="H604" s="13" t="str">
        <f t="shared" si="73"/>
        <v/>
      </c>
      <c r="I604" s="11"/>
      <c r="J604" s="14">
        <v>1.4999999999999999E-2</v>
      </c>
      <c r="K604" s="15" t="str">
        <f t="shared" si="74"/>
        <v/>
      </c>
      <c r="L604" s="16">
        <f t="shared" si="75"/>
        <v>0</v>
      </c>
      <c r="M604" s="11" t="str">
        <f t="shared" si="76"/>
        <v/>
      </c>
      <c r="N604" s="17" t="str">
        <f t="shared" si="77"/>
        <v/>
      </c>
      <c r="O604" s="18" t="str">
        <f t="shared" si="78"/>
        <v/>
      </c>
      <c r="P604" s="55"/>
      <c r="Q604" s="54">
        <f>Таблица255445[[#This Row],[Витрина]]*11%</f>
        <v>0</v>
      </c>
      <c r="R604" s="56">
        <f>Таблица255445[[#This Row],[Витрина]]-Q604</f>
        <v>0</v>
      </c>
      <c r="S604" s="57">
        <f>Таблица255445[[#This Row],[Витрина]]*8%</f>
        <v>0</v>
      </c>
      <c r="T604" s="56">
        <f>Таблица255445[[#This Row],[Витрина]]-(Q604+S604)</f>
        <v>0</v>
      </c>
    </row>
    <row r="605" spans="1:20" hidden="1">
      <c r="A605" s="24" t="s">
        <v>407</v>
      </c>
      <c r="B605" s="10">
        <v>35400</v>
      </c>
      <c r="D605" s="11" t="str">
        <f t="shared" si="71"/>
        <v/>
      </c>
      <c r="E605" s="14"/>
      <c r="F605" s="13" t="str">
        <f t="shared" si="72"/>
        <v/>
      </c>
      <c r="G605" s="22">
        <v>3.5000000000000003E-2</v>
      </c>
      <c r="H605" s="13" t="str">
        <f t="shared" si="73"/>
        <v/>
      </c>
      <c r="I605" s="11"/>
      <c r="J605" s="14">
        <v>1.4999999999999999E-2</v>
      </c>
      <c r="K605" s="15" t="str">
        <f t="shared" si="74"/>
        <v/>
      </c>
      <c r="L605" s="16">
        <f t="shared" si="75"/>
        <v>0</v>
      </c>
      <c r="M605" s="11" t="str">
        <f t="shared" si="76"/>
        <v/>
      </c>
      <c r="N605" s="17" t="str">
        <f t="shared" si="77"/>
        <v/>
      </c>
      <c r="O605" s="18" t="str">
        <f t="shared" si="78"/>
        <v/>
      </c>
      <c r="P605" s="55"/>
      <c r="Q605" s="54">
        <f>Таблица255445[[#This Row],[Витрина]]*11%</f>
        <v>0</v>
      </c>
      <c r="R605" s="56">
        <f>Таблица255445[[#This Row],[Витрина]]-Q605</f>
        <v>0</v>
      </c>
      <c r="S605" s="57">
        <f>Таблица255445[[#This Row],[Витрина]]*8%</f>
        <v>0</v>
      </c>
      <c r="T605" s="56">
        <f>Таблица255445[[#This Row],[Витрина]]-(Q605+S605)</f>
        <v>0</v>
      </c>
    </row>
    <row r="606" spans="1:20" hidden="1">
      <c r="A606" s="24" t="s">
        <v>408</v>
      </c>
      <c r="B606" s="10">
        <v>35400</v>
      </c>
      <c r="D606" s="11" t="str">
        <f t="shared" si="71"/>
        <v/>
      </c>
      <c r="E606" s="14"/>
      <c r="F606" s="13" t="str">
        <f t="shared" si="72"/>
        <v/>
      </c>
      <c r="G606" s="22">
        <v>3.5000000000000003E-2</v>
      </c>
      <c r="H606" s="13" t="str">
        <f t="shared" si="73"/>
        <v/>
      </c>
      <c r="I606" s="11"/>
      <c r="J606" s="14">
        <v>1.4999999999999999E-2</v>
      </c>
      <c r="K606" s="15" t="str">
        <f t="shared" si="74"/>
        <v/>
      </c>
      <c r="L606" s="16">
        <f t="shared" si="75"/>
        <v>0</v>
      </c>
      <c r="M606" s="11" t="str">
        <f t="shared" si="76"/>
        <v/>
      </c>
      <c r="N606" s="17" t="str">
        <f t="shared" si="77"/>
        <v/>
      </c>
      <c r="O606" s="18" t="str">
        <f t="shared" si="78"/>
        <v/>
      </c>
      <c r="P606" s="55"/>
      <c r="Q606" s="54">
        <f>Таблица255445[[#This Row],[Витрина]]*11%</f>
        <v>0</v>
      </c>
      <c r="R606" s="56">
        <f>Таблица255445[[#This Row],[Витрина]]-Q606</f>
        <v>0</v>
      </c>
      <c r="S606" s="57">
        <f>Таблица255445[[#This Row],[Витрина]]*8%</f>
        <v>0</v>
      </c>
      <c r="T606" s="56">
        <f>Таблица255445[[#This Row],[Витрина]]-(Q606+S606)</f>
        <v>0</v>
      </c>
    </row>
    <row r="607" spans="1:20" hidden="1">
      <c r="A607" s="24" t="s">
        <v>409</v>
      </c>
      <c r="B607" s="10">
        <v>41300</v>
      </c>
      <c r="D607" s="11" t="str">
        <f t="shared" si="71"/>
        <v/>
      </c>
      <c r="E607" s="14"/>
      <c r="F607" s="13" t="str">
        <f t="shared" si="72"/>
        <v/>
      </c>
      <c r="G607" s="22">
        <v>3.5000000000000003E-2</v>
      </c>
      <c r="H607" s="13" t="str">
        <f t="shared" si="73"/>
        <v/>
      </c>
      <c r="I607" s="11"/>
      <c r="J607" s="14">
        <v>1.4999999999999999E-2</v>
      </c>
      <c r="K607" s="15" t="str">
        <f t="shared" si="74"/>
        <v/>
      </c>
      <c r="L607" s="16">
        <f t="shared" si="75"/>
        <v>0</v>
      </c>
      <c r="M607" s="11" t="str">
        <f t="shared" si="76"/>
        <v/>
      </c>
      <c r="N607" s="17" t="str">
        <f t="shared" si="77"/>
        <v/>
      </c>
      <c r="O607" s="18" t="str">
        <f t="shared" si="78"/>
        <v/>
      </c>
      <c r="P607" s="55"/>
      <c r="Q607" s="54">
        <f>Таблица255445[[#This Row],[Витрина]]*11%</f>
        <v>0</v>
      </c>
      <c r="R607" s="56">
        <f>Таблица255445[[#This Row],[Витрина]]-Q607</f>
        <v>0</v>
      </c>
      <c r="S607" s="57">
        <f>Таблица255445[[#This Row],[Витрина]]*8%</f>
        <v>0</v>
      </c>
      <c r="T607" s="56">
        <f>Таблица255445[[#This Row],[Витрина]]-(Q607+S607)</f>
        <v>0</v>
      </c>
    </row>
    <row r="608" spans="1:20" hidden="1">
      <c r="D608" s="11" t="str">
        <f t="shared" si="71"/>
        <v/>
      </c>
      <c r="E608" s="14"/>
      <c r="F608" s="13" t="str">
        <f t="shared" si="72"/>
        <v/>
      </c>
      <c r="G608" s="22">
        <v>3.5000000000000003E-2</v>
      </c>
      <c r="H608" s="13" t="str">
        <f t="shared" si="73"/>
        <v/>
      </c>
      <c r="I608" s="11"/>
      <c r="J608" s="14">
        <v>1.4999999999999999E-2</v>
      </c>
      <c r="K608" s="15" t="str">
        <f t="shared" si="74"/>
        <v/>
      </c>
      <c r="L608" s="16">
        <f t="shared" si="75"/>
        <v>0</v>
      </c>
      <c r="M608" s="11" t="str">
        <f t="shared" si="76"/>
        <v/>
      </c>
      <c r="N608" s="17" t="str">
        <f t="shared" si="77"/>
        <v/>
      </c>
      <c r="O608" s="18" t="str">
        <f t="shared" si="78"/>
        <v/>
      </c>
      <c r="P608" s="55"/>
      <c r="Q608" s="54">
        <f>Таблица255445[[#This Row],[Витрина]]*11%</f>
        <v>0</v>
      </c>
      <c r="R608" s="56">
        <f>Таблица255445[[#This Row],[Витрина]]-Q608</f>
        <v>0</v>
      </c>
      <c r="S608" s="57">
        <f>Таблица255445[[#This Row],[Витрина]]*8%</f>
        <v>0</v>
      </c>
      <c r="T608" s="56">
        <f>Таблица255445[[#This Row],[Витрина]]-(Q608+S608)</f>
        <v>0</v>
      </c>
    </row>
    <row r="609" spans="1:20" hidden="1">
      <c r="A609" s="24" t="s">
        <v>410</v>
      </c>
      <c r="B609" s="10">
        <v>39500</v>
      </c>
      <c r="D609" s="11" t="str">
        <f t="shared" si="71"/>
        <v/>
      </c>
      <c r="E609" s="14"/>
      <c r="F609" s="13" t="str">
        <f t="shared" si="72"/>
        <v/>
      </c>
      <c r="G609" s="22">
        <v>3.5000000000000003E-2</v>
      </c>
      <c r="H609" s="13" t="str">
        <f t="shared" si="73"/>
        <v/>
      </c>
      <c r="I609" s="11"/>
      <c r="J609" s="14">
        <v>1.4999999999999999E-2</v>
      </c>
      <c r="K609" s="15" t="str">
        <f t="shared" si="74"/>
        <v/>
      </c>
      <c r="L609" s="16">
        <f t="shared" si="75"/>
        <v>0</v>
      </c>
      <c r="M609" s="11" t="str">
        <f t="shared" si="76"/>
        <v/>
      </c>
      <c r="N609" s="17" t="str">
        <f t="shared" si="77"/>
        <v/>
      </c>
      <c r="O609" s="18" t="str">
        <f t="shared" si="78"/>
        <v/>
      </c>
      <c r="P609" s="55"/>
      <c r="Q609" s="54">
        <f>Таблица255445[[#This Row],[Витрина]]*11%</f>
        <v>0</v>
      </c>
      <c r="R609" s="56">
        <f>Таблица255445[[#This Row],[Витрина]]-Q609</f>
        <v>0</v>
      </c>
      <c r="S609" s="57">
        <f>Таблица255445[[#This Row],[Витрина]]*8%</f>
        <v>0</v>
      </c>
      <c r="T609" s="56">
        <f>Таблица255445[[#This Row],[Витрина]]-(Q609+S609)</f>
        <v>0</v>
      </c>
    </row>
    <row r="610" spans="1:20" hidden="1">
      <c r="A610" s="24" t="s">
        <v>411</v>
      </c>
      <c r="B610" s="10">
        <v>39000</v>
      </c>
      <c r="D610" s="11" t="str">
        <f t="shared" si="71"/>
        <v/>
      </c>
      <c r="E610" s="14"/>
      <c r="F610" s="13" t="str">
        <f t="shared" si="72"/>
        <v/>
      </c>
      <c r="G610" s="22">
        <v>3.5000000000000003E-2</v>
      </c>
      <c r="H610" s="13" t="str">
        <f t="shared" si="73"/>
        <v/>
      </c>
      <c r="I610" s="11"/>
      <c r="J610" s="14">
        <v>1.4999999999999999E-2</v>
      </c>
      <c r="K610" s="15" t="str">
        <f t="shared" si="74"/>
        <v/>
      </c>
      <c r="L610" s="16">
        <f t="shared" si="75"/>
        <v>0</v>
      </c>
      <c r="M610" s="11" t="str">
        <f t="shared" si="76"/>
        <v/>
      </c>
      <c r="N610" s="17" t="str">
        <f t="shared" si="77"/>
        <v/>
      </c>
      <c r="O610" s="18" t="str">
        <f t="shared" si="78"/>
        <v/>
      </c>
      <c r="P610" s="55"/>
      <c r="Q610" s="54">
        <f>Таблица255445[[#This Row],[Витрина]]*11%</f>
        <v>0</v>
      </c>
      <c r="R610" s="56">
        <f>Таблица255445[[#This Row],[Витрина]]-Q610</f>
        <v>0</v>
      </c>
      <c r="S610" s="57">
        <f>Таблица255445[[#This Row],[Витрина]]*8%</f>
        <v>0</v>
      </c>
      <c r="T610" s="56">
        <f>Таблица255445[[#This Row],[Витрина]]-(Q610+S610)</f>
        <v>0</v>
      </c>
    </row>
    <row r="611" spans="1:20" hidden="1">
      <c r="A611" s="24" t="s">
        <v>412</v>
      </c>
      <c r="B611" s="10">
        <v>38900</v>
      </c>
      <c r="D611" s="11" t="str">
        <f t="shared" si="71"/>
        <v/>
      </c>
      <c r="E611" s="14"/>
      <c r="F611" s="13" t="str">
        <f t="shared" si="72"/>
        <v/>
      </c>
      <c r="G611" s="22">
        <v>3.5000000000000003E-2</v>
      </c>
      <c r="H611" s="13" t="str">
        <f t="shared" si="73"/>
        <v/>
      </c>
      <c r="I611" s="11"/>
      <c r="J611" s="14">
        <v>1.4999999999999999E-2</v>
      </c>
      <c r="K611" s="15" t="str">
        <f t="shared" si="74"/>
        <v/>
      </c>
      <c r="L611" s="16">
        <f t="shared" si="75"/>
        <v>0</v>
      </c>
      <c r="M611" s="11" t="str">
        <f t="shared" si="76"/>
        <v/>
      </c>
      <c r="N611" s="17" t="str">
        <f t="shared" si="77"/>
        <v/>
      </c>
      <c r="O611" s="18" t="str">
        <f t="shared" si="78"/>
        <v/>
      </c>
      <c r="P611" s="55"/>
      <c r="Q611" s="54">
        <f>Таблица255445[[#This Row],[Витрина]]*11%</f>
        <v>0</v>
      </c>
      <c r="R611" s="56">
        <f>Таблица255445[[#This Row],[Витрина]]-Q611</f>
        <v>0</v>
      </c>
      <c r="S611" s="57">
        <f>Таблица255445[[#This Row],[Витрина]]*8%</f>
        <v>0</v>
      </c>
      <c r="T611" s="56">
        <f>Таблица255445[[#This Row],[Витрина]]-(Q611+S611)</f>
        <v>0</v>
      </c>
    </row>
    <row r="612" spans="1:20" hidden="1">
      <c r="A612" s="24" t="s">
        <v>413</v>
      </c>
      <c r="B612" s="10">
        <v>46000</v>
      </c>
      <c r="D612" s="11" t="str">
        <f t="shared" si="71"/>
        <v/>
      </c>
      <c r="E612" s="14"/>
      <c r="F612" s="13" t="str">
        <f t="shared" si="72"/>
        <v/>
      </c>
      <c r="G612" s="22">
        <v>3.5000000000000003E-2</v>
      </c>
      <c r="H612" s="13" t="str">
        <f t="shared" si="73"/>
        <v/>
      </c>
      <c r="I612" s="11"/>
      <c r="J612" s="14">
        <v>1.4999999999999999E-2</v>
      </c>
      <c r="K612" s="15" t="str">
        <f t="shared" si="74"/>
        <v/>
      </c>
      <c r="L612" s="16">
        <f t="shared" si="75"/>
        <v>0</v>
      </c>
      <c r="M612" s="11" t="str">
        <f t="shared" si="76"/>
        <v/>
      </c>
      <c r="N612" s="17" t="str">
        <f t="shared" si="77"/>
        <v/>
      </c>
      <c r="O612" s="18" t="str">
        <f t="shared" si="78"/>
        <v/>
      </c>
      <c r="P612" s="55"/>
      <c r="Q612" s="54">
        <f>Таблица255445[[#This Row],[Витрина]]*11%</f>
        <v>0</v>
      </c>
      <c r="R612" s="56">
        <f>Таблица255445[[#This Row],[Витрина]]-Q612</f>
        <v>0</v>
      </c>
      <c r="S612" s="57">
        <f>Таблица255445[[#This Row],[Витрина]]*8%</f>
        <v>0</v>
      </c>
      <c r="T612" s="56">
        <f>Таблица255445[[#This Row],[Витрина]]-(Q612+S612)</f>
        <v>0</v>
      </c>
    </row>
    <row r="613" spans="1:20" hidden="1">
      <c r="A613" s="24" t="s">
        <v>414</v>
      </c>
      <c r="B613" s="10">
        <v>46800</v>
      </c>
      <c r="D613" s="11" t="str">
        <f t="shared" si="71"/>
        <v/>
      </c>
      <c r="E613" s="14"/>
      <c r="F613" s="13" t="str">
        <f t="shared" si="72"/>
        <v/>
      </c>
      <c r="G613" s="22">
        <v>3.5000000000000003E-2</v>
      </c>
      <c r="H613" s="13" t="str">
        <f t="shared" si="73"/>
        <v/>
      </c>
      <c r="I613" s="11"/>
      <c r="J613" s="14">
        <v>1.4999999999999999E-2</v>
      </c>
      <c r="K613" s="15" t="str">
        <f t="shared" si="74"/>
        <v/>
      </c>
      <c r="L613" s="16">
        <f t="shared" si="75"/>
        <v>0</v>
      </c>
      <c r="M613" s="11" t="str">
        <f t="shared" si="76"/>
        <v/>
      </c>
      <c r="N613" s="17" t="str">
        <f t="shared" si="77"/>
        <v/>
      </c>
      <c r="O613" s="18" t="str">
        <f t="shared" si="78"/>
        <v/>
      </c>
      <c r="P613" s="55"/>
      <c r="Q613" s="54">
        <f>Таблица255445[[#This Row],[Витрина]]*11%</f>
        <v>0</v>
      </c>
      <c r="R613" s="56">
        <f>Таблица255445[[#This Row],[Витрина]]-Q613</f>
        <v>0</v>
      </c>
      <c r="S613" s="57">
        <f>Таблица255445[[#This Row],[Витрина]]*8%</f>
        <v>0</v>
      </c>
      <c r="T613" s="56">
        <f>Таблица255445[[#This Row],[Витрина]]-(Q613+S613)</f>
        <v>0</v>
      </c>
    </row>
    <row r="614" spans="1:20" hidden="1">
      <c r="A614" s="24" t="s">
        <v>415</v>
      </c>
      <c r="B614" s="10">
        <v>48500</v>
      </c>
      <c r="D614" s="11" t="str">
        <f t="shared" si="71"/>
        <v/>
      </c>
      <c r="E614" s="14"/>
      <c r="F614" s="13" t="str">
        <f t="shared" si="72"/>
        <v/>
      </c>
      <c r="G614" s="22">
        <v>3.5000000000000003E-2</v>
      </c>
      <c r="H614" s="13" t="str">
        <f t="shared" si="73"/>
        <v/>
      </c>
      <c r="I614" s="11"/>
      <c r="J614" s="14">
        <v>1.4999999999999999E-2</v>
      </c>
      <c r="K614" s="15" t="str">
        <f t="shared" si="74"/>
        <v/>
      </c>
      <c r="L614" s="16">
        <f t="shared" si="75"/>
        <v>0</v>
      </c>
      <c r="M614" s="11" t="str">
        <f t="shared" si="76"/>
        <v/>
      </c>
      <c r="N614" s="17" t="str">
        <f t="shared" si="77"/>
        <v/>
      </c>
      <c r="O614" s="18" t="str">
        <f t="shared" si="78"/>
        <v/>
      </c>
      <c r="P614" s="55"/>
      <c r="Q614" s="54">
        <f>Таблица255445[[#This Row],[Витрина]]*11%</f>
        <v>0</v>
      </c>
      <c r="R614" s="56">
        <f>Таблица255445[[#This Row],[Витрина]]-Q614</f>
        <v>0</v>
      </c>
      <c r="S614" s="57">
        <f>Таблица255445[[#This Row],[Витрина]]*8%</f>
        <v>0</v>
      </c>
      <c r="T614" s="56">
        <f>Таблица255445[[#This Row],[Витрина]]-(Q614+S614)</f>
        <v>0</v>
      </c>
    </row>
    <row r="615" spans="1:20" hidden="1">
      <c r="D615" s="11" t="str">
        <f t="shared" si="71"/>
        <v/>
      </c>
      <c r="E615" s="14"/>
      <c r="F615" s="13" t="str">
        <f t="shared" si="72"/>
        <v/>
      </c>
      <c r="G615" s="22">
        <v>3.5000000000000003E-2</v>
      </c>
      <c r="H615" s="13" t="str">
        <f t="shared" si="73"/>
        <v/>
      </c>
      <c r="I615" s="11"/>
      <c r="J615" s="14">
        <v>1.4999999999999999E-2</v>
      </c>
      <c r="K615" s="15" t="str">
        <f t="shared" si="74"/>
        <v/>
      </c>
      <c r="L615" s="16">
        <f t="shared" si="75"/>
        <v>0</v>
      </c>
      <c r="M615" s="11" t="str">
        <f t="shared" si="76"/>
        <v/>
      </c>
      <c r="N615" s="17" t="str">
        <f t="shared" si="77"/>
        <v/>
      </c>
      <c r="O615" s="18" t="str">
        <f t="shared" si="78"/>
        <v/>
      </c>
      <c r="P615" s="55"/>
      <c r="Q615" s="54">
        <f>Таблица255445[[#This Row],[Витрина]]*11%</f>
        <v>0</v>
      </c>
      <c r="R615" s="56">
        <f>Таблица255445[[#This Row],[Витрина]]-Q615</f>
        <v>0</v>
      </c>
      <c r="S615" s="57">
        <f>Таблица255445[[#This Row],[Витрина]]*8%</f>
        <v>0</v>
      </c>
      <c r="T615" s="56">
        <f>Таблица255445[[#This Row],[Витрина]]-(Q615+S615)</f>
        <v>0</v>
      </c>
    </row>
    <row r="616" spans="1:20" hidden="1">
      <c r="A616" s="24" t="s">
        <v>416</v>
      </c>
      <c r="B616" s="10">
        <v>48300</v>
      </c>
      <c r="D616" s="11" t="str">
        <f t="shared" si="71"/>
        <v/>
      </c>
      <c r="E616" s="14"/>
      <c r="F616" s="13" t="str">
        <f t="shared" si="72"/>
        <v/>
      </c>
      <c r="G616" s="22">
        <v>3.5000000000000003E-2</v>
      </c>
      <c r="H616" s="13" t="str">
        <f t="shared" si="73"/>
        <v/>
      </c>
      <c r="I616" s="11"/>
      <c r="J616" s="14">
        <v>1.4999999999999999E-2</v>
      </c>
      <c r="K616" s="15" t="str">
        <f t="shared" si="74"/>
        <v/>
      </c>
      <c r="L616" s="16">
        <f t="shared" si="75"/>
        <v>0</v>
      </c>
      <c r="M616" s="11" t="str">
        <f t="shared" si="76"/>
        <v/>
      </c>
      <c r="N616" s="17" t="str">
        <f t="shared" si="77"/>
        <v/>
      </c>
      <c r="O616" s="18" t="str">
        <f t="shared" si="78"/>
        <v/>
      </c>
      <c r="P616" s="55"/>
      <c r="Q616" s="54">
        <f>Таблица255445[[#This Row],[Витрина]]*11%</f>
        <v>0</v>
      </c>
      <c r="R616" s="56">
        <f>Таблица255445[[#This Row],[Витрина]]-Q616</f>
        <v>0</v>
      </c>
      <c r="S616" s="57">
        <f>Таблица255445[[#This Row],[Витрина]]*8%</f>
        <v>0</v>
      </c>
      <c r="T616" s="56">
        <f>Таблица255445[[#This Row],[Витрина]]-(Q616+S616)</f>
        <v>0</v>
      </c>
    </row>
    <row r="617" spans="1:20" hidden="1">
      <c r="A617" s="24" t="s">
        <v>417</v>
      </c>
      <c r="B617" s="10">
        <v>48300</v>
      </c>
      <c r="D617" s="11" t="str">
        <f t="shared" si="71"/>
        <v/>
      </c>
      <c r="E617" s="14"/>
      <c r="F617" s="13" t="str">
        <f t="shared" si="72"/>
        <v/>
      </c>
      <c r="G617" s="22">
        <v>3.5000000000000003E-2</v>
      </c>
      <c r="H617" s="13" t="str">
        <f t="shared" si="73"/>
        <v/>
      </c>
      <c r="I617" s="11"/>
      <c r="J617" s="14">
        <v>1.4999999999999999E-2</v>
      </c>
      <c r="K617" s="15" t="str">
        <f t="shared" si="74"/>
        <v/>
      </c>
      <c r="L617" s="16">
        <f t="shared" si="75"/>
        <v>0</v>
      </c>
      <c r="M617" s="11" t="str">
        <f t="shared" si="76"/>
        <v/>
      </c>
      <c r="N617" s="17" t="str">
        <f t="shared" si="77"/>
        <v/>
      </c>
      <c r="O617" s="18" t="str">
        <f t="shared" si="78"/>
        <v/>
      </c>
      <c r="P617" s="55"/>
      <c r="Q617" s="54">
        <f>Таблица255445[[#This Row],[Витрина]]*11%</f>
        <v>0</v>
      </c>
      <c r="R617" s="56">
        <f>Таблица255445[[#This Row],[Витрина]]-Q617</f>
        <v>0</v>
      </c>
      <c r="S617" s="57">
        <f>Таблица255445[[#This Row],[Витрина]]*8%</f>
        <v>0</v>
      </c>
      <c r="T617" s="56">
        <f>Таблица255445[[#This Row],[Витрина]]-(Q617+S617)</f>
        <v>0</v>
      </c>
    </row>
    <row r="618" spans="1:20" hidden="1">
      <c r="A618" s="24" t="s">
        <v>418</v>
      </c>
      <c r="B618" s="10" t="s">
        <v>419</v>
      </c>
      <c r="D618" s="11" t="str">
        <f t="shared" si="71"/>
        <v/>
      </c>
      <c r="E618" s="14"/>
      <c r="F618" s="13" t="str">
        <f t="shared" si="72"/>
        <v/>
      </c>
      <c r="G618" s="22">
        <v>3.5000000000000003E-2</v>
      </c>
      <c r="H618" s="13" t="str">
        <f t="shared" si="73"/>
        <v/>
      </c>
      <c r="I618" s="11"/>
      <c r="J618" s="14">
        <v>1.4999999999999999E-2</v>
      </c>
      <c r="K618" s="15" t="str">
        <f t="shared" si="74"/>
        <v/>
      </c>
      <c r="L618" s="16">
        <f t="shared" si="75"/>
        <v>0</v>
      </c>
      <c r="M618" s="11" t="str">
        <f t="shared" si="76"/>
        <v/>
      </c>
      <c r="N618" s="17" t="str">
        <f t="shared" si="77"/>
        <v/>
      </c>
      <c r="O618" s="18" t="str">
        <f t="shared" si="78"/>
        <v/>
      </c>
      <c r="P618" s="55"/>
      <c r="Q618" s="54">
        <f>Таблица255445[[#This Row],[Витрина]]*11%</f>
        <v>0</v>
      </c>
      <c r="R618" s="56">
        <f>Таблица255445[[#This Row],[Витрина]]-Q618</f>
        <v>0</v>
      </c>
      <c r="S618" s="57">
        <f>Таблица255445[[#This Row],[Витрина]]*8%</f>
        <v>0</v>
      </c>
      <c r="T618" s="56">
        <f>Таблица255445[[#This Row],[Витрина]]-(Q618+S618)</f>
        <v>0</v>
      </c>
    </row>
    <row r="619" spans="1:20" hidden="1">
      <c r="D619" s="11" t="str">
        <f t="shared" si="71"/>
        <v/>
      </c>
      <c r="E619" s="14"/>
      <c r="F619" s="13" t="str">
        <f t="shared" si="72"/>
        <v/>
      </c>
      <c r="G619" s="22">
        <v>3.5000000000000003E-2</v>
      </c>
      <c r="H619" s="13" t="str">
        <f t="shared" si="73"/>
        <v/>
      </c>
      <c r="I619" s="11"/>
      <c r="J619" s="14">
        <v>1.4999999999999999E-2</v>
      </c>
      <c r="K619" s="15" t="str">
        <f t="shared" si="74"/>
        <v/>
      </c>
      <c r="L619" s="16">
        <f t="shared" si="75"/>
        <v>0</v>
      </c>
      <c r="M619" s="11" t="str">
        <f t="shared" si="76"/>
        <v/>
      </c>
      <c r="N619" s="17" t="str">
        <f t="shared" si="77"/>
        <v/>
      </c>
      <c r="O619" s="18" t="str">
        <f t="shared" si="78"/>
        <v/>
      </c>
      <c r="P619" s="55"/>
      <c r="Q619" s="54">
        <f>Таблица255445[[#This Row],[Витрина]]*11%</f>
        <v>0</v>
      </c>
      <c r="R619" s="56">
        <f>Таблица255445[[#This Row],[Витрина]]-Q619</f>
        <v>0</v>
      </c>
      <c r="S619" s="57">
        <f>Таблица255445[[#This Row],[Витрина]]*8%</f>
        <v>0</v>
      </c>
      <c r="T619" s="56">
        <f>Таблица255445[[#This Row],[Витрина]]-(Q619+S619)</f>
        <v>0</v>
      </c>
    </row>
    <row r="620" spans="1:20" hidden="1">
      <c r="A620" s="24" t="s">
        <v>420</v>
      </c>
      <c r="B620" s="10">
        <v>65300</v>
      </c>
      <c r="D620" s="11" t="str">
        <f t="shared" si="71"/>
        <v/>
      </c>
      <c r="E620" s="14"/>
      <c r="F620" s="13" t="str">
        <f t="shared" si="72"/>
        <v/>
      </c>
      <c r="G620" s="22">
        <v>3.5000000000000003E-2</v>
      </c>
      <c r="H620" s="13" t="str">
        <f t="shared" si="73"/>
        <v/>
      </c>
      <c r="I620" s="11"/>
      <c r="J620" s="14">
        <v>1.4999999999999999E-2</v>
      </c>
      <c r="K620" s="15" t="str">
        <f t="shared" si="74"/>
        <v/>
      </c>
      <c r="L620" s="16">
        <f t="shared" si="75"/>
        <v>0</v>
      </c>
      <c r="M620" s="11" t="str">
        <f t="shared" si="76"/>
        <v/>
      </c>
      <c r="N620" s="17" t="str">
        <f t="shared" si="77"/>
        <v/>
      </c>
      <c r="O620" s="18" t="str">
        <f t="shared" si="78"/>
        <v/>
      </c>
      <c r="P620" s="55"/>
      <c r="Q620" s="54">
        <f>Таблица255445[[#This Row],[Витрина]]*11%</f>
        <v>0</v>
      </c>
      <c r="R620" s="56">
        <f>Таблица255445[[#This Row],[Витрина]]-Q620</f>
        <v>0</v>
      </c>
      <c r="S620" s="57">
        <f>Таблица255445[[#This Row],[Витрина]]*8%</f>
        <v>0</v>
      </c>
      <c r="T620" s="56">
        <f>Таблица255445[[#This Row],[Витрина]]-(Q620+S620)</f>
        <v>0</v>
      </c>
    </row>
    <row r="621" spans="1:20" hidden="1">
      <c r="A621" s="24" t="s">
        <v>421</v>
      </c>
      <c r="B621" s="10">
        <v>65300</v>
      </c>
      <c r="D621" s="11" t="str">
        <f t="shared" si="71"/>
        <v/>
      </c>
      <c r="E621" s="14"/>
      <c r="F621" s="13" t="str">
        <f t="shared" si="72"/>
        <v/>
      </c>
      <c r="G621" s="22">
        <v>3.5000000000000003E-2</v>
      </c>
      <c r="H621" s="13" t="str">
        <f t="shared" si="73"/>
        <v/>
      </c>
      <c r="I621" s="11"/>
      <c r="J621" s="14">
        <v>1.4999999999999999E-2</v>
      </c>
      <c r="K621" s="15" t="str">
        <f t="shared" si="74"/>
        <v/>
      </c>
      <c r="L621" s="16">
        <f t="shared" si="75"/>
        <v>0</v>
      </c>
      <c r="M621" s="11" t="str">
        <f t="shared" si="76"/>
        <v/>
      </c>
      <c r="N621" s="17" t="str">
        <f t="shared" si="77"/>
        <v/>
      </c>
      <c r="O621" s="18" t="str">
        <f t="shared" si="78"/>
        <v/>
      </c>
      <c r="P621" s="55"/>
      <c r="Q621" s="54">
        <f>Таблица255445[[#This Row],[Витрина]]*11%</f>
        <v>0</v>
      </c>
      <c r="R621" s="56">
        <f>Таблица255445[[#This Row],[Витрина]]-Q621</f>
        <v>0</v>
      </c>
      <c r="S621" s="57">
        <f>Таблица255445[[#This Row],[Витрина]]*8%</f>
        <v>0</v>
      </c>
      <c r="T621" s="56">
        <f>Таблица255445[[#This Row],[Витрина]]-(Q621+S621)</f>
        <v>0</v>
      </c>
    </row>
    <row r="622" spans="1:20" hidden="1">
      <c r="A622" s="24" t="s">
        <v>422</v>
      </c>
      <c r="B622" s="10">
        <v>65300</v>
      </c>
      <c r="D622" s="11" t="str">
        <f t="shared" si="71"/>
        <v/>
      </c>
      <c r="E622" s="14"/>
      <c r="F622" s="13" t="str">
        <f t="shared" si="72"/>
        <v/>
      </c>
      <c r="G622" s="22">
        <v>3.5000000000000003E-2</v>
      </c>
      <c r="H622" s="13" t="str">
        <f t="shared" si="73"/>
        <v/>
      </c>
      <c r="I622" s="11"/>
      <c r="J622" s="14">
        <v>1.4999999999999999E-2</v>
      </c>
      <c r="K622" s="15" t="str">
        <f t="shared" si="74"/>
        <v/>
      </c>
      <c r="L622" s="16">
        <f t="shared" si="75"/>
        <v>0</v>
      </c>
      <c r="M622" s="11" t="str">
        <f t="shared" si="76"/>
        <v/>
      </c>
      <c r="N622" s="17" t="str">
        <f t="shared" si="77"/>
        <v/>
      </c>
      <c r="O622" s="18" t="str">
        <f t="shared" si="78"/>
        <v/>
      </c>
      <c r="P622" s="55"/>
      <c r="Q622" s="54">
        <f>Таблица255445[[#This Row],[Витрина]]*11%</f>
        <v>0</v>
      </c>
      <c r="R622" s="56">
        <f>Таблица255445[[#This Row],[Витрина]]-Q622</f>
        <v>0</v>
      </c>
      <c r="S622" s="57">
        <f>Таблица255445[[#This Row],[Витрина]]*8%</f>
        <v>0</v>
      </c>
      <c r="T622" s="56">
        <f>Таблица255445[[#This Row],[Витрина]]-(Q622+S622)</f>
        <v>0</v>
      </c>
    </row>
    <row r="623" spans="1:20" hidden="1">
      <c r="D623" s="11" t="str">
        <f t="shared" si="71"/>
        <v/>
      </c>
      <c r="E623" s="14"/>
      <c r="F623" s="13" t="str">
        <f t="shared" si="72"/>
        <v/>
      </c>
      <c r="G623" s="22">
        <v>3.5000000000000003E-2</v>
      </c>
      <c r="H623" s="13" t="str">
        <f t="shared" si="73"/>
        <v/>
      </c>
      <c r="I623" s="11"/>
      <c r="J623" s="14">
        <v>1.4999999999999999E-2</v>
      </c>
      <c r="K623" s="15" t="str">
        <f t="shared" si="74"/>
        <v/>
      </c>
      <c r="L623" s="16">
        <f t="shared" si="75"/>
        <v>0</v>
      </c>
      <c r="M623" s="11" t="str">
        <f t="shared" si="76"/>
        <v/>
      </c>
      <c r="N623" s="17" t="str">
        <f t="shared" si="77"/>
        <v/>
      </c>
      <c r="O623" s="18" t="str">
        <f t="shared" si="78"/>
        <v/>
      </c>
      <c r="P623" s="55"/>
      <c r="Q623" s="54">
        <f>Таблица255445[[#This Row],[Витрина]]*11%</f>
        <v>0</v>
      </c>
      <c r="R623" s="56">
        <f>Таблица255445[[#This Row],[Витрина]]-Q623</f>
        <v>0</v>
      </c>
      <c r="S623" s="57">
        <f>Таблица255445[[#This Row],[Витрина]]*8%</f>
        <v>0</v>
      </c>
      <c r="T623" s="56">
        <f>Таблица255445[[#This Row],[Витрина]]-(Q623+S623)</f>
        <v>0</v>
      </c>
    </row>
    <row r="624" spans="1:20" hidden="1">
      <c r="A624" s="21" t="s">
        <v>423</v>
      </c>
      <c r="B624" s="10">
        <v>52000</v>
      </c>
      <c r="C624" s="10">
        <v>88799</v>
      </c>
      <c r="D624" s="11">
        <f t="shared" si="71"/>
        <v>20130.780000000002</v>
      </c>
      <c r="E624" s="14">
        <v>0.17</v>
      </c>
      <c r="F624" s="13">
        <f t="shared" si="72"/>
        <v>15095.830000000002</v>
      </c>
      <c r="G624" s="22">
        <v>3.5000000000000003E-2</v>
      </c>
      <c r="H624" s="13">
        <f t="shared" si="73"/>
        <v>3107.9650000000001</v>
      </c>
      <c r="I624" s="11">
        <v>595</v>
      </c>
      <c r="J624" s="14">
        <v>1.4999999999999999E-2</v>
      </c>
      <c r="K624" s="15">
        <f t="shared" si="74"/>
        <v>1331.9849999999999</v>
      </c>
      <c r="L624" s="16">
        <f t="shared" si="75"/>
        <v>887.99</v>
      </c>
      <c r="M624" s="11">
        <f t="shared" si="76"/>
        <v>1325.2966459999998</v>
      </c>
      <c r="N624" s="17">
        <f t="shared" si="77"/>
        <v>14454.933353999993</v>
      </c>
      <c r="O624" s="18">
        <f t="shared" si="78"/>
        <v>0.16278261415106018</v>
      </c>
      <c r="P624" s="55"/>
      <c r="Q624" s="54">
        <f>Таблица255445[[#This Row],[Витрина]]*11%</f>
        <v>9767.89</v>
      </c>
      <c r="R624" s="56">
        <f>Таблица255445[[#This Row],[Витрина]]-Q624</f>
        <v>79031.11</v>
      </c>
      <c r="S624" s="57">
        <f>Таблица255445[[#This Row],[Витрина]]*8%</f>
        <v>7103.92</v>
      </c>
      <c r="T624" s="56">
        <f>Таблица255445[[#This Row],[Витрина]]-(Q624+S624)</f>
        <v>71927.19</v>
      </c>
    </row>
    <row r="625" spans="1:20" hidden="1">
      <c r="A625" s="21" t="s">
        <v>424</v>
      </c>
      <c r="B625" s="10">
        <v>52000</v>
      </c>
      <c r="C625" s="10">
        <v>88799</v>
      </c>
      <c r="D625" s="11">
        <f t="shared" si="71"/>
        <v>20130.780000000002</v>
      </c>
      <c r="E625" s="14">
        <v>0.17</v>
      </c>
      <c r="F625" s="13">
        <f t="shared" si="72"/>
        <v>15095.830000000002</v>
      </c>
      <c r="G625" s="22">
        <v>3.5000000000000003E-2</v>
      </c>
      <c r="H625" s="13">
        <f t="shared" si="73"/>
        <v>3107.9650000000001</v>
      </c>
      <c r="I625" s="11">
        <v>595</v>
      </c>
      <c r="J625" s="14">
        <v>1.4999999999999999E-2</v>
      </c>
      <c r="K625" s="15">
        <f t="shared" si="74"/>
        <v>1331.9849999999999</v>
      </c>
      <c r="L625" s="16">
        <f t="shared" si="75"/>
        <v>887.99</v>
      </c>
      <c r="M625" s="11">
        <f t="shared" si="76"/>
        <v>1325.2966459999998</v>
      </c>
      <c r="N625" s="17">
        <f t="shared" si="77"/>
        <v>14454.933353999993</v>
      </c>
      <c r="O625" s="18">
        <f t="shared" si="78"/>
        <v>0.16278261415106018</v>
      </c>
      <c r="P625" s="55"/>
      <c r="Q625" s="54">
        <f>Таблица255445[[#This Row],[Витрина]]*11%</f>
        <v>9767.89</v>
      </c>
      <c r="R625" s="56">
        <f>Таблица255445[[#This Row],[Витрина]]-Q625</f>
        <v>79031.11</v>
      </c>
      <c r="S625" s="57">
        <f>Таблица255445[[#This Row],[Витрина]]*8%</f>
        <v>7103.92</v>
      </c>
      <c r="T625" s="56">
        <f>Таблица255445[[#This Row],[Витрина]]-(Q625+S625)</f>
        <v>71927.19</v>
      </c>
    </row>
    <row r="626" spans="1:20" hidden="1">
      <c r="A626" s="21" t="s">
        <v>425</v>
      </c>
      <c r="C626" s="10">
        <v>88799</v>
      </c>
      <c r="D626" s="11">
        <f t="shared" si="71"/>
        <v>20130.780000000002</v>
      </c>
      <c r="E626" s="14">
        <v>0.17</v>
      </c>
      <c r="F626" s="13">
        <f t="shared" si="72"/>
        <v>15095.830000000002</v>
      </c>
      <c r="G626" s="22">
        <v>3.5000000000000003E-2</v>
      </c>
      <c r="H626" s="13">
        <f t="shared" si="73"/>
        <v>3107.9650000000001</v>
      </c>
      <c r="I626" s="11">
        <v>595</v>
      </c>
      <c r="J626" s="14">
        <v>1.4999999999999999E-2</v>
      </c>
      <c r="K626" s="15">
        <f t="shared" si="74"/>
        <v>1331.9849999999999</v>
      </c>
      <c r="L626" s="16">
        <f t="shared" si="75"/>
        <v>887.99</v>
      </c>
      <c r="M626" s="11">
        <f t="shared" si="76"/>
        <v>1325.2966459999998</v>
      </c>
      <c r="N626" s="17">
        <f t="shared" si="77"/>
        <v>66454.933353999993</v>
      </c>
      <c r="O626" s="18">
        <f t="shared" si="78"/>
        <v>0.74837479424317832</v>
      </c>
      <c r="P626" s="55"/>
      <c r="Q626" s="54">
        <f>Таблица255445[[#This Row],[Витрина]]*11%</f>
        <v>9767.89</v>
      </c>
      <c r="R626" s="56">
        <f>Таблица255445[[#This Row],[Витрина]]-Q626</f>
        <v>79031.11</v>
      </c>
      <c r="S626" s="57">
        <f>Таблица255445[[#This Row],[Витрина]]*8%</f>
        <v>7103.92</v>
      </c>
      <c r="T626" s="56">
        <f>Таблица255445[[#This Row],[Витрина]]-(Q626+S626)</f>
        <v>71927.19</v>
      </c>
    </row>
    <row r="627" spans="1:20" hidden="1">
      <c r="A627" s="21" t="s">
        <v>426</v>
      </c>
      <c r="B627" s="10">
        <v>52000</v>
      </c>
      <c r="C627" s="10">
        <v>88799</v>
      </c>
      <c r="D627" s="11">
        <f t="shared" si="71"/>
        <v>20130.780000000002</v>
      </c>
      <c r="E627" s="14">
        <v>0.17</v>
      </c>
      <c r="F627" s="13">
        <f t="shared" si="72"/>
        <v>15095.830000000002</v>
      </c>
      <c r="G627" s="22">
        <v>3.5000000000000003E-2</v>
      </c>
      <c r="H627" s="13">
        <f t="shared" si="73"/>
        <v>3107.9650000000001</v>
      </c>
      <c r="I627" s="11">
        <v>595</v>
      </c>
      <c r="J627" s="14">
        <v>1.4999999999999999E-2</v>
      </c>
      <c r="K627" s="15">
        <f t="shared" si="74"/>
        <v>1331.9849999999999</v>
      </c>
      <c r="L627" s="16">
        <f t="shared" si="75"/>
        <v>887.99</v>
      </c>
      <c r="M627" s="11">
        <f t="shared" si="76"/>
        <v>1325.2966459999998</v>
      </c>
      <c r="N627" s="17">
        <f t="shared" si="77"/>
        <v>14454.933353999993</v>
      </c>
      <c r="O627" s="18">
        <f t="shared" si="78"/>
        <v>0.16278261415106018</v>
      </c>
      <c r="P627" s="55"/>
      <c r="Q627" s="54">
        <f>Таблица255445[[#This Row],[Витрина]]*11%</f>
        <v>9767.89</v>
      </c>
      <c r="R627" s="56">
        <f>Таблица255445[[#This Row],[Витрина]]-Q627</f>
        <v>79031.11</v>
      </c>
      <c r="S627" s="57">
        <f>Таблица255445[[#This Row],[Витрина]]*8%</f>
        <v>7103.92</v>
      </c>
      <c r="T627" s="56">
        <f>Таблица255445[[#This Row],[Витрина]]-(Q627+S627)</f>
        <v>71927.19</v>
      </c>
    </row>
    <row r="628" spans="1:20" hidden="1">
      <c r="A628" t="s">
        <v>427</v>
      </c>
      <c r="D628" s="11" t="str">
        <f t="shared" si="71"/>
        <v/>
      </c>
      <c r="E628" s="14">
        <v>0.17</v>
      </c>
      <c r="F628" s="13" t="str">
        <f t="shared" si="72"/>
        <v/>
      </c>
      <c r="G628" s="22">
        <v>3.5000000000000003E-2</v>
      </c>
      <c r="H628" s="13" t="str">
        <f t="shared" si="73"/>
        <v/>
      </c>
      <c r="I628" s="11">
        <v>595</v>
      </c>
      <c r="J628" s="14">
        <v>1.4999999999999999E-2</v>
      </c>
      <c r="K628" s="15" t="str">
        <f t="shared" si="74"/>
        <v/>
      </c>
      <c r="L628" s="16">
        <f t="shared" si="75"/>
        <v>0</v>
      </c>
      <c r="M628" s="11" t="str">
        <f t="shared" si="76"/>
        <v/>
      </c>
      <c r="N628" s="17" t="str">
        <f t="shared" si="77"/>
        <v/>
      </c>
      <c r="O628" s="18" t="str">
        <f t="shared" si="78"/>
        <v/>
      </c>
      <c r="P628" s="55"/>
      <c r="Q628" s="54">
        <f>Таблица255445[[#This Row],[Витрина]]*11%</f>
        <v>0</v>
      </c>
      <c r="R628" s="56">
        <f>Таблица255445[[#This Row],[Витрина]]-Q628</f>
        <v>0</v>
      </c>
      <c r="S628" s="57">
        <f>Таблица255445[[#This Row],[Витрина]]*8%</f>
        <v>0</v>
      </c>
      <c r="T628" s="56">
        <f>Таблица255445[[#This Row],[Витрина]]-(Q628+S628)</f>
        <v>0</v>
      </c>
    </row>
    <row r="629" spans="1:20" hidden="1">
      <c r="A629" s="21" t="s">
        <v>428</v>
      </c>
      <c r="D629" s="11" t="str">
        <f t="shared" si="71"/>
        <v/>
      </c>
      <c r="E629" s="14">
        <v>0.17</v>
      </c>
      <c r="F629" s="13" t="str">
        <f t="shared" si="72"/>
        <v/>
      </c>
      <c r="G629" s="22">
        <v>3.5000000000000003E-2</v>
      </c>
      <c r="H629" s="13" t="str">
        <f t="shared" si="73"/>
        <v/>
      </c>
      <c r="I629" s="11">
        <v>595</v>
      </c>
      <c r="J629" s="14">
        <v>1.4999999999999999E-2</v>
      </c>
      <c r="K629" s="15" t="str">
        <f t="shared" si="74"/>
        <v/>
      </c>
      <c r="L629" s="16">
        <f t="shared" si="75"/>
        <v>0</v>
      </c>
      <c r="M629" s="11" t="str">
        <f t="shared" si="76"/>
        <v/>
      </c>
      <c r="N629" s="17" t="str">
        <f t="shared" si="77"/>
        <v/>
      </c>
      <c r="O629" s="18" t="str">
        <f t="shared" si="78"/>
        <v/>
      </c>
      <c r="P629" s="55"/>
      <c r="Q629" s="54">
        <f>Таблица255445[[#This Row],[Витрина]]*11%</f>
        <v>0</v>
      </c>
      <c r="R629" s="56">
        <f>Таблица255445[[#This Row],[Витрина]]-Q629</f>
        <v>0</v>
      </c>
      <c r="S629" s="57">
        <f>Таблица255445[[#This Row],[Витрина]]*8%</f>
        <v>0</v>
      </c>
      <c r="T629" s="56">
        <f>Таблица255445[[#This Row],[Витрина]]-(Q629+S629)</f>
        <v>0</v>
      </c>
    </row>
    <row r="630" spans="1:20" hidden="1">
      <c r="A630" s="21" t="s">
        <v>429</v>
      </c>
      <c r="D630" s="11" t="str">
        <f t="shared" si="71"/>
        <v/>
      </c>
      <c r="E630" s="14">
        <v>0.17</v>
      </c>
      <c r="F630" s="13" t="str">
        <f t="shared" si="72"/>
        <v/>
      </c>
      <c r="G630" s="22">
        <v>3.5000000000000003E-2</v>
      </c>
      <c r="H630" s="13" t="str">
        <f t="shared" si="73"/>
        <v/>
      </c>
      <c r="I630" s="11">
        <v>595</v>
      </c>
      <c r="J630" s="14">
        <v>1.4999999999999999E-2</v>
      </c>
      <c r="K630" s="15" t="str">
        <f t="shared" si="74"/>
        <v/>
      </c>
      <c r="L630" s="16">
        <f t="shared" si="75"/>
        <v>0</v>
      </c>
      <c r="M630" s="11" t="str">
        <f t="shared" si="76"/>
        <v/>
      </c>
      <c r="N630" s="17" t="str">
        <f t="shared" si="77"/>
        <v/>
      </c>
      <c r="O630" s="18" t="str">
        <f t="shared" si="78"/>
        <v/>
      </c>
      <c r="P630" s="55"/>
      <c r="Q630" s="54">
        <f>Таблица255445[[#This Row],[Витрина]]*11%</f>
        <v>0</v>
      </c>
      <c r="R630" s="56">
        <f>Таблица255445[[#This Row],[Витрина]]-Q630</f>
        <v>0</v>
      </c>
      <c r="S630" s="57">
        <f>Таблица255445[[#This Row],[Витрина]]*8%</f>
        <v>0</v>
      </c>
      <c r="T630" s="56">
        <f>Таблица255445[[#This Row],[Витрина]]-(Q630+S630)</f>
        <v>0</v>
      </c>
    </row>
    <row r="631" spans="1:20" hidden="1">
      <c r="D631" s="11" t="str">
        <f t="shared" si="71"/>
        <v/>
      </c>
      <c r="E631" s="14"/>
      <c r="F631" s="13" t="str">
        <f t="shared" si="72"/>
        <v/>
      </c>
      <c r="G631" s="22">
        <v>3.5000000000000003E-2</v>
      </c>
      <c r="H631" s="13" t="str">
        <f t="shared" si="73"/>
        <v/>
      </c>
      <c r="I631" s="11"/>
      <c r="J631" s="14">
        <v>1.4999999999999999E-2</v>
      </c>
      <c r="K631" s="15" t="str">
        <f t="shared" si="74"/>
        <v/>
      </c>
      <c r="L631" s="16">
        <f t="shared" si="75"/>
        <v>0</v>
      </c>
      <c r="M631" s="11" t="str">
        <f t="shared" si="76"/>
        <v/>
      </c>
      <c r="N631" s="17" t="str">
        <f t="shared" si="77"/>
        <v/>
      </c>
      <c r="O631" s="18" t="str">
        <f t="shared" si="78"/>
        <v/>
      </c>
      <c r="P631" s="55"/>
      <c r="Q631" s="54">
        <f>Таблица255445[[#This Row],[Витрина]]*11%</f>
        <v>0</v>
      </c>
      <c r="R631" s="56">
        <f>Таблица255445[[#This Row],[Витрина]]-Q631</f>
        <v>0</v>
      </c>
      <c r="S631" s="57">
        <f>Таблица255445[[#This Row],[Витрина]]*8%</f>
        <v>0</v>
      </c>
      <c r="T631" s="56">
        <f>Таблица255445[[#This Row],[Витрина]]-(Q631+S631)</f>
        <v>0</v>
      </c>
    </row>
    <row r="632" spans="1:20" hidden="1">
      <c r="A632" s="19" t="s">
        <v>430</v>
      </c>
      <c r="B632" s="10">
        <v>58000</v>
      </c>
      <c r="D632" s="11" t="str">
        <f>IF(AND(F632&lt;&gt;"",H632&lt;&gt;"",I632&lt;&gt;"",K632&lt;&gt;""),F632+H632+I632+K632,"")</f>
        <v/>
      </c>
      <c r="E632" s="14"/>
      <c r="F632" s="13" t="str">
        <f t="shared" si="72"/>
        <v/>
      </c>
      <c r="G632" s="22">
        <v>3.5000000000000003E-2</v>
      </c>
      <c r="H632" s="13" t="str">
        <f t="shared" si="73"/>
        <v/>
      </c>
      <c r="I632" s="11"/>
      <c r="J632" s="14">
        <v>1.4999999999999999E-2</v>
      </c>
      <c r="K632" s="15" t="str">
        <f t="shared" si="74"/>
        <v/>
      </c>
      <c r="L632" s="16">
        <f t="shared" si="75"/>
        <v>0</v>
      </c>
      <c r="M632" s="11" t="str">
        <f t="shared" si="76"/>
        <v/>
      </c>
      <c r="N632" s="17" t="str">
        <f t="shared" si="77"/>
        <v/>
      </c>
      <c r="O632" s="18" t="str">
        <f t="shared" si="78"/>
        <v/>
      </c>
      <c r="P632" s="55"/>
      <c r="Q632" s="54">
        <f>Таблица255445[[#This Row],[Витрина]]*11%</f>
        <v>0</v>
      </c>
      <c r="R632" s="56">
        <f>Таблица255445[[#This Row],[Витрина]]-Q632</f>
        <v>0</v>
      </c>
      <c r="S632" s="57">
        <f>Таблица255445[[#This Row],[Витрина]]*8%</f>
        <v>0</v>
      </c>
      <c r="T632" s="56">
        <f>Таблица255445[[#This Row],[Витрина]]-(Q632+S632)</f>
        <v>0</v>
      </c>
    </row>
    <row r="633" spans="1:20" hidden="1">
      <c r="A633" s="24" t="s">
        <v>431</v>
      </c>
      <c r="B633" s="10">
        <v>58000</v>
      </c>
      <c r="D633" s="11" t="str">
        <f t="shared" ref="D633:D645" si="79">IF(AND(F633&lt;&gt;"",H633&lt;&gt;"",I633&lt;&gt;"",K633&lt;&gt;""),F633+H633+I633+K633,"")</f>
        <v/>
      </c>
      <c r="E633" s="14"/>
      <c r="F633" s="13" t="str">
        <f t="shared" si="72"/>
        <v/>
      </c>
      <c r="G633" s="22">
        <v>3.5000000000000003E-2</v>
      </c>
      <c r="H633" s="13" t="str">
        <f t="shared" si="73"/>
        <v/>
      </c>
      <c r="I633" s="11"/>
      <c r="J633" s="14">
        <v>1.4999999999999999E-2</v>
      </c>
      <c r="K633" s="15" t="str">
        <f t="shared" si="74"/>
        <v/>
      </c>
      <c r="L633" s="16">
        <f t="shared" si="75"/>
        <v>0</v>
      </c>
      <c r="M633" s="11" t="str">
        <f t="shared" si="76"/>
        <v/>
      </c>
      <c r="N633" s="17" t="str">
        <f t="shared" si="77"/>
        <v/>
      </c>
      <c r="O633" s="18" t="str">
        <f t="shared" si="78"/>
        <v/>
      </c>
      <c r="P633" s="55"/>
      <c r="Q633" s="54">
        <f>Таблица255445[[#This Row],[Витрина]]*11%</f>
        <v>0</v>
      </c>
      <c r="R633" s="56">
        <f>Таблица255445[[#This Row],[Витрина]]-Q633</f>
        <v>0</v>
      </c>
      <c r="S633" s="57">
        <f>Таблица255445[[#This Row],[Витрина]]*8%</f>
        <v>0</v>
      </c>
      <c r="T633" s="56">
        <f>Таблица255445[[#This Row],[Витрина]]-(Q633+S633)</f>
        <v>0</v>
      </c>
    </row>
    <row r="634" spans="1:20" hidden="1">
      <c r="A634" s="24" t="s">
        <v>432</v>
      </c>
      <c r="B634" s="10">
        <v>56500</v>
      </c>
      <c r="D634" s="11" t="str">
        <f t="shared" si="79"/>
        <v/>
      </c>
      <c r="E634" s="14"/>
      <c r="F634" s="13" t="str">
        <f t="shared" si="72"/>
        <v/>
      </c>
      <c r="G634" s="22">
        <v>3.5000000000000003E-2</v>
      </c>
      <c r="H634" s="13" t="str">
        <f t="shared" si="73"/>
        <v/>
      </c>
      <c r="I634" s="11"/>
      <c r="J634" s="14">
        <v>1.4999999999999999E-2</v>
      </c>
      <c r="K634" s="15" t="str">
        <f t="shared" si="74"/>
        <v/>
      </c>
      <c r="L634" s="16">
        <f t="shared" si="75"/>
        <v>0</v>
      </c>
      <c r="M634" s="11" t="str">
        <f t="shared" si="76"/>
        <v/>
      </c>
      <c r="N634" s="17" t="str">
        <f t="shared" si="77"/>
        <v/>
      </c>
      <c r="O634" s="18" t="str">
        <f t="shared" si="78"/>
        <v/>
      </c>
      <c r="P634" s="55"/>
      <c r="Q634" s="54">
        <f>Таблица255445[[#This Row],[Витрина]]*11%</f>
        <v>0</v>
      </c>
      <c r="R634" s="56">
        <f>Таблица255445[[#This Row],[Витрина]]-Q634</f>
        <v>0</v>
      </c>
      <c r="S634" s="57">
        <f>Таблица255445[[#This Row],[Витрина]]*8%</f>
        <v>0</v>
      </c>
      <c r="T634" s="56">
        <f>Таблица255445[[#This Row],[Витрина]]-(Q634+S634)</f>
        <v>0</v>
      </c>
    </row>
    <row r="635" spans="1:20" hidden="1">
      <c r="A635" s="24" t="s">
        <v>433</v>
      </c>
      <c r="B635" s="10">
        <v>58900</v>
      </c>
      <c r="D635" s="11" t="str">
        <f t="shared" si="79"/>
        <v/>
      </c>
      <c r="E635" s="14"/>
      <c r="F635" s="13" t="str">
        <f t="shared" si="72"/>
        <v/>
      </c>
      <c r="G635" s="22">
        <v>3.5000000000000003E-2</v>
      </c>
      <c r="H635" s="13" t="str">
        <f t="shared" si="73"/>
        <v/>
      </c>
      <c r="I635" s="11"/>
      <c r="J635" s="14">
        <v>1.4999999999999999E-2</v>
      </c>
      <c r="K635" s="15" t="str">
        <f t="shared" si="74"/>
        <v/>
      </c>
      <c r="L635" s="16">
        <f t="shared" si="75"/>
        <v>0</v>
      </c>
      <c r="M635" s="11" t="str">
        <f t="shared" si="76"/>
        <v/>
      </c>
      <c r="N635" s="17" t="str">
        <f t="shared" si="77"/>
        <v/>
      </c>
      <c r="O635" s="18" t="str">
        <f t="shared" si="78"/>
        <v/>
      </c>
      <c r="P635" s="55"/>
      <c r="Q635" s="54">
        <f>Таблица255445[[#This Row],[Витрина]]*11%</f>
        <v>0</v>
      </c>
      <c r="R635" s="56">
        <f>Таблица255445[[#This Row],[Витрина]]-Q635</f>
        <v>0</v>
      </c>
      <c r="S635" s="57">
        <f>Таблица255445[[#This Row],[Витрина]]*8%</f>
        <v>0</v>
      </c>
      <c r="T635" s="56">
        <f>Таблица255445[[#This Row],[Витрина]]-(Q635+S635)</f>
        <v>0</v>
      </c>
    </row>
    <row r="636" spans="1:20" hidden="1">
      <c r="A636" s="24" t="s">
        <v>434</v>
      </c>
      <c r="B636" s="10">
        <v>58300</v>
      </c>
      <c r="D636" s="11" t="str">
        <f t="shared" si="79"/>
        <v/>
      </c>
      <c r="E636" s="14"/>
      <c r="F636" s="13" t="str">
        <f t="shared" si="72"/>
        <v/>
      </c>
      <c r="G636" s="22">
        <v>3.5000000000000003E-2</v>
      </c>
      <c r="H636" s="13" t="str">
        <f t="shared" si="73"/>
        <v/>
      </c>
      <c r="I636" s="11"/>
      <c r="J636" s="14">
        <v>1.4999999999999999E-2</v>
      </c>
      <c r="K636" s="15" t="str">
        <f t="shared" si="74"/>
        <v/>
      </c>
      <c r="L636" s="16">
        <f t="shared" si="75"/>
        <v>0</v>
      </c>
      <c r="M636" s="11" t="str">
        <f t="shared" si="76"/>
        <v/>
      </c>
      <c r="N636" s="17" t="str">
        <f t="shared" si="77"/>
        <v/>
      </c>
      <c r="O636" s="18" t="str">
        <f t="shared" si="78"/>
        <v/>
      </c>
      <c r="P636" s="55"/>
      <c r="Q636" s="54">
        <f>Таблица255445[[#This Row],[Витрина]]*11%</f>
        <v>0</v>
      </c>
      <c r="R636" s="56">
        <f>Таблица255445[[#This Row],[Витрина]]-Q636</f>
        <v>0</v>
      </c>
      <c r="S636" s="57">
        <f>Таблица255445[[#This Row],[Витрина]]*8%</f>
        <v>0</v>
      </c>
      <c r="T636" s="56">
        <f>Таблица255445[[#This Row],[Витрина]]-(Q636+S636)</f>
        <v>0</v>
      </c>
    </row>
    <row r="637" spans="1:20" hidden="1">
      <c r="D637" s="11" t="str">
        <f t="shared" si="79"/>
        <v/>
      </c>
      <c r="E637" s="14"/>
      <c r="F637" s="13" t="str">
        <f t="shared" si="72"/>
        <v/>
      </c>
      <c r="G637" s="22">
        <v>3.5000000000000003E-2</v>
      </c>
      <c r="H637" s="13" t="str">
        <f t="shared" si="73"/>
        <v/>
      </c>
      <c r="I637" s="11"/>
      <c r="J637" s="14">
        <v>1.4999999999999999E-2</v>
      </c>
      <c r="K637" s="15" t="str">
        <f t="shared" si="74"/>
        <v/>
      </c>
      <c r="L637" s="16">
        <f t="shared" si="75"/>
        <v>0</v>
      </c>
      <c r="M637" s="11" t="str">
        <f t="shared" si="76"/>
        <v/>
      </c>
      <c r="N637" s="17" t="str">
        <f t="shared" si="77"/>
        <v/>
      </c>
      <c r="O637" s="18" t="str">
        <f t="shared" si="78"/>
        <v/>
      </c>
      <c r="P637" s="55"/>
      <c r="Q637" s="54">
        <f>Таблица255445[[#This Row],[Витрина]]*11%</f>
        <v>0</v>
      </c>
      <c r="R637" s="56">
        <f>Таблица255445[[#This Row],[Витрина]]-Q637</f>
        <v>0</v>
      </c>
      <c r="S637" s="57">
        <f>Таблица255445[[#This Row],[Витрина]]*8%</f>
        <v>0</v>
      </c>
      <c r="T637" s="56">
        <f>Таблица255445[[#This Row],[Витрина]]-(Q637+S637)</f>
        <v>0</v>
      </c>
    </row>
    <row r="638" spans="1:20" hidden="1">
      <c r="A638" s="24" t="s">
        <v>435</v>
      </c>
      <c r="B638" s="10">
        <v>63000</v>
      </c>
      <c r="D638" s="11" t="str">
        <f t="shared" si="79"/>
        <v/>
      </c>
      <c r="E638" s="14"/>
      <c r="F638" s="13" t="str">
        <f t="shared" si="72"/>
        <v/>
      </c>
      <c r="G638" s="22">
        <v>3.5000000000000003E-2</v>
      </c>
      <c r="H638" s="13" t="str">
        <f t="shared" si="73"/>
        <v/>
      </c>
      <c r="I638" s="11"/>
      <c r="J638" s="14">
        <v>1.4999999999999999E-2</v>
      </c>
      <c r="K638" s="15" t="str">
        <f t="shared" si="74"/>
        <v/>
      </c>
      <c r="L638" s="16">
        <f t="shared" si="75"/>
        <v>0</v>
      </c>
      <c r="M638" s="11" t="str">
        <f t="shared" si="76"/>
        <v/>
      </c>
      <c r="N638" s="17" t="str">
        <f t="shared" si="77"/>
        <v/>
      </c>
      <c r="O638" s="18" t="str">
        <f t="shared" si="78"/>
        <v/>
      </c>
      <c r="P638" s="55"/>
      <c r="Q638" s="54">
        <f>Таблица255445[[#This Row],[Витрина]]*11%</f>
        <v>0</v>
      </c>
      <c r="R638" s="56">
        <f>Таблица255445[[#This Row],[Витрина]]-Q638</f>
        <v>0</v>
      </c>
      <c r="S638" s="57">
        <f>Таблица255445[[#This Row],[Витрина]]*8%</f>
        <v>0</v>
      </c>
      <c r="T638" s="56">
        <f>Таблица255445[[#This Row],[Витрина]]-(Q638+S638)</f>
        <v>0</v>
      </c>
    </row>
    <row r="639" spans="1:20" hidden="1">
      <c r="A639" s="24" t="s">
        <v>436</v>
      </c>
      <c r="B639" s="10">
        <v>63000</v>
      </c>
      <c r="D639" s="11" t="str">
        <f t="shared" si="79"/>
        <v/>
      </c>
      <c r="E639" s="14"/>
      <c r="F639" s="13" t="str">
        <f t="shared" si="72"/>
        <v/>
      </c>
      <c r="G639" s="22">
        <v>3.5000000000000003E-2</v>
      </c>
      <c r="H639" s="13" t="str">
        <f t="shared" si="73"/>
        <v/>
      </c>
      <c r="I639" s="11"/>
      <c r="J639" s="14">
        <v>1.4999999999999999E-2</v>
      </c>
      <c r="K639" s="15" t="str">
        <f t="shared" si="74"/>
        <v/>
      </c>
      <c r="L639" s="16">
        <f t="shared" si="75"/>
        <v>0</v>
      </c>
      <c r="M639" s="11" t="str">
        <f t="shared" si="76"/>
        <v/>
      </c>
      <c r="N639" s="17" t="str">
        <f t="shared" si="77"/>
        <v/>
      </c>
      <c r="O639" s="18" t="str">
        <f t="shared" si="78"/>
        <v/>
      </c>
      <c r="P639" s="55"/>
      <c r="Q639" s="54">
        <f>Таблица255445[[#This Row],[Витрина]]*11%</f>
        <v>0</v>
      </c>
      <c r="R639" s="56">
        <f>Таблица255445[[#This Row],[Витрина]]-Q639</f>
        <v>0</v>
      </c>
      <c r="S639" s="57">
        <f>Таблица255445[[#This Row],[Витрина]]*8%</f>
        <v>0</v>
      </c>
      <c r="T639" s="56">
        <f>Таблица255445[[#This Row],[Витрина]]-(Q639+S639)</f>
        <v>0</v>
      </c>
    </row>
    <row r="640" spans="1:20" hidden="1">
      <c r="A640" s="24" t="s">
        <v>437</v>
      </c>
      <c r="B640" s="10">
        <v>63000</v>
      </c>
      <c r="D640" s="11" t="str">
        <f t="shared" si="79"/>
        <v/>
      </c>
      <c r="E640" s="14"/>
      <c r="F640" s="13" t="str">
        <f t="shared" si="72"/>
        <v/>
      </c>
      <c r="G640" s="22">
        <v>3.5000000000000003E-2</v>
      </c>
      <c r="H640" s="13" t="str">
        <f t="shared" si="73"/>
        <v/>
      </c>
      <c r="I640" s="11"/>
      <c r="J640" s="14">
        <v>1.4999999999999999E-2</v>
      </c>
      <c r="K640" s="15" t="str">
        <f t="shared" si="74"/>
        <v/>
      </c>
      <c r="L640" s="16">
        <f t="shared" si="75"/>
        <v>0</v>
      </c>
      <c r="M640" s="11" t="str">
        <f t="shared" si="76"/>
        <v/>
      </c>
      <c r="N640" s="17" t="str">
        <f t="shared" si="77"/>
        <v/>
      </c>
      <c r="O640" s="18" t="str">
        <f t="shared" si="78"/>
        <v/>
      </c>
      <c r="P640" s="55"/>
      <c r="Q640" s="54">
        <f>Таблица255445[[#This Row],[Витрина]]*11%</f>
        <v>0</v>
      </c>
      <c r="R640" s="56">
        <f>Таблица255445[[#This Row],[Витрина]]-Q640</f>
        <v>0</v>
      </c>
      <c r="S640" s="57">
        <f>Таблица255445[[#This Row],[Витрина]]*8%</f>
        <v>0</v>
      </c>
      <c r="T640" s="56">
        <f>Таблица255445[[#This Row],[Витрина]]-(Q640+S640)</f>
        <v>0</v>
      </c>
    </row>
    <row r="641" spans="1:20" hidden="1">
      <c r="A641" s="24" t="s">
        <v>438</v>
      </c>
      <c r="B641" s="10">
        <v>63000</v>
      </c>
      <c r="D641" s="11" t="str">
        <f t="shared" si="79"/>
        <v/>
      </c>
      <c r="E641" s="14"/>
      <c r="F641" s="13" t="str">
        <f t="shared" si="72"/>
        <v/>
      </c>
      <c r="G641" s="22">
        <v>3.5000000000000003E-2</v>
      </c>
      <c r="H641" s="13" t="str">
        <f t="shared" si="73"/>
        <v/>
      </c>
      <c r="I641" s="11"/>
      <c r="J641" s="14">
        <v>1.4999999999999999E-2</v>
      </c>
      <c r="K641" s="15" t="str">
        <f t="shared" si="74"/>
        <v/>
      </c>
      <c r="L641" s="16">
        <f t="shared" si="75"/>
        <v>0</v>
      </c>
      <c r="M641" s="11" t="str">
        <f t="shared" si="76"/>
        <v/>
      </c>
      <c r="N641" s="17" t="str">
        <f t="shared" si="77"/>
        <v/>
      </c>
      <c r="O641" s="18" t="str">
        <f t="shared" si="78"/>
        <v/>
      </c>
      <c r="P641" s="55"/>
      <c r="Q641" s="54">
        <f>Таблица255445[[#This Row],[Витрина]]*11%</f>
        <v>0</v>
      </c>
      <c r="R641" s="56">
        <f>Таблица255445[[#This Row],[Витрина]]-Q641</f>
        <v>0</v>
      </c>
      <c r="S641" s="57">
        <f>Таблица255445[[#This Row],[Витрина]]*8%</f>
        <v>0</v>
      </c>
      <c r="T641" s="56">
        <f>Таблица255445[[#This Row],[Витрина]]-(Q641+S641)</f>
        <v>0</v>
      </c>
    </row>
    <row r="642" spans="1:20" hidden="1">
      <c r="A642" s="24" t="s">
        <v>439</v>
      </c>
      <c r="B642" s="10">
        <v>69000</v>
      </c>
      <c r="D642" s="11" t="str">
        <f t="shared" si="79"/>
        <v/>
      </c>
      <c r="E642" s="14"/>
      <c r="F642" s="13" t="str">
        <f t="shared" si="72"/>
        <v/>
      </c>
      <c r="G642" s="22">
        <v>3.5000000000000003E-2</v>
      </c>
      <c r="H642" s="13" t="str">
        <f t="shared" si="73"/>
        <v/>
      </c>
      <c r="I642" s="11"/>
      <c r="J642" s="14">
        <v>1.4999999999999999E-2</v>
      </c>
      <c r="K642" s="15" t="str">
        <f t="shared" si="74"/>
        <v/>
      </c>
      <c r="L642" s="16">
        <f t="shared" si="75"/>
        <v>0</v>
      </c>
      <c r="M642" s="11" t="str">
        <f t="shared" si="76"/>
        <v/>
      </c>
      <c r="N642" s="17" t="str">
        <f t="shared" si="77"/>
        <v/>
      </c>
      <c r="O642" s="18" t="str">
        <f t="shared" si="78"/>
        <v/>
      </c>
      <c r="P642" s="55"/>
      <c r="Q642" s="54">
        <f>Таблица255445[[#This Row],[Витрина]]*11%</f>
        <v>0</v>
      </c>
      <c r="R642" s="56">
        <f>Таблица255445[[#This Row],[Витрина]]-Q642</f>
        <v>0</v>
      </c>
      <c r="S642" s="57">
        <f>Таблица255445[[#This Row],[Витрина]]*8%</f>
        <v>0</v>
      </c>
      <c r="T642" s="56">
        <f>Таблица255445[[#This Row],[Витрина]]-(Q642+S642)</f>
        <v>0</v>
      </c>
    </row>
    <row r="643" spans="1:20" hidden="1">
      <c r="A643" s="24" t="s">
        <v>440</v>
      </c>
      <c r="B643" s="10">
        <v>69000</v>
      </c>
      <c r="D643" s="11" t="str">
        <f t="shared" si="79"/>
        <v/>
      </c>
      <c r="E643" s="14"/>
      <c r="F643" s="13" t="str">
        <f t="shared" si="72"/>
        <v/>
      </c>
      <c r="G643" s="22">
        <v>3.5000000000000003E-2</v>
      </c>
      <c r="H643" s="13" t="str">
        <f t="shared" si="73"/>
        <v/>
      </c>
      <c r="I643" s="11"/>
      <c r="J643" s="14">
        <v>1.4999999999999999E-2</v>
      </c>
      <c r="K643" s="15" t="str">
        <f t="shared" si="74"/>
        <v/>
      </c>
      <c r="L643" s="16">
        <f t="shared" si="75"/>
        <v>0</v>
      </c>
      <c r="M643" s="11" t="str">
        <f t="shared" si="76"/>
        <v/>
      </c>
      <c r="N643" s="17" t="str">
        <f t="shared" si="77"/>
        <v/>
      </c>
      <c r="O643" s="18" t="str">
        <f t="shared" si="78"/>
        <v/>
      </c>
      <c r="P643" s="55"/>
      <c r="Q643" s="54">
        <f>Таблица255445[[#This Row],[Витрина]]*11%</f>
        <v>0</v>
      </c>
      <c r="R643" s="56">
        <f>Таблица255445[[#This Row],[Витрина]]-Q643</f>
        <v>0</v>
      </c>
      <c r="S643" s="57">
        <f>Таблица255445[[#This Row],[Витрина]]*8%</f>
        <v>0</v>
      </c>
      <c r="T643" s="56">
        <f>Таблица255445[[#This Row],[Витрина]]-(Q643+S643)</f>
        <v>0</v>
      </c>
    </row>
    <row r="644" spans="1:20" hidden="1">
      <c r="A644" s="24" t="s">
        <v>441</v>
      </c>
      <c r="B644" s="10">
        <v>69000</v>
      </c>
      <c r="D644" s="11" t="str">
        <f t="shared" si="79"/>
        <v/>
      </c>
      <c r="E644" s="14"/>
      <c r="F644" s="13" t="str">
        <f t="shared" si="72"/>
        <v/>
      </c>
      <c r="G644" s="22">
        <v>3.5000000000000003E-2</v>
      </c>
      <c r="H644" s="13" t="str">
        <f t="shared" si="73"/>
        <v/>
      </c>
      <c r="I644" s="11"/>
      <c r="J644" s="14">
        <v>1.4999999999999999E-2</v>
      </c>
      <c r="K644" s="15" t="str">
        <f t="shared" si="74"/>
        <v/>
      </c>
      <c r="L644" s="16">
        <f t="shared" si="75"/>
        <v>0</v>
      </c>
      <c r="M644" s="11" t="str">
        <f t="shared" si="76"/>
        <v/>
      </c>
      <c r="N644" s="17" t="str">
        <f t="shared" si="77"/>
        <v/>
      </c>
      <c r="O644" s="18" t="str">
        <f t="shared" si="78"/>
        <v/>
      </c>
      <c r="P644" s="55"/>
      <c r="Q644" s="54">
        <f>Таблица255445[[#This Row],[Витрина]]*11%</f>
        <v>0</v>
      </c>
      <c r="R644" s="56">
        <f>Таблица255445[[#This Row],[Витрина]]-Q644</f>
        <v>0</v>
      </c>
      <c r="S644" s="57">
        <f>Таблица255445[[#This Row],[Витрина]]*8%</f>
        <v>0</v>
      </c>
      <c r="T644" s="56">
        <f>Таблица255445[[#This Row],[Витрина]]-(Q644+S644)</f>
        <v>0</v>
      </c>
    </row>
    <row r="645" spans="1:20" hidden="1">
      <c r="A645" s="24" t="s">
        <v>442</v>
      </c>
      <c r="B645" s="10">
        <v>69000</v>
      </c>
      <c r="D645" s="11" t="str">
        <f t="shared" si="79"/>
        <v/>
      </c>
      <c r="E645" s="14"/>
      <c r="F645" s="13" t="str">
        <f t="shared" si="72"/>
        <v/>
      </c>
      <c r="G645" s="22">
        <v>3.5000000000000003E-2</v>
      </c>
      <c r="H645" s="13" t="str">
        <f t="shared" si="73"/>
        <v/>
      </c>
      <c r="I645" s="11"/>
      <c r="J645" s="14">
        <v>1.4999999999999999E-2</v>
      </c>
      <c r="K645" s="15" t="str">
        <f t="shared" si="74"/>
        <v/>
      </c>
      <c r="L645" s="16">
        <f t="shared" si="75"/>
        <v>0</v>
      </c>
      <c r="M645" s="11" t="str">
        <f t="shared" si="76"/>
        <v/>
      </c>
      <c r="N645" s="17" t="str">
        <f t="shared" si="77"/>
        <v/>
      </c>
      <c r="O645" s="18" t="str">
        <f t="shared" si="78"/>
        <v/>
      </c>
      <c r="P645" s="55"/>
      <c r="Q645" s="54">
        <f>Таблица255445[[#This Row],[Витрина]]*11%</f>
        <v>0</v>
      </c>
      <c r="R645" s="56">
        <f>Таблица255445[[#This Row],[Витрина]]-Q645</f>
        <v>0</v>
      </c>
      <c r="S645" s="57">
        <f>Таблица255445[[#This Row],[Витрина]]*8%</f>
        <v>0</v>
      </c>
      <c r="T645" s="56">
        <f>Таблица255445[[#This Row],[Витрина]]-(Q645+S645)</f>
        <v>0</v>
      </c>
    </row>
    <row r="646" spans="1:20" hidden="1">
      <c r="A646" s="25" t="s">
        <v>443</v>
      </c>
      <c r="D646" s="11" t="str">
        <f t="shared" si="63"/>
        <v/>
      </c>
      <c r="E646" s="14"/>
      <c r="F646" s="13" t="str">
        <f t="shared" si="72"/>
        <v/>
      </c>
      <c r="G646" s="22">
        <v>3.5000000000000003E-2</v>
      </c>
      <c r="H646" s="13" t="str">
        <f t="shared" si="73"/>
        <v/>
      </c>
      <c r="I646" s="11"/>
      <c r="J646" s="14">
        <v>1.4999999999999999E-2</v>
      </c>
      <c r="K646" s="15" t="str">
        <f t="shared" si="74"/>
        <v/>
      </c>
      <c r="L646" s="16">
        <f t="shared" si="75"/>
        <v>0</v>
      </c>
      <c r="M646" s="11" t="str">
        <f t="shared" si="76"/>
        <v/>
      </c>
      <c r="N646" s="17" t="str">
        <f t="shared" si="77"/>
        <v/>
      </c>
      <c r="O646" s="18" t="str">
        <f t="shared" si="78"/>
        <v/>
      </c>
      <c r="P646" s="55"/>
      <c r="Q646" s="54">
        <f>Таблица255445[[#This Row],[Витрина]]*11%</f>
        <v>0</v>
      </c>
      <c r="R646" s="56">
        <f>Таблица255445[[#This Row],[Витрина]]-Q646</f>
        <v>0</v>
      </c>
      <c r="S646" s="57">
        <f>Таблица255445[[#This Row],[Витрина]]*8%</f>
        <v>0</v>
      </c>
      <c r="T646" s="56">
        <f>Таблица255445[[#This Row],[Витрина]]-(Q646+S646)</f>
        <v>0</v>
      </c>
    </row>
    <row r="647" spans="1:20" hidden="1">
      <c r="A647" t="s">
        <v>444</v>
      </c>
      <c r="B647" s="10">
        <v>74000</v>
      </c>
      <c r="C647" s="10">
        <v>126990</v>
      </c>
      <c r="D647" s="13">
        <f>IF(AND(F647&lt;&gt;"",H647&lt;&gt;"",I647&lt;&gt;"",K647&lt;&gt;""),F647+H647+I647+K647,"")</f>
        <v>28532.800000000003</v>
      </c>
      <c r="E647" s="14">
        <v>0.17</v>
      </c>
      <c r="F647" s="13">
        <f t="shared" si="72"/>
        <v>21588.300000000003</v>
      </c>
      <c r="G647" s="22">
        <v>3.5000000000000003E-2</v>
      </c>
      <c r="H647" s="13">
        <f t="shared" si="73"/>
        <v>4444.6500000000005</v>
      </c>
      <c r="I647" s="13">
        <v>595</v>
      </c>
      <c r="J647" s="14">
        <v>1.4999999999999999E-2</v>
      </c>
      <c r="K647" s="15">
        <f t="shared" si="74"/>
        <v>1904.85</v>
      </c>
      <c r="L647" s="16">
        <f t="shared" si="75"/>
        <v>1269.9000000000001</v>
      </c>
      <c r="M647" s="13">
        <f t="shared" si="76"/>
        <v>1900.2239599999998</v>
      </c>
      <c r="N647" s="17">
        <f t="shared" si="77"/>
        <v>21287.07604</v>
      </c>
      <c r="O647" s="32">
        <f t="shared" si="78"/>
        <v>0.16762797102134025</v>
      </c>
      <c r="P647" s="55"/>
      <c r="Q647" s="54">
        <f>Таблица255445[[#This Row],[Витрина]]*11%</f>
        <v>13968.9</v>
      </c>
      <c r="R647" s="56">
        <f>Таблица255445[[#This Row],[Витрина]]-Q647</f>
        <v>113021.1</v>
      </c>
      <c r="S647" s="57">
        <f>Таблица255445[[#This Row],[Витрина]]*8%</f>
        <v>10159.200000000001</v>
      </c>
      <c r="T647" s="56">
        <f>Таблица255445[[#This Row],[Витрина]]-(Q647+S647)</f>
        <v>102861.9</v>
      </c>
    </row>
    <row r="648" spans="1:20" hidden="1">
      <c r="A648" t="s">
        <v>445</v>
      </c>
      <c r="C648" s="10">
        <v>126990</v>
      </c>
      <c r="D648" s="11">
        <f t="shared" si="63"/>
        <v>28532.800000000003</v>
      </c>
      <c r="E648" s="14">
        <v>0.17</v>
      </c>
      <c r="F648" s="13">
        <f t="shared" si="72"/>
        <v>21588.300000000003</v>
      </c>
      <c r="G648" s="22">
        <v>3.5000000000000003E-2</v>
      </c>
      <c r="H648" s="13">
        <f t="shared" si="73"/>
        <v>4444.6500000000005</v>
      </c>
      <c r="I648" s="11">
        <v>595</v>
      </c>
      <c r="J648" s="14">
        <v>1.4999999999999999E-2</v>
      </c>
      <c r="K648" s="15">
        <f t="shared" si="74"/>
        <v>1904.85</v>
      </c>
      <c r="L648" s="16">
        <f t="shared" si="75"/>
        <v>1269.9000000000001</v>
      </c>
      <c r="M648" s="11">
        <f t="shared" si="76"/>
        <v>1900.2239599999998</v>
      </c>
      <c r="N648" s="17">
        <f t="shared" si="77"/>
        <v>95287.07604</v>
      </c>
      <c r="O648" s="18">
        <f t="shared" si="78"/>
        <v>0.75035102008032128</v>
      </c>
      <c r="P648" s="55"/>
      <c r="Q648" s="54">
        <f>Таблица255445[[#This Row],[Витрина]]*11%</f>
        <v>13968.9</v>
      </c>
      <c r="R648" s="56">
        <f>Таблица255445[[#This Row],[Витрина]]-Q648</f>
        <v>113021.1</v>
      </c>
      <c r="S648" s="57">
        <f>Таблица255445[[#This Row],[Витрина]]*8%</f>
        <v>10159.200000000001</v>
      </c>
      <c r="T648" s="56">
        <f>Таблица255445[[#This Row],[Витрина]]-(Q648+S648)</f>
        <v>102861.9</v>
      </c>
    </row>
    <row r="649" spans="1:20" hidden="1">
      <c r="A649" t="s">
        <v>446</v>
      </c>
      <c r="B649" s="10">
        <v>74000</v>
      </c>
      <c r="C649" s="10">
        <v>122899</v>
      </c>
      <c r="D649" s="11">
        <f t="shared" si="63"/>
        <v>27632.780000000002</v>
      </c>
      <c r="E649" s="14">
        <v>0.17</v>
      </c>
      <c r="F649" s="13">
        <f t="shared" si="72"/>
        <v>20892.830000000002</v>
      </c>
      <c r="G649" s="22">
        <v>3.5000000000000003E-2</v>
      </c>
      <c r="H649" s="13">
        <f t="shared" si="73"/>
        <v>4301.4650000000001</v>
      </c>
      <c r="I649" s="11">
        <v>595</v>
      </c>
      <c r="J649" s="14">
        <v>1.4999999999999999E-2</v>
      </c>
      <c r="K649" s="15">
        <f t="shared" si="74"/>
        <v>1843.4849999999999</v>
      </c>
      <c r="L649" s="16">
        <f t="shared" si="75"/>
        <v>1228.99</v>
      </c>
      <c r="M649" s="11">
        <f t="shared" si="76"/>
        <v>1838.6380459999998</v>
      </c>
      <c r="N649" s="17">
        <f t="shared" si="77"/>
        <v>18198.591954000003</v>
      </c>
      <c r="O649" s="18">
        <f t="shared" si="78"/>
        <v>0.14807762434193933</v>
      </c>
      <c r="P649" s="55"/>
      <c r="Q649" s="54">
        <f>Таблица255445[[#This Row],[Витрина]]*11%</f>
        <v>13518.89</v>
      </c>
      <c r="R649" s="56">
        <f>Таблица255445[[#This Row],[Витрина]]-Q649</f>
        <v>109380.11</v>
      </c>
      <c r="S649" s="57">
        <f>Таблица255445[[#This Row],[Витрина]]*8%</f>
        <v>9831.92</v>
      </c>
      <c r="T649" s="56">
        <f>Таблица255445[[#This Row],[Витрина]]-(Q649+S649)</f>
        <v>99548.19</v>
      </c>
    </row>
    <row r="650" spans="1:20" hidden="1">
      <c r="A650" t="s">
        <v>447</v>
      </c>
      <c r="B650" s="10">
        <v>74000</v>
      </c>
      <c r="C650" s="10">
        <v>126990</v>
      </c>
      <c r="D650" s="11">
        <f t="shared" si="63"/>
        <v>28532.800000000003</v>
      </c>
      <c r="E650" s="14">
        <v>0.17</v>
      </c>
      <c r="F650" s="13">
        <f t="shared" si="72"/>
        <v>21588.300000000003</v>
      </c>
      <c r="G650" s="22">
        <v>3.5000000000000003E-2</v>
      </c>
      <c r="H650" s="13">
        <f t="shared" si="73"/>
        <v>4444.6500000000005</v>
      </c>
      <c r="I650" s="11">
        <v>595</v>
      </c>
      <c r="J650" s="14">
        <v>1.4999999999999999E-2</v>
      </c>
      <c r="K650" s="15">
        <f t="shared" si="74"/>
        <v>1904.85</v>
      </c>
      <c r="L650" s="16">
        <f t="shared" si="75"/>
        <v>1269.9000000000001</v>
      </c>
      <c r="M650" s="11">
        <f t="shared" si="76"/>
        <v>1900.2239599999998</v>
      </c>
      <c r="N650" s="17">
        <f t="shared" si="77"/>
        <v>21287.07604</v>
      </c>
      <c r="O650" s="18">
        <f t="shared" si="78"/>
        <v>0.16762797102134025</v>
      </c>
      <c r="P650" s="55"/>
      <c r="Q650" s="54">
        <f>Таблица255445[[#This Row],[Витрина]]*11%</f>
        <v>13968.9</v>
      </c>
      <c r="R650" s="56">
        <f>Таблица255445[[#This Row],[Витрина]]-Q650</f>
        <v>113021.1</v>
      </c>
      <c r="S650" s="57">
        <f>Таблица255445[[#This Row],[Витрина]]*8%</f>
        <v>10159.200000000001</v>
      </c>
      <c r="T650" s="56">
        <f>Таблица255445[[#This Row],[Витрина]]-(Q650+S650)</f>
        <v>102861.9</v>
      </c>
    </row>
    <row r="651" spans="1:20" hidden="1">
      <c r="A651" t="s">
        <v>448</v>
      </c>
      <c r="B651" s="10">
        <v>74500</v>
      </c>
      <c r="C651" s="10">
        <v>111999</v>
      </c>
      <c r="D651" s="11">
        <f t="shared" si="63"/>
        <v>25234.780000000002</v>
      </c>
      <c r="E651" s="14">
        <v>0.17</v>
      </c>
      <c r="F651" s="13">
        <f t="shared" si="72"/>
        <v>19039.830000000002</v>
      </c>
      <c r="G651" s="22">
        <v>3.5000000000000003E-2</v>
      </c>
      <c r="H651" s="13">
        <f t="shared" si="73"/>
        <v>3919.9650000000006</v>
      </c>
      <c r="I651" s="11">
        <v>595</v>
      </c>
      <c r="J651" s="14">
        <v>1.4999999999999999E-2</v>
      </c>
      <c r="K651" s="15">
        <f t="shared" si="74"/>
        <v>1679.9849999999999</v>
      </c>
      <c r="L651" s="16">
        <f t="shared" si="75"/>
        <v>1119.99</v>
      </c>
      <c r="M651" s="11">
        <f t="shared" si="76"/>
        <v>1674.5494459999998</v>
      </c>
      <c r="N651" s="17">
        <f t="shared" si="77"/>
        <v>9469.6805539999914</v>
      </c>
      <c r="O651" s="18">
        <f t="shared" si="78"/>
        <v>8.4551474156019171E-2</v>
      </c>
      <c r="P651" s="55"/>
      <c r="Q651" s="54">
        <f>Таблица255445[[#This Row],[Витрина]]*11%</f>
        <v>12319.89</v>
      </c>
      <c r="R651" s="56">
        <f>Таблица255445[[#This Row],[Витрина]]-Q651</f>
        <v>99679.11</v>
      </c>
      <c r="S651" s="57">
        <f>Таблица255445[[#This Row],[Витрина]]*8%</f>
        <v>8959.92</v>
      </c>
      <c r="T651" s="56">
        <f>Таблица255445[[#This Row],[Витрина]]-(Q651+S651)</f>
        <v>90719.19</v>
      </c>
    </row>
    <row r="652" spans="1:20" hidden="1">
      <c r="A652" t="s">
        <v>449</v>
      </c>
      <c r="D652" s="11" t="str">
        <f t="shared" si="63"/>
        <v/>
      </c>
      <c r="E652" s="14">
        <v>0.17</v>
      </c>
      <c r="F652" s="13" t="str">
        <f t="shared" si="72"/>
        <v/>
      </c>
      <c r="G652" s="22">
        <v>3.5000000000000003E-2</v>
      </c>
      <c r="H652" s="13" t="str">
        <f t="shared" si="73"/>
        <v/>
      </c>
      <c r="I652" s="11">
        <v>595</v>
      </c>
      <c r="J652" s="14">
        <v>1.4999999999999999E-2</v>
      </c>
      <c r="K652" s="15" t="str">
        <f t="shared" si="74"/>
        <v/>
      </c>
      <c r="L652" s="16">
        <f t="shared" si="75"/>
        <v>0</v>
      </c>
      <c r="M652" s="11" t="str">
        <f t="shared" si="76"/>
        <v/>
      </c>
      <c r="N652" s="17" t="str">
        <f t="shared" si="77"/>
        <v/>
      </c>
      <c r="O652" s="18" t="str">
        <f t="shared" si="78"/>
        <v/>
      </c>
      <c r="P652" s="55"/>
      <c r="Q652" s="54">
        <f>Таблица255445[[#This Row],[Витрина]]*11%</f>
        <v>0</v>
      </c>
      <c r="R652" s="56">
        <f>Таблица255445[[#This Row],[Витрина]]-Q652</f>
        <v>0</v>
      </c>
      <c r="S652" s="57">
        <f>Таблица255445[[#This Row],[Витрина]]*8%</f>
        <v>0</v>
      </c>
      <c r="T652" s="56">
        <f>Таблица255445[[#This Row],[Витрина]]-(Q652+S652)</f>
        <v>0</v>
      </c>
    </row>
    <row r="653" spans="1:20" hidden="1">
      <c r="A653" t="s">
        <v>450</v>
      </c>
      <c r="D653" s="11" t="str">
        <f t="shared" si="63"/>
        <v/>
      </c>
      <c r="E653" s="14">
        <v>0.17</v>
      </c>
      <c r="F653" s="13" t="str">
        <f t="shared" ref="F653:F716" si="80">IF(AND(C653&lt;&gt;"",E653&lt;&gt;""),C653*E653,"")</f>
        <v/>
      </c>
      <c r="G653" s="22">
        <v>3.5000000000000003E-2</v>
      </c>
      <c r="H653" s="13" t="str">
        <f t="shared" ref="H653:H716" si="81">IF(AND(C653&lt;&gt;"",G653&lt;&gt;""),C653*G653,"")</f>
        <v/>
      </c>
      <c r="I653" s="11">
        <v>595</v>
      </c>
      <c r="J653" s="14">
        <v>1.4999999999999999E-2</v>
      </c>
      <c r="K653" s="15" t="str">
        <f t="shared" ref="K653:K716" si="82">IF(AND(C653&lt;&gt;"",J653&lt;&gt;""),C653*J653,"")</f>
        <v/>
      </c>
      <c r="L653" s="16">
        <f t="shared" ref="L653:L716" si="83">IFERROR(C653*1%," ")</f>
        <v>0</v>
      </c>
      <c r="M653" s="11" t="str">
        <f t="shared" ref="M653:M716" si="84">IFERROR((C653-D653)*1.93%," ")</f>
        <v/>
      </c>
      <c r="N653" s="17" t="str">
        <f t="shared" ref="N653:N716" si="85">IF(AND(C653&lt;&gt;"",D653&lt;&gt;"",L653&lt;&gt;""),C653-(B653+D653+L653+M653),"")</f>
        <v/>
      </c>
      <c r="O653" s="18" t="str">
        <f t="shared" ref="O653:O716" si="86">IFERROR((N653/C653)*100%," ")</f>
        <v/>
      </c>
      <c r="P653" s="55"/>
      <c r="Q653" s="54">
        <f>Таблица255445[[#This Row],[Витрина]]*11%</f>
        <v>0</v>
      </c>
      <c r="R653" s="56">
        <f>Таблица255445[[#This Row],[Витрина]]-Q653</f>
        <v>0</v>
      </c>
      <c r="S653" s="57">
        <f>Таблица255445[[#This Row],[Витрина]]*8%</f>
        <v>0</v>
      </c>
      <c r="T653" s="56">
        <f>Таблица255445[[#This Row],[Витрина]]-(Q653+S653)</f>
        <v>0</v>
      </c>
    </row>
    <row r="654" spans="1:20" hidden="1">
      <c r="A654" s="25" t="s">
        <v>451</v>
      </c>
      <c r="D654" s="11" t="str">
        <f t="shared" si="63"/>
        <v/>
      </c>
      <c r="E654" s="14"/>
      <c r="F654" s="13" t="str">
        <f t="shared" si="80"/>
        <v/>
      </c>
      <c r="G654" s="22">
        <v>3.5000000000000003E-2</v>
      </c>
      <c r="H654" s="13" t="str">
        <f t="shared" si="81"/>
        <v/>
      </c>
      <c r="I654" s="11"/>
      <c r="J654" s="14">
        <v>1.4999999999999999E-2</v>
      </c>
      <c r="K654" s="15" t="str">
        <f t="shared" si="82"/>
        <v/>
      </c>
      <c r="L654" s="16">
        <f t="shared" si="83"/>
        <v>0</v>
      </c>
      <c r="M654" s="11" t="str">
        <f t="shared" si="84"/>
        <v/>
      </c>
      <c r="N654" s="17" t="str">
        <f t="shared" si="85"/>
        <v/>
      </c>
      <c r="O654" s="18" t="str">
        <f t="shared" si="86"/>
        <v/>
      </c>
      <c r="P654" s="55"/>
      <c r="Q654" s="54">
        <f>Таблица255445[[#This Row],[Витрина]]*11%</f>
        <v>0</v>
      </c>
      <c r="R654" s="56">
        <f>Таблица255445[[#This Row],[Витрина]]-Q654</f>
        <v>0</v>
      </c>
      <c r="S654" s="57">
        <f>Таблица255445[[#This Row],[Витрина]]*8%</f>
        <v>0</v>
      </c>
      <c r="T654" s="56">
        <f>Таблица255445[[#This Row],[Витрина]]-(Q654+S654)</f>
        <v>0</v>
      </c>
    </row>
    <row r="655" spans="1:20" hidden="1">
      <c r="A655" t="s">
        <v>452</v>
      </c>
      <c r="C655" s="10">
        <v>132390</v>
      </c>
      <c r="D655" s="13">
        <f>IF(AND(F655&lt;&gt;"",H655&lt;&gt;"",I655&lt;&gt;"",K655&lt;&gt;""),F655+H655+I655+K655,"")</f>
        <v>29720.800000000003</v>
      </c>
      <c r="E655" s="14">
        <v>0.17</v>
      </c>
      <c r="F655" s="13">
        <f t="shared" si="80"/>
        <v>22506.300000000003</v>
      </c>
      <c r="G655" s="22">
        <v>3.5000000000000003E-2</v>
      </c>
      <c r="H655" s="13">
        <f t="shared" si="81"/>
        <v>4633.6500000000005</v>
      </c>
      <c r="I655" s="13">
        <v>595</v>
      </c>
      <c r="J655" s="14">
        <v>1.4999999999999999E-2</v>
      </c>
      <c r="K655" s="15">
        <f t="shared" si="82"/>
        <v>1985.85</v>
      </c>
      <c r="L655" s="16">
        <f t="shared" si="83"/>
        <v>1323.9</v>
      </c>
      <c r="M655" s="13">
        <f t="shared" si="84"/>
        <v>1981.5155599999996</v>
      </c>
      <c r="N655" s="17">
        <f t="shared" si="85"/>
        <v>99363.784439999989</v>
      </c>
      <c r="O655" s="32">
        <f t="shared" si="86"/>
        <v>0.75053844278268744</v>
      </c>
      <c r="P655" s="55"/>
      <c r="Q655" s="54">
        <f>Таблица255445[[#This Row],[Витрина]]*11%</f>
        <v>14562.9</v>
      </c>
      <c r="R655" s="56">
        <f>Таблица255445[[#This Row],[Витрина]]-Q655</f>
        <v>117827.1</v>
      </c>
      <c r="S655" s="57">
        <f>Таблица255445[[#This Row],[Витрина]]*8%</f>
        <v>10591.2</v>
      </c>
      <c r="T655" s="56">
        <f>Таблица255445[[#This Row],[Витрина]]-(Q655+S655)</f>
        <v>107235.9</v>
      </c>
    </row>
    <row r="656" spans="1:20" hidden="1">
      <c r="A656" t="s">
        <v>453</v>
      </c>
      <c r="C656" s="10">
        <v>132390</v>
      </c>
      <c r="D656" s="11">
        <f t="shared" si="63"/>
        <v>29720.800000000003</v>
      </c>
      <c r="E656" s="14">
        <v>0.17</v>
      </c>
      <c r="F656" s="13">
        <f t="shared" si="80"/>
        <v>22506.300000000003</v>
      </c>
      <c r="G656" s="22">
        <v>3.5000000000000003E-2</v>
      </c>
      <c r="H656" s="13">
        <f t="shared" si="81"/>
        <v>4633.6500000000005</v>
      </c>
      <c r="I656" s="11">
        <v>595</v>
      </c>
      <c r="J656" s="14">
        <v>1.4999999999999999E-2</v>
      </c>
      <c r="K656" s="15">
        <f t="shared" si="82"/>
        <v>1985.85</v>
      </c>
      <c r="L656" s="16">
        <f t="shared" si="83"/>
        <v>1323.9</v>
      </c>
      <c r="M656" s="11">
        <f t="shared" si="84"/>
        <v>1981.5155599999996</v>
      </c>
      <c r="N656" s="17">
        <f t="shared" si="85"/>
        <v>99363.784439999989</v>
      </c>
      <c r="O656" s="18">
        <f t="shared" si="86"/>
        <v>0.75053844278268744</v>
      </c>
      <c r="P656" s="55"/>
      <c r="Q656" s="54">
        <f>Таблица255445[[#This Row],[Витрина]]*11%</f>
        <v>14562.9</v>
      </c>
      <c r="R656" s="56">
        <f>Таблица255445[[#This Row],[Витрина]]-Q656</f>
        <v>117827.1</v>
      </c>
      <c r="S656" s="57">
        <f>Таблица255445[[#This Row],[Витрина]]*8%</f>
        <v>10591.2</v>
      </c>
      <c r="T656" s="56">
        <f>Таблица255445[[#This Row],[Витрина]]-(Q656+S656)</f>
        <v>107235.9</v>
      </c>
    </row>
    <row r="657" spans="1:20" hidden="1">
      <c r="A657" t="s">
        <v>454</v>
      </c>
      <c r="C657" s="10">
        <v>134444</v>
      </c>
      <c r="D657" s="11">
        <f t="shared" si="63"/>
        <v>30172.680000000004</v>
      </c>
      <c r="E657" s="14">
        <v>0.17</v>
      </c>
      <c r="F657" s="13">
        <f t="shared" si="80"/>
        <v>22855.480000000003</v>
      </c>
      <c r="G657" s="22">
        <v>3.5000000000000003E-2</v>
      </c>
      <c r="H657" s="13">
        <f t="shared" si="81"/>
        <v>4705.5400000000009</v>
      </c>
      <c r="I657" s="11">
        <v>595</v>
      </c>
      <c r="J657" s="14">
        <v>1.4999999999999999E-2</v>
      </c>
      <c r="K657" s="15">
        <f t="shared" si="82"/>
        <v>2016.6599999999999</v>
      </c>
      <c r="L657" s="16">
        <f t="shared" si="83"/>
        <v>1344.44</v>
      </c>
      <c r="M657" s="11">
        <f t="shared" si="84"/>
        <v>2012.4364759999996</v>
      </c>
      <c r="N657" s="17">
        <f t="shared" si="85"/>
        <v>100914.443524</v>
      </c>
      <c r="O657" s="18">
        <f t="shared" si="86"/>
        <v>0.75060578028026537</v>
      </c>
      <c r="P657" s="55"/>
      <c r="Q657" s="54">
        <f>Таблица255445[[#This Row],[Витрина]]*11%</f>
        <v>14788.84</v>
      </c>
      <c r="R657" s="56">
        <f>Таблица255445[[#This Row],[Витрина]]-Q657</f>
        <v>119655.16</v>
      </c>
      <c r="S657" s="57">
        <f>Таблица255445[[#This Row],[Витрина]]*8%</f>
        <v>10755.52</v>
      </c>
      <c r="T657" s="56">
        <f>Таблица255445[[#This Row],[Витрина]]-(Q657+S657)</f>
        <v>108899.64</v>
      </c>
    </row>
    <row r="658" spans="1:20" hidden="1">
      <c r="A658" t="s">
        <v>455</v>
      </c>
      <c r="B658" s="10">
        <v>85000</v>
      </c>
      <c r="C658" s="10">
        <v>133090</v>
      </c>
      <c r="D658" s="11">
        <f t="shared" si="63"/>
        <v>29874.800000000003</v>
      </c>
      <c r="E658" s="14">
        <v>0.17</v>
      </c>
      <c r="F658" s="13">
        <f t="shared" si="80"/>
        <v>22625.300000000003</v>
      </c>
      <c r="G658" s="22">
        <v>3.5000000000000003E-2</v>
      </c>
      <c r="H658" s="13">
        <f t="shared" si="81"/>
        <v>4658.1500000000005</v>
      </c>
      <c r="I658" s="11">
        <v>595</v>
      </c>
      <c r="J658" s="14">
        <v>1.4999999999999999E-2</v>
      </c>
      <c r="K658" s="15">
        <f t="shared" si="82"/>
        <v>1996.35</v>
      </c>
      <c r="L658" s="16">
        <f t="shared" si="83"/>
        <v>1330.9</v>
      </c>
      <c r="M658" s="11">
        <f t="shared" si="84"/>
        <v>1992.0533599999997</v>
      </c>
      <c r="N658" s="17">
        <f t="shared" si="85"/>
        <v>14892.246639999998</v>
      </c>
      <c r="O658" s="18">
        <f t="shared" si="86"/>
        <v>0.11189606010970019</v>
      </c>
      <c r="P658" s="55"/>
      <c r="Q658" s="54">
        <f>Таблица255445[[#This Row],[Витрина]]*11%</f>
        <v>14639.9</v>
      </c>
      <c r="R658" s="56">
        <f>Таблица255445[[#This Row],[Витрина]]-Q658</f>
        <v>118450.1</v>
      </c>
      <c r="S658" s="57">
        <f>Таблица255445[[#This Row],[Витрина]]*8%</f>
        <v>10647.2</v>
      </c>
      <c r="T658" s="56">
        <f>Таблица255445[[#This Row],[Витрина]]-(Q658+S658)</f>
        <v>107802.9</v>
      </c>
    </row>
    <row r="659" spans="1:20" hidden="1">
      <c r="A659" t="s">
        <v>456</v>
      </c>
      <c r="C659" s="10">
        <v>133790</v>
      </c>
      <c r="D659" s="11">
        <f t="shared" si="63"/>
        <v>30028.800000000003</v>
      </c>
      <c r="E659" s="14">
        <v>0.17</v>
      </c>
      <c r="F659" s="13">
        <f t="shared" si="80"/>
        <v>22744.300000000003</v>
      </c>
      <c r="G659" s="22">
        <v>3.5000000000000003E-2</v>
      </c>
      <c r="H659" s="13">
        <f t="shared" si="81"/>
        <v>4682.6500000000005</v>
      </c>
      <c r="I659" s="11">
        <v>595</v>
      </c>
      <c r="J659" s="14">
        <v>1.4999999999999999E-2</v>
      </c>
      <c r="K659" s="15">
        <f t="shared" si="82"/>
        <v>2006.85</v>
      </c>
      <c r="L659" s="16">
        <f t="shared" si="83"/>
        <v>1337.9</v>
      </c>
      <c r="M659" s="11">
        <f t="shared" si="84"/>
        <v>2002.5911599999997</v>
      </c>
      <c r="N659" s="17">
        <f t="shared" si="85"/>
        <v>100420.70884000001</v>
      </c>
      <c r="O659" s="18">
        <f t="shared" si="86"/>
        <v>0.75058456416772557</v>
      </c>
      <c r="P659" s="55"/>
      <c r="Q659" s="54">
        <f>Таблица255445[[#This Row],[Витрина]]*11%</f>
        <v>14716.9</v>
      </c>
      <c r="R659" s="56">
        <f>Таблица255445[[#This Row],[Витрина]]-Q659</f>
        <v>119073.1</v>
      </c>
      <c r="S659" s="57">
        <f>Таблица255445[[#This Row],[Витрина]]*8%</f>
        <v>10703.2</v>
      </c>
      <c r="T659" s="56">
        <f>Таблица255445[[#This Row],[Витрина]]-(Q659+S659)</f>
        <v>108369.9</v>
      </c>
    </row>
    <row r="660" spans="1:20" hidden="1">
      <c r="A660" s="8" t="s">
        <v>457</v>
      </c>
      <c r="D660" s="11" t="str">
        <f t="shared" si="63"/>
        <v/>
      </c>
      <c r="E660" s="14"/>
      <c r="F660" s="13" t="str">
        <f t="shared" si="80"/>
        <v/>
      </c>
      <c r="G660" s="22">
        <v>3.5000000000000003E-2</v>
      </c>
      <c r="H660" s="13" t="str">
        <f t="shared" si="81"/>
        <v/>
      </c>
      <c r="I660" s="11"/>
      <c r="J660" s="14">
        <v>1.4999999999999999E-2</v>
      </c>
      <c r="K660" s="15" t="str">
        <f t="shared" si="82"/>
        <v/>
      </c>
      <c r="L660" s="16">
        <f t="shared" si="83"/>
        <v>0</v>
      </c>
      <c r="M660" s="11" t="str">
        <f t="shared" si="84"/>
        <v/>
      </c>
      <c r="N660" s="17" t="str">
        <f t="shared" si="85"/>
        <v/>
      </c>
      <c r="O660" s="18" t="str">
        <f t="shared" si="86"/>
        <v/>
      </c>
      <c r="P660" s="55"/>
      <c r="Q660" s="54">
        <f>Таблица255445[[#This Row],[Витрина]]*11%</f>
        <v>0</v>
      </c>
      <c r="R660" s="56">
        <f>Таблица255445[[#This Row],[Витрина]]-Q660</f>
        <v>0</v>
      </c>
      <c r="S660" s="57">
        <f>Таблица255445[[#This Row],[Витрина]]*8%</f>
        <v>0</v>
      </c>
      <c r="T660" s="56">
        <f>Таблица255445[[#This Row],[Витрина]]-(Q660+S660)</f>
        <v>0</v>
      </c>
    </row>
    <row r="661" spans="1:20" hidden="1">
      <c r="A661" s="24" t="s">
        <v>458</v>
      </c>
      <c r="B661" s="10">
        <v>4800</v>
      </c>
      <c r="D661" s="11" t="str">
        <f t="shared" si="63"/>
        <v/>
      </c>
      <c r="E661" s="14"/>
      <c r="F661" s="13" t="str">
        <f t="shared" si="80"/>
        <v/>
      </c>
      <c r="G661" s="22">
        <v>3.5000000000000003E-2</v>
      </c>
      <c r="H661" s="13" t="str">
        <f t="shared" si="81"/>
        <v/>
      </c>
      <c r="I661" s="11"/>
      <c r="J661" s="14">
        <v>1.4999999999999999E-2</v>
      </c>
      <c r="K661" s="15" t="str">
        <f t="shared" si="82"/>
        <v/>
      </c>
      <c r="L661" s="16">
        <f t="shared" si="83"/>
        <v>0</v>
      </c>
      <c r="M661" s="11" t="str">
        <f t="shared" si="84"/>
        <v/>
      </c>
      <c r="N661" s="17" t="str">
        <f t="shared" si="85"/>
        <v/>
      </c>
      <c r="O661" s="18" t="str">
        <f t="shared" si="86"/>
        <v/>
      </c>
      <c r="P661" s="55"/>
      <c r="Q661" s="54">
        <f>Таблица255445[[#This Row],[Витрина]]*11%</f>
        <v>0</v>
      </c>
      <c r="R661" s="56">
        <f>Таблица255445[[#This Row],[Витрина]]-Q661</f>
        <v>0</v>
      </c>
      <c r="S661" s="57">
        <f>Таблица255445[[#This Row],[Витрина]]*8%</f>
        <v>0</v>
      </c>
      <c r="T661" s="56">
        <f>Таблица255445[[#This Row],[Витрина]]-(Q661+S661)</f>
        <v>0</v>
      </c>
    </row>
    <row r="662" spans="1:20" hidden="1">
      <c r="A662" s="24" t="s">
        <v>459</v>
      </c>
      <c r="B662" s="10">
        <v>4800</v>
      </c>
      <c r="D662" s="11" t="str">
        <f t="shared" si="63"/>
        <v/>
      </c>
      <c r="E662" s="14"/>
      <c r="F662" s="13" t="str">
        <f t="shared" si="80"/>
        <v/>
      </c>
      <c r="G662" s="22">
        <v>3.5000000000000003E-2</v>
      </c>
      <c r="H662" s="13" t="str">
        <f t="shared" si="81"/>
        <v/>
      </c>
      <c r="I662" s="11"/>
      <c r="J662" s="14">
        <v>1.4999999999999999E-2</v>
      </c>
      <c r="K662" s="15" t="str">
        <f t="shared" si="82"/>
        <v/>
      </c>
      <c r="L662" s="16">
        <f t="shared" si="83"/>
        <v>0</v>
      </c>
      <c r="M662" s="11" t="str">
        <f t="shared" si="84"/>
        <v/>
      </c>
      <c r="N662" s="17" t="str">
        <f t="shared" si="85"/>
        <v/>
      </c>
      <c r="O662" s="18" t="str">
        <f t="shared" si="86"/>
        <v/>
      </c>
      <c r="P662" s="55"/>
      <c r="Q662" s="54">
        <f>Таблица255445[[#This Row],[Витрина]]*11%</f>
        <v>0</v>
      </c>
      <c r="R662" s="56">
        <f>Таблица255445[[#This Row],[Витрина]]-Q662</f>
        <v>0</v>
      </c>
      <c r="S662" s="57">
        <f>Таблица255445[[#This Row],[Витрина]]*8%</f>
        <v>0</v>
      </c>
      <c r="T662" s="56">
        <f>Таблица255445[[#This Row],[Витрина]]-(Q662+S662)</f>
        <v>0</v>
      </c>
    </row>
    <row r="663" spans="1:20" hidden="1">
      <c r="A663" s="30" t="s">
        <v>460</v>
      </c>
      <c r="D663" s="11" t="str">
        <f t="shared" si="63"/>
        <v/>
      </c>
      <c r="E663" s="14"/>
      <c r="F663" s="13" t="str">
        <f t="shared" si="80"/>
        <v/>
      </c>
      <c r="G663" s="22">
        <v>3.5000000000000003E-2</v>
      </c>
      <c r="H663" s="13" t="str">
        <f t="shared" si="81"/>
        <v/>
      </c>
      <c r="I663" s="11"/>
      <c r="J663" s="14">
        <v>1.4999999999999999E-2</v>
      </c>
      <c r="K663" s="15" t="str">
        <f t="shared" si="82"/>
        <v/>
      </c>
      <c r="L663" s="16">
        <f t="shared" si="83"/>
        <v>0</v>
      </c>
      <c r="M663" s="11" t="str">
        <f t="shared" si="84"/>
        <v/>
      </c>
      <c r="N663" s="17" t="str">
        <f t="shared" si="85"/>
        <v/>
      </c>
      <c r="O663" s="18" t="str">
        <f t="shared" si="86"/>
        <v/>
      </c>
      <c r="P663" s="55"/>
      <c r="Q663" s="54">
        <f>Таблица255445[[#This Row],[Витрина]]*11%</f>
        <v>0</v>
      </c>
      <c r="R663" s="56">
        <f>Таблица255445[[#This Row],[Витрина]]-Q663</f>
        <v>0</v>
      </c>
      <c r="S663" s="57">
        <f>Таблица255445[[#This Row],[Витрина]]*8%</f>
        <v>0</v>
      </c>
      <c r="T663" s="56">
        <f>Таблица255445[[#This Row],[Витрина]]-(Q663+S663)</f>
        <v>0</v>
      </c>
    </row>
    <row r="664" spans="1:20" hidden="1">
      <c r="A664" s="24" t="s">
        <v>461</v>
      </c>
      <c r="B664" s="10">
        <v>10300</v>
      </c>
      <c r="D664" s="11" t="str">
        <f t="shared" si="63"/>
        <v/>
      </c>
      <c r="E664" s="14"/>
      <c r="F664" s="13" t="str">
        <f t="shared" si="80"/>
        <v/>
      </c>
      <c r="G664" s="22">
        <v>3.5000000000000003E-2</v>
      </c>
      <c r="H664" s="13" t="str">
        <f t="shared" si="81"/>
        <v/>
      </c>
      <c r="I664" s="11"/>
      <c r="J664" s="14">
        <v>1.4999999999999999E-2</v>
      </c>
      <c r="K664" s="15" t="str">
        <f t="shared" si="82"/>
        <v/>
      </c>
      <c r="L664" s="16">
        <f t="shared" si="83"/>
        <v>0</v>
      </c>
      <c r="M664" s="11" t="str">
        <f t="shared" si="84"/>
        <v/>
      </c>
      <c r="N664" s="17" t="str">
        <f t="shared" si="85"/>
        <v/>
      </c>
      <c r="O664" s="18" t="str">
        <f t="shared" si="86"/>
        <v/>
      </c>
      <c r="P664" s="55"/>
      <c r="Q664" s="54">
        <f>Таблица255445[[#This Row],[Витрина]]*11%</f>
        <v>0</v>
      </c>
      <c r="R664" s="56">
        <f>Таблица255445[[#This Row],[Витрина]]-Q664</f>
        <v>0</v>
      </c>
      <c r="S664" s="57">
        <f>Таблица255445[[#This Row],[Витрина]]*8%</f>
        <v>0</v>
      </c>
      <c r="T664" s="56">
        <f>Таблица255445[[#This Row],[Витрина]]-(Q664+S664)</f>
        <v>0</v>
      </c>
    </row>
    <row r="665" spans="1:20" hidden="1">
      <c r="A665" s="24" t="s">
        <v>462</v>
      </c>
      <c r="B665" s="10">
        <v>10300</v>
      </c>
      <c r="D665" s="11" t="str">
        <f t="shared" si="63"/>
        <v/>
      </c>
      <c r="E665" s="14"/>
      <c r="F665" s="13" t="str">
        <f t="shared" si="80"/>
        <v/>
      </c>
      <c r="G665" s="22">
        <v>3.5000000000000003E-2</v>
      </c>
      <c r="H665" s="13" t="str">
        <f t="shared" si="81"/>
        <v/>
      </c>
      <c r="I665" s="11"/>
      <c r="J665" s="14">
        <v>1.4999999999999999E-2</v>
      </c>
      <c r="K665" s="15" t="str">
        <f t="shared" si="82"/>
        <v/>
      </c>
      <c r="L665" s="16">
        <f t="shared" si="83"/>
        <v>0</v>
      </c>
      <c r="M665" s="11" t="str">
        <f t="shared" si="84"/>
        <v/>
      </c>
      <c r="N665" s="17" t="str">
        <f t="shared" si="85"/>
        <v/>
      </c>
      <c r="O665" s="18" t="str">
        <f t="shared" si="86"/>
        <v/>
      </c>
      <c r="P665" s="55"/>
      <c r="Q665" s="54">
        <f>Таблица255445[[#This Row],[Витрина]]*11%</f>
        <v>0</v>
      </c>
      <c r="R665" s="56">
        <f>Таблица255445[[#This Row],[Витрина]]-Q665</f>
        <v>0</v>
      </c>
      <c r="S665" s="57">
        <f>Таблица255445[[#This Row],[Витрина]]*8%</f>
        <v>0</v>
      </c>
      <c r="T665" s="56">
        <f>Таблица255445[[#This Row],[Витрина]]-(Q665+S665)</f>
        <v>0</v>
      </c>
    </row>
    <row r="666" spans="1:20" hidden="1">
      <c r="A666" s="24" t="s">
        <v>463</v>
      </c>
      <c r="B666" s="10">
        <v>10300</v>
      </c>
      <c r="D666" s="11" t="str">
        <f t="shared" si="63"/>
        <v/>
      </c>
      <c r="E666" s="14"/>
      <c r="F666" s="13" t="str">
        <f t="shared" si="80"/>
        <v/>
      </c>
      <c r="G666" s="22">
        <v>3.5000000000000003E-2</v>
      </c>
      <c r="H666" s="13" t="str">
        <f t="shared" si="81"/>
        <v/>
      </c>
      <c r="I666" s="11"/>
      <c r="J666" s="14">
        <v>1.4999999999999999E-2</v>
      </c>
      <c r="K666" s="15" t="str">
        <f t="shared" si="82"/>
        <v/>
      </c>
      <c r="L666" s="16">
        <f t="shared" si="83"/>
        <v>0</v>
      </c>
      <c r="M666" s="11" t="str">
        <f t="shared" si="84"/>
        <v/>
      </c>
      <c r="N666" s="17" t="str">
        <f t="shared" si="85"/>
        <v/>
      </c>
      <c r="O666" s="18" t="str">
        <f t="shared" si="86"/>
        <v/>
      </c>
      <c r="P666" s="55"/>
      <c r="Q666" s="54">
        <f>Таблица255445[[#This Row],[Витрина]]*11%</f>
        <v>0</v>
      </c>
      <c r="R666" s="56">
        <f>Таблица255445[[#This Row],[Витрина]]-Q666</f>
        <v>0</v>
      </c>
      <c r="S666" s="57">
        <f>Таблица255445[[#This Row],[Витрина]]*8%</f>
        <v>0</v>
      </c>
      <c r="T666" s="56">
        <f>Таблица255445[[#This Row],[Витрина]]-(Q666+S666)</f>
        <v>0</v>
      </c>
    </row>
    <row r="667" spans="1:20" hidden="1">
      <c r="D667" s="11" t="str">
        <f t="shared" si="63"/>
        <v/>
      </c>
      <c r="E667" s="14"/>
      <c r="F667" s="13" t="str">
        <f t="shared" si="80"/>
        <v/>
      </c>
      <c r="G667" s="22">
        <v>3.5000000000000003E-2</v>
      </c>
      <c r="H667" s="13" t="str">
        <f t="shared" si="81"/>
        <v/>
      </c>
      <c r="I667" s="11"/>
      <c r="J667" s="14">
        <v>1.4999999999999999E-2</v>
      </c>
      <c r="K667" s="15" t="str">
        <f t="shared" si="82"/>
        <v/>
      </c>
      <c r="L667" s="16">
        <f t="shared" si="83"/>
        <v>0</v>
      </c>
      <c r="M667" s="11" t="str">
        <f t="shared" si="84"/>
        <v/>
      </c>
      <c r="N667" s="17" t="str">
        <f t="shared" si="85"/>
        <v/>
      </c>
      <c r="O667" s="18" t="str">
        <f t="shared" si="86"/>
        <v/>
      </c>
      <c r="P667" s="55"/>
      <c r="Q667" s="54">
        <f>Таблица255445[[#This Row],[Витрина]]*11%</f>
        <v>0</v>
      </c>
      <c r="R667" s="56">
        <f>Таблица255445[[#This Row],[Витрина]]-Q667</f>
        <v>0</v>
      </c>
      <c r="S667" s="57">
        <f>Таблица255445[[#This Row],[Витрина]]*8%</f>
        <v>0</v>
      </c>
      <c r="T667" s="56">
        <f>Таблица255445[[#This Row],[Витрина]]-(Q667+S667)</f>
        <v>0</v>
      </c>
    </row>
    <row r="668" spans="1:20" hidden="1">
      <c r="A668" s="24" t="s">
        <v>464</v>
      </c>
      <c r="B668" s="10">
        <v>14500</v>
      </c>
      <c r="D668" s="11" t="str">
        <f t="shared" si="63"/>
        <v/>
      </c>
      <c r="E668" s="14"/>
      <c r="F668" s="13" t="str">
        <f t="shared" si="80"/>
        <v/>
      </c>
      <c r="G668" s="22">
        <v>3.5000000000000003E-2</v>
      </c>
      <c r="H668" s="13" t="str">
        <f t="shared" si="81"/>
        <v/>
      </c>
      <c r="I668" s="11"/>
      <c r="J668" s="14">
        <v>1.4999999999999999E-2</v>
      </c>
      <c r="K668" s="15" t="str">
        <f t="shared" si="82"/>
        <v/>
      </c>
      <c r="L668" s="16">
        <f t="shared" si="83"/>
        <v>0</v>
      </c>
      <c r="M668" s="11" t="str">
        <f t="shared" si="84"/>
        <v/>
      </c>
      <c r="N668" s="17" t="str">
        <f t="shared" si="85"/>
        <v/>
      </c>
      <c r="O668" s="18" t="str">
        <f t="shared" si="86"/>
        <v/>
      </c>
      <c r="P668" s="55"/>
      <c r="Q668" s="54">
        <f>Таблица255445[[#This Row],[Витрина]]*11%</f>
        <v>0</v>
      </c>
      <c r="R668" s="56">
        <f>Таблица255445[[#This Row],[Витрина]]-Q668</f>
        <v>0</v>
      </c>
      <c r="S668" s="57">
        <f>Таблица255445[[#This Row],[Витрина]]*8%</f>
        <v>0</v>
      </c>
      <c r="T668" s="56">
        <f>Таблица255445[[#This Row],[Витрина]]-(Q668+S668)</f>
        <v>0</v>
      </c>
    </row>
    <row r="669" spans="1:20" hidden="1">
      <c r="A669" s="24" t="s">
        <v>465</v>
      </c>
      <c r="B669" s="10">
        <v>14500</v>
      </c>
      <c r="D669" s="11" t="str">
        <f t="shared" si="63"/>
        <v/>
      </c>
      <c r="E669" s="14"/>
      <c r="F669" s="13" t="str">
        <f t="shared" si="80"/>
        <v/>
      </c>
      <c r="G669" s="22">
        <v>3.5000000000000003E-2</v>
      </c>
      <c r="H669" s="13" t="str">
        <f t="shared" si="81"/>
        <v/>
      </c>
      <c r="I669" s="11"/>
      <c r="J669" s="14">
        <v>1.4999999999999999E-2</v>
      </c>
      <c r="K669" s="15" t="str">
        <f t="shared" si="82"/>
        <v/>
      </c>
      <c r="L669" s="16">
        <f t="shared" si="83"/>
        <v>0</v>
      </c>
      <c r="M669" s="11" t="str">
        <f t="shared" si="84"/>
        <v/>
      </c>
      <c r="N669" s="17" t="str">
        <f t="shared" si="85"/>
        <v/>
      </c>
      <c r="O669" s="18" t="str">
        <f t="shared" si="86"/>
        <v/>
      </c>
      <c r="P669" s="55"/>
      <c r="Q669" s="54">
        <f>Таблица255445[[#This Row],[Витрина]]*11%</f>
        <v>0</v>
      </c>
      <c r="R669" s="56">
        <f>Таблица255445[[#This Row],[Витрина]]-Q669</f>
        <v>0</v>
      </c>
      <c r="S669" s="57">
        <f>Таблица255445[[#This Row],[Витрина]]*8%</f>
        <v>0</v>
      </c>
      <c r="T669" s="56">
        <f>Таблица255445[[#This Row],[Витрина]]-(Q669+S669)</f>
        <v>0</v>
      </c>
    </row>
    <row r="670" spans="1:20" hidden="1">
      <c r="A670" s="24" t="s">
        <v>466</v>
      </c>
      <c r="B670" s="10">
        <v>14500</v>
      </c>
      <c r="D670" s="11" t="str">
        <f t="shared" si="63"/>
        <v/>
      </c>
      <c r="E670" s="14"/>
      <c r="F670" s="13" t="str">
        <f t="shared" si="80"/>
        <v/>
      </c>
      <c r="G670" s="22">
        <v>3.5000000000000003E-2</v>
      </c>
      <c r="H670" s="13" t="str">
        <f t="shared" si="81"/>
        <v/>
      </c>
      <c r="I670" s="11"/>
      <c r="J670" s="14">
        <v>1.4999999999999999E-2</v>
      </c>
      <c r="K670" s="15" t="str">
        <f t="shared" si="82"/>
        <v/>
      </c>
      <c r="L670" s="16">
        <f t="shared" si="83"/>
        <v>0</v>
      </c>
      <c r="M670" s="11" t="str">
        <f t="shared" si="84"/>
        <v/>
      </c>
      <c r="N670" s="17" t="str">
        <f t="shared" si="85"/>
        <v/>
      </c>
      <c r="O670" s="18" t="str">
        <f t="shared" si="86"/>
        <v/>
      </c>
      <c r="P670" s="55"/>
      <c r="Q670" s="54">
        <f>Таблица255445[[#This Row],[Витрина]]*11%</f>
        <v>0</v>
      </c>
      <c r="R670" s="56">
        <f>Таблица255445[[#This Row],[Витрина]]-Q670</f>
        <v>0</v>
      </c>
      <c r="S670" s="57">
        <f>Таблица255445[[#This Row],[Витрина]]*8%</f>
        <v>0</v>
      </c>
      <c r="T670" s="56">
        <f>Таблица255445[[#This Row],[Витрина]]-(Q670+S670)</f>
        <v>0</v>
      </c>
    </row>
    <row r="671" spans="1:20" hidden="1">
      <c r="D671" s="11" t="str">
        <f t="shared" si="63"/>
        <v/>
      </c>
      <c r="E671" s="14"/>
      <c r="F671" s="13" t="str">
        <f t="shared" si="80"/>
        <v/>
      </c>
      <c r="G671" s="22">
        <v>3.5000000000000003E-2</v>
      </c>
      <c r="H671" s="13" t="str">
        <f t="shared" si="81"/>
        <v/>
      </c>
      <c r="I671" s="11"/>
      <c r="J671" s="14">
        <v>1.4999999999999999E-2</v>
      </c>
      <c r="K671" s="15" t="str">
        <f t="shared" si="82"/>
        <v/>
      </c>
      <c r="L671" s="16">
        <f t="shared" si="83"/>
        <v>0</v>
      </c>
      <c r="M671" s="11" t="str">
        <f t="shared" si="84"/>
        <v/>
      </c>
      <c r="N671" s="17" t="str">
        <f t="shared" si="85"/>
        <v/>
      </c>
      <c r="O671" s="18" t="str">
        <f t="shared" si="86"/>
        <v/>
      </c>
      <c r="P671" s="55"/>
      <c r="Q671" s="54">
        <f>Таблица255445[[#This Row],[Витрина]]*11%</f>
        <v>0</v>
      </c>
      <c r="R671" s="56">
        <f>Таблица255445[[#This Row],[Витрина]]-Q671</f>
        <v>0</v>
      </c>
      <c r="S671" s="57">
        <f>Таблица255445[[#This Row],[Витрина]]*8%</f>
        <v>0</v>
      </c>
      <c r="T671" s="56">
        <f>Таблица255445[[#This Row],[Витрина]]-(Q671+S671)</f>
        <v>0</v>
      </c>
    </row>
    <row r="672" spans="1:20" hidden="1">
      <c r="A672" s="24" t="s">
        <v>467</v>
      </c>
      <c r="B672" s="10">
        <v>14300</v>
      </c>
      <c r="D672" s="11" t="str">
        <f t="shared" si="63"/>
        <v/>
      </c>
      <c r="E672" s="14"/>
      <c r="F672" s="13" t="str">
        <f t="shared" si="80"/>
        <v/>
      </c>
      <c r="G672" s="22">
        <v>3.5000000000000003E-2</v>
      </c>
      <c r="H672" s="13" t="str">
        <f t="shared" si="81"/>
        <v/>
      </c>
      <c r="I672" s="11"/>
      <c r="J672" s="14">
        <v>1.4999999999999999E-2</v>
      </c>
      <c r="K672" s="15" t="str">
        <f t="shared" si="82"/>
        <v/>
      </c>
      <c r="L672" s="16">
        <f t="shared" si="83"/>
        <v>0</v>
      </c>
      <c r="M672" s="11" t="str">
        <f t="shared" si="84"/>
        <v/>
      </c>
      <c r="N672" s="17" t="str">
        <f t="shared" si="85"/>
        <v/>
      </c>
      <c r="O672" s="18" t="str">
        <f t="shared" si="86"/>
        <v/>
      </c>
      <c r="P672" s="55"/>
      <c r="Q672" s="54">
        <f>Таблица255445[[#This Row],[Витрина]]*11%</f>
        <v>0</v>
      </c>
      <c r="R672" s="56">
        <f>Таблица255445[[#This Row],[Витрина]]-Q672</f>
        <v>0</v>
      </c>
      <c r="S672" s="57">
        <f>Таблица255445[[#This Row],[Витрина]]*8%</f>
        <v>0</v>
      </c>
      <c r="T672" s="56">
        <f>Таблица255445[[#This Row],[Витрина]]-(Q672+S672)</f>
        <v>0</v>
      </c>
    </row>
    <row r="673" spans="1:20" hidden="1">
      <c r="A673" s="24" t="s">
        <v>468</v>
      </c>
      <c r="B673" s="10">
        <v>14300</v>
      </c>
      <c r="D673" s="11" t="str">
        <f t="shared" si="63"/>
        <v/>
      </c>
      <c r="E673" s="14"/>
      <c r="F673" s="13" t="str">
        <f t="shared" si="80"/>
        <v/>
      </c>
      <c r="G673" s="22">
        <v>3.5000000000000003E-2</v>
      </c>
      <c r="H673" s="13" t="str">
        <f t="shared" si="81"/>
        <v/>
      </c>
      <c r="I673" s="11"/>
      <c r="J673" s="14">
        <v>1.4999999999999999E-2</v>
      </c>
      <c r="K673" s="15" t="str">
        <f t="shared" si="82"/>
        <v/>
      </c>
      <c r="L673" s="16">
        <f t="shared" si="83"/>
        <v>0</v>
      </c>
      <c r="M673" s="11" t="str">
        <f t="shared" si="84"/>
        <v/>
      </c>
      <c r="N673" s="17" t="str">
        <f t="shared" si="85"/>
        <v/>
      </c>
      <c r="O673" s="18" t="str">
        <f t="shared" si="86"/>
        <v/>
      </c>
      <c r="P673" s="55"/>
      <c r="Q673" s="54">
        <f>Таблица255445[[#This Row],[Витрина]]*11%</f>
        <v>0</v>
      </c>
      <c r="R673" s="56">
        <f>Таблица255445[[#This Row],[Витрина]]-Q673</f>
        <v>0</v>
      </c>
      <c r="S673" s="57">
        <f>Таблица255445[[#This Row],[Витрина]]*8%</f>
        <v>0</v>
      </c>
      <c r="T673" s="56">
        <f>Таблица255445[[#This Row],[Витрина]]-(Q673+S673)</f>
        <v>0</v>
      </c>
    </row>
    <row r="674" spans="1:20" hidden="1">
      <c r="D674" s="11" t="str">
        <f t="shared" si="63"/>
        <v/>
      </c>
      <c r="E674" s="14"/>
      <c r="F674" s="13" t="str">
        <f t="shared" si="80"/>
        <v/>
      </c>
      <c r="G674" s="22">
        <v>3.5000000000000003E-2</v>
      </c>
      <c r="H674" s="13" t="str">
        <f t="shared" si="81"/>
        <v/>
      </c>
      <c r="I674" s="11"/>
      <c r="J674" s="14">
        <v>1.4999999999999999E-2</v>
      </c>
      <c r="K674" s="15" t="str">
        <f t="shared" si="82"/>
        <v/>
      </c>
      <c r="L674" s="16">
        <f t="shared" si="83"/>
        <v>0</v>
      </c>
      <c r="M674" s="11" t="str">
        <f t="shared" si="84"/>
        <v/>
      </c>
      <c r="N674" s="17" t="str">
        <f t="shared" si="85"/>
        <v/>
      </c>
      <c r="O674" s="18" t="str">
        <f t="shared" si="86"/>
        <v/>
      </c>
      <c r="P674" s="55"/>
      <c r="Q674" s="54">
        <f>Таблица255445[[#This Row],[Витрина]]*11%</f>
        <v>0</v>
      </c>
      <c r="R674" s="56">
        <f>Таблица255445[[#This Row],[Витрина]]-Q674</f>
        <v>0</v>
      </c>
      <c r="S674" s="57">
        <f>Таблица255445[[#This Row],[Витрина]]*8%</f>
        <v>0</v>
      </c>
      <c r="T674" s="56">
        <f>Таблица255445[[#This Row],[Витрина]]-(Q674+S674)</f>
        <v>0</v>
      </c>
    </row>
    <row r="675" spans="1:20" hidden="1">
      <c r="A675" s="24" t="s">
        <v>469</v>
      </c>
      <c r="B675" s="10">
        <v>23000</v>
      </c>
      <c r="D675" s="11" t="str">
        <f t="shared" si="63"/>
        <v/>
      </c>
      <c r="E675" s="14"/>
      <c r="F675" s="13" t="str">
        <f t="shared" si="80"/>
        <v/>
      </c>
      <c r="G675" s="22">
        <v>3.5000000000000003E-2</v>
      </c>
      <c r="H675" s="13" t="str">
        <f t="shared" si="81"/>
        <v/>
      </c>
      <c r="I675" s="11"/>
      <c r="J675" s="14">
        <v>1.4999999999999999E-2</v>
      </c>
      <c r="K675" s="15" t="str">
        <f t="shared" si="82"/>
        <v/>
      </c>
      <c r="L675" s="16">
        <f t="shared" si="83"/>
        <v>0</v>
      </c>
      <c r="M675" s="11" t="str">
        <f t="shared" si="84"/>
        <v/>
      </c>
      <c r="N675" s="17" t="str">
        <f t="shared" si="85"/>
        <v/>
      </c>
      <c r="O675" s="18" t="str">
        <f t="shared" si="86"/>
        <v/>
      </c>
      <c r="P675" s="55"/>
      <c r="Q675" s="54">
        <f>Таблица255445[[#This Row],[Витрина]]*11%</f>
        <v>0</v>
      </c>
      <c r="R675" s="56">
        <f>Таблица255445[[#This Row],[Витрина]]-Q675</f>
        <v>0</v>
      </c>
      <c r="S675" s="57">
        <f>Таблица255445[[#This Row],[Витрина]]*8%</f>
        <v>0</v>
      </c>
      <c r="T675" s="56">
        <f>Таблица255445[[#This Row],[Витрина]]-(Q675+S675)</f>
        <v>0</v>
      </c>
    </row>
    <row r="676" spans="1:20" hidden="1">
      <c r="A676" s="24" t="s">
        <v>470</v>
      </c>
      <c r="B676" s="10">
        <v>23000</v>
      </c>
      <c r="D676" s="11" t="str">
        <f t="shared" si="63"/>
        <v/>
      </c>
      <c r="E676" s="14"/>
      <c r="F676" s="13" t="str">
        <f t="shared" si="80"/>
        <v/>
      </c>
      <c r="G676" s="22">
        <v>3.5000000000000003E-2</v>
      </c>
      <c r="H676" s="13" t="str">
        <f t="shared" si="81"/>
        <v/>
      </c>
      <c r="I676" s="11"/>
      <c r="J676" s="14">
        <v>1.4999999999999999E-2</v>
      </c>
      <c r="K676" s="15" t="str">
        <f t="shared" si="82"/>
        <v/>
      </c>
      <c r="L676" s="16">
        <f t="shared" si="83"/>
        <v>0</v>
      </c>
      <c r="M676" s="11" t="str">
        <f t="shared" si="84"/>
        <v/>
      </c>
      <c r="N676" s="17" t="str">
        <f t="shared" si="85"/>
        <v/>
      </c>
      <c r="O676" s="18" t="str">
        <f t="shared" si="86"/>
        <v/>
      </c>
      <c r="P676" s="55"/>
      <c r="Q676" s="54">
        <f>Таблица255445[[#This Row],[Витрина]]*11%</f>
        <v>0</v>
      </c>
      <c r="R676" s="56">
        <f>Таблица255445[[#This Row],[Витрина]]-Q676</f>
        <v>0</v>
      </c>
      <c r="S676" s="57">
        <f>Таблица255445[[#This Row],[Витрина]]*8%</f>
        <v>0</v>
      </c>
      <c r="T676" s="56">
        <f>Таблица255445[[#This Row],[Витрина]]-(Q676+S676)</f>
        <v>0</v>
      </c>
    </row>
    <row r="677" spans="1:20" hidden="1">
      <c r="A677" s="24" t="s">
        <v>471</v>
      </c>
      <c r="B677" s="10">
        <v>25300</v>
      </c>
      <c r="D677" s="11" t="str">
        <f t="shared" si="63"/>
        <v/>
      </c>
      <c r="E677" s="14"/>
      <c r="F677" s="13" t="str">
        <f t="shared" si="80"/>
        <v/>
      </c>
      <c r="G677" s="22">
        <v>3.5000000000000003E-2</v>
      </c>
      <c r="H677" s="13" t="str">
        <f t="shared" si="81"/>
        <v/>
      </c>
      <c r="I677" s="11"/>
      <c r="J677" s="14">
        <v>1.4999999999999999E-2</v>
      </c>
      <c r="K677" s="15" t="str">
        <f t="shared" si="82"/>
        <v/>
      </c>
      <c r="L677" s="16">
        <f t="shared" si="83"/>
        <v>0</v>
      </c>
      <c r="M677" s="11" t="str">
        <f t="shared" si="84"/>
        <v/>
      </c>
      <c r="N677" s="17" t="str">
        <f t="shared" si="85"/>
        <v/>
      </c>
      <c r="O677" s="18" t="str">
        <f t="shared" si="86"/>
        <v/>
      </c>
      <c r="P677" s="55"/>
      <c r="Q677" s="54">
        <f>Таблица255445[[#This Row],[Витрина]]*11%</f>
        <v>0</v>
      </c>
      <c r="R677" s="56">
        <f>Таблица255445[[#This Row],[Витрина]]-Q677</f>
        <v>0</v>
      </c>
      <c r="S677" s="57">
        <f>Таблица255445[[#This Row],[Витрина]]*8%</f>
        <v>0</v>
      </c>
      <c r="T677" s="56">
        <f>Таблица255445[[#This Row],[Витрина]]-(Q677+S677)</f>
        <v>0</v>
      </c>
    </row>
    <row r="678" spans="1:20" hidden="1">
      <c r="A678" s="24" t="s">
        <v>472</v>
      </c>
      <c r="B678" s="10">
        <v>25300</v>
      </c>
      <c r="D678" s="11" t="str">
        <f t="shared" si="63"/>
        <v/>
      </c>
      <c r="E678" s="14"/>
      <c r="F678" s="13" t="str">
        <f t="shared" si="80"/>
        <v/>
      </c>
      <c r="G678" s="22">
        <v>3.5000000000000003E-2</v>
      </c>
      <c r="H678" s="13" t="str">
        <f t="shared" si="81"/>
        <v/>
      </c>
      <c r="I678" s="11"/>
      <c r="J678" s="14">
        <v>1.4999999999999999E-2</v>
      </c>
      <c r="K678" s="15" t="str">
        <f t="shared" si="82"/>
        <v/>
      </c>
      <c r="L678" s="16">
        <f t="shared" si="83"/>
        <v>0</v>
      </c>
      <c r="M678" s="11" t="str">
        <f t="shared" si="84"/>
        <v/>
      </c>
      <c r="N678" s="17" t="str">
        <f t="shared" si="85"/>
        <v/>
      </c>
      <c r="O678" s="18" t="str">
        <f t="shared" si="86"/>
        <v/>
      </c>
      <c r="P678" s="55"/>
      <c r="Q678" s="54">
        <f>Таблица255445[[#This Row],[Витрина]]*11%</f>
        <v>0</v>
      </c>
      <c r="R678" s="56">
        <f>Таблица255445[[#This Row],[Витрина]]-Q678</f>
        <v>0</v>
      </c>
      <c r="S678" s="57">
        <f>Таблица255445[[#This Row],[Витрина]]*8%</f>
        <v>0</v>
      </c>
      <c r="T678" s="56">
        <f>Таблица255445[[#This Row],[Витрина]]-(Q678+S678)</f>
        <v>0</v>
      </c>
    </row>
    <row r="679" spans="1:20" hidden="1">
      <c r="D679" s="11" t="str">
        <f t="shared" si="63"/>
        <v/>
      </c>
      <c r="E679" s="14"/>
      <c r="F679" s="13" t="str">
        <f t="shared" si="80"/>
        <v/>
      </c>
      <c r="G679" s="22">
        <v>3.5000000000000003E-2</v>
      </c>
      <c r="H679" s="13" t="str">
        <f t="shared" si="81"/>
        <v/>
      </c>
      <c r="I679" s="11"/>
      <c r="J679" s="14">
        <v>1.4999999999999999E-2</v>
      </c>
      <c r="K679" s="15" t="str">
        <f t="shared" si="82"/>
        <v/>
      </c>
      <c r="L679" s="16">
        <f t="shared" si="83"/>
        <v>0</v>
      </c>
      <c r="M679" s="11" t="str">
        <f t="shared" si="84"/>
        <v/>
      </c>
      <c r="N679" s="17" t="str">
        <f t="shared" si="85"/>
        <v/>
      </c>
      <c r="O679" s="18" t="str">
        <f t="shared" si="86"/>
        <v/>
      </c>
      <c r="P679" s="55"/>
      <c r="Q679" s="54">
        <f>Таблица255445[[#This Row],[Витрина]]*11%</f>
        <v>0</v>
      </c>
      <c r="R679" s="56">
        <f>Таблица255445[[#This Row],[Витрина]]-Q679</f>
        <v>0</v>
      </c>
      <c r="S679" s="57">
        <f>Таблица255445[[#This Row],[Витрина]]*8%</f>
        <v>0</v>
      </c>
      <c r="T679" s="56">
        <f>Таблица255445[[#This Row],[Витрина]]-(Q679+S679)</f>
        <v>0</v>
      </c>
    </row>
    <row r="680" spans="1:20" hidden="1">
      <c r="A680" s="24" t="s">
        <v>473</v>
      </c>
      <c r="B680" s="10">
        <v>28400</v>
      </c>
      <c r="D680" s="11" t="str">
        <f t="shared" si="63"/>
        <v/>
      </c>
      <c r="E680" s="14"/>
      <c r="F680" s="13" t="str">
        <f t="shared" si="80"/>
        <v/>
      </c>
      <c r="G680" s="22">
        <v>3.5000000000000003E-2</v>
      </c>
      <c r="H680" s="13" t="str">
        <f t="shared" si="81"/>
        <v/>
      </c>
      <c r="I680" s="11"/>
      <c r="J680" s="14">
        <v>1.4999999999999999E-2</v>
      </c>
      <c r="K680" s="15" t="str">
        <f t="shared" si="82"/>
        <v/>
      </c>
      <c r="L680" s="16">
        <f t="shared" si="83"/>
        <v>0</v>
      </c>
      <c r="M680" s="11" t="str">
        <f t="shared" si="84"/>
        <v/>
      </c>
      <c r="N680" s="17" t="str">
        <f t="shared" si="85"/>
        <v/>
      </c>
      <c r="O680" s="18" t="str">
        <f t="shared" si="86"/>
        <v/>
      </c>
      <c r="P680" s="55"/>
      <c r="Q680" s="54">
        <f>Таблица255445[[#This Row],[Витрина]]*11%</f>
        <v>0</v>
      </c>
      <c r="R680" s="56">
        <f>Таблица255445[[#This Row],[Витрина]]-Q680</f>
        <v>0</v>
      </c>
      <c r="S680" s="57">
        <f>Таблица255445[[#This Row],[Витрина]]*8%</f>
        <v>0</v>
      </c>
      <c r="T680" s="56">
        <f>Таблица255445[[#This Row],[Витрина]]-(Q680+S680)</f>
        <v>0</v>
      </c>
    </row>
    <row r="681" spans="1:20" hidden="1">
      <c r="A681" s="24" t="s">
        <v>474</v>
      </c>
      <c r="B681" s="10">
        <v>28200</v>
      </c>
      <c r="D681" s="11" t="str">
        <f t="shared" si="63"/>
        <v/>
      </c>
      <c r="E681" s="14"/>
      <c r="F681" s="13" t="str">
        <f t="shared" si="80"/>
        <v/>
      </c>
      <c r="G681" s="22">
        <v>3.5000000000000003E-2</v>
      </c>
      <c r="H681" s="13" t="str">
        <f t="shared" si="81"/>
        <v/>
      </c>
      <c r="I681" s="11"/>
      <c r="J681" s="14">
        <v>1.4999999999999999E-2</v>
      </c>
      <c r="K681" s="15" t="str">
        <f t="shared" si="82"/>
        <v/>
      </c>
      <c r="L681" s="16">
        <f t="shared" si="83"/>
        <v>0</v>
      </c>
      <c r="M681" s="11" t="str">
        <f t="shared" si="84"/>
        <v/>
      </c>
      <c r="N681" s="17" t="str">
        <f t="shared" si="85"/>
        <v/>
      </c>
      <c r="O681" s="18" t="str">
        <f t="shared" si="86"/>
        <v/>
      </c>
      <c r="P681" s="55"/>
      <c r="Q681" s="54">
        <f>Таблица255445[[#This Row],[Витрина]]*11%</f>
        <v>0</v>
      </c>
      <c r="R681" s="56">
        <f>Таблица255445[[#This Row],[Витрина]]-Q681</f>
        <v>0</v>
      </c>
      <c r="S681" s="57">
        <f>Таблица255445[[#This Row],[Витрина]]*8%</f>
        <v>0</v>
      </c>
      <c r="T681" s="56">
        <f>Таблица255445[[#This Row],[Витрина]]-(Q681+S681)</f>
        <v>0</v>
      </c>
    </row>
    <row r="682" spans="1:20" hidden="1">
      <c r="A682" s="24" t="s">
        <v>475</v>
      </c>
      <c r="B682" s="10">
        <v>28200</v>
      </c>
      <c r="D682" s="11" t="str">
        <f t="shared" si="63"/>
        <v/>
      </c>
      <c r="E682" s="14"/>
      <c r="F682" s="13" t="str">
        <f t="shared" si="80"/>
        <v/>
      </c>
      <c r="G682" s="22">
        <v>3.5000000000000003E-2</v>
      </c>
      <c r="H682" s="13" t="str">
        <f t="shared" si="81"/>
        <v/>
      </c>
      <c r="I682" s="11"/>
      <c r="J682" s="14">
        <v>1.4999999999999999E-2</v>
      </c>
      <c r="K682" s="15" t="str">
        <f t="shared" si="82"/>
        <v/>
      </c>
      <c r="L682" s="16">
        <f t="shared" si="83"/>
        <v>0</v>
      </c>
      <c r="M682" s="11" t="str">
        <f t="shared" si="84"/>
        <v/>
      </c>
      <c r="N682" s="17" t="str">
        <f t="shared" si="85"/>
        <v/>
      </c>
      <c r="O682" s="18" t="str">
        <f t="shared" si="86"/>
        <v/>
      </c>
      <c r="P682" s="55"/>
      <c r="Q682" s="54">
        <f>Таблица255445[[#This Row],[Витрина]]*11%</f>
        <v>0</v>
      </c>
      <c r="R682" s="56">
        <f>Таблица255445[[#This Row],[Витрина]]-Q682</f>
        <v>0</v>
      </c>
      <c r="S682" s="57">
        <f>Таблица255445[[#This Row],[Витрина]]*8%</f>
        <v>0</v>
      </c>
      <c r="T682" s="56">
        <f>Таблица255445[[#This Row],[Витрина]]-(Q682+S682)</f>
        <v>0</v>
      </c>
    </row>
    <row r="683" spans="1:20" hidden="1">
      <c r="A683" s="24" t="s">
        <v>476</v>
      </c>
      <c r="B683" s="10">
        <v>32500</v>
      </c>
      <c r="D683" s="11" t="str">
        <f t="shared" si="63"/>
        <v/>
      </c>
      <c r="E683" s="14"/>
      <c r="F683" s="13" t="str">
        <f t="shared" si="80"/>
        <v/>
      </c>
      <c r="G683" s="22">
        <v>3.5000000000000003E-2</v>
      </c>
      <c r="H683" s="13" t="str">
        <f t="shared" si="81"/>
        <v/>
      </c>
      <c r="I683" s="11"/>
      <c r="J683" s="14">
        <v>1.4999999999999999E-2</v>
      </c>
      <c r="K683" s="15" t="str">
        <f t="shared" si="82"/>
        <v/>
      </c>
      <c r="L683" s="16">
        <f t="shared" si="83"/>
        <v>0</v>
      </c>
      <c r="M683" s="11" t="str">
        <f t="shared" si="84"/>
        <v/>
      </c>
      <c r="N683" s="17" t="str">
        <f t="shared" si="85"/>
        <v/>
      </c>
      <c r="O683" s="18" t="str">
        <f t="shared" si="86"/>
        <v/>
      </c>
      <c r="P683" s="55"/>
      <c r="Q683" s="54">
        <f>Таблица255445[[#This Row],[Витрина]]*11%</f>
        <v>0</v>
      </c>
      <c r="R683" s="56">
        <f>Таблица255445[[#This Row],[Витрина]]-Q683</f>
        <v>0</v>
      </c>
      <c r="S683" s="57">
        <f>Таблица255445[[#This Row],[Витрина]]*8%</f>
        <v>0</v>
      </c>
      <c r="T683" s="56">
        <f>Таблица255445[[#This Row],[Витрина]]-(Q683+S683)</f>
        <v>0</v>
      </c>
    </row>
    <row r="684" spans="1:20" hidden="1">
      <c r="A684" s="24" t="s">
        <v>477</v>
      </c>
      <c r="B684" s="10">
        <v>32300</v>
      </c>
      <c r="D684" s="11" t="str">
        <f t="shared" si="63"/>
        <v/>
      </c>
      <c r="E684" s="14"/>
      <c r="F684" s="13" t="str">
        <f t="shared" si="80"/>
        <v/>
      </c>
      <c r="G684" s="22">
        <v>3.5000000000000003E-2</v>
      </c>
      <c r="H684" s="13" t="str">
        <f t="shared" si="81"/>
        <v/>
      </c>
      <c r="I684" s="11"/>
      <c r="J684" s="14">
        <v>1.4999999999999999E-2</v>
      </c>
      <c r="K684" s="15" t="str">
        <f t="shared" si="82"/>
        <v/>
      </c>
      <c r="L684" s="16">
        <f t="shared" si="83"/>
        <v>0</v>
      </c>
      <c r="M684" s="11" t="str">
        <f t="shared" si="84"/>
        <v/>
      </c>
      <c r="N684" s="17" t="str">
        <f t="shared" si="85"/>
        <v/>
      </c>
      <c r="O684" s="18" t="str">
        <f t="shared" si="86"/>
        <v/>
      </c>
      <c r="P684" s="55"/>
      <c r="Q684" s="54">
        <f>Таблица255445[[#This Row],[Витрина]]*11%</f>
        <v>0</v>
      </c>
      <c r="R684" s="56">
        <f>Таблица255445[[#This Row],[Витрина]]-Q684</f>
        <v>0</v>
      </c>
      <c r="S684" s="57">
        <f>Таблица255445[[#This Row],[Витрина]]*8%</f>
        <v>0</v>
      </c>
      <c r="T684" s="56">
        <f>Таблица255445[[#This Row],[Витрина]]-(Q684+S684)</f>
        <v>0</v>
      </c>
    </row>
    <row r="685" spans="1:20" hidden="1">
      <c r="A685" s="24" t="s">
        <v>478</v>
      </c>
      <c r="B685" s="10">
        <v>32300</v>
      </c>
      <c r="D685" s="11" t="str">
        <f>IF(AND(F685&lt;&gt;"",H685&lt;&gt;"",I685&lt;&gt;"",K685&lt;&gt;""),F685+H685+I685+K685,"")</f>
        <v/>
      </c>
      <c r="E685" s="14"/>
      <c r="F685" s="13" t="str">
        <f t="shared" si="80"/>
        <v/>
      </c>
      <c r="G685" s="22">
        <v>3.5000000000000003E-2</v>
      </c>
      <c r="H685" s="13" t="str">
        <f t="shared" si="81"/>
        <v/>
      </c>
      <c r="I685" s="11"/>
      <c r="J685" s="14">
        <v>1.4999999999999999E-2</v>
      </c>
      <c r="K685" s="15" t="str">
        <f t="shared" si="82"/>
        <v/>
      </c>
      <c r="L685" s="16">
        <f t="shared" si="83"/>
        <v>0</v>
      </c>
      <c r="M685" s="11" t="str">
        <f t="shared" si="84"/>
        <v/>
      </c>
      <c r="N685" s="17" t="str">
        <f t="shared" si="85"/>
        <v/>
      </c>
      <c r="O685" s="18" t="str">
        <f t="shared" si="86"/>
        <v/>
      </c>
      <c r="P685" s="55"/>
      <c r="Q685" s="54">
        <f>Таблица255445[[#This Row],[Витрина]]*11%</f>
        <v>0</v>
      </c>
      <c r="R685" s="56">
        <f>Таблица255445[[#This Row],[Витрина]]-Q685</f>
        <v>0</v>
      </c>
      <c r="S685" s="57">
        <f>Таблица255445[[#This Row],[Витрина]]*8%</f>
        <v>0</v>
      </c>
      <c r="T685" s="56">
        <f>Таблица255445[[#This Row],[Витрина]]-(Q685+S685)</f>
        <v>0</v>
      </c>
    </row>
    <row r="686" spans="1:20" hidden="1">
      <c r="D686" s="11" t="str">
        <f t="shared" ref="D686:D749" si="87">IF(AND(F686&lt;&gt;"",H686&lt;&gt;"",I686&lt;&gt;"",K686&lt;&gt;""),F686+H686+I686+K686,"")</f>
        <v/>
      </c>
      <c r="E686" s="14"/>
      <c r="F686" s="13" t="str">
        <f t="shared" si="80"/>
        <v/>
      </c>
      <c r="G686" s="22">
        <v>3.5000000000000003E-2</v>
      </c>
      <c r="H686" s="13" t="str">
        <f t="shared" si="81"/>
        <v/>
      </c>
      <c r="I686" s="11"/>
      <c r="J686" s="14">
        <v>1.4999999999999999E-2</v>
      </c>
      <c r="K686" s="15" t="str">
        <f t="shared" si="82"/>
        <v/>
      </c>
      <c r="L686" s="16">
        <f t="shared" si="83"/>
        <v>0</v>
      </c>
      <c r="M686" s="11" t="str">
        <f t="shared" si="84"/>
        <v/>
      </c>
      <c r="N686" s="17" t="str">
        <f t="shared" si="85"/>
        <v/>
      </c>
      <c r="O686" s="18" t="str">
        <f t="shared" si="86"/>
        <v/>
      </c>
      <c r="P686" s="55"/>
      <c r="Q686" s="54">
        <f>Таблица255445[[#This Row],[Витрина]]*11%</f>
        <v>0</v>
      </c>
      <c r="R686" s="56">
        <f>Таблица255445[[#This Row],[Витрина]]-Q686</f>
        <v>0</v>
      </c>
      <c r="S686" s="57">
        <f>Таблица255445[[#This Row],[Витрина]]*8%</f>
        <v>0</v>
      </c>
      <c r="T686" s="56">
        <f>Таблица255445[[#This Row],[Витрина]]-(Q686+S686)</f>
        <v>0</v>
      </c>
    </row>
    <row r="687" spans="1:20" hidden="1">
      <c r="A687" s="24" t="s">
        <v>479</v>
      </c>
      <c r="B687" s="10">
        <v>39500</v>
      </c>
      <c r="D687" s="11" t="str">
        <f t="shared" si="87"/>
        <v/>
      </c>
      <c r="E687" s="14"/>
      <c r="F687" s="13" t="str">
        <f t="shared" si="80"/>
        <v/>
      </c>
      <c r="G687" s="22">
        <v>3.5000000000000003E-2</v>
      </c>
      <c r="H687" s="13" t="str">
        <f t="shared" si="81"/>
        <v/>
      </c>
      <c r="I687" s="11"/>
      <c r="J687" s="14">
        <v>1.4999999999999999E-2</v>
      </c>
      <c r="K687" s="15" t="str">
        <f t="shared" si="82"/>
        <v/>
      </c>
      <c r="L687" s="16">
        <f t="shared" si="83"/>
        <v>0</v>
      </c>
      <c r="M687" s="11" t="str">
        <f t="shared" si="84"/>
        <v/>
      </c>
      <c r="N687" s="17" t="str">
        <f t="shared" si="85"/>
        <v/>
      </c>
      <c r="O687" s="18" t="str">
        <f t="shared" si="86"/>
        <v/>
      </c>
      <c r="P687" s="55"/>
      <c r="Q687" s="54">
        <f>Таблица255445[[#This Row],[Витрина]]*11%</f>
        <v>0</v>
      </c>
      <c r="R687" s="56">
        <f>Таблица255445[[#This Row],[Витрина]]-Q687</f>
        <v>0</v>
      </c>
      <c r="S687" s="57">
        <f>Таблица255445[[#This Row],[Витрина]]*8%</f>
        <v>0</v>
      </c>
      <c r="T687" s="56">
        <f>Таблица255445[[#This Row],[Витрина]]-(Q687+S687)</f>
        <v>0</v>
      </c>
    </row>
    <row r="688" spans="1:20" hidden="1">
      <c r="A688" s="24" t="s">
        <v>480</v>
      </c>
      <c r="B688" s="10">
        <v>39500</v>
      </c>
      <c r="D688" s="11" t="str">
        <f t="shared" si="87"/>
        <v/>
      </c>
      <c r="E688" s="14"/>
      <c r="F688" s="13" t="str">
        <f t="shared" si="80"/>
        <v/>
      </c>
      <c r="G688" s="22">
        <v>3.5000000000000003E-2</v>
      </c>
      <c r="H688" s="13" t="str">
        <f t="shared" si="81"/>
        <v/>
      </c>
      <c r="I688" s="11"/>
      <c r="J688" s="14">
        <v>1.4999999999999999E-2</v>
      </c>
      <c r="K688" s="15" t="str">
        <f t="shared" si="82"/>
        <v/>
      </c>
      <c r="L688" s="16">
        <f t="shared" si="83"/>
        <v>0</v>
      </c>
      <c r="M688" s="11" t="str">
        <f t="shared" si="84"/>
        <v/>
      </c>
      <c r="N688" s="17" t="str">
        <f t="shared" si="85"/>
        <v/>
      </c>
      <c r="O688" s="18" t="str">
        <f t="shared" si="86"/>
        <v/>
      </c>
      <c r="P688" s="55"/>
      <c r="Q688" s="54">
        <f>Таблица255445[[#This Row],[Витрина]]*11%</f>
        <v>0</v>
      </c>
      <c r="R688" s="56">
        <f>Таблица255445[[#This Row],[Витрина]]-Q688</f>
        <v>0</v>
      </c>
      <c r="S688" s="57">
        <f>Таблица255445[[#This Row],[Витрина]]*8%</f>
        <v>0</v>
      </c>
      <c r="T688" s="56">
        <f>Таблица255445[[#This Row],[Витрина]]-(Q688+S688)</f>
        <v>0</v>
      </c>
    </row>
    <row r="689" spans="1:20" hidden="1">
      <c r="D689" s="11" t="str">
        <f t="shared" si="87"/>
        <v/>
      </c>
      <c r="E689" s="14"/>
      <c r="F689" s="13" t="str">
        <f t="shared" si="80"/>
        <v/>
      </c>
      <c r="G689" s="22">
        <v>3.5000000000000003E-2</v>
      </c>
      <c r="H689" s="13" t="str">
        <f t="shared" si="81"/>
        <v/>
      </c>
      <c r="I689" s="11"/>
      <c r="J689" s="14">
        <v>1.4999999999999999E-2</v>
      </c>
      <c r="K689" s="15" t="str">
        <f t="shared" si="82"/>
        <v/>
      </c>
      <c r="L689" s="16">
        <f t="shared" si="83"/>
        <v>0</v>
      </c>
      <c r="M689" s="11" t="str">
        <f t="shared" si="84"/>
        <v/>
      </c>
      <c r="N689" s="17" t="str">
        <f t="shared" si="85"/>
        <v/>
      </c>
      <c r="O689" s="18" t="str">
        <f t="shared" si="86"/>
        <v/>
      </c>
      <c r="P689" s="55"/>
      <c r="Q689" s="54">
        <f>Таблица255445[[#This Row],[Витрина]]*11%</f>
        <v>0</v>
      </c>
      <c r="R689" s="56">
        <f>Таблица255445[[#This Row],[Витрина]]-Q689</f>
        <v>0</v>
      </c>
      <c r="S689" s="57">
        <f>Таблица255445[[#This Row],[Витрина]]*8%</f>
        <v>0</v>
      </c>
      <c r="T689" s="56">
        <f>Таблица255445[[#This Row],[Витрина]]-(Q689+S689)</f>
        <v>0</v>
      </c>
    </row>
    <row r="690" spans="1:20" hidden="1">
      <c r="A690" s="24" t="s">
        <v>481</v>
      </c>
      <c r="B690" s="10">
        <v>59000</v>
      </c>
      <c r="D690" s="11" t="str">
        <f t="shared" si="87"/>
        <v/>
      </c>
      <c r="E690" s="14"/>
      <c r="F690" s="13" t="str">
        <f t="shared" si="80"/>
        <v/>
      </c>
      <c r="G690" s="22">
        <v>3.5000000000000003E-2</v>
      </c>
      <c r="H690" s="13" t="str">
        <f t="shared" si="81"/>
        <v/>
      </c>
      <c r="I690" s="11"/>
      <c r="J690" s="14">
        <v>1.4999999999999999E-2</v>
      </c>
      <c r="K690" s="15" t="str">
        <f t="shared" si="82"/>
        <v/>
      </c>
      <c r="L690" s="16">
        <f t="shared" si="83"/>
        <v>0</v>
      </c>
      <c r="M690" s="11" t="str">
        <f t="shared" si="84"/>
        <v/>
      </c>
      <c r="N690" s="17" t="str">
        <f t="shared" si="85"/>
        <v/>
      </c>
      <c r="O690" s="18" t="str">
        <f t="shared" si="86"/>
        <v/>
      </c>
      <c r="P690" s="55"/>
      <c r="Q690" s="54">
        <f>Таблица255445[[#This Row],[Витрина]]*11%</f>
        <v>0</v>
      </c>
      <c r="R690" s="56">
        <f>Таблица255445[[#This Row],[Витрина]]-Q690</f>
        <v>0</v>
      </c>
      <c r="S690" s="57">
        <f>Таблица255445[[#This Row],[Витрина]]*8%</f>
        <v>0</v>
      </c>
      <c r="T690" s="56">
        <f>Таблица255445[[#This Row],[Витрина]]-(Q690+S690)</f>
        <v>0</v>
      </c>
    </row>
    <row r="691" spans="1:20" hidden="1">
      <c r="A691" s="24" t="s">
        <v>482</v>
      </c>
      <c r="B691" s="10">
        <v>59000</v>
      </c>
      <c r="D691" s="11" t="str">
        <f t="shared" si="87"/>
        <v/>
      </c>
      <c r="E691" s="14"/>
      <c r="F691" s="13" t="str">
        <f t="shared" si="80"/>
        <v/>
      </c>
      <c r="G691" s="22">
        <v>3.5000000000000003E-2</v>
      </c>
      <c r="H691" s="13" t="str">
        <f t="shared" si="81"/>
        <v/>
      </c>
      <c r="I691" s="11"/>
      <c r="J691" s="14">
        <v>1.4999999999999999E-2</v>
      </c>
      <c r="K691" s="15" t="str">
        <f t="shared" si="82"/>
        <v/>
      </c>
      <c r="L691" s="16">
        <f t="shared" si="83"/>
        <v>0</v>
      </c>
      <c r="M691" s="11" t="str">
        <f t="shared" si="84"/>
        <v/>
      </c>
      <c r="N691" s="17" t="str">
        <f t="shared" si="85"/>
        <v/>
      </c>
      <c r="O691" s="18" t="str">
        <f t="shared" si="86"/>
        <v/>
      </c>
      <c r="P691" s="55"/>
      <c r="Q691" s="54">
        <f>Таблица255445[[#This Row],[Витрина]]*11%</f>
        <v>0</v>
      </c>
      <c r="R691" s="56">
        <f>Таблица255445[[#This Row],[Витрина]]-Q691</f>
        <v>0</v>
      </c>
      <c r="S691" s="57">
        <f>Таблица255445[[#This Row],[Витрина]]*8%</f>
        <v>0</v>
      </c>
      <c r="T691" s="56">
        <f>Таблица255445[[#This Row],[Витрина]]-(Q691+S691)</f>
        <v>0</v>
      </c>
    </row>
    <row r="692" spans="1:20" hidden="1">
      <c r="D692" s="11" t="str">
        <f t="shared" si="87"/>
        <v/>
      </c>
      <c r="E692" s="14"/>
      <c r="F692" s="13" t="str">
        <f t="shared" si="80"/>
        <v/>
      </c>
      <c r="G692" s="22">
        <v>3.5000000000000003E-2</v>
      </c>
      <c r="H692" s="13" t="str">
        <f t="shared" si="81"/>
        <v/>
      </c>
      <c r="I692" s="11"/>
      <c r="J692" s="14">
        <v>1.4999999999999999E-2</v>
      </c>
      <c r="K692" s="15" t="str">
        <f t="shared" si="82"/>
        <v/>
      </c>
      <c r="L692" s="16">
        <f t="shared" si="83"/>
        <v>0</v>
      </c>
      <c r="M692" s="11" t="str">
        <f t="shared" si="84"/>
        <v/>
      </c>
      <c r="N692" s="17" t="str">
        <f t="shared" si="85"/>
        <v/>
      </c>
      <c r="O692" s="18" t="str">
        <f t="shared" si="86"/>
        <v/>
      </c>
      <c r="P692" s="55"/>
      <c r="Q692" s="54">
        <f>Таблица255445[[#This Row],[Витрина]]*11%</f>
        <v>0</v>
      </c>
      <c r="R692" s="56">
        <f>Таблица255445[[#This Row],[Витрина]]-Q692</f>
        <v>0</v>
      </c>
      <c r="S692" s="57">
        <f>Таблица255445[[#This Row],[Витрина]]*8%</f>
        <v>0</v>
      </c>
      <c r="T692" s="56">
        <f>Таблица255445[[#This Row],[Витрина]]-(Q692+S692)</f>
        <v>0</v>
      </c>
    </row>
    <row r="693" spans="1:20" hidden="1">
      <c r="A693" s="24" t="s">
        <v>483</v>
      </c>
      <c r="B693" s="10">
        <v>70500</v>
      </c>
      <c r="D693" s="11" t="str">
        <f t="shared" si="87"/>
        <v/>
      </c>
      <c r="E693" s="14"/>
      <c r="F693" s="13" t="str">
        <f t="shared" si="80"/>
        <v/>
      </c>
      <c r="G693" s="22">
        <v>3.5000000000000003E-2</v>
      </c>
      <c r="H693" s="13" t="str">
        <f t="shared" si="81"/>
        <v/>
      </c>
      <c r="I693" s="11"/>
      <c r="J693" s="14">
        <v>1.4999999999999999E-2</v>
      </c>
      <c r="K693" s="15" t="str">
        <f t="shared" si="82"/>
        <v/>
      </c>
      <c r="L693" s="16">
        <f t="shared" si="83"/>
        <v>0</v>
      </c>
      <c r="M693" s="11" t="str">
        <f t="shared" si="84"/>
        <v/>
      </c>
      <c r="N693" s="17" t="str">
        <f t="shared" si="85"/>
        <v/>
      </c>
      <c r="O693" s="18" t="str">
        <f t="shared" si="86"/>
        <v/>
      </c>
      <c r="P693" s="55"/>
      <c r="Q693" s="54">
        <f>Таблица255445[[#This Row],[Витрина]]*11%</f>
        <v>0</v>
      </c>
      <c r="R693" s="56">
        <f>Таблица255445[[#This Row],[Витрина]]-Q693</f>
        <v>0</v>
      </c>
      <c r="S693" s="57">
        <f>Таблица255445[[#This Row],[Витрина]]*8%</f>
        <v>0</v>
      </c>
      <c r="T693" s="56">
        <f>Таблица255445[[#This Row],[Витрина]]-(Q693+S693)</f>
        <v>0</v>
      </c>
    </row>
    <row r="694" spans="1:20" hidden="1">
      <c r="A694" s="24" t="s">
        <v>484</v>
      </c>
      <c r="B694" s="10">
        <v>70500</v>
      </c>
      <c r="D694" s="11" t="str">
        <f t="shared" si="87"/>
        <v/>
      </c>
      <c r="E694" s="14"/>
      <c r="F694" s="13" t="str">
        <f t="shared" si="80"/>
        <v/>
      </c>
      <c r="G694" s="22">
        <v>3.5000000000000003E-2</v>
      </c>
      <c r="H694" s="13" t="str">
        <f t="shared" si="81"/>
        <v/>
      </c>
      <c r="I694" s="11"/>
      <c r="J694" s="14">
        <v>1.4999999999999999E-2</v>
      </c>
      <c r="K694" s="15" t="str">
        <f t="shared" si="82"/>
        <v/>
      </c>
      <c r="L694" s="16">
        <f t="shared" si="83"/>
        <v>0</v>
      </c>
      <c r="M694" s="11" t="str">
        <f t="shared" si="84"/>
        <v/>
      </c>
      <c r="N694" s="17" t="str">
        <f t="shared" si="85"/>
        <v/>
      </c>
      <c r="O694" s="18" t="str">
        <f t="shared" si="86"/>
        <v/>
      </c>
      <c r="P694" s="55"/>
      <c r="Q694" s="54">
        <f>Таблица255445[[#This Row],[Витрина]]*11%</f>
        <v>0</v>
      </c>
      <c r="R694" s="56">
        <f>Таблица255445[[#This Row],[Витрина]]-Q694</f>
        <v>0</v>
      </c>
      <c r="S694" s="57">
        <f>Таблица255445[[#This Row],[Витрина]]*8%</f>
        <v>0</v>
      </c>
      <c r="T694" s="56">
        <f>Таблица255445[[#This Row],[Витрина]]-(Q694+S694)</f>
        <v>0</v>
      </c>
    </row>
    <row r="695" spans="1:20" hidden="1">
      <c r="A695" s="24" t="s">
        <v>485</v>
      </c>
      <c r="B695" s="10">
        <v>70500</v>
      </c>
      <c r="D695" s="11" t="str">
        <f t="shared" si="87"/>
        <v/>
      </c>
      <c r="E695" s="14"/>
      <c r="F695" s="13" t="str">
        <f t="shared" si="80"/>
        <v/>
      </c>
      <c r="G695" s="22">
        <v>3.5000000000000003E-2</v>
      </c>
      <c r="H695" s="13" t="str">
        <f t="shared" si="81"/>
        <v/>
      </c>
      <c r="I695" s="11"/>
      <c r="J695" s="14">
        <v>1.4999999999999999E-2</v>
      </c>
      <c r="K695" s="15" t="str">
        <f t="shared" si="82"/>
        <v/>
      </c>
      <c r="L695" s="16">
        <f t="shared" si="83"/>
        <v>0</v>
      </c>
      <c r="M695" s="11" t="str">
        <f t="shared" si="84"/>
        <v/>
      </c>
      <c r="N695" s="17" t="str">
        <f t="shared" si="85"/>
        <v/>
      </c>
      <c r="O695" s="18" t="str">
        <f t="shared" si="86"/>
        <v/>
      </c>
      <c r="P695" s="55"/>
      <c r="Q695" s="54">
        <f>Таблица255445[[#This Row],[Витрина]]*11%</f>
        <v>0</v>
      </c>
      <c r="R695" s="56">
        <f>Таблица255445[[#This Row],[Витрина]]-Q695</f>
        <v>0</v>
      </c>
      <c r="S695" s="57">
        <f>Таблица255445[[#This Row],[Витрина]]*8%</f>
        <v>0</v>
      </c>
      <c r="T695" s="56">
        <f>Таблица255445[[#This Row],[Витрина]]-(Q695+S695)</f>
        <v>0</v>
      </c>
    </row>
    <row r="696" spans="1:20" hidden="1">
      <c r="A696" s="30" t="s">
        <v>486</v>
      </c>
      <c r="D696" s="11" t="str">
        <f t="shared" si="87"/>
        <v/>
      </c>
      <c r="E696" s="14"/>
      <c r="F696" s="13" t="str">
        <f t="shared" si="80"/>
        <v/>
      </c>
      <c r="G696" s="22">
        <v>3.5000000000000003E-2</v>
      </c>
      <c r="H696" s="13" t="str">
        <f t="shared" si="81"/>
        <v/>
      </c>
      <c r="I696" s="11"/>
      <c r="J696" s="14">
        <v>1.4999999999999999E-2</v>
      </c>
      <c r="K696" s="15" t="str">
        <f t="shared" si="82"/>
        <v/>
      </c>
      <c r="L696" s="16">
        <f t="shared" si="83"/>
        <v>0</v>
      </c>
      <c r="M696" s="11" t="str">
        <f t="shared" si="84"/>
        <v/>
      </c>
      <c r="N696" s="17" t="str">
        <f t="shared" si="85"/>
        <v/>
      </c>
      <c r="O696" s="18" t="str">
        <f t="shared" si="86"/>
        <v/>
      </c>
      <c r="P696" s="55"/>
      <c r="Q696" s="54">
        <f>Таблица255445[[#This Row],[Витрина]]*11%</f>
        <v>0</v>
      </c>
      <c r="R696" s="56">
        <f>Таблица255445[[#This Row],[Витрина]]-Q696</f>
        <v>0</v>
      </c>
      <c r="S696" s="57">
        <f>Таблица255445[[#This Row],[Витрина]]*8%</f>
        <v>0</v>
      </c>
      <c r="T696" s="56">
        <f>Таблица255445[[#This Row],[Витрина]]-(Q696+S696)</f>
        <v>0</v>
      </c>
    </row>
    <row r="697" spans="1:20" hidden="1">
      <c r="A697" s="24" t="s">
        <v>487</v>
      </c>
      <c r="B697" s="10">
        <v>66500</v>
      </c>
      <c r="D697" s="11" t="str">
        <f t="shared" si="87"/>
        <v/>
      </c>
      <c r="E697" s="14"/>
      <c r="F697" s="13" t="str">
        <f t="shared" si="80"/>
        <v/>
      </c>
      <c r="G697" s="22">
        <v>3.5000000000000003E-2</v>
      </c>
      <c r="H697" s="13" t="str">
        <f t="shared" si="81"/>
        <v/>
      </c>
      <c r="I697" s="11"/>
      <c r="J697" s="14">
        <v>1.4999999999999999E-2</v>
      </c>
      <c r="K697" s="15" t="str">
        <f t="shared" si="82"/>
        <v/>
      </c>
      <c r="L697" s="16">
        <f t="shared" si="83"/>
        <v>0</v>
      </c>
      <c r="M697" s="11" t="str">
        <f t="shared" si="84"/>
        <v/>
      </c>
      <c r="N697" s="17" t="str">
        <f t="shared" si="85"/>
        <v/>
      </c>
      <c r="O697" s="18" t="str">
        <f t="shared" si="86"/>
        <v/>
      </c>
      <c r="P697" s="55"/>
      <c r="Q697" s="54">
        <f>Таблица255445[[#This Row],[Витрина]]*11%</f>
        <v>0</v>
      </c>
      <c r="R697" s="56">
        <f>Таблица255445[[#This Row],[Витрина]]-Q697</f>
        <v>0</v>
      </c>
      <c r="S697" s="57">
        <f>Таблица255445[[#This Row],[Витрина]]*8%</f>
        <v>0</v>
      </c>
      <c r="T697" s="56">
        <f>Таблица255445[[#This Row],[Витрина]]-(Q697+S697)</f>
        <v>0</v>
      </c>
    </row>
    <row r="698" spans="1:20" hidden="1">
      <c r="A698" s="24" t="s">
        <v>488</v>
      </c>
      <c r="B698" s="10">
        <v>66500</v>
      </c>
      <c r="D698" s="11" t="str">
        <f t="shared" si="87"/>
        <v/>
      </c>
      <c r="E698" s="14"/>
      <c r="F698" s="13" t="str">
        <f t="shared" si="80"/>
        <v/>
      </c>
      <c r="G698" s="22">
        <v>3.5000000000000003E-2</v>
      </c>
      <c r="H698" s="13" t="str">
        <f t="shared" si="81"/>
        <v/>
      </c>
      <c r="I698" s="11"/>
      <c r="J698" s="14">
        <v>1.4999999999999999E-2</v>
      </c>
      <c r="K698" s="15" t="str">
        <f t="shared" si="82"/>
        <v/>
      </c>
      <c r="L698" s="16">
        <f t="shared" si="83"/>
        <v>0</v>
      </c>
      <c r="M698" s="11" t="str">
        <f t="shared" si="84"/>
        <v/>
      </c>
      <c r="N698" s="17" t="str">
        <f t="shared" si="85"/>
        <v/>
      </c>
      <c r="O698" s="18" t="str">
        <f t="shared" si="86"/>
        <v/>
      </c>
      <c r="P698" s="55"/>
      <c r="Q698" s="54">
        <f>Таблица255445[[#This Row],[Витрина]]*11%</f>
        <v>0</v>
      </c>
      <c r="R698" s="56">
        <f>Таблица255445[[#This Row],[Витрина]]-Q698</f>
        <v>0</v>
      </c>
      <c r="S698" s="57">
        <f>Таблица255445[[#This Row],[Витрина]]*8%</f>
        <v>0</v>
      </c>
      <c r="T698" s="56">
        <f>Таблица255445[[#This Row],[Витрина]]-(Q698+S698)</f>
        <v>0</v>
      </c>
    </row>
    <row r="699" spans="1:20" hidden="1">
      <c r="D699" s="11" t="str">
        <f t="shared" si="87"/>
        <v/>
      </c>
      <c r="E699" s="14"/>
      <c r="F699" s="13" t="str">
        <f t="shared" si="80"/>
        <v/>
      </c>
      <c r="G699" s="22">
        <v>3.5000000000000003E-2</v>
      </c>
      <c r="H699" s="13" t="str">
        <f t="shared" si="81"/>
        <v/>
      </c>
      <c r="I699" s="11"/>
      <c r="J699" s="14">
        <v>1.4999999999999999E-2</v>
      </c>
      <c r="K699" s="15" t="str">
        <f t="shared" si="82"/>
        <v/>
      </c>
      <c r="L699" s="16">
        <f t="shared" si="83"/>
        <v>0</v>
      </c>
      <c r="M699" s="11" t="str">
        <f t="shared" si="84"/>
        <v/>
      </c>
      <c r="N699" s="17" t="str">
        <f t="shared" si="85"/>
        <v/>
      </c>
      <c r="O699" s="18" t="str">
        <f t="shared" si="86"/>
        <v/>
      </c>
      <c r="P699" s="55"/>
      <c r="Q699" s="54">
        <f>Таблица255445[[#This Row],[Витрина]]*11%</f>
        <v>0</v>
      </c>
      <c r="R699" s="56">
        <f>Таблица255445[[#This Row],[Витрина]]-Q699</f>
        <v>0</v>
      </c>
      <c r="S699" s="57">
        <f>Таблица255445[[#This Row],[Витрина]]*8%</f>
        <v>0</v>
      </c>
      <c r="T699" s="56">
        <f>Таблица255445[[#This Row],[Витрина]]-(Q699+S699)</f>
        <v>0</v>
      </c>
    </row>
    <row r="700" spans="1:20" hidden="1">
      <c r="A700" s="24" t="s">
        <v>489</v>
      </c>
      <c r="B700" s="10">
        <v>41700</v>
      </c>
      <c r="D700" s="11" t="str">
        <f t="shared" si="87"/>
        <v/>
      </c>
      <c r="E700" s="14"/>
      <c r="F700" s="13" t="str">
        <f t="shared" si="80"/>
        <v/>
      </c>
      <c r="G700" s="22">
        <v>3.5000000000000003E-2</v>
      </c>
      <c r="H700" s="13" t="str">
        <f t="shared" si="81"/>
        <v/>
      </c>
      <c r="I700" s="11"/>
      <c r="J700" s="14">
        <v>1.4999999999999999E-2</v>
      </c>
      <c r="K700" s="15" t="str">
        <f t="shared" si="82"/>
        <v/>
      </c>
      <c r="L700" s="16">
        <f t="shared" si="83"/>
        <v>0</v>
      </c>
      <c r="M700" s="11" t="str">
        <f t="shared" si="84"/>
        <v/>
      </c>
      <c r="N700" s="17" t="str">
        <f t="shared" si="85"/>
        <v/>
      </c>
      <c r="O700" s="18" t="str">
        <f t="shared" si="86"/>
        <v/>
      </c>
      <c r="P700" s="55"/>
      <c r="Q700" s="54">
        <f>Таблица255445[[#This Row],[Витрина]]*11%</f>
        <v>0</v>
      </c>
      <c r="R700" s="56">
        <f>Таблица255445[[#This Row],[Витрина]]-Q700</f>
        <v>0</v>
      </c>
      <c r="S700" s="57">
        <f>Таблица255445[[#This Row],[Витрина]]*8%</f>
        <v>0</v>
      </c>
      <c r="T700" s="56">
        <f>Таблица255445[[#This Row],[Витрина]]-(Q700+S700)</f>
        <v>0</v>
      </c>
    </row>
    <row r="701" spans="1:20" hidden="1">
      <c r="A701" s="24" t="s">
        <v>490</v>
      </c>
      <c r="B701" s="10">
        <v>41700</v>
      </c>
      <c r="D701" s="11" t="str">
        <f t="shared" si="87"/>
        <v/>
      </c>
      <c r="E701" s="14"/>
      <c r="F701" s="13" t="str">
        <f t="shared" si="80"/>
        <v/>
      </c>
      <c r="G701" s="22">
        <v>3.5000000000000003E-2</v>
      </c>
      <c r="H701" s="13" t="str">
        <f t="shared" si="81"/>
        <v/>
      </c>
      <c r="I701" s="11"/>
      <c r="J701" s="14">
        <v>1.4999999999999999E-2</v>
      </c>
      <c r="K701" s="15" t="str">
        <f t="shared" si="82"/>
        <v/>
      </c>
      <c r="L701" s="16">
        <f t="shared" si="83"/>
        <v>0</v>
      </c>
      <c r="M701" s="11" t="str">
        <f t="shared" si="84"/>
        <v/>
      </c>
      <c r="N701" s="17" t="str">
        <f t="shared" si="85"/>
        <v/>
      </c>
      <c r="O701" s="18" t="str">
        <f t="shared" si="86"/>
        <v/>
      </c>
      <c r="P701" s="55"/>
      <c r="Q701" s="54">
        <f>Таблица255445[[#This Row],[Витрина]]*11%</f>
        <v>0</v>
      </c>
      <c r="R701" s="56">
        <f>Таблица255445[[#This Row],[Витрина]]-Q701</f>
        <v>0</v>
      </c>
      <c r="S701" s="57">
        <f>Таблица255445[[#This Row],[Витрина]]*8%</f>
        <v>0</v>
      </c>
      <c r="T701" s="56">
        <f>Таблица255445[[#This Row],[Витрина]]-(Q701+S701)</f>
        <v>0</v>
      </c>
    </row>
    <row r="702" spans="1:20" hidden="1">
      <c r="A702" s="24" t="s">
        <v>491</v>
      </c>
      <c r="B702" s="10">
        <v>41700</v>
      </c>
      <c r="D702" s="11" t="str">
        <f t="shared" si="87"/>
        <v/>
      </c>
      <c r="E702" s="14"/>
      <c r="F702" s="13" t="str">
        <f t="shared" si="80"/>
        <v/>
      </c>
      <c r="G702" s="22">
        <v>3.5000000000000003E-2</v>
      </c>
      <c r="H702" s="13" t="str">
        <f t="shared" si="81"/>
        <v/>
      </c>
      <c r="I702" s="11"/>
      <c r="J702" s="14">
        <v>1.4999999999999999E-2</v>
      </c>
      <c r="K702" s="15" t="str">
        <f t="shared" si="82"/>
        <v/>
      </c>
      <c r="L702" s="16">
        <f t="shared" si="83"/>
        <v>0</v>
      </c>
      <c r="M702" s="11" t="str">
        <f t="shared" si="84"/>
        <v/>
      </c>
      <c r="N702" s="17" t="str">
        <f t="shared" si="85"/>
        <v/>
      </c>
      <c r="O702" s="18" t="str">
        <f t="shared" si="86"/>
        <v/>
      </c>
      <c r="P702" s="55"/>
      <c r="Q702" s="54">
        <f>Таблица255445[[#This Row],[Витрина]]*11%</f>
        <v>0</v>
      </c>
      <c r="R702" s="56">
        <f>Таблица255445[[#This Row],[Витрина]]-Q702</f>
        <v>0</v>
      </c>
      <c r="S702" s="57">
        <f>Таблица255445[[#This Row],[Витрина]]*8%</f>
        <v>0</v>
      </c>
      <c r="T702" s="56">
        <f>Таблица255445[[#This Row],[Витрина]]-(Q702+S702)</f>
        <v>0</v>
      </c>
    </row>
    <row r="703" spans="1:20" hidden="1">
      <c r="D703" s="11" t="str">
        <f t="shared" si="87"/>
        <v/>
      </c>
      <c r="E703" s="14"/>
      <c r="F703" s="13" t="str">
        <f t="shared" si="80"/>
        <v/>
      </c>
      <c r="G703" s="22">
        <v>3.5000000000000003E-2</v>
      </c>
      <c r="H703" s="13" t="str">
        <f t="shared" si="81"/>
        <v/>
      </c>
      <c r="I703" s="11"/>
      <c r="J703" s="14">
        <v>1.4999999999999999E-2</v>
      </c>
      <c r="K703" s="15" t="str">
        <f t="shared" si="82"/>
        <v/>
      </c>
      <c r="L703" s="16">
        <f t="shared" si="83"/>
        <v>0</v>
      </c>
      <c r="M703" s="11" t="str">
        <f t="shared" si="84"/>
        <v/>
      </c>
      <c r="N703" s="17" t="str">
        <f t="shared" si="85"/>
        <v/>
      </c>
      <c r="O703" s="18" t="str">
        <f t="shared" si="86"/>
        <v/>
      </c>
      <c r="P703" s="55"/>
      <c r="Q703" s="54">
        <f>Таблица255445[[#This Row],[Витрина]]*11%</f>
        <v>0</v>
      </c>
      <c r="R703" s="56">
        <f>Таблица255445[[#This Row],[Витрина]]-Q703</f>
        <v>0</v>
      </c>
      <c r="S703" s="57">
        <f>Таблица255445[[#This Row],[Витрина]]*8%</f>
        <v>0</v>
      </c>
      <c r="T703" s="56">
        <f>Таблица255445[[#This Row],[Витрина]]-(Q703+S703)</f>
        <v>0</v>
      </c>
    </row>
    <row r="704" spans="1:20" hidden="1">
      <c r="A704" s="24" t="s">
        <v>492</v>
      </c>
      <c r="B704" s="10">
        <v>53500</v>
      </c>
      <c r="D704" s="11" t="str">
        <f t="shared" si="87"/>
        <v/>
      </c>
      <c r="E704" s="14"/>
      <c r="F704" s="13" t="str">
        <f t="shared" si="80"/>
        <v/>
      </c>
      <c r="G704" s="22">
        <v>3.5000000000000003E-2</v>
      </c>
      <c r="H704" s="13" t="str">
        <f t="shared" si="81"/>
        <v/>
      </c>
      <c r="I704" s="11"/>
      <c r="J704" s="14">
        <v>1.4999999999999999E-2</v>
      </c>
      <c r="K704" s="15" t="str">
        <f t="shared" si="82"/>
        <v/>
      </c>
      <c r="L704" s="16">
        <f t="shared" si="83"/>
        <v>0</v>
      </c>
      <c r="M704" s="11" t="str">
        <f t="shared" si="84"/>
        <v/>
      </c>
      <c r="N704" s="17" t="str">
        <f t="shared" si="85"/>
        <v/>
      </c>
      <c r="O704" s="18" t="str">
        <f t="shared" si="86"/>
        <v/>
      </c>
      <c r="P704" s="55"/>
      <c r="Q704" s="54">
        <f>Таблица255445[[#This Row],[Витрина]]*11%</f>
        <v>0</v>
      </c>
      <c r="R704" s="56">
        <f>Таблица255445[[#This Row],[Витрина]]-Q704</f>
        <v>0</v>
      </c>
      <c r="S704" s="57">
        <f>Таблица255445[[#This Row],[Витрина]]*8%</f>
        <v>0</v>
      </c>
      <c r="T704" s="56">
        <f>Таблица255445[[#This Row],[Витрина]]-(Q704+S704)</f>
        <v>0</v>
      </c>
    </row>
    <row r="705" spans="1:20" hidden="1">
      <c r="A705" s="24" t="s">
        <v>493</v>
      </c>
      <c r="B705" s="10">
        <v>53500</v>
      </c>
      <c r="D705" s="11" t="str">
        <f t="shared" si="87"/>
        <v/>
      </c>
      <c r="E705" s="14"/>
      <c r="F705" s="13" t="str">
        <f t="shared" si="80"/>
        <v/>
      </c>
      <c r="G705" s="22">
        <v>3.5000000000000003E-2</v>
      </c>
      <c r="H705" s="13" t="str">
        <f t="shared" si="81"/>
        <v/>
      </c>
      <c r="I705" s="11"/>
      <c r="J705" s="14">
        <v>1.4999999999999999E-2</v>
      </c>
      <c r="K705" s="15" t="str">
        <f t="shared" si="82"/>
        <v/>
      </c>
      <c r="L705" s="16">
        <f t="shared" si="83"/>
        <v>0</v>
      </c>
      <c r="M705" s="11" t="str">
        <f t="shared" si="84"/>
        <v/>
      </c>
      <c r="N705" s="17" t="str">
        <f t="shared" si="85"/>
        <v/>
      </c>
      <c r="O705" s="18" t="str">
        <f t="shared" si="86"/>
        <v/>
      </c>
      <c r="P705" s="55"/>
      <c r="Q705" s="54">
        <f>Таблица255445[[#This Row],[Витрина]]*11%</f>
        <v>0</v>
      </c>
      <c r="R705" s="56">
        <f>Таблица255445[[#This Row],[Витрина]]-Q705</f>
        <v>0</v>
      </c>
      <c r="S705" s="57">
        <f>Таблица255445[[#This Row],[Витрина]]*8%</f>
        <v>0</v>
      </c>
      <c r="T705" s="56">
        <f>Таблица255445[[#This Row],[Витрина]]-(Q705+S705)</f>
        <v>0</v>
      </c>
    </row>
    <row r="706" spans="1:20" hidden="1">
      <c r="A706" t="s">
        <v>494</v>
      </c>
      <c r="D706" s="11" t="str">
        <f t="shared" si="87"/>
        <v/>
      </c>
      <c r="E706" s="14"/>
      <c r="F706" s="13" t="str">
        <f t="shared" si="80"/>
        <v/>
      </c>
      <c r="G706" s="22">
        <v>3.5000000000000003E-2</v>
      </c>
      <c r="H706" s="13" t="str">
        <f t="shared" si="81"/>
        <v/>
      </c>
      <c r="I706" s="11"/>
      <c r="J706" s="14">
        <v>1.4999999999999999E-2</v>
      </c>
      <c r="K706" s="15" t="str">
        <f t="shared" si="82"/>
        <v/>
      </c>
      <c r="L706" s="16">
        <f t="shared" si="83"/>
        <v>0</v>
      </c>
      <c r="M706" s="11" t="str">
        <f t="shared" si="84"/>
        <v/>
      </c>
      <c r="N706" s="17" t="str">
        <f t="shared" si="85"/>
        <v/>
      </c>
      <c r="O706" s="18" t="str">
        <f t="shared" si="86"/>
        <v/>
      </c>
      <c r="P706" s="55"/>
      <c r="Q706" s="54">
        <f>Таблица255445[[#This Row],[Витрина]]*11%</f>
        <v>0</v>
      </c>
      <c r="R706" s="56">
        <f>Таблица255445[[#This Row],[Витрина]]-Q706</f>
        <v>0</v>
      </c>
      <c r="S706" s="57">
        <f>Таблица255445[[#This Row],[Витрина]]*8%</f>
        <v>0</v>
      </c>
      <c r="T706" s="56">
        <f>Таблица255445[[#This Row],[Витрина]]-(Q706+S706)</f>
        <v>0</v>
      </c>
    </row>
    <row r="707" spans="1:20" hidden="1">
      <c r="A707" t="s">
        <v>495</v>
      </c>
      <c r="B707" s="10">
        <v>8900</v>
      </c>
      <c r="D707" s="11" t="str">
        <f t="shared" si="87"/>
        <v/>
      </c>
      <c r="E707" s="14"/>
      <c r="F707" s="13" t="str">
        <f t="shared" si="80"/>
        <v/>
      </c>
      <c r="G707" s="22">
        <v>3.5000000000000003E-2</v>
      </c>
      <c r="H707" s="13" t="str">
        <f t="shared" si="81"/>
        <v/>
      </c>
      <c r="I707" s="11"/>
      <c r="J707" s="14">
        <v>1.4999999999999999E-2</v>
      </c>
      <c r="K707" s="15" t="str">
        <f t="shared" si="82"/>
        <v/>
      </c>
      <c r="L707" s="16">
        <f t="shared" si="83"/>
        <v>0</v>
      </c>
      <c r="M707" s="11" t="str">
        <f t="shared" si="84"/>
        <v/>
      </c>
      <c r="N707" s="17" t="str">
        <f t="shared" si="85"/>
        <v/>
      </c>
      <c r="O707" s="18" t="str">
        <f t="shared" si="86"/>
        <v/>
      </c>
      <c r="P707" s="55"/>
      <c r="Q707" s="54">
        <f>Таблица255445[[#This Row],[Витрина]]*11%</f>
        <v>0</v>
      </c>
      <c r="R707" s="56">
        <f>Таблица255445[[#This Row],[Витрина]]-Q707</f>
        <v>0</v>
      </c>
      <c r="S707" s="57">
        <f>Таблица255445[[#This Row],[Витрина]]*8%</f>
        <v>0</v>
      </c>
      <c r="T707" s="56">
        <f>Таблица255445[[#This Row],[Витрина]]-(Q707+S707)</f>
        <v>0</v>
      </c>
    </row>
    <row r="708" spans="1:20" hidden="1">
      <c r="A708" t="s">
        <v>496</v>
      </c>
      <c r="B708" s="10">
        <v>8900</v>
      </c>
      <c r="D708" s="11" t="str">
        <f t="shared" si="87"/>
        <v/>
      </c>
      <c r="E708" s="14"/>
      <c r="F708" s="13" t="str">
        <f t="shared" si="80"/>
        <v/>
      </c>
      <c r="G708" s="22">
        <v>3.5000000000000003E-2</v>
      </c>
      <c r="H708" s="13" t="str">
        <f t="shared" si="81"/>
        <v/>
      </c>
      <c r="I708" s="11"/>
      <c r="J708" s="14">
        <v>1.4999999999999999E-2</v>
      </c>
      <c r="K708" s="15" t="str">
        <f t="shared" si="82"/>
        <v/>
      </c>
      <c r="L708" s="16">
        <f t="shared" si="83"/>
        <v>0</v>
      </c>
      <c r="M708" s="11" t="str">
        <f t="shared" si="84"/>
        <v/>
      </c>
      <c r="N708" s="17" t="str">
        <f t="shared" si="85"/>
        <v/>
      </c>
      <c r="O708" s="18" t="str">
        <f t="shared" si="86"/>
        <v/>
      </c>
      <c r="P708" s="55"/>
      <c r="Q708" s="54">
        <f>Таблица255445[[#This Row],[Витрина]]*11%</f>
        <v>0</v>
      </c>
      <c r="R708" s="56">
        <f>Таблица255445[[#This Row],[Витрина]]-Q708</f>
        <v>0</v>
      </c>
      <c r="S708" s="57">
        <f>Таблица255445[[#This Row],[Витрина]]*8%</f>
        <v>0</v>
      </c>
      <c r="T708" s="56">
        <f>Таблица255445[[#This Row],[Витрина]]-(Q708+S708)</f>
        <v>0</v>
      </c>
    </row>
    <row r="709" spans="1:20" hidden="1">
      <c r="A709" t="s">
        <v>497</v>
      </c>
      <c r="B709" s="10">
        <v>10700</v>
      </c>
      <c r="D709" s="11" t="str">
        <f t="shared" si="87"/>
        <v/>
      </c>
      <c r="E709" s="14"/>
      <c r="F709" s="13" t="str">
        <f t="shared" si="80"/>
        <v/>
      </c>
      <c r="G709" s="22">
        <v>3.5000000000000003E-2</v>
      </c>
      <c r="H709" s="13" t="str">
        <f t="shared" si="81"/>
        <v/>
      </c>
      <c r="I709" s="11"/>
      <c r="J709" s="14">
        <v>1.4999999999999999E-2</v>
      </c>
      <c r="K709" s="15" t="str">
        <f t="shared" si="82"/>
        <v/>
      </c>
      <c r="L709" s="16">
        <f t="shared" si="83"/>
        <v>0</v>
      </c>
      <c r="M709" s="11" t="str">
        <f t="shared" si="84"/>
        <v/>
      </c>
      <c r="N709" s="17" t="str">
        <f t="shared" si="85"/>
        <v/>
      </c>
      <c r="O709" s="18" t="str">
        <f t="shared" si="86"/>
        <v/>
      </c>
      <c r="P709" s="55"/>
      <c r="Q709" s="54">
        <f>Таблица255445[[#This Row],[Витрина]]*11%</f>
        <v>0</v>
      </c>
      <c r="R709" s="56">
        <f>Таблица255445[[#This Row],[Витрина]]-Q709</f>
        <v>0</v>
      </c>
      <c r="S709" s="57">
        <f>Таблица255445[[#This Row],[Витрина]]*8%</f>
        <v>0</v>
      </c>
      <c r="T709" s="56">
        <f>Таблица255445[[#This Row],[Витрина]]-(Q709+S709)</f>
        <v>0</v>
      </c>
    </row>
    <row r="710" spans="1:20" hidden="1">
      <c r="A710" s="19"/>
      <c r="D710" s="11" t="str">
        <f t="shared" si="87"/>
        <v/>
      </c>
      <c r="E710" s="14"/>
      <c r="F710" s="13" t="str">
        <f t="shared" si="80"/>
        <v/>
      </c>
      <c r="G710" s="22">
        <v>3.5000000000000003E-2</v>
      </c>
      <c r="H710" s="13" t="str">
        <f t="shared" si="81"/>
        <v/>
      </c>
      <c r="I710" s="11"/>
      <c r="J710" s="14">
        <v>1.4999999999999999E-2</v>
      </c>
      <c r="K710" s="15" t="str">
        <f t="shared" si="82"/>
        <v/>
      </c>
      <c r="L710" s="16">
        <f t="shared" si="83"/>
        <v>0</v>
      </c>
      <c r="M710" s="11" t="str">
        <f t="shared" si="84"/>
        <v/>
      </c>
      <c r="N710" s="17" t="str">
        <f t="shared" si="85"/>
        <v/>
      </c>
      <c r="O710" s="18" t="str">
        <f t="shared" si="86"/>
        <v/>
      </c>
      <c r="P710" s="55"/>
      <c r="Q710" s="54">
        <f>Таблица255445[[#This Row],[Витрина]]*11%</f>
        <v>0</v>
      </c>
      <c r="R710" s="56">
        <f>Таблица255445[[#This Row],[Витрина]]-Q710</f>
        <v>0</v>
      </c>
      <c r="S710" s="57">
        <f>Таблица255445[[#This Row],[Витрина]]*8%</f>
        <v>0</v>
      </c>
      <c r="T710" s="56">
        <f>Таблица255445[[#This Row],[Витрина]]-(Q710+S710)</f>
        <v>0</v>
      </c>
    </row>
    <row r="711" spans="1:20" hidden="1">
      <c r="A711" t="s">
        <v>498</v>
      </c>
      <c r="B711" s="10">
        <v>7000</v>
      </c>
      <c r="D711" s="11" t="str">
        <f t="shared" si="87"/>
        <v/>
      </c>
      <c r="E711" s="14"/>
      <c r="F711" s="13" t="str">
        <f t="shared" si="80"/>
        <v/>
      </c>
      <c r="G711" s="22">
        <v>3.5000000000000003E-2</v>
      </c>
      <c r="H711" s="13" t="str">
        <f t="shared" si="81"/>
        <v/>
      </c>
      <c r="I711" s="11"/>
      <c r="J711" s="14">
        <v>1.4999999999999999E-2</v>
      </c>
      <c r="K711" s="15" t="str">
        <f t="shared" si="82"/>
        <v/>
      </c>
      <c r="L711" s="16">
        <f t="shared" si="83"/>
        <v>0</v>
      </c>
      <c r="M711" s="11" t="str">
        <f t="shared" si="84"/>
        <v/>
      </c>
      <c r="N711" s="17" t="str">
        <f t="shared" si="85"/>
        <v/>
      </c>
      <c r="O711" s="18" t="str">
        <f t="shared" si="86"/>
        <v/>
      </c>
      <c r="P711" s="55"/>
      <c r="Q711" s="54">
        <f>Таблица255445[[#This Row],[Витрина]]*11%</f>
        <v>0</v>
      </c>
      <c r="R711" s="56">
        <f>Таблица255445[[#This Row],[Витрина]]-Q711</f>
        <v>0</v>
      </c>
      <c r="S711" s="57">
        <f>Таблица255445[[#This Row],[Витрина]]*8%</f>
        <v>0</v>
      </c>
      <c r="T711" s="56">
        <f>Таблица255445[[#This Row],[Витрина]]-(Q711+S711)</f>
        <v>0</v>
      </c>
    </row>
    <row r="712" spans="1:20" hidden="1">
      <c r="A712" s="19"/>
      <c r="D712" s="11" t="str">
        <f t="shared" si="87"/>
        <v/>
      </c>
      <c r="E712" s="14"/>
      <c r="F712" s="13" t="str">
        <f t="shared" si="80"/>
        <v/>
      </c>
      <c r="G712" s="22">
        <v>3.5000000000000003E-2</v>
      </c>
      <c r="H712" s="13" t="str">
        <f t="shared" si="81"/>
        <v/>
      </c>
      <c r="I712" s="11"/>
      <c r="J712" s="14">
        <v>1.4999999999999999E-2</v>
      </c>
      <c r="K712" s="15" t="str">
        <f t="shared" si="82"/>
        <v/>
      </c>
      <c r="L712" s="16">
        <f t="shared" si="83"/>
        <v>0</v>
      </c>
      <c r="M712" s="11" t="str">
        <f t="shared" si="84"/>
        <v/>
      </c>
      <c r="N712" s="17" t="str">
        <f t="shared" si="85"/>
        <v/>
      </c>
      <c r="O712" s="18" t="str">
        <f t="shared" si="86"/>
        <v/>
      </c>
      <c r="P712" s="55"/>
      <c r="Q712" s="54">
        <f>Таблица255445[[#This Row],[Витрина]]*11%</f>
        <v>0</v>
      </c>
      <c r="R712" s="56">
        <f>Таблица255445[[#This Row],[Витрина]]-Q712</f>
        <v>0</v>
      </c>
      <c r="S712" s="57">
        <f>Таблица255445[[#This Row],[Витрина]]*8%</f>
        <v>0</v>
      </c>
      <c r="T712" s="56">
        <f>Таблица255445[[#This Row],[Витрина]]-(Q712+S712)</f>
        <v>0</v>
      </c>
    </row>
    <row r="713" spans="1:20" hidden="1">
      <c r="A713" t="s">
        <v>499</v>
      </c>
      <c r="B713" s="10">
        <v>23000</v>
      </c>
      <c r="D713" s="11" t="str">
        <f t="shared" si="87"/>
        <v/>
      </c>
      <c r="E713" s="14"/>
      <c r="F713" s="13" t="str">
        <f t="shared" si="80"/>
        <v/>
      </c>
      <c r="G713" s="22">
        <v>3.5000000000000003E-2</v>
      </c>
      <c r="H713" s="13" t="str">
        <f t="shared" si="81"/>
        <v/>
      </c>
      <c r="I713" s="11"/>
      <c r="J713" s="14">
        <v>1.4999999999999999E-2</v>
      </c>
      <c r="K713" s="15" t="str">
        <f t="shared" si="82"/>
        <v/>
      </c>
      <c r="L713" s="16">
        <f t="shared" si="83"/>
        <v>0</v>
      </c>
      <c r="M713" s="11" t="str">
        <f t="shared" si="84"/>
        <v/>
      </c>
      <c r="N713" s="17" t="str">
        <f t="shared" si="85"/>
        <v/>
      </c>
      <c r="O713" s="18" t="str">
        <f t="shared" si="86"/>
        <v/>
      </c>
      <c r="P713" s="55"/>
      <c r="Q713" s="54">
        <f>Таблица255445[[#This Row],[Витрина]]*11%</f>
        <v>0</v>
      </c>
      <c r="R713" s="56">
        <f>Таблица255445[[#This Row],[Витрина]]-Q713</f>
        <v>0</v>
      </c>
      <c r="S713" s="57">
        <f>Таблица255445[[#This Row],[Витрина]]*8%</f>
        <v>0</v>
      </c>
      <c r="T713" s="56">
        <f>Таблица255445[[#This Row],[Витрина]]-(Q713+S713)</f>
        <v>0</v>
      </c>
    </row>
    <row r="714" spans="1:20" hidden="1">
      <c r="A714" t="s">
        <v>500</v>
      </c>
      <c r="B714" s="10">
        <v>24800</v>
      </c>
      <c r="D714" s="11" t="str">
        <f t="shared" si="87"/>
        <v/>
      </c>
      <c r="E714" s="14"/>
      <c r="F714" s="13" t="str">
        <f t="shared" si="80"/>
        <v/>
      </c>
      <c r="G714" s="22">
        <v>3.5000000000000003E-2</v>
      </c>
      <c r="H714" s="13" t="str">
        <f t="shared" si="81"/>
        <v/>
      </c>
      <c r="I714" s="11"/>
      <c r="J714" s="14">
        <v>1.4999999999999999E-2</v>
      </c>
      <c r="K714" s="15" t="str">
        <f t="shared" si="82"/>
        <v/>
      </c>
      <c r="L714" s="16">
        <f t="shared" si="83"/>
        <v>0</v>
      </c>
      <c r="M714" s="11" t="str">
        <f t="shared" si="84"/>
        <v/>
      </c>
      <c r="N714" s="17" t="str">
        <f t="shared" si="85"/>
        <v/>
      </c>
      <c r="O714" s="18" t="str">
        <f t="shared" si="86"/>
        <v/>
      </c>
      <c r="P714" s="55"/>
      <c r="Q714" s="54">
        <f>Таблица255445[[#This Row],[Витрина]]*11%</f>
        <v>0</v>
      </c>
      <c r="R714" s="56">
        <f>Таблица255445[[#This Row],[Витрина]]-Q714</f>
        <v>0</v>
      </c>
      <c r="S714" s="57">
        <f>Таблица255445[[#This Row],[Витрина]]*8%</f>
        <v>0</v>
      </c>
      <c r="T714" s="56">
        <f>Таблица255445[[#This Row],[Витрина]]-(Q714+S714)</f>
        <v>0</v>
      </c>
    </row>
    <row r="715" spans="1:20" hidden="1">
      <c r="A715" t="s">
        <v>501</v>
      </c>
      <c r="B715" s="10">
        <v>24800</v>
      </c>
      <c r="D715" s="11" t="str">
        <f t="shared" si="87"/>
        <v/>
      </c>
      <c r="E715" s="14"/>
      <c r="F715" s="13" t="str">
        <f t="shared" si="80"/>
        <v/>
      </c>
      <c r="G715" s="22">
        <v>3.5000000000000003E-2</v>
      </c>
      <c r="H715" s="13" t="str">
        <f t="shared" si="81"/>
        <v/>
      </c>
      <c r="I715" s="11"/>
      <c r="J715" s="14">
        <v>1.4999999999999999E-2</v>
      </c>
      <c r="K715" s="15" t="str">
        <f t="shared" si="82"/>
        <v/>
      </c>
      <c r="L715" s="16">
        <f t="shared" si="83"/>
        <v>0</v>
      </c>
      <c r="M715" s="11" t="str">
        <f t="shared" si="84"/>
        <v/>
      </c>
      <c r="N715" s="17" t="str">
        <f t="shared" si="85"/>
        <v/>
      </c>
      <c r="O715" s="18" t="str">
        <f t="shared" si="86"/>
        <v/>
      </c>
      <c r="P715" s="55"/>
      <c r="Q715" s="54">
        <f>Таблица255445[[#This Row],[Витрина]]*11%</f>
        <v>0</v>
      </c>
      <c r="R715" s="56">
        <f>Таблица255445[[#This Row],[Витрина]]-Q715</f>
        <v>0</v>
      </c>
      <c r="S715" s="57">
        <f>Таблица255445[[#This Row],[Витрина]]*8%</f>
        <v>0</v>
      </c>
      <c r="T715" s="56">
        <f>Таблица255445[[#This Row],[Витрина]]-(Q715+S715)</f>
        <v>0</v>
      </c>
    </row>
    <row r="716" spans="1:20" hidden="1">
      <c r="A716" t="s">
        <v>502</v>
      </c>
      <c r="B716" s="10">
        <v>24800</v>
      </c>
      <c r="D716" s="11" t="str">
        <f t="shared" si="87"/>
        <v/>
      </c>
      <c r="E716" s="14"/>
      <c r="F716" s="13" t="str">
        <f t="shared" si="80"/>
        <v/>
      </c>
      <c r="G716" s="22">
        <v>3.5000000000000003E-2</v>
      </c>
      <c r="H716" s="13" t="str">
        <f t="shared" si="81"/>
        <v/>
      </c>
      <c r="I716" s="11"/>
      <c r="J716" s="14">
        <v>1.4999999999999999E-2</v>
      </c>
      <c r="K716" s="15" t="str">
        <f t="shared" si="82"/>
        <v/>
      </c>
      <c r="L716" s="16">
        <f t="shared" si="83"/>
        <v>0</v>
      </c>
      <c r="M716" s="11" t="str">
        <f t="shared" si="84"/>
        <v/>
      </c>
      <c r="N716" s="17" t="str">
        <f t="shared" si="85"/>
        <v/>
      </c>
      <c r="O716" s="18" t="str">
        <f t="shared" si="86"/>
        <v/>
      </c>
      <c r="P716" s="55"/>
      <c r="Q716" s="54">
        <f>Таблица255445[[#This Row],[Витрина]]*11%</f>
        <v>0</v>
      </c>
      <c r="R716" s="56">
        <f>Таблица255445[[#This Row],[Витрина]]-Q716</f>
        <v>0</v>
      </c>
      <c r="S716" s="57">
        <f>Таблица255445[[#This Row],[Витрина]]*8%</f>
        <v>0</v>
      </c>
      <c r="T716" s="56">
        <f>Таблица255445[[#This Row],[Витрина]]-(Q716+S716)</f>
        <v>0</v>
      </c>
    </row>
    <row r="717" spans="1:20" hidden="1">
      <c r="A717" s="19"/>
      <c r="D717" s="11" t="str">
        <f t="shared" si="87"/>
        <v/>
      </c>
      <c r="E717" s="14"/>
      <c r="F717" s="13" t="str">
        <f t="shared" ref="F717:F780" si="88">IF(AND(C717&lt;&gt;"",E717&lt;&gt;""),C717*E717,"")</f>
        <v/>
      </c>
      <c r="G717" s="22">
        <v>3.5000000000000003E-2</v>
      </c>
      <c r="H717" s="13" t="str">
        <f t="shared" ref="H717:H780" si="89">IF(AND(C717&lt;&gt;"",G717&lt;&gt;""),C717*G717,"")</f>
        <v/>
      </c>
      <c r="I717" s="11"/>
      <c r="J717" s="14">
        <v>1.4999999999999999E-2</v>
      </c>
      <c r="K717" s="15" t="str">
        <f t="shared" ref="K717:K780" si="90">IF(AND(C717&lt;&gt;"",J717&lt;&gt;""),C717*J717,"")</f>
        <v/>
      </c>
      <c r="L717" s="16">
        <f t="shared" ref="L717:L780" si="91">IFERROR(C717*1%," ")</f>
        <v>0</v>
      </c>
      <c r="M717" s="11" t="str">
        <f t="shared" ref="M717:M780" si="92">IFERROR((C717-D717)*1.93%," ")</f>
        <v/>
      </c>
      <c r="N717" s="17" t="str">
        <f t="shared" ref="N717:N780" si="93">IF(AND(C717&lt;&gt;"",D717&lt;&gt;"",L717&lt;&gt;""),C717-(B717+D717+L717+M717),"")</f>
        <v/>
      </c>
      <c r="O717" s="18" t="str">
        <f t="shared" ref="O717:O780" si="94">IFERROR((N717/C717)*100%," ")</f>
        <v/>
      </c>
      <c r="P717" s="55"/>
      <c r="Q717" s="54">
        <f>Таблица255445[[#This Row],[Витрина]]*11%</f>
        <v>0</v>
      </c>
      <c r="R717" s="56">
        <f>Таблица255445[[#This Row],[Витрина]]-Q717</f>
        <v>0</v>
      </c>
      <c r="S717" s="57">
        <f>Таблица255445[[#This Row],[Витрина]]*8%</f>
        <v>0</v>
      </c>
      <c r="T717" s="56">
        <f>Таблица255445[[#This Row],[Витрина]]-(Q717+S717)</f>
        <v>0</v>
      </c>
    </row>
    <row r="718" spans="1:20" hidden="1">
      <c r="A718" t="s">
        <v>503</v>
      </c>
      <c r="B718" s="10">
        <v>11400</v>
      </c>
      <c r="D718" s="11" t="str">
        <f t="shared" si="87"/>
        <v/>
      </c>
      <c r="E718" s="14"/>
      <c r="F718" s="13" t="str">
        <f t="shared" si="88"/>
        <v/>
      </c>
      <c r="G718" s="22">
        <v>3.5000000000000003E-2</v>
      </c>
      <c r="H718" s="13" t="str">
        <f t="shared" si="89"/>
        <v/>
      </c>
      <c r="I718" s="11"/>
      <c r="J718" s="14">
        <v>1.4999999999999999E-2</v>
      </c>
      <c r="K718" s="15" t="str">
        <f t="shared" si="90"/>
        <v/>
      </c>
      <c r="L718" s="16">
        <f t="shared" si="91"/>
        <v>0</v>
      </c>
      <c r="M718" s="11" t="str">
        <f t="shared" si="92"/>
        <v/>
      </c>
      <c r="N718" s="17" t="str">
        <f t="shared" si="93"/>
        <v/>
      </c>
      <c r="O718" s="18" t="str">
        <f t="shared" si="94"/>
        <v/>
      </c>
      <c r="P718" s="55"/>
      <c r="Q718" s="54">
        <f>Таблица255445[[#This Row],[Витрина]]*11%</f>
        <v>0</v>
      </c>
      <c r="R718" s="56">
        <f>Таблица255445[[#This Row],[Витрина]]-Q718</f>
        <v>0</v>
      </c>
      <c r="S718" s="57">
        <f>Таблица255445[[#This Row],[Витрина]]*8%</f>
        <v>0</v>
      </c>
      <c r="T718" s="56">
        <f>Таблица255445[[#This Row],[Витрина]]-(Q718+S718)</f>
        <v>0</v>
      </c>
    </row>
    <row r="719" spans="1:20" hidden="1">
      <c r="A719" t="s">
        <v>504</v>
      </c>
      <c r="B719" s="10">
        <v>11400</v>
      </c>
      <c r="D719" s="11" t="str">
        <f t="shared" si="87"/>
        <v/>
      </c>
      <c r="E719" s="14"/>
      <c r="F719" s="13" t="str">
        <f t="shared" si="88"/>
        <v/>
      </c>
      <c r="G719" s="22">
        <v>3.5000000000000003E-2</v>
      </c>
      <c r="H719" s="13" t="str">
        <f t="shared" si="89"/>
        <v/>
      </c>
      <c r="I719" s="11"/>
      <c r="J719" s="14">
        <v>1.4999999999999999E-2</v>
      </c>
      <c r="K719" s="15" t="str">
        <f t="shared" si="90"/>
        <v/>
      </c>
      <c r="L719" s="16">
        <f t="shared" si="91"/>
        <v>0</v>
      </c>
      <c r="M719" s="11" t="str">
        <f t="shared" si="92"/>
        <v/>
      </c>
      <c r="N719" s="17" t="str">
        <f t="shared" si="93"/>
        <v/>
      </c>
      <c r="O719" s="18" t="str">
        <f t="shared" si="94"/>
        <v/>
      </c>
      <c r="P719" s="55"/>
      <c r="Q719" s="54">
        <f>Таблица255445[[#This Row],[Витрина]]*11%</f>
        <v>0</v>
      </c>
      <c r="R719" s="56">
        <f>Таблица255445[[#This Row],[Витрина]]-Q719</f>
        <v>0</v>
      </c>
      <c r="S719" s="57">
        <f>Таблица255445[[#This Row],[Витрина]]*8%</f>
        <v>0</v>
      </c>
      <c r="T719" s="56">
        <f>Таблица255445[[#This Row],[Витрина]]-(Q719+S719)</f>
        <v>0</v>
      </c>
    </row>
    <row r="720" spans="1:20" hidden="1">
      <c r="A720" t="s">
        <v>505</v>
      </c>
      <c r="B720" s="10">
        <v>11400</v>
      </c>
      <c r="D720" s="11" t="str">
        <f t="shared" si="87"/>
        <v/>
      </c>
      <c r="E720" s="14"/>
      <c r="F720" s="13" t="str">
        <f t="shared" si="88"/>
        <v/>
      </c>
      <c r="G720" s="22">
        <v>3.5000000000000003E-2</v>
      </c>
      <c r="H720" s="13" t="str">
        <f t="shared" si="89"/>
        <v/>
      </c>
      <c r="I720" s="11"/>
      <c r="J720" s="14">
        <v>1.4999999999999999E-2</v>
      </c>
      <c r="K720" s="15" t="str">
        <f t="shared" si="90"/>
        <v/>
      </c>
      <c r="L720" s="16">
        <f t="shared" si="91"/>
        <v>0</v>
      </c>
      <c r="M720" s="11" t="str">
        <f t="shared" si="92"/>
        <v/>
      </c>
      <c r="N720" s="17" t="str">
        <f t="shared" si="93"/>
        <v/>
      </c>
      <c r="O720" s="18" t="str">
        <f t="shared" si="94"/>
        <v/>
      </c>
      <c r="P720" s="55"/>
      <c r="Q720" s="54">
        <f>Таблица255445[[#This Row],[Витрина]]*11%</f>
        <v>0</v>
      </c>
      <c r="R720" s="56">
        <f>Таблица255445[[#This Row],[Витрина]]-Q720</f>
        <v>0</v>
      </c>
      <c r="S720" s="57">
        <f>Таблица255445[[#This Row],[Витрина]]*8%</f>
        <v>0</v>
      </c>
      <c r="T720" s="56">
        <f>Таблица255445[[#This Row],[Витрина]]-(Q720+S720)</f>
        <v>0</v>
      </c>
    </row>
    <row r="721" spans="1:20" hidden="1">
      <c r="A721" t="s">
        <v>506</v>
      </c>
      <c r="B721" s="10">
        <v>12400</v>
      </c>
      <c r="D721" s="11" t="str">
        <f t="shared" si="87"/>
        <v/>
      </c>
      <c r="E721" s="14"/>
      <c r="F721" s="13" t="str">
        <f t="shared" si="88"/>
        <v/>
      </c>
      <c r="G721" s="22">
        <v>3.5000000000000003E-2</v>
      </c>
      <c r="H721" s="13" t="str">
        <f t="shared" si="89"/>
        <v/>
      </c>
      <c r="I721" s="11"/>
      <c r="J721" s="14">
        <v>1.4999999999999999E-2</v>
      </c>
      <c r="K721" s="15" t="str">
        <f t="shared" si="90"/>
        <v/>
      </c>
      <c r="L721" s="16">
        <f t="shared" si="91"/>
        <v>0</v>
      </c>
      <c r="M721" s="11" t="str">
        <f t="shared" si="92"/>
        <v/>
      </c>
      <c r="N721" s="17" t="str">
        <f t="shared" si="93"/>
        <v/>
      </c>
      <c r="O721" s="18" t="str">
        <f t="shared" si="94"/>
        <v/>
      </c>
      <c r="P721" s="55"/>
      <c r="Q721" s="54">
        <f>Таблица255445[[#This Row],[Витрина]]*11%</f>
        <v>0</v>
      </c>
      <c r="R721" s="56">
        <f>Таблица255445[[#This Row],[Витрина]]-Q721</f>
        <v>0</v>
      </c>
      <c r="S721" s="57">
        <f>Таблица255445[[#This Row],[Витрина]]*8%</f>
        <v>0</v>
      </c>
      <c r="T721" s="56">
        <f>Таблица255445[[#This Row],[Витрина]]-(Q721+S721)</f>
        <v>0</v>
      </c>
    </row>
    <row r="722" spans="1:20" hidden="1">
      <c r="A722" t="s">
        <v>507</v>
      </c>
      <c r="B722" s="10">
        <v>12400</v>
      </c>
      <c r="D722" s="11" t="str">
        <f t="shared" si="87"/>
        <v/>
      </c>
      <c r="E722" s="14"/>
      <c r="F722" s="13" t="str">
        <f t="shared" si="88"/>
        <v/>
      </c>
      <c r="G722" s="22">
        <v>3.5000000000000003E-2</v>
      </c>
      <c r="H722" s="13" t="str">
        <f t="shared" si="89"/>
        <v/>
      </c>
      <c r="I722" s="11"/>
      <c r="J722" s="14">
        <v>1.4999999999999999E-2</v>
      </c>
      <c r="K722" s="15" t="str">
        <f t="shared" si="90"/>
        <v/>
      </c>
      <c r="L722" s="16">
        <f t="shared" si="91"/>
        <v>0</v>
      </c>
      <c r="M722" s="11" t="str">
        <f t="shared" si="92"/>
        <v/>
      </c>
      <c r="N722" s="17" t="str">
        <f t="shared" si="93"/>
        <v/>
      </c>
      <c r="O722" s="18" t="str">
        <f t="shared" si="94"/>
        <v/>
      </c>
      <c r="P722" s="55"/>
      <c r="Q722" s="54">
        <f>Таблица255445[[#This Row],[Витрина]]*11%</f>
        <v>0</v>
      </c>
      <c r="R722" s="56">
        <f>Таблица255445[[#This Row],[Витрина]]-Q722</f>
        <v>0</v>
      </c>
      <c r="S722" s="57">
        <f>Таблица255445[[#This Row],[Витрина]]*8%</f>
        <v>0</v>
      </c>
      <c r="T722" s="56">
        <f>Таблица255445[[#This Row],[Витрина]]-(Q722+S722)</f>
        <v>0</v>
      </c>
    </row>
    <row r="723" spans="1:20" hidden="1">
      <c r="A723" t="s">
        <v>508</v>
      </c>
      <c r="B723" s="10">
        <v>14000</v>
      </c>
      <c r="D723" s="11" t="str">
        <f t="shared" si="87"/>
        <v/>
      </c>
      <c r="E723" s="14"/>
      <c r="F723" s="13" t="str">
        <f t="shared" si="88"/>
        <v/>
      </c>
      <c r="G723" s="22">
        <v>3.5000000000000003E-2</v>
      </c>
      <c r="H723" s="13" t="str">
        <f t="shared" si="89"/>
        <v/>
      </c>
      <c r="I723" s="11"/>
      <c r="J723" s="14">
        <v>1.4999999999999999E-2</v>
      </c>
      <c r="K723" s="15" t="str">
        <f t="shared" si="90"/>
        <v/>
      </c>
      <c r="L723" s="16">
        <f t="shared" si="91"/>
        <v>0</v>
      </c>
      <c r="M723" s="11" t="str">
        <f t="shared" si="92"/>
        <v/>
      </c>
      <c r="N723" s="17" t="str">
        <f t="shared" si="93"/>
        <v/>
      </c>
      <c r="O723" s="18" t="str">
        <f t="shared" si="94"/>
        <v/>
      </c>
      <c r="P723" s="55"/>
      <c r="Q723" s="54">
        <f>Таблица255445[[#This Row],[Витрина]]*11%</f>
        <v>0</v>
      </c>
      <c r="R723" s="56">
        <f>Таблица255445[[#This Row],[Витрина]]-Q723</f>
        <v>0</v>
      </c>
      <c r="S723" s="57">
        <f>Таблица255445[[#This Row],[Витрина]]*8%</f>
        <v>0</v>
      </c>
      <c r="T723" s="56">
        <f>Таблица255445[[#This Row],[Витрина]]-(Q723+S723)</f>
        <v>0</v>
      </c>
    </row>
    <row r="724" spans="1:20" hidden="1">
      <c r="A724" t="s">
        <v>509</v>
      </c>
      <c r="B724" s="10">
        <v>14000</v>
      </c>
      <c r="D724" s="11" t="str">
        <f t="shared" si="87"/>
        <v/>
      </c>
      <c r="E724" s="14"/>
      <c r="F724" s="13" t="str">
        <f t="shared" si="88"/>
        <v/>
      </c>
      <c r="G724" s="22">
        <v>3.5000000000000003E-2</v>
      </c>
      <c r="H724" s="13" t="str">
        <f t="shared" si="89"/>
        <v/>
      </c>
      <c r="I724" s="11"/>
      <c r="J724" s="14">
        <v>1.4999999999999999E-2</v>
      </c>
      <c r="K724" s="15" t="str">
        <f t="shared" si="90"/>
        <v/>
      </c>
      <c r="L724" s="16">
        <f t="shared" si="91"/>
        <v>0</v>
      </c>
      <c r="M724" s="11" t="str">
        <f t="shared" si="92"/>
        <v/>
      </c>
      <c r="N724" s="17" t="str">
        <f t="shared" si="93"/>
        <v/>
      </c>
      <c r="O724" s="18" t="str">
        <f t="shared" si="94"/>
        <v/>
      </c>
      <c r="P724" s="55"/>
      <c r="Q724" s="54">
        <f>Таблица255445[[#This Row],[Витрина]]*11%</f>
        <v>0</v>
      </c>
      <c r="R724" s="56">
        <f>Таблица255445[[#This Row],[Витрина]]-Q724</f>
        <v>0</v>
      </c>
      <c r="S724" s="57">
        <f>Таблица255445[[#This Row],[Витрина]]*8%</f>
        <v>0</v>
      </c>
      <c r="T724" s="56">
        <f>Таблица255445[[#This Row],[Витрина]]-(Q724+S724)</f>
        <v>0</v>
      </c>
    </row>
    <row r="725" spans="1:20" hidden="1">
      <c r="A725" t="s">
        <v>510</v>
      </c>
      <c r="B725" s="10">
        <v>14000</v>
      </c>
      <c r="D725" s="11" t="str">
        <f t="shared" si="87"/>
        <v/>
      </c>
      <c r="E725" s="14"/>
      <c r="F725" s="13" t="str">
        <f t="shared" si="88"/>
        <v/>
      </c>
      <c r="G725" s="22">
        <v>3.5000000000000003E-2</v>
      </c>
      <c r="H725" s="13" t="str">
        <f t="shared" si="89"/>
        <v/>
      </c>
      <c r="I725" s="11"/>
      <c r="J725" s="14">
        <v>1.4999999999999999E-2</v>
      </c>
      <c r="K725" s="15" t="str">
        <f t="shared" si="90"/>
        <v/>
      </c>
      <c r="L725" s="16">
        <f t="shared" si="91"/>
        <v>0</v>
      </c>
      <c r="M725" s="11" t="str">
        <f t="shared" si="92"/>
        <v/>
      </c>
      <c r="N725" s="17" t="str">
        <f t="shared" si="93"/>
        <v/>
      </c>
      <c r="O725" s="18" t="str">
        <f t="shared" si="94"/>
        <v/>
      </c>
      <c r="P725" s="55"/>
      <c r="Q725" s="54">
        <f>Таблица255445[[#This Row],[Витрина]]*11%</f>
        <v>0</v>
      </c>
      <c r="R725" s="56">
        <f>Таблица255445[[#This Row],[Витрина]]-Q725</f>
        <v>0</v>
      </c>
      <c r="S725" s="57">
        <f>Таблица255445[[#This Row],[Витрина]]*8%</f>
        <v>0</v>
      </c>
      <c r="T725" s="56">
        <f>Таблица255445[[#This Row],[Витрина]]-(Q725+S725)</f>
        <v>0</v>
      </c>
    </row>
    <row r="726" spans="1:20" hidden="1">
      <c r="A726" t="s">
        <v>511</v>
      </c>
      <c r="B726" s="10">
        <v>14000</v>
      </c>
      <c r="D726" s="11" t="str">
        <f t="shared" si="87"/>
        <v/>
      </c>
      <c r="E726" s="14"/>
      <c r="F726" s="13" t="str">
        <f t="shared" si="88"/>
        <v/>
      </c>
      <c r="G726" s="22">
        <v>3.5000000000000003E-2</v>
      </c>
      <c r="H726" s="13" t="str">
        <f t="shared" si="89"/>
        <v/>
      </c>
      <c r="I726" s="11"/>
      <c r="J726" s="14">
        <v>1.4999999999999999E-2</v>
      </c>
      <c r="K726" s="15" t="str">
        <f t="shared" si="90"/>
        <v/>
      </c>
      <c r="L726" s="16">
        <f t="shared" si="91"/>
        <v>0</v>
      </c>
      <c r="M726" s="11" t="str">
        <f t="shared" si="92"/>
        <v/>
      </c>
      <c r="N726" s="17" t="str">
        <f t="shared" si="93"/>
        <v/>
      </c>
      <c r="O726" s="18" t="str">
        <f t="shared" si="94"/>
        <v/>
      </c>
      <c r="P726" s="55"/>
      <c r="Q726" s="54">
        <f>Таблица255445[[#This Row],[Витрина]]*11%</f>
        <v>0</v>
      </c>
      <c r="R726" s="56">
        <f>Таблица255445[[#This Row],[Витрина]]-Q726</f>
        <v>0</v>
      </c>
      <c r="S726" s="57">
        <f>Таблица255445[[#This Row],[Витрина]]*8%</f>
        <v>0</v>
      </c>
      <c r="T726" s="56">
        <f>Таблица255445[[#This Row],[Витрина]]-(Q726+S726)</f>
        <v>0</v>
      </c>
    </row>
    <row r="727" spans="1:20" hidden="1">
      <c r="A727" s="19"/>
      <c r="D727" s="11" t="str">
        <f t="shared" si="87"/>
        <v/>
      </c>
      <c r="E727" s="14"/>
      <c r="F727" s="13" t="str">
        <f t="shared" si="88"/>
        <v/>
      </c>
      <c r="G727" s="22">
        <v>3.5000000000000003E-2</v>
      </c>
      <c r="H727" s="13" t="str">
        <f t="shared" si="89"/>
        <v/>
      </c>
      <c r="I727" s="11"/>
      <c r="J727" s="14">
        <v>1.4999999999999999E-2</v>
      </c>
      <c r="K727" s="15" t="str">
        <f t="shared" si="90"/>
        <v/>
      </c>
      <c r="L727" s="16">
        <f t="shared" si="91"/>
        <v>0</v>
      </c>
      <c r="M727" s="11" t="str">
        <f t="shared" si="92"/>
        <v/>
      </c>
      <c r="N727" s="17" t="str">
        <f t="shared" si="93"/>
        <v/>
      </c>
      <c r="O727" s="18" t="str">
        <f t="shared" si="94"/>
        <v/>
      </c>
      <c r="P727" s="55"/>
      <c r="Q727" s="54">
        <f>Таблица255445[[#This Row],[Витрина]]*11%</f>
        <v>0</v>
      </c>
      <c r="R727" s="56">
        <f>Таблица255445[[#This Row],[Витрина]]-Q727</f>
        <v>0</v>
      </c>
      <c r="S727" s="57">
        <f>Таблица255445[[#This Row],[Витрина]]*8%</f>
        <v>0</v>
      </c>
      <c r="T727" s="56">
        <f>Таблица255445[[#This Row],[Витрина]]-(Q727+S727)</f>
        <v>0</v>
      </c>
    </row>
    <row r="728" spans="1:20" hidden="1">
      <c r="A728" t="s">
        <v>512</v>
      </c>
      <c r="B728" s="10">
        <v>16600</v>
      </c>
      <c r="D728" s="11" t="str">
        <f t="shared" si="87"/>
        <v/>
      </c>
      <c r="E728" s="14"/>
      <c r="F728" s="13" t="str">
        <f t="shared" si="88"/>
        <v/>
      </c>
      <c r="G728" s="22">
        <v>3.5000000000000003E-2</v>
      </c>
      <c r="H728" s="13" t="str">
        <f t="shared" si="89"/>
        <v/>
      </c>
      <c r="I728" s="11"/>
      <c r="J728" s="14">
        <v>1.4999999999999999E-2</v>
      </c>
      <c r="K728" s="15" t="str">
        <f t="shared" si="90"/>
        <v/>
      </c>
      <c r="L728" s="16">
        <f t="shared" si="91"/>
        <v>0</v>
      </c>
      <c r="M728" s="11" t="str">
        <f t="shared" si="92"/>
        <v/>
      </c>
      <c r="N728" s="17" t="str">
        <f t="shared" si="93"/>
        <v/>
      </c>
      <c r="O728" s="18" t="str">
        <f t="shared" si="94"/>
        <v/>
      </c>
      <c r="P728" s="55"/>
      <c r="Q728" s="54">
        <f>Таблица255445[[#This Row],[Витрина]]*11%</f>
        <v>0</v>
      </c>
      <c r="R728" s="56">
        <f>Таблица255445[[#This Row],[Витрина]]-Q728</f>
        <v>0</v>
      </c>
      <c r="S728" s="57">
        <f>Таблица255445[[#This Row],[Витрина]]*8%</f>
        <v>0</v>
      </c>
      <c r="T728" s="56">
        <f>Таблица255445[[#This Row],[Витрина]]-(Q728+S728)</f>
        <v>0</v>
      </c>
    </row>
    <row r="729" spans="1:20" hidden="1">
      <c r="A729" t="s">
        <v>513</v>
      </c>
      <c r="B729" s="10">
        <v>16600</v>
      </c>
      <c r="D729" s="11" t="str">
        <f t="shared" si="87"/>
        <v/>
      </c>
      <c r="E729" s="14"/>
      <c r="F729" s="13" t="str">
        <f t="shared" si="88"/>
        <v/>
      </c>
      <c r="G729" s="22">
        <v>3.5000000000000003E-2</v>
      </c>
      <c r="H729" s="13" t="str">
        <f t="shared" si="89"/>
        <v/>
      </c>
      <c r="I729" s="11"/>
      <c r="J729" s="14">
        <v>1.4999999999999999E-2</v>
      </c>
      <c r="K729" s="15" t="str">
        <f t="shared" si="90"/>
        <v/>
      </c>
      <c r="L729" s="16">
        <f t="shared" si="91"/>
        <v>0</v>
      </c>
      <c r="M729" s="11" t="str">
        <f t="shared" si="92"/>
        <v/>
      </c>
      <c r="N729" s="17" t="str">
        <f t="shared" si="93"/>
        <v/>
      </c>
      <c r="O729" s="18" t="str">
        <f t="shared" si="94"/>
        <v/>
      </c>
      <c r="P729" s="55"/>
      <c r="Q729" s="54">
        <f>Таблица255445[[#This Row],[Витрина]]*11%</f>
        <v>0</v>
      </c>
      <c r="R729" s="56">
        <f>Таблица255445[[#This Row],[Витрина]]-Q729</f>
        <v>0</v>
      </c>
      <c r="S729" s="57">
        <f>Таблица255445[[#This Row],[Витрина]]*8%</f>
        <v>0</v>
      </c>
      <c r="T729" s="56">
        <f>Таблица255445[[#This Row],[Витрина]]-(Q729+S729)</f>
        <v>0</v>
      </c>
    </row>
    <row r="730" spans="1:20" hidden="1">
      <c r="A730" t="s">
        <v>514</v>
      </c>
      <c r="B730" s="10">
        <v>16600</v>
      </c>
      <c r="D730" s="11" t="str">
        <f t="shared" si="87"/>
        <v/>
      </c>
      <c r="E730" s="14"/>
      <c r="F730" s="13" t="str">
        <f t="shared" si="88"/>
        <v/>
      </c>
      <c r="G730" s="22">
        <v>3.5000000000000003E-2</v>
      </c>
      <c r="H730" s="13" t="str">
        <f t="shared" si="89"/>
        <v/>
      </c>
      <c r="I730" s="11"/>
      <c r="J730" s="14">
        <v>1.4999999999999999E-2</v>
      </c>
      <c r="K730" s="15" t="str">
        <f t="shared" si="90"/>
        <v/>
      </c>
      <c r="L730" s="16">
        <f t="shared" si="91"/>
        <v>0</v>
      </c>
      <c r="M730" s="11" t="str">
        <f t="shared" si="92"/>
        <v/>
      </c>
      <c r="N730" s="17" t="str">
        <f t="shared" si="93"/>
        <v/>
      </c>
      <c r="O730" s="18" t="str">
        <f t="shared" si="94"/>
        <v/>
      </c>
      <c r="P730" s="55"/>
      <c r="Q730" s="54">
        <f>Таблица255445[[#This Row],[Витрина]]*11%</f>
        <v>0</v>
      </c>
      <c r="R730" s="56">
        <f>Таблица255445[[#This Row],[Витрина]]-Q730</f>
        <v>0</v>
      </c>
      <c r="S730" s="57">
        <f>Таблица255445[[#This Row],[Витрина]]*8%</f>
        <v>0</v>
      </c>
      <c r="T730" s="56">
        <f>Таблица255445[[#This Row],[Витрина]]-(Q730+S730)</f>
        <v>0</v>
      </c>
    </row>
    <row r="731" spans="1:20" hidden="1">
      <c r="A731" s="19"/>
      <c r="D731" s="11" t="str">
        <f t="shared" si="87"/>
        <v/>
      </c>
      <c r="E731" s="14"/>
      <c r="F731" s="13" t="str">
        <f t="shared" si="88"/>
        <v/>
      </c>
      <c r="G731" s="22">
        <v>3.5000000000000003E-2</v>
      </c>
      <c r="H731" s="13" t="str">
        <f t="shared" si="89"/>
        <v/>
      </c>
      <c r="I731" s="11"/>
      <c r="J731" s="14">
        <v>1.4999999999999999E-2</v>
      </c>
      <c r="K731" s="15" t="str">
        <f t="shared" si="90"/>
        <v/>
      </c>
      <c r="L731" s="16">
        <f t="shared" si="91"/>
        <v>0</v>
      </c>
      <c r="M731" s="11" t="str">
        <f t="shared" si="92"/>
        <v/>
      </c>
      <c r="N731" s="17" t="str">
        <f t="shared" si="93"/>
        <v/>
      </c>
      <c r="O731" s="18" t="str">
        <f t="shared" si="94"/>
        <v/>
      </c>
      <c r="P731" s="55"/>
      <c r="Q731" s="54">
        <f>Таблица255445[[#This Row],[Витрина]]*11%</f>
        <v>0</v>
      </c>
      <c r="R731" s="56">
        <f>Таблица255445[[#This Row],[Витрина]]-Q731</f>
        <v>0</v>
      </c>
      <c r="S731" s="57">
        <f>Таблица255445[[#This Row],[Витрина]]*8%</f>
        <v>0</v>
      </c>
      <c r="T731" s="56">
        <f>Таблица255445[[#This Row],[Витрина]]-(Q731+S731)</f>
        <v>0</v>
      </c>
    </row>
    <row r="732" spans="1:20" hidden="1">
      <c r="A732" t="s">
        <v>515</v>
      </c>
      <c r="B732" s="10">
        <v>17600</v>
      </c>
      <c r="D732" s="11" t="str">
        <f t="shared" si="87"/>
        <v/>
      </c>
      <c r="E732" s="14"/>
      <c r="F732" s="13" t="str">
        <f t="shared" si="88"/>
        <v/>
      </c>
      <c r="G732" s="22">
        <v>3.5000000000000003E-2</v>
      </c>
      <c r="H732" s="13" t="str">
        <f t="shared" si="89"/>
        <v/>
      </c>
      <c r="I732" s="11"/>
      <c r="J732" s="14">
        <v>1.4999999999999999E-2</v>
      </c>
      <c r="K732" s="15" t="str">
        <f t="shared" si="90"/>
        <v/>
      </c>
      <c r="L732" s="16">
        <f t="shared" si="91"/>
        <v>0</v>
      </c>
      <c r="M732" s="11" t="str">
        <f t="shared" si="92"/>
        <v/>
      </c>
      <c r="N732" s="17" t="str">
        <f t="shared" si="93"/>
        <v/>
      </c>
      <c r="O732" s="18" t="str">
        <f t="shared" si="94"/>
        <v/>
      </c>
      <c r="P732" s="55"/>
      <c r="Q732" s="54">
        <f>Таблица255445[[#This Row],[Витрина]]*11%</f>
        <v>0</v>
      </c>
      <c r="R732" s="56">
        <f>Таблица255445[[#This Row],[Витрина]]-Q732</f>
        <v>0</v>
      </c>
      <c r="S732" s="57">
        <f>Таблица255445[[#This Row],[Витрина]]*8%</f>
        <v>0</v>
      </c>
      <c r="T732" s="56">
        <f>Таблица255445[[#This Row],[Витрина]]-(Q732+S732)</f>
        <v>0</v>
      </c>
    </row>
    <row r="733" spans="1:20" hidden="1">
      <c r="A733" t="s">
        <v>516</v>
      </c>
      <c r="B733" s="10">
        <v>17600</v>
      </c>
      <c r="D733" s="11" t="str">
        <f t="shared" si="87"/>
        <v/>
      </c>
      <c r="E733" s="14"/>
      <c r="F733" s="13" t="str">
        <f t="shared" si="88"/>
        <v/>
      </c>
      <c r="G733" s="22">
        <v>3.5000000000000003E-2</v>
      </c>
      <c r="H733" s="13" t="str">
        <f t="shared" si="89"/>
        <v/>
      </c>
      <c r="I733" s="11"/>
      <c r="J733" s="14">
        <v>1.4999999999999999E-2</v>
      </c>
      <c r="K733" s="15" t="str">
        <f t="shared" si="90"/>
        <v/>
      </c>
      <c r="L733" s="16">
        <f t="shared" si="91"/>
        <v>0</v>
      </c>
      <c r="M733" s="11" t="str">
        <f t="shared" si="92"/>
        <v/>
      </c>
      <c r="N733" s="17" t="str">
        <f t="shared" si="93"/>
        <v/>
      </c>
      <c r="O733" s="18" t="str">
        <f t="shared" si="94"/>
        <v/>
      </c>
      <c r="P733" s="55"/>
      <c r="Q733" s="54">
        <f>Таблица255445[[#This Row],[Витрина]]*11%</f>
        <v>0</v>
      </c>
      <c r="R733" s="56">
        <f>Таблица255445[[#This Row],[Витрина]]-Q733</f>
        <v>0</v>
      </c>
      <c r="S733" s="57">
        <f>Таблица255445[[#This Row],[Витрина]]*8%</f>
        <v>0</v>
      </c>
      <c r="T733" s="56">
        <f>Таблица255445[[#This Row],[Витрина]]-(Q733+S733)</f>
        <v>0</v>
      </c>
    </row>
    <row r="734" spans="1:20" hidden="1">
      <c r="A734" t="s">
        <v>517</v>
      </c>
      <c r="B734" s="10">
        <v>17600</v>
      </c>
      <c r="D734" s="11" t="str">
        <f t="shared" si="87"/>
        <v/>
      </c>
      <c r="E734" s="14"/>
      <c r="F734" s="13" t="str">
        <f t="shared" si="88"/>
        <v/>
      </c>
      <c r="G734" s="22">
        <v>3.5000000000000003E-2</v>
      </c>
      <c r="H734" s="13" t="str">
        <f t="shared" si="89"/>
        <v/>
      </c>
      <c r="I734" s="11"/>
      <c r="J734" s="14">
        <v>1.4999999999999999E-2</v>
      </c>
      <c r="K734" s="15" t="str">
        <f t="shared" si="90"/>
        <v/>
      </c>
      <c r="L734" s="16">
        <f t="shared" si="91"/>
        <v>0</v>
      </c>
      <c r="M734" s="11" t="str">
        <f t="shared" si="92"/>
        <v/>
      </c>
      <c r="N734" s="17" t="str">
        <f t="shared" si="93"/>
        <v/>
      </c>
      <c r="O734" s="18" t="str">
        <f t="shared" si="94"/>
        <v/>
      </c>
      <c r="P734" s="55"/>
      <c r="Q734" s="54">
        <f>Таблица255445[[#This Row],[Витрина]]*11%</f>
        <v>0</v>
      </c>
      <c r="R734" s="56">
        <f>Таблица255445[[#This Row],[Витрина]]-Q734</f>
        <v>0</v>
      </c>
      <c r="S734" s="57">
        <f>Таблица255445[[#This Row],[Витрина]]*8%</f>
        <v>0</v>
      </c>
      <c r="T734" s="56">
        <f>Таблица255445[[#This Row],[Витрина]]-(Q734+S734)</f>
        <v>0</v>
      </c>
    </row>
    <row r="735" spans="1:20" hidden="1">
      <c r="A735" t="s">
        <v>518</v>
      </c>
      <c r="B735" s="10">
        <v>20200</v>
      </c>
      <c r="D735" s="11" t="str">
        <f t="shared" si="87"/>
        <v/>
      </c>
      <c r="E735" s="14"/>
      <c r="F735" s="13" t="str">
        <f t="shared" si="88"/>
        <v/>
      </c>
      <c r="G735" s="22">
        <v>3.5000000000000003E-2</v>
      </c>
      <c r="H735" s="13" t="str">
        <f t="shared" si="89"/>
        <v/>
      </c>
      <c r="I735" s="11"/>
      <c r="J735" s="14">
        <v>1.4999999999999999E-2</v>
      </c>
      <c r="K735" s="15" t="str">
        <f t="shared" si="90"/>
        <v/>
      </c>
      <c r="L735" s="16">
        <f t="shared" si="91"/>
        <v>0</v>
      </c>
      <c r="M735" s="11" t="str">
        <f t="shared" si="92"/>
        <v/>
      </c>
      <c r="N735" s="17" t="str">
        <f t="shared" si="93"/>
        <v/>
      </c>
      <c r="O735" s="18" t="str">
        <f t="shared" si="94"/>
        <v/>
      </c>
      <c r="P735" s="55"/>
      <c r="Q735" s="54">
        <f>Таблица255445[[#This Row],[Витрина]]*11%</f>
        <v>0</v>
      </c>
      <c r="R735" s="56">
        <f>Таблица255445[[#This Row],[Витрина]]-Q735</f>
        <v>0</v>
      </c>
      <c r="S735" s="57">
        <f>Таблица255445[[#This Row],[Витрина]]*8%</f>
        <v>0</v>
      </c>
      <c r="T735" s="56">
        <f>Таблица255445[[#This Row],[Витрина]]-(Q735+S735)</f>
        <v>0</v>
      </c>
    </row>
    <row r="736" spans="1:20" hidden="1">
      <c r="A736" t="s">
        <v>519</v>
      </c>
      <c r="B736" s="10">
        <v>20200</v>
      </c>
      <c r="D736" s="11" t="str">
        <f t="shared" si="87"/>
        <v/>
      </c>
      <c r="E736" s="14"/>
      <c r="F736" s="13" t="str">
        <f t="shared" si="88"/>
        <v/>
      </c>
      <c r="G736" s="22">
        <v>3.5000000000000003E-2</v>
      </c>
      <c r="H736" s="13" t="str">
        <f t="shared" si="89"/>
        <v/>
      </c>
      <c r="I736" s="11"/>
      <c r="J736" s="14">
        <v>1.4999999999999999E-2</v>
      </c>
      <c r="K736" s="15" t="str">
        <f t="shared" si="90"/>
        <v/>
      </c>
      <c r="L736" s="16">
        <f t="shared" si="91"/>
        <v>0</v>
      </c>
      <c r="M736" s="11" t="str">
        <f t="shared" si="92"/>
        <v/>
      </c>
      <c r="N736" s="17" t="str">
        <f t="shared" si="93"/>
        <v/>
      </c>
      <c r="O736" s="18" t="str">
        <f t="shared" si="94"/>
        <v/>
      </c>
      <c r="P736" s="55"/>
      <c r="Q736" s="54">
        <f>Таблица255445[[#This Row],[Витрина]]*11%</f>
        <v>0</v>
      </c>
      <c r="R736" s="56">
        <f>Таблица255445[[#This Row],[Витрина]]-Q736</f>
        <v>0</v>
      </c>
      <c r="S736" s="57">
        <f>Таблица255445[[#This Row],[Витрина]]*8%</f>
        <v>0</v>
      </c>
      <c r="T736" s="56">
        <f>Таблица255445[[#This Row],[Витрина]]-(Q736+S736)</f>
        <v>0</v>
      </c>
    </row>
    <row r="737" spans="1:20" hidden="1">
      <c r="A737" t="s">
        <v>520</v>
      </c>
      <c r="B737" s="10">
        <v>21300</v>
      </c>
      <c r="D737" s="11" t="str">
        <f t="shared" si="87"/>
        <v/>
      </c>
      <c r="E737" s="14"/>
      <c r="F737" s="13" t="str">
        <f t="shared" si="88"/>
        <v/>
      </c>
      <c r="G737" s="22">
        <v>3.5000000000000003E-2</v>
      </c>
      <c r="H737" s="13" t="str">
        <f t="shared" si="89"/>
        <v/>
      </c>
      <c r="I737" s="11"/>
      <c r="J737" s="14">
        <v>1.4999999999999999E-2</v>
      </c>
      <c r="K737" s="15" t="str">
        <f t="shared" si="90"/>
        <v/>
      </c>
      <c r="L737" s="16">
        <f t="shared" si="91"/>
        <v>0</v>
      </c>
      <c r="M737" s="11" t="str">
        <f t="shared" si="92"/>
        <v/>
      </c>
      <c r="N737" s="17" t="str">
        <f t="shared" si="93"/>
        <v/>
      </c>
      <c r="O737" s="18" t="str">
        <f t="shared" si="94"/>
        <v/>
      </c>
      <c r="P737" s="55"/>
      <c r="Q737" s="54">
        <f>Таблица255445[[#This Row],[Витрина]]*11%</f>
        <v>0</v>
      </c>
      <c r="R737" s="56">
        <f>Таблица255445[[#This Row],[Витрина]]-Q737</f>
        <v>0</v>
      </c>
      <c r="S737" s="57">
        <f>Таблица255445[[#This Row],[Витрина]]*8%</f>
        <v>0</v>
      </c>
      <c r="T737" s="56">
        <f>Таблица255445[[#This Row],[Витрина]]-(Q737+S737)</f>
        <v>0</v>
      </c>
    </row>
    <row r="738" spans="1:20" hidden="1">
      <c r="A738" t="s">
        <v>521</v>
      </c>
      <c r="B738" s="10">
        <v>21300</v>
      </c>
      <c r="D738" s="11" t="str">
        <f t="shared" si="87"/>
        <v/>
      </c>
      <c r="E738" s="14"/>
      <c r="F738" s="13" t="str">
        <f t="shared" si="88"/>
        <v/>
      </c>
      <c r="G738" s="22">
        <v>3.5000000000000003E-2</v>
      </c>
      <c r="H738" s="13" t="str">
        <f t="shared" si="89"/>
        <v/>
      </c>
      <c r="I738" s="11"/>
      <c r="J738" s="14">
        <v>1.4999999999999999E-2</v>
      </c>
      <c r="K738" s="15" t="str">
        <f t="shared" si="90"/>
        <v/>
      </c>
      <c r="L738" s="16">
        <f t="shared" si="91"/>
        <v>0</v>
      </c>
      <c r="M738" s="11" t="str">
        <f t="shared" si="92"/>
        <v/>
      </c>
      <c r="N738" s="17" t="str">
        <f t="shared" si="93"/>
        <v/>
      </c>
      <c r="O738" s="18" t="str">
        <f t="shared" si="94"/>
        <v/>
      </c>
      <c r="P738" s="55"/>
      <c r="Q738" s="54">
        <f>Таблица255445[[#This Row],[Витрина]]*11%</f>
        <v>0</v>
      </c>
      <c r="R738" s="56">
        <f>Таблица255445[[#This Row],[Витрина]]-Q738</f>
        <v>0</v>
      </c>
      <c r="S738" s="57">
        <f>Таблица255445[[#This Row],[Витрина]]*8%</f>
        <v>0</v>
      </c>
      <c r="T738" s="56">
        <f>Таблица255445[[#This Row],[Витрина]]-(Q738+S738)</f>
        <v>0</v>
      </c>
    </row>
    <row r="739" spans="1:20" hidden="1">
      <c r="A739" t="s">
        <v>522</v>
      </c>
      <c r="B739" s="10">
        <v>21300</v>
      </c>
      <c r="D739" s="11" t="str">
        <f t="shared" si="87"/>
        <v/>
      </c>
      <c r="E739" s="14"/>
      <c r="F739" s="13" t="str">
        <f t="shared" si="88"/>
        <v/>
      </c>
      <c r="G739" s="22">
        <v>3.5000000000000003E-2</v>
      </c>
      <c r="H739" s="13" t="str">
        <f t="shared" si="89"/>
        <v/>
      </c>
      <c r="I739" s="11"/>
      <c r="J739" s="14">
        <v>1.4999999999999999E-2</v>
      </c>
      <c r="K739" s="15" t="str">
        <f t="shared" si="90"/>
        <v/>
      </c>
      <c r="L739" s="16">
        <f t="shared" si="91"/>
        <v>0</v>
      </c>
      <c r="M739" s="11" t="str">
        <f t="shared" si="92"/>
        <v/>
      </c>
      <c r="N739" s="17" t="str">
        <f t="shared" si="93"/>
        <v/>
      </c>
      <c r="O739" s="18" t="str">
        <f t="shared" si="94"/>
        <v/>
      </c>
      <c r="P739" s="55"/>
      <c r="Q739" s="54">
        <f>Таблица255445[[#This Row],[Витрина]]*11%</f>
        <v>0</v>
      </c>
      <c r="R739" s="56">
        <f>Таблица255445[[#This Row],[Витрина]]-Q739</f>
        <v>0</v>
      </c>
      <c r="S739" s="57">
        <f>Таблица255445[[#This Row],[Витрина]]*8%</f>
        <v>0</v>
      </c>
      <c r="T739" s="56">
        <f>Таблица255445[[#This Row],[Витрина]]-(Q739+S739)</f>
        <v>0</v>
      </c>
    </row>
    <row r="740" spans="1:20" hidden="1">
      <c r="A740" s="19"/>
      <c r="D740" s="11" t="str">
        <f t="shared" si="87"/>
        <v/>
      </c>
      <c r="E740" s="14"/>
      <c r="F740" s="13" t="str">
        <f t="shared" si="88"/>
        <v/>
      </c>
      <c r="G740" s="22">
        <v>3.5000000000000003E-2</v>
      </c>
      <c r="H740" s="13" t="str">
        <f t="shared" si="89"/>
        <v/>
      </c>
      <c r="I740" s="11"/>
      <c r="J740" s="14">
        <v>1.4999999999999999E-2</v>
      </c>
      <c r="K740" s="15" t="str">
        <f t="shared" si="90"/>
        <v/>
      </c>
      <c r="L740" s="16">
        <f t="shared" si="91"/>
        <v>0</v>
      </c>
      <c r="M740" s="11" t="str">
        <f t="shared" si="92"/>
        <v/>
      </c>
      <c r="N740" s="17" t="str">
        <f t="shared" si="93"/>
        <v/>
      </c>
      <c r="O740" s="18" t="str">
        <f t="shared" si="94"/>
        <v/>
      </c>
      <c r="P740" s="55"/>
      <c r="Q740" s="54">
        <f>Таблица255445[[#This Row],[Витрина]]*11%</f>
        <v>0</v>
      </c>
      <c r="R740" s="56">
        <f>Таблица255445[[#This Row],[Витрина]]-Q740</f>
        <v>0</v>
      </c>
      <c r="S740" s="57">
        <f>Таблица255445[[#This Row],[Витрина]]*8%</f>
        <v>0</v>
      </c>
      <c r="T740" s="56">
        <f>Таблица255445[[#This Row],[Витрина]]-(Q740+S740)</f>
        <v>0</v>
      </c>
    </row>
    <row r="741" spans="1:20" hidden="1">
      <c r="A741" t="s">
        <v>523</v>
      </c>
      <c r="B741" s="10">
        <v>20700</v>
      </c>
      <c r="D741" s="11" t="str">
        <f t="shared" si="87"/>
        <v/>
      </c>
      <c r="E741" s="14"/>
      <c r="F741" s="13" t="str">
        <f t="shared" si="88"/>
        <v/>
      </c>
      <c r="G741" s="22">
        <v>3.5000000000000003E-2</v>
      </c>
      <c r="H741" s="13" t="str">
        <f t="shared" si="89"/>
        <v/>
      </c>
      <c r="I741" s="11"/>
      <c r="J741" s="14">
        <v>1.4999999999999999E-2</v>
      </c>
      <c r="K741" s="15" t="str">
        <f t="shared" si="90"/>
        <v/>
      </c>
      <c r="L741" s="16">
        <f t="shared" si="91"/>
        <v>0</v>
      </c>
      <c r="M741" s="11" t="str">
        <f t="shared" si="92"/>
        <v/>
      </c>
      <c r="N741" s="17" t="str">
        <f t="shared" si="93"/>
        <v/>
      </c>
      <c r="O741" s="18" t="str">
        <f t="shared" si="94"/>
        <v/>
      </c>
      <c r="P741" s="55"/>
      <c r="Q741" s="54">
        <f>Таблица255445[[#This Row],[Витрина]]*11%</f>
        <v>0</v>
      </c>
      <c r="R741" s="56">
        <f>Таблица255445[[#This Row],[Витрина]]-Q741</f>
        <v>0</v>
      </c>
      <c r="S741" s="57">
        <f>Таблица255445[[#This Row],[Витрина]]*8%</f>
        <v>0</v>
      </c>
      <c r="T741" s="56">
        <f>Таблица255445[[#This Row],[Витрина]]-(Q741+S741)</f>
        <v>0</v>
      </c>
    </row>
    <row r="742" spans="1:20" hidden="1">
      <c r="A742" t="s">
        <v>524</v>
      </c>
      <c r="B742" s="10">
        <v>20700</v>
      </c>
      <c r="D742" s="11" t="str">
        <f t="shared" si="87"/>
        <v/>
      </c>
      <c r="E742" s="14"/>
      <c r="F742" s="13" t="str">
        <f t="shared" si="88"/>
        <v/>
      </c>
      <c r="G742" s="22">
        <v>3.5000000000000003E-2</v>
      </c>
      <c r="H742" s="13" t="str">
        <f t="shared" si="89"/>
        <v/>
      </c>
      <c r="I742" s="11"/>
      <c r="J742" s="14">
        <v>1.4999999999999999E-2</v>
      </c>
      <c r="K742" s="15" t="str">
        <f t="shared" si="90"/>
        <v/>
      </c>
      <c r="L742" s="16">
        <f t="shared" si="91"/>
        <v>0</v>
      </c>
      <c r="M742" s="11" t="str">
        <f t="shared" si="92"/>
        <v/>
      </c>
      <c r="N742" s="17" t="str">
        <f t="shared" si="93"/>
        <v/>
      </c>
      <c r="O742" s="18" t="str">
        <f t="shared" si="94"/>
        <v/>
      </c>
      <c r="P742" s="55"/>
      <c r="Q742" s="54">
        <f>Таблица255445[[#This Row],[Витрина]]*11%</f>
        <v>0</v>
      </c>
      <c r="R742" s="56">
        <f>Таблица255445[[#This Row],[Витрина]]-Q742</f>
        <v>0</v>
      </c>
      <c r="S742" s="57">
        <f>Таблица255445[[#This Row],[Витрина]]*8%</f>
        <v>0</v>
      </c>
      <c r="T742" s="56">
        <f>Таблица255445[[#This Row],[Витрина]]-(Q742+S742)</f>
        <v>0</v>
      </c>
    </row>
    <row r="743" spans="1:20" hidden="1">
      <c r="A743" t="s">
        <v>525</v>
      </c>
      <c r="B743" s="10">
        <v>20700</v>
      </c>
      <c r="D743" s="11" t="str">
        <f t="shared" si="87"/>
        <v/>
      </c>
      <c r="E743" s="14"/>
      <c r="F743" s="13" t="str">
        <f t="shared" si="88"/>
        <v/>
      </c>
      <c r="G743" s="22">
        <v>3.5000000000000003E-2</v>
      </c>
      <c r="H743" s="13" t="str">
        <f t="shared" si="89"/>
        <v/>
      </c>
      <c r="I743" s="11"/>
      <c r="J743" s="14">
        <v>1.4999999999999999E-2</v>
      </c>
      <c r="K743" s="15" t="str">
        <f t="shared" si="90"/>
        <v/>
      </c>
      <c r="L743" s="16">
        <f t="shared" si="91"/>
        <v>0</v>
      </c>
      <c r="M743" s="11" t="str">
        <f t="shared" si="92"/>
        <v/>
      </c>
      <c r="N743" s="17" t="str">
        <f t="shared" si="93"/>
        <v/>
      </c>
      <c r="O743" s="18" t="str">
        <f t="shared" si="94"/>
        <v/>
      </c>
      <c r="P743" s="55"/>
      <c r="Q743" s="54">
        <f>Таблица255445[[#This Row],[Витрина]]*11%</f>
        <v>0</v>
      </c>
      <c r="R743" s="56">
        <f>Таблица255445[[#This Row],[Витрина]]-Q743</f>
        <v>0</v>
      </c>
      <c r="S743" s="57">
        <f>Таблица255445[[#This Row],[Витрина]]*8%</f>
        <v>0</v>
      </c>
      <c r="T743" s="56">
        <f>Таблица255445[[#This Row],[Витрина]]-(Q743+S743)</f>
        <v>0</v>
      </c>
    </row>
    <row r="744" spans="1:20" hidden="1">
      <c r="A744" t="s">
        <v>526</v>
      </c>
      <c r="B744" s="10">
        <v>24300</v>
      </c>
      <c r="D744" s="11" t="str">
        <f t="shared" si="87"/>
        <v/>
      </c>
      <c r="E744" s="14"/>
      <c r="F744" s="13" t="str">
        <f t="shared" si="88"/>
        <v/>
      </c>
      <c r="G744" s="22">
        <v>3.5000000000000003E-2</v>
      </c>
      <c r="H744" s="13" t="str">
        <f t="shared" si="89"/>
        <v/>
      </c>
      <c r="I744" s="11"/>
      <c r="J744" s="14">
        <v>1.4999999999999999E-2</v>
      </c>
      <c r="K744" s="15" t="str">
        <f t="shared" si="90"/>
        <v/>
      </c>
      <c r="L744" s="16">
        <f t="shared" si="91"/>
        <v>0</v>
      </c>
      <c r="M744" s="11" t="str">
        <f t="shared" si="92"/>
        <v/>
      </c>
      <c r="N744" s="17" t="str">
        <f t="shared" si="93"/>
        <v/>
      </c>
      <c r="O744" s="18" t="str">
        <f t="shared" si="94"/>
        <v/>
      </c>
      <c r="P744" s="55"/>
      <c r="Q744" s="54">
        <f>Таблица255445[[#This Row],[Витрина]]*11%</f>
        <v>0</v>
      </c>
      <c r="R744" s="56">
        <f>Таблица255445[[#This Row],[Витрина]]-Q744</f>
        <v>0</v>
      </c>
      <c r="S744" s="57">
        <f>Таблица255445[[#This Row],[Витрина]]*8%</f>
        <v>0</v>
      </c>
      <c r="T744" s="56">
        <f>Таблица255445[[#This Row],[Витрина]]-(Q744+S744)</f>
        <v>0</v>
      </c>
    </row>
    <row r="745" spans="1:20" hidden="1">
      <c r="A745" t="s">
        <v>527</v>
      </c>
      <c r="B745" s="10">
        <v>24300</v>
      </c>
      <c r="D745" s="11" t="str">
        <f t="shared" si="87"/>
        <v/>
      </c>
      <c r="E745" s="14"/>
      <c r="F745" s="13" t="str">
        <f t="shared" si="88"/>
        <v/>
      </c>
      <c r="G745" s="22">
        <v>3.5000000000000003E-2</v>
      </c>
      <c r="H745" s="13" t="str">
        <f t="shared" si="89"/>
        <v/>
      </c>
      <c r="I745" s="11"/>
      <c r="J745" s="14">
        <v>1.4999999999999999E-2</v>
      </c>
      <c r="K745" s="15" t="str">
        <f t="shared" si="90"/>
        <v/>
      </c>
      <c r="L745" s="16">
        <f t="shared" si="91"/>
        <v>0</v>
      </c>
      <c r="M745" s="11" t="str">
        <f t="shared" si="92"/>
        <v/>
      </c>
      <c r="N745" s="17" t="str">
        <f t="shared" si="93"/>
        <v/>
      </c>
      <c r="O745" s="18" t="str">
        <f t="shared" si="94"/>
        <v/>
      </c>
      <c r="P745" s="55"/>
      <c r="Q745" s="54">
        <f>Таблица255445[[#This Row],[Витрина]]*11%</f>
        <v>0</v>
      </c>
      <c r="R745" s="56">
        <f>Таблица255445[[#This Row],[Витрина]]-Q745</f>
        <v>0</v>
      </c>
      <c r="S745" s="57">
        <f>Таблица255445[[#This Row],[Витрина]]*8%</f>
        <v>0</v>
      </c>
      <c r="T745" s="56">
        <f>Таблица255445[[#This Row],[Витрина]]-(Q745+S745)</f>
        <v>0</v>
      </c>
    </row>
    <row r="746" spans="1:20" hidden="1">
      <c r="A746" t="s">
        <v>528</v>
      </c>
      <c r="B746" s="10">
        <v>24300</v>
      </c>
      <c r="D746" s="11" t="str">
        <f t="shared" si="87"/>
        <v/>
      </c>
      <c r="E746" s="14"/>
      <c r="F746" s="13" t="str">
        <f t="shared" si="88"/>
        <v/>
      </c>
      <c r="G746" s="22">
        <v>3.5000000000000003E-2</v>
      </c>
      <c r="H746" s="13" t="str">
        <f t="shared" si="89"/>
        <v/>
      </c>
      <c r="I746" s="11"/>
      <c r="J746" s="14">
        <v>1.4999999999999999E-2</v>
      </c>
      <c r="K746" s="15" t="str">
        <f t="shared" si="90"/>
        <v/>
      </c>
      <c r="L746" s="16">
        <f t="shared" si="91"/>
        <v>0</v>
      </c>
      <c r="M746" s="11" t="str">
        <f t="shared" si="92"/>
        <v/>
      </c>
      <c r="N746" s="17" t="str">
        <f t="shared" si="93"/>
        <v/>
      </c>
      <c r="O746" s="18" t="str">
        <f t="shared" si="94"/>
        <v/>
      </c>
      <c r="P746" s="55"/>
      <c r="Q746" s="54">
        <f>Таблица255445[[#This Row],[Витрина]]*11%</f>
        <v>0</v>
      </c>
      <c r="R746" s="56">
        <f>Таблица255445[[#This Row],[Витрина]]-Q746</f>
        <v>0</v>
      </c>
      <c r="S746" s="57">
        <f>Таблица255445[[#This Row],[Витрина]]*8%</f>
        <v>0</v>
      </c>
      <c r="T746" s="56">
        <f>Таблица255445[[#This Row],[Витрина]]-(Q746+S746)</f>
        <v>0</v>
      </c>
    </row>
    <row r="747" spans="1:20" hidden="1">
      <c r="A747" s="19"/>
      <c r="D747" s="11" t="str">
        <f t="shared" si="87"/>
        <v/>
      </c>
      <c r="E747" s="14"/>
      <c r="F747" s="13" t="str">
        <f t="shared" si="88"/>
        <v/>
      </c>
      <c r="G747" s="22">
        <v>3.5000000000000003E-2</v>
      </c>
      <c r="H747" s="13" t="str">
        <f t="shared" si="89"/>
        <v/>
      </c>
      <c r="I747" s="11"/>
      <c r="J747" s="14">
        <v>1.4999999999999999E-2</v>
      </c>
      <c r="K747" s="15" t="str">
        <f t="shared" si="90"/>
        <v/>
      </c>
      <c r="L747" s="16">
        <f t="shared" si="91"/>
        <v>0</v>
      </c>
      <c r="M747" s="11" t="str">
        <f t="shared" si="92"/>
        <v/>
      </c>
      <c r="N747" s="17" t="str">
        <f t="shared" si="93"/>
        <v/>
      </c>
      <c r="O747" s="18" t="str">
        <f t="shared" si="94"/>
        <v/>
      </c>
      <c r="P747" s="55"/>
      <c r="Q747" s="54">
        <f>Таблица255445[[#This Row],[Витрина]]*11%</f>
        <v>0</v>
      </c>
      <c r="R747" s="56">
        <f>Таблица255445[[#This Row],[Витрина]]-Q747</f>
        <v>0</v>
      </c>
      <c r="S747" s="57">
        <f>Таблица255445[[#This Row],[Витрина]]*8%</f>
        <v>0</v>
      </c>
      <c r="T747" s="56">
        <f>Таблица255445[[#This Row],[Витрина]]-(Q747+S747)</f>
        <v>0</v>
      </c>
    </row>
    <row r="748" spans="1:20" hidden="1">
      <c r="A748" t="s">
        <v>529</v>
      </c>
      <c r="B748" s="10">
        <v>25500</v>
      </c>
      <c r="D748" s="11" t="str">
        <f t="shared" si="87"/>
        <v/>
      </c>
      <c r="E748" s="14"/>
      <c r="F748" s="13" t="str">
        <f t="shared" si="88"/>
        <v/>
      </c>
      <c r="G748" s="22">
        <v>3.5000000000000003E-2</v>
      </c>
      <c r="H748" s="13" t="str">
        <f t="shared" si="89"/>
        <v/>
      </c>
      <c r="I748" s="11"/>
      <c r="J748" s="14">
        <v>1.4999999999999999E-2</v>
      </c>
      <c r="K748" s="15" t="str">
        <f t="shared" si="90"/>
        <v/>
      </c>
      <c r="L748" s="16">
        <f t="shared" si="91"/>
        <v>0</v>
      </c>
      <c r="M748" s="11" t="str">
        <f t="shared" si="92"/>
        <v/>
      </c>
      <c r="N748" s="17" t="str">
        <f t="shared" si="93"/>
        <v/>
      </c>
      <c r="O748" s="18" t="str">
        <f t="shared" si="94"/>
        <v/>
      </c>
      <c r="P748" s="55"/>
      <c r="Q748" s="54">
        <f>Таблица255445[[#This Row],[Витрина]]*11%</f>
        <v>0</v>
      </c>
      <c r="R748" s="56">
        <f>Таблица255445[[#This Row],[Витрина]]-Q748</f>
        <v>0</v>
      </c>
      <c r="S748" s="57">
        <f>Таблица255445[[#This Row],[Витрина]]*8%</f>
        <v>0</v>
      </c>
      <c r="T748" s="56">
        <f>Таблица255445[[#This Row],[Витрина]]-(Q748+S748)</f>
        <v>0</v>
      </c>
    </row>
    <row r="749" spans="1:20" hidden="1">
      <c r="A749" t="s">
        <v>530</v>
      </c>
      <c r="B749" s="10">
        <v>25500</v>
      </c>
      <c r="D749" s="11" t="str">
        <f t="shared" si="87"/>
        <v/>
      </c>
      <c r="E749" s="14"/>
      <c r="F749" s="13" t="str">
        <f t="shared" si="88"/>
        <v/>
      </c>
      <c r="G749" s="22">
        <v>3.5000000000000003E-2</v>
      </c>
      <c r="H749" s="13" t="str">
        <f t="shared" si="89"/>
        <v/>
      </c>
      <c r="I749" s="11"/>
      <c r="J749" s="14">
        <v>1.4999999999999999E-2</v>
      </c>
      <c r="K749" s="15" t="str">
        <f t="shared" si="90"/>
        <v/>
      </c>
      <c r="L749" s="16">
        <f t="shared" si="91"/>
        <v>0</v>
      </c>
      <c r="M749" s="11" t="str">
        <f t="shared" si="92"/>
        <v/>
      </c>
      <c r="N749" s="17" t="str">
        <f t="shared" si="93"/>
        <v/>
      </c>
      <c r="O749" s="18" t="str">
        <f t="shared" si="94"/>
        <v/>
      </c>
      <c r="P749" s="55"/>
      <c r="Q749" s="54">
        <f>Таблица255445[[#This Row],[Витрина]]*11%</f>
        <v>0</v>
      </c>
      <c r="R749" s="56">
        <f>Таблица255445[[#This Row],[Витрина]]-Q749</f>
        <v>0</v>
      </c>
      <c r="S749" s="57">
        <f>Таблица255445[[#This Row],[Витрина]]*8%</f>
        <v>0</v>
      </c>
      <c r="T749" s="56">
        <f>Таблица255445[[#This Row],[Витрина]]-(Q749+S749)</f>
        <v>0</v>
      </c>
    </row>
    <row r="750" spans="1:20" hidden="1">
      <c r="A750" t="s">
        <v>531</v>
      </c>
      <c r="B750" s="10">
        <v>25500</v>
      </c>
      <c r="D750" s="11" t="str">
        <f t="shared" ref="D750:D813" si="95">IF(AND(F750&lt;&gt;"",H750&lt;&gt;"",I750&lt;&gt;"",K750&lt;&gt;""),F750+H750+I750+K750,"")</f>
        <v/>
      </c>
      <c r="E750" s="14"/>
      <c r="F750" s="13" t="str">
        <f t="shared" si="88"/>
        <v/>
      </c>
      <c r="G750" s="22">
        <v>3.5000000000000003E-2</v>
      </c>
      <c r="H750" s="13" t="str">
        <f t="shared" si="89"/>
        <v/>
      </c>
      <c r="I750" s="11"/>
      <c r="J750" s="14">
        <v>1.4999999999999999E-2</v>
      </c>
      <c r="K750" s="15" t="str">
        <f t="shared" si="90"/>
        <v/>
      </c>
      <c r="L750" s="16">
        <f t="shared" si="91"/>
        <v>0</v>
      </c>
      <c r="M750" s="11" t="str">
        <f t="shared" si="92"/>
        <v/>
      </c>
      <c r="N750" s="17" t="str">
        <f t="shared" si="93"/>
        <v/>
      </c>
      <c r="O750" s="18" t="str">
        <f t="shared" si="94"/>
        <v/>
      </c>
      <c r="P750" s="55"/>
      <c r="Q750" s="54">
        <f>Таблица255445[[#This Row],[Витрина]]*11%</f>
        <v>0</v>
      </c>
      <c r="R750" s="56">
        <f>Таблица255445[[#This Row],[Витрина]]-Q750</f>
        <v>0</v>
      </c>
      <c r="S750" s="57">
        <f>Таблица255445[[#This Row],[Витрина]]*8%</f>
        <v>0</v>
      </c>
      <c r="T750" s="56">
        <f>Таблица255445[[#This Row],[Витрина]]-(Q750+S750)</f>
        <v>0</v>
      </c>
    </row>
    <row r="751" spans="1:20" hidden="1">
      <c r="A751" t="s">
        <v>532</v>
      </c>
      <c r="B751" s="10">
        <v>29200</v>
      </c>
      <c r="D751" s="11" t="str">
        <f t="shared" si="95"/>
        <v/>
      </c>
      <c r="E751" s="14"/>
      <c r="F751" s="13" t="str">
        <f t="shared" si="88"/>
        <v/>
      </c>
      <c r="G751" s="22">
        <v>3.5000000000000003E-2</v>
      </c>
      <c r="H751" s="13" t="str">
        <f t="shared" si="89"/>
        <v/>
      </c>
      <c r="I751" s="11"/>
      <c r="J751" s="14">
        <v>1.4999999999999999E-2</v>
      </c>
      <c r="K751" s="15" t="str">
        <f t="shared" si="90"/>
        <v/>
      </c>
      <c r="L751" s="16">
        <f t="shared" si="91"/>
        <v>0</v>
      </c>
      <c r="M751" s="11" t="str">
        <f t="shared" si="92"/>
        <v/>
      </c>
      <c r="N751" s="17" t="str">
        <f t="shared" si="93"/>
        <v/>
      </c>
      <c r="O751" s="18" t="str">
        <f t="shared" si="94"/>
        <v/>
      </c>
      <c r="P751" s="55"/>
      <c r="Q751" s="54">
        <f>Таблица255445[[#This Row],[Витрина]]*11%</f>
        <v>0</v>
      </c>
      <c r="R751" s="56">
        <f>Таблица255445[[#This Row],[Витрина]]-Q751</f>
        <v>0</v>
      </c>
      <c r="S751" s="57">
        <f>Таблица255445[[#This Row],[Витрина]]*8%</f>
        <v>0</v>
      </c>
      <c r="T751" s="56">
        <f>Таблица255445[[#This Row],[Витрина]]-(Q751+S751)</f>
        <v>0</v>
      </c>
    </row>
    <row r="752" spans="1:20" hidden="1">
      <c r="A752" t="s">
        <v>533</v>
      </c>
      <c r="B752" s="10">
        <v>29200</v>
      </c>
      <c r="D752" s="11" t="str">
        <f t="shared" si="95"/>
        <v/>
      </c>
      <c r="E752" s="14"/>
      <c r="F752" s="13" t="str">
        <f t="shared" si="88"/>
        <v/>
      </c>
      <c r="G752" s="22">
        <v>3.5000000000000003E-2</v>
      </c>
      <c r="H752" s="13" t="str">
        <f t="shared" si="89"/>
        <v/>
      </c>
      <c r="I752" s="11"/>
      <c r="J752" s="14">
        <v>1.4999999999999999E-2</v>
      </c>
      <c r="K752" s="15" t="str">
        <f t="shared" si="90"/>
        <v/>
      </c>
      <c r="L752" s="16">
        <f t="shared" si="91"/>
        <v>0</v>
      </c>
      <c r="M752" s="11" t="str">
        <f t="shared" si="92"/>
        <v/>
      </c>
      <c r="N752" s="17" t="str">
        <f t="shared" si="93"/>
        <v/>
      </c>
      <c r="O752" s="18" t="str">
        <f t="shared" si="94"/>
        <v/>
      </c>
      <c r="P752" s="55"/>
      <c r="Q752" s="54">
        <f>Таблица255445[[#This Row],[Витрина]]*11%</f>
        <v>0</v>
      </c>
      <c r="R752" s="56">
        <f>Таблица255445[[#This Row],[Витрина]]-Q752</f>
        <v>0</v>
      </c>
      <c r="S752" s="57">
        <f>Таблица255445[[#This Row],[Витрина]]*8%</f>
        <v>0</v>
      </c>
      <c r="T752" s="56">
        <f>Таблица255445[[#This Row],[Витрина]]-(Q752+S752)</f>
        <v>0</v>
      </c>
    </row>
    <row r="753" spans="1:20" hidden="1">
      <c r="A753" t="s">
        <v>534</v>
      </c>
      <c r="B753" s="10">
        <v>29200</v>
      </c>
      <c r="D753" s="11" t="str">
        <f t="shared" si="95"/>
        <v/>
      </c>
      <c r="E753" s="14"/>
      <c r="F753" s="13" t="str">
        <f t="shared" si="88"/>
        <v/>
      </c>
      <c r="G753" s="22">
        <v>3.5000000000000003E-2</v>
      </c>
      <c r="H753" s="13" t="str">
        <f t="shared" si="89"/>
        <v/>
      </c>
      <c r="I753" s="11"/>
      <c r="J753" s="14">
        <v>1.4999999999999999E-2</v>
      </c>
      <c r="K753" s="15" t="str">
        <f t="shared" si="90"/>
        <v/>
      </c>
      <c r="L753" s="16">
        <f t="shared" si="91"/>
        <v>0</v>
      </c>
      <c r="M753" s="11" t="str">
        <f t="shared" si="92"/>
        <v/>
      </c>
      <c r="N753" s="17" t="str">
        <f t="shared" si="93"/>
        <v/>
      </c>
      <c r="O753" s="18" t="str">
        <f t="shared" si="94"/>
        <v/>
      </c>
      <c r="P753" s="55"/>
      <c r="Q753" s="54">
        <f>Таблица255445[[#This Row],[Витрина]]*11%</f>
        <v>0</v>
      </c>
      <c r="R753" s="56">
        <f>Таблица255445[[#This Row],[Витрина]]-Q753</f>
        <v>0</v>
      </c>
      <c r="S753" s="57">
        <f>Таблица255445[[#This Row],[Витрина]]*8%</f>
        <v>0</v>
      </c>
      <c r="T753" s="56">
        <f>Таблица255445[[#This Row],[Витрина]]-(Q753+S753)</f>
        <v>0</v>
      </c>
    </row>
    <row r="754" spans="1:20" hidden="1">
      <c r="A754" s="29" t="s">
        <v>535</v>
      </c>
      <c r="D754" s="13" t="str">
        <f t="shared" si="95"/>
        <v/>
      </c>
      <c r="E754" s="31"/>
      <c r="F754" s="13" t="str">
        <f t="shared" si="88"/>
        <v/>
      </c>
      <c r="G754" s="22">
        <v>3.5000000000000003E-2</v>
      </c>
      <c r="H754" s="13" t="str">
        <f t="shared" si="89"/>
        <v/>
      </c>
      <c r="I754" s="13"/>
      <c r="J754" s="14">
        <v>1.4999999999999999E-2</v>
      </c>
      <c r="K754" s="15" t="str">
        <f t="shared" si="90"/>
        <v/>
      </c>
      <c r="L754" s="16">
        <f t="shared" si="91"/>
        <v>0</v>
      </c>
      <c r="M754" s="13" t="str">
        <f t="shared" si="92"/>
        <v/>
      </c>
      <c r="N754" s="17" t="str">
        <f t="shared" si="93"/>
        <v/>
      </c>
      <c r="O754" s="32" t="str">
        <f t="shared" si="94"/>
        <v/>
      </c>
      <c r="P754" s="55"/>
      <c r="Q754" s="54">
        <f>Таблица255445[[#This Row],[Витрина]]*11%</f>
        <v>0</v>
      </c>
      <c r="R754" s="56">
        <f>Таблица255445[[#This Row],[Витрина]]-Q754</f>
        <v>0</v>
      </c>
      <c r="S754" s="57">
        <f>Таблица255445[[#This Row],[Витрина]]*8%</f>
        <v>0</v>
      </c>
      <c r="T754" s="56">
        <f>Таблица255445[[#This Row],[Витрина]]-(Q754+S754)</f>
        <v>0</v>
      </c>
    </row>
    <row r="755" spans="1:20" hidden="1">
      <c r="A755" s="19" t="s">
        <v>536</v>
      </c>
      <c r="B755" s="10">
        <v>22200</v>
      </c>
      <c r="D755" s="13" t="str">
        <f t="shared" si="95"/>
        <v/>
      </c>
      <c r="E755" s="31"/>
      <c r="F755" s="13" t="str">
        <f t="shared" si="88"/>
        <v/>
      </c>
      <c r="G755" s="22">
        <v>3.5000000000000003E-2</v>
      </c>
      <c r="H755" s="13" t="str">
        <f t="shared" si="89"/>
        <v/>
      </c>
      <c r="I755" s="13"/>
      <c r="J755" s="14">
        <v>1.4999999999999999E-2</v>
      </c>
      <c r="K755" s="15" t="str">
        <f t="shared" si="90"/>
        <v/>
      </c>
      <c r="L755" s="16">
        <f t="shared" si="91"/>
        <v>0</v>
      </c>
      <c r="M755" s="13" t="str">
        <f t="shared" si="92"/>
        <v/>
      </c>
      <c r="N755" s="17" t="str">
        <f t="shared" si="93"/>
        <v/>
      </c>
      <c r="O755" s="32" t="str">
        <f t="shared" si="94"/>
        <v/>
      </c>
      <c r="P755" s="55"/>
      <c r="Q755" s="54">
        <f>Таблица255445[[#This Row],[Витрина]]*11%</f>
        <v>0</v>
      </c>
      <c r="R755" s="56">
        <f>Таблица255445[[#This Row],[Витрина]]-Q755</f>
        <v>0</v>
      </c>
      <c r="S755" s="57">
        <f>Таблица255445[[#This Row],[Витрина]]*8%</f>
        <v>0</v>
      </c>
      <c r="T755" s="56">
        <f>Таблица255445[[#This Row],[Витрина]]-(Q755+S755)</f>
        <v>0</v>
      </c>
    </row>
    <row r="756" spans="1:20" hidden="1">
      <c r="A756" s="19" t="s">
        <v>537</v>
      </c>
      <c r="B756" s="10">
        <v>22200</v>
      </c>
      <c r="D756" s="13" t="str">
        <f t="shared" si="95"/>
        <v/>
      </c>
      <c r="E756" s="31"/>
      <c r="F756" s="13" t="str">
        <f t="shared" si="88"/>
        <v/>
      </c>
      <c r="G756" s="22">
        <v>3.5000000000000003E-2</v>
      </c>
      <c r="H756" s="13" t="str">
        <f t="shared" si="89"/>
        <v/>
      </c>
      <c r="I756" s="13"/>
      <c r="J756" s="14">
        <v>1.4999999999999999E-2</v>
      </c>
      <c r="K756" s="15" t="str">
        <f t="shared" si="90"/>
        <v/>
      </c>
      <c r="L756" s="16">
        <f t="shared" si="91"/>
        <v>0</v>
      </c>
      <c r="M756" s="13" t="str">
        <f t="shared" si="92"/>
        <v/>
      </c>
      <c r="N756" s="17" t="str">
        <f t="shared" si="93"/>
        <v/>
      </c>
      <c r="O756" s="32" t="str">
        <f t="shared" si="94"/>
        <v/>
      </c>
      <c r="P756" s="55"/>
      <c r="Q756" s="54">
        <f>Таблица255445[[#This Row],[Витрина]]*11%</f>
        <v>0</v>
      </c>
      <c r="R756" s="56">
        <f>Таблица255445[[#This Row],[Витрина]]-Q756</f>
        <v>0</v>
      </c>
      <c r="S756" s="57">
        <f>Таблица255445[[#This Row],[Витрина]]*8%</f>
        <v>0</v>
      </c>
      <c r="T756" s="56">
        <f>Таблица255445[[#This Row],[Витрина]]-(Q756+S756)</f>
        <v>0</v>
      </c>
    </row>
    <row r="757" spans="1:20" hidden="1">
      <c r="A757" s="19"/>
      <c r="D757" s="13" t="str">
        <f t="shared" si="95"/>
        <v/>
      </c>
      <c r="E757" s="31"/>
      <c r="F757" s="13" t="str">
        <f t="shared" si="88"/>
        <v/>
      </c>
      <c r="G757" s="22">
        <v>3.5000000000000003E-2</v>
      </c>
      <c r="H757" s="13" t="str">
        <f t="shared" si="89"/>
        <v/>
      </c>
      <c r="I757" s="13"/>
      <c r="J757" s="14">
        <v>1.4999999999999999E-2</v>
      </c>
      <c r="K757" s="15" t="str">
        <f t="shared" si="90"/>
        <v/>
      </c>
      <c r="L757" s="16">
        <f t="shared" si="91"/>
        <v>0</v>
      </c>
      <c r="M757" s="13" t="str">
        <f t="shared" si="92"/>
        <v/>
      </c>
      <c r="N757" s="17" t="str">
        <f t="shared" si="93"/>
        <v/>
      </c>
      <c r="O757" s="32" t="str">
        <f t="shared" si="94"/>
        <v/>
      </c>
      <c r="P757" s="55"/>
      <c r="Q757" s="54">
        <f>Таблица255445[[#This Row],[Витрина]]*11%</f>
        <v>0</v>
      </c>
      <c r="R757" s="56">
        <f>Таблица255445[[#This Row],[Витрина]]-Q757</f>
        <v>0</v>
      </c>
      <c r="S757" s="57">
        <f>Таблица255445[[#This Row],[Витрина]]*8%</f>
        <v>0</v>
      </c>
      <c r="T757" s="56">
        <f>Таблица255445[[#This Row],[Витрина]]-(Q757+S757)</f>
        <v>0</v>
      </c>
    </row>
    <row r="758" spans="1:20" hidden="1">
      <c r="A758" s="19" t="s">
        <v>538</v>
      </c>
      <c r="B758" s="10">
        <v>24400</v>
      </c>
      <c r="D758" s="13" t="str">
        <f t="shared" si="95"/>
        <v/>
      </c>
      <c r="E758" s="31"/>
      <c r="F758" s="13" t="str">
        <f t="shared" si="88"/>
        <v/>
      </c>
      <c r="G758" s="22">
        <v>3.5000000000000003E-2</v>
      </c>
      <c r="H758" s="13" t="str">
        <f t="shared" si="89"/>
        <v/>
      </c>
      <c r="I758" s="13"/>
      <c r="J758" s="14">
        <v>1.4999999999999999E-2</v>
      </c>
      <c r="K758" s="15" t="str">
        <f t="shared" si="90"/>
        <v/>
      </c>
      <c r="L758" s="16">
        <f t="shared" si="91"/>
        <v>0</v>
      </c>
      <c r="M758" s="13" t="str">
        <f t="shared" si="92"/>
        <v/>
      </c>
      <c r="N758" s="17" t="str">
        <f t="shared" si="93"/>
        <v/>
      </c>
      <c r="O758" s="32" t="str">
        <f t="shared" si="94"/>
        <v/>
      </c>
      <c r="P758" s="55"/>
      <c r="Q758" s="54">
        <f>Таблица255445[[#This Row],[Витрина]]*11%</f>
        <v>0</v>
      </c>
      <c r="R758" s="56">
        <f>Таблица255445[[#This Row],[Витрина]]-Q758</f>
        <v>0</v>
      </c>
      <c r="S758" s="57">
        <f>Таблица255445[[#This Row],[Витрина]]*8%</f>
        <v>0</v>
      </c>
      <c r="T758" s="56">
        <f>Таблица255445[[#This Row],[Витрина]]-(Q758+S758)</f>
        <v>0</v>
      </c>
    </row>
    <row r="759" spans="1:20" hidden="1">
      <c r="A759" s="19"/>
      <c r="D759" s="13" t="str">
        <f t="shared" si="95"/>
        <v/>
      </c>
      <c r="E759" s="31"/>
      <c r="F759" s="13" t="str">
        <f t="shared" si="88"/>
        <v/>
      </c>
      <c r="G759" s="22">
        <v>3.5000000000000003E-2</v>
      </c>
      <c r="H759" s="13" t="str">
        <f t="shared" si="89"/>
        <v/>
      </c>
      <c r="I759" s="13"/>
      <c r="J759" s="14">
        <v>1.4999999999999999E-2</v>
      </c>
      <c r="K759" s="15" t="str">
        <f t="shared" si="90"/>
        <v/>
      </c>
      <c r="L759" s="16">
        <f t="shared" si="91"/>
        <v>0</v>
      </c>
      <c r="M759" s="13" t="str">
        <f t="shared" si="92"/>
        <v/>
      </c>
      <c r="N759" s="17" t="str">
        <f t="shared" si="93"/>
        <v/>
      </c>
      <c r="O759" s="32" t="str">
        <f t="shared" si="94"/>
        <v/>
      </c>
      <c r="P759" s="55"/>
      <c r="Q759" s="54">
        <f>Таблица255445[[#This Row],[Витрина]]*11%</f>
        <v>0</v>
      </c>
      <c r="R759" s="56">
        <f>Таблица255445[[#This Row],[Витрина]]-Q759</f>
        <v>0</v>
      </c>
      <c r="S759" s="57">
        <f>Таблица255445[[#This Row],[Витрина]]*8%</f>
        <v>0</v>
      </c>
      <c r="T759" s="56">
        <f>Таблица255445[[#This Row],[Витрина]]-(Q759+S759)</f>
        <v>0</v>
      </c>
    </row>
    <row r="760" spans="1:20" hidden="1">
      <c r="A760" s="19" t="s">
        <v>539</v>
      </c>
      <c r="B760" s="10">
        <v>37700</v>
      </c>
      <c r="D760" s="13" t="str">
        <f t="shared" si="95"/>
        <v/>
      </c>
      <c r="E760" s="31"/>
      <c r="F760" s="13" t="str">
        <f t="shared" si="88"/>
        <v/>
      </c>
      <c r="G760" s="22">
        <v>3.5000000000000003E-2</v>
      </c>
      <c r="H760" s="13" t="str">
        <f t="shared" si="89"/>
        <v/>
      </c>
      <c r="I760" s="13"/>
      <c r="J760" s="14">
        <v>1.4999999999999999E-2</v>
      </c>
      <c r="K760" s="15" t="str">
        <f t="shared" si="90"/>
        <v/>
      </c>
      <c r="L760" s="16">
        <f t="shared" si="91"/>
        <v>0</v>
      </c>
      <c r="M760" s="13" t="str">
        <f t="shared" si="92"/>
        <v/>
      </c>
      <c r="N760" s="17" t="str">
        <f t="shared" si="93"/>
        <v/>
      </c>
      <c r="O760" s="32" t="str">
        <f t="shared" si="94"/>
        <v/>
      </c>
      <c r="P760" s="55"/>
      <c r="Q760" s="54">
        <f>Таблица255445[[#This Row],[Витрина]]*11%</f>
        <v>0</v>
      </c>
      <c r="R760" s="56">
        <f>Таблица255445[[#This Row],[Витрина]]-Q760</f>
        <v>0</v>
      </c>
      <c r="S760" s="57">
        <f>Таблица255445[[#This Row],[Витрина]]*8%</f>
        <v>0</v>
      </c>
      <c r="T760" s="56">
        <f>Таблица255445[[#This Row],[Витрина]]-(Q760+S760)</f>
        <v>0</v>
      </c>
    </row>
    <row r="761" spans="1:20" hidden="1">
      <c r="A761" s="19" t="s">
        <v>540</v>
      </c>
      <c r="B761" s="10">
        <v>37500</v>
      </c>
      <c r="D761" s="13" t="str">
        <f t="shared" si="95"/>
        <v/>
      </c>
      <c r="E761" s="31"/>
      <c r="F761" s="13" t="str">
        <f t="shared" si="88"/>
        <v/>
      </c>
      <c r="G761" s="22">
        <v>3.5000000000000003E-2</v>
      </c>
      <c r="H761" s="13" t="str">
        <f t="shared" si="89"/>
        <v/>
      </c>
      <c r="I761" s="13"/>
      <c r="J761" s="14">
        <v>1.4999999999999999E-2</v>
      </c>
      <c r="K761" s="15" t="str">
        <f t="shared" si="90"/>
        <v/>
      </c>
      <c r="L761" s="16">
        <f t="shared" si="91"/>
        <v>0</v>
      </c>
      <c r="M761" s="13" t="str">
        <f t="shared" si="92"/>
        <v/>
      </c>
      <c r="N761" s="17" t="str">
        <f t="shared" si="93"/>
        <v/>
      </c>
      <c r="O761" s="32" t="str">
        <f t="shared" si="94"/>
        <v/>
      </c>
      <c r="P761" s="55"/>
      <c r="Q761" s="54">
        <f>Таблица255445[[#This Row],[Витрина]]*11%</f>
        <v>0</v>
      </c>
      <c r="R761" s="56">
        <f>Таблица255445[[#This Row],[Витрина]]-Q761</f>
        <v>0</v>
      </c>
      <c r="S761" s="57">
        <f>Таблица255445[[#This Row],[Витрина]]*8%</f>
        <v>0</v>
      </c>
      <c r="T761" s="56">
        <f>Таблица255445[[#This Row],[Витрина]]-(Q761+S761)</f>
        <v>0</v>
      </c>
    </row>
    <row r="762" spans="1:20" hidden="1">
      <c r="A762" s="19"/>
      <c r="D762" s="13" t="str">
        <f t="shared" si="95"/>
        <v/>
      </c>
      <c r="E762" s="31"/>
      <c r="F762" s="13" t="str">
        <f t="shared" si="88"/>
        <v/>
      </c>
      <c r="G762" s="22">
        <v>3.5000000000000003E-2</v>
      </c>
      <c r="H762" s="13" t="str">
        <f t="shared" si="89"/>
        <v/>
      </c>
      <c r="I762" s="13"/>
      <c r="J762" s="14">
        <v>1.4999999999999999E-2</v>
      </c>
      <c r="K762" s="15" t="str">
        <f t="shared" si="90"/>
        <v/>
      </c>
      <c r="L762" s="16">
        <f t="shared" si="91"/>
        <v>0</v>
      </c>
      <c r="M762" s="13" t="str">
        <f t="shared" si="92"/>
        <v/>
      </c>
      <c r="N762" s="17" t="str">
        <f t="shared" si="93"/>
        <v/>
      </c>
      <c r="O762" s="32" t="str">
        <f t="shared" si="94"/>
        <v/>
      </c>
      <c r="P762" s="55"/>
      <c r="Q762" s="54">
        <f>Таблица255445[[#This Row],[Витрина]]*11%</f>
        <v>0</v>
      </c>
      <c r="R762" s="56">
        <f>Таблица255445[[#This Row],[Витрина]]-Q762</f>
        <v>0</v>
      </c>
      <c r="S762" s="57">
        <f>Таблица255445[[#This Row],[Витрина]]*8%</f>
        <v>0</v>
      </c>
      <c r="T762" s="56">
        <f>Таблица255445[[#This Row],[Витрина]]-(Q762+S762)</f>
        <v>0</v>
      </c>
    </row>
    <row r="763" spans="1:20" hidden="1">
      <c r="A763" s="19" t="s">
        <v>541</v>
      </c>
      <c r="B763" s="10">
        <v>31100</v>
      </c>
      <c r="D763" s="13" t="str">
        <f t="shared" si="95"/>
        <v/>
      </c>
      <c r="E763" s="31"/>
      <c r="F763" s="13" t="str">
        <f t="shared" si="88"/>
        <v/>
      </c>
      <c r="G763" s="22">
        <v>3.5000000000000003E-2</v>
      </c>
      <c r="H763" s="13" t="str">
        <f t="shared" si="89"/>
        <v/>
      </c>
      <c r="I763" s="13"/>
      <c r="J763" s="14">
        <v>1.4999999999999999E-2</v>
      </c>
      <c r="K763" s="15" t="str">
        <f t="shared" si="90"/>
        <v/>
      </c>
      <c r="L763" s="16">
        <f t="shared" si="91"/>
        <v>0</v>
      </c>
      <c r="M763" s="13" t="str">
        <f t="shared" si="92"/>
        <v/>
      </c>
      <c r="N763" s="17" t="str">
        <f t="shared" si="93"/>
        <v/>
      </c>
      <c r="O763" s="32" t="str">
        <f t="shared" si="94"/>
        <v/>
      </c>
      <c r="P763" s="55"/>
      <c r="Q763" s="54">
        <f>Таблица255445[[#This Row],[Витрина]]*11%</f>
        <v>0</v>
      </c>
      <c r="R763" s="56">
        <f>Таблица255445[[#This Row],[Витрина]]-Q763</f>
        <v>0</v>
      </c>
      <c r="S763" s="57">
        <f>Таблица255445[[#This Row],[Витрина]]*8%</f>
        <v>0</v>
      </c>
      <c r="T763" s="56">
        <f>Таблица255445[[#This Row],[Витрина]]-(Q763+S763)</f>
        <v>0</v>
      </c>
    </row>
    <row r="764" spans="1:20" hidden="1">
      <c r="A764" s="19" t="s">
        <v>541</v>
      </c>
      <c r="B764" s="10">
        <v>31200</v>
      </c>
      <c r="D764" s="13" t="str">
        <f t="shared" si="95"/>
        <v/>
      </c>
      <c r="E764" s="31"/>
      <c r="F764" s="13" t="str">
        <f t="shared" si="88"/>
        <v/>
      </c>
      <c r="G764" s="22">
        <v>3.5000000000000003E-2</v>
      </c>
      <c r="H764" s="13" t="str">
        <f t="shared" si="89"/>
        <v/>
      </c>
      <c r="I764" s="13"/>
      <c r="J764" s="14">
        <v>1.4999999999999999E-2</v>
      </c>
      <c r="K764" s="15" t="str">
        <f t="shared" si="90"/>
        <v/>
      </c>
      <c r="L764" s="16">
        <f t="shared" si="91"/>
        <v>0</v>
      </c>
      <c r="M764" s="13" t="str">
        <f t="shared" si="92"/>
        <v/>
      </c>
      <c r="N764" s="17" t="str">
        <f t="shared" si="93"/>
        <v/>
      </c>
      <c r="O764" s="32" t="str">
        <f t="shared" si="94"/>
        <v/>
      </c>
      <c r="P764" s="55"/>
      <c r="Q764" s="54">
        <f>Таблица255445[[#This Row],[Витрина]]*11%</f>
        <v>0</v>
      </c>
      <c r="R764" s="56">
        <f>Таблица255445[[#This Row],[Витрина]]-Q764</f>
        <v>0</v>
      </c>
      <c r="S764" s="57">
        <f>Таблица255445[[#This Row],[Витрина]]*8%</f>
        <v>0</v>
      </c>
      <c r="T764" s="56">
        <f>Таблица255445[[#This Row],[Витрина]]-(Q764+S764)</f>
        <v>0</v>
      </c>
    </row>
    <row r="765" spans="1:20" hidden="1">
      <c r="A765" s="19" t="s">
        <v>542</v>
      </c>
      <c r="B765" s="10">
        <v>31200</v>
      </c>
      <c r="D765" s="13" t="str">
        <f t="shared" si="95"/>
        <v/>
      </c>
      <c r="E765" s="31"/>
      <c r="F765" s="13" t="str">
        <f t="shared" si="88"/>
        <v/>
      </c>
      <c r="G765" s="22">
        <v>3.5000000000000003E-2</v>
      </c>
      <c r="H765" s="13" t="str">
        <f t="shared" si="89"/>
        <v/>
      </c>
      <c r="I765" s="13"/>
      <c r="J765" s="14">
        <v>1.4999999999999999E-2</v>
      </c>
      <c r="K765" s="15" t="str">
        <f t="shared" si="90"/>
        <v/>
      </c>
      <c r="L765" s="16">
        <f t="shared" si="91"/>
        <v>0</v>
      </c>
      <c r="M765" s="13" t="str">
        <f t="shared" si="92"/>
        <v/>
      </c>
      <c r="N765" s="17" t="str">
        <f t="shared" si="93"/>
        <v/>
      </c>
      <c r="O765" s="32" t="str">
        <f t="shared" si="94"/>
        <v/>
      </c>
      <c r="P765" s="55"/>
      <c r="Q765" s="54">
        <f>Таблица255445[[#This Row],[Витрина]]*11%</f>
        <v>0</v>
      </c>
      <c r="R765" s="56">
        <f>Таблица255445[[#This Row],[Витрина]]-Q765</f>
        <v>0</v>
      </c>
      <c r="S765" s="57">
        <f>Таблица255445[[#This Row],[Витрина]]*8%</f>
        <v>0</v>
      </c>
      <c r="T765" s="56">
        <f>Таблица255445[[#This Row],[Витрина]]-(Q765+S765)</f>
        <v>0</v>
      </c>
    </row>
    <row r="766" spans="1:20" hidden="1">
      <c r="A766" s="19" t="s">
        <v>543</v>
      </c>
      <c r="B766" s="10">
        <v>31200</v>
      </c>
      <c r="D766" s="13" t="str">
        <f t="shared" si="95"/>
        <v/>
      </c>
      <c r="E766" s="31"/>
      <c r="F766" s="13" t="str">
        <f t="shared" si="88"/>
        <v/>
      </c>
      <c r="G766" s="22">
        <v>3.5000000000000003E-2</v>
      </c>
      <c r="H766" s="13" t="str">
        <f t="shared" si="89"/>
        <v/>
      </c>
      <c r="I766" s="13"/>
      <c r="J766" s="14">
        <v>1.4999999999999999E-2</v>
      </c>
      <c r="K766" s="15" t="str">
        <f t="shared" si="90"/>
        <v/>
      </c>
      <c r="L766" s="16">
        <f t="shared" si="91"/>
        <v>0</v>
      </c>
      <c r="M766" s="13" t="str">
        <f t="shared" si="92"/>
        <v/>
      </c>
      <c r="N766" s="17" t="str">
        <f t="shared" si="93"/>
        <v/>
      </c>
      <c r="O766" s="32" t="str">
        <f t="shared" si="94"/>
        <v/>
      </c>
      <c r="P766" s="55"/>
      <c r="Q766" s="54">
        <f>Таблица255445[[#This Row],[Витрина]]*11%</f>
        <v>0</v>
      </c>
      <c r="R766" s="56">
        <f>Таблица255445[[#This Row],[Витрина]]-Q766</f>
        <v>0</v>
      </c>
      <c r="S766" s="57">
        <f>Таблица255445[[#This Row],[Витрина]]*8%</f>
        <v>0</v>
      </c>
      <c r="T766" s="56">
        <f>Таблица255445[[#This Row],[Витрина]]-(Q766+S766)</f>
        <v>0</v>
      </c>
    </row>
    <row r="767" spans="1:20" hidden="1">
      <c r="A767" s="19" t="s">
        <v>544</v>
      </c>
      <c r="B767" s="10">
        <v>31200</v>
      </c>
      <c r="D767" s="13" t="str">
        <f t="shared" si="95"/>
        <v/>
      </c>
      <c r="E767" s="31"/>
      <c r="F767" s="13" t="str">
        <f t="shared" si="88"/>
        <v/>
      </c>
      <c r="G767" s="22">
        <v>3.5000000000000003E-2</v>
      </c>
      <c r="H767" s="13" t="str">
        <f t="shared" si="89"/>
        <v/>
      </c>
      <c r="I767" s="13"/>
      <c r="J767" s="14">
        <v>1.4999999999999999E-2</v>
      </c>
      <c r="K767" s="15" t="str">
        <f t="shared" si="90"/>
        <v/>
      </c>
      <c r="L767" s="16">
        <f t="shared" si="91"/>
        <v>0</v>
      </c>
      <c r="M767" s="13" t="str">
        <f t="shared" si="92"/>
        <v/>
      </c>
      <c r="N767" s="17" t="str">
        <f t="shared" si="93"/>
        <v/>
      </c>
      <c r="O767" s="32" t="str">
        <f t="shared" si="94"/>
        <v/>
      </c>
      <c r="P767" s="55"/>
      <c r="Q767" s="54">
        <f>Таблица255445[[#This Row],[Витрина]]*11%</f>
        <v>0</v>
      </c>
      <c r="R767" s="56">
        <f>Таблица255445[[#This Row],[Витрина]]-Q767</f>
        <v>0</v>
      </c>
      <c r="S767" s="57">
        <f>Таблица255445[[#This Row],[Витрина]]*8%</f>
        <v>0</v>
      </c>
      <c r="T767" s="56">
        <f>Таблица255445[[#This Row],[Витрина]]-(Q767+S767)</f>
        <v>0</v>
      </c>
    </row>
    <row r="768" spans="1:20" hidden="1">
      <c r="A768" s="19" t="s">
        <v>545</v>
      </c>
      <c r="B768" s="10">
        <v>32600</v>
      </c>
      <c r="D768" s="13" t="str">
        <f t="shared" si="95"/>
        <v/>
      </c>
      <c r="E768" s="31"/>
      <c r="F768" s="13" t="str">
        <f t="shared" si="88"/>
        <v/>
      </c>
      <c r="G768" s="22">
        <v>3.5000000000000003E-2</v>
      </c>
      <c r="H768" s="13" t="str">
        <f t="shared" si="89"/>
        <v/>
      </c>
      <c r="I768" s="13"/>
      <c r="J768" s="14">
        <v>1.4999999999999999E-2</v>
      </c>
      <c r="K768" s="15" t="str">
        <f t="shared" si="90"/>
        <v/>
      </c>
      <c r="L768" s="16">
        <f t="shared" si="91"/>
        <v>0</v>
      </c>
      <c r="M768" s="13" t="str">
        <f t="shared" si="92"/>
        <v/>
      </c>
      <c r="N768" s="17" t="str">
        <f t="shared" si="93"/>
        <v/>
      </c>
      <c r="O768" s="32" t="str">
        <f t="shared" si="94"/>
        <v/>
      </c>
      <c r="P768" s="55"/>
      <c r="Q768" s="54">
        <f>Таблица255445[[#This Row],[Витрина]]*11%</f>
        <v>0</v>
      </c>
      <c r="R768" s="56">
        <f>Таблица255445[[#This Row],[Витрина]]-Q768</f>
        <v>0</v>
      </c>
      <c r="S768" s="57">
        <f>Таблица255445[[#This Row],[Витрина]]*8%</f>
        <v>0</v>
      </c>
      <c r="T768" s="56">
        <f>Таблица255445[[#This Row],[Витрина]]-(Q768+S768)</f>
        <v>0</v>
      </c>
    </row>
    <row r="769" spans="1:20" hidden="1">
      <c r="A769" s="19" t="s">
        <v>546</v>
      </c>
      <c r="B769" s="10">
        <v>32600</v>
      </c>
      <c r="D769" s="13" t="str">
        <f t="shared" si="95"/>
        <v/>
      </c>
      <c r="E769" s="31"/>
      <c r="F769" s="13" t="str">
        <f t="shared" si="88"/>
        <v/>
      </c>
      <c r="G769" s="22">
        <v>3.5000000000000003E-2</v>
      </c>
      <c r="H769" s="13" t="str">
        <f t="shared" si="89"/>
        <v/>
      </c>
      <c r="I769" s="13"/>
      <c r="J769" s="14">
        <v>1.4999999999999999E-2</v>
      </c>
      <c r="K769" s="15" t="str">
        <f t="shared" si="90"/>
        <v/>
      </c>
      <c r="L769" s="16">
        <f t="shared" si="91"/>
        <v>0</v>
      </c>
      <c r="M769" s="13" t="str">
        <f t="shared" si="92"/>
        <v/>
      </c>
      <c r="N769" s="17" t="str">
        <f t="shared" si="93"/>
        <v/>
      </c>
      <c r="O769" s="32" t="str">
        <f t="shared" si="94"/>
        <v/>
      </c>
      <c r="P769" s="55"/>
      <c r="Q769" s="54">
        <f>Таблица255445[[#This Row],[Витрина]]*11%</f>
        <v>0</v>
      </c>
      <c r="R769" s="56">
        <f>Таблица255445[[#This Row],[Витрина]]-Q769</f>
        <v>0</v>
      </c>
      <c r="S769" s="57">
        <f>Таблица255445[[#This Row],[Витрина]]*8%</f>
        <v>0</v>
      </c>
      <c r="T769" s="56">
        <f>Таблица255445[[#This Row],[Витрина]]-(Q769+S769)</f>
        <v>0</v>
      </c>
    </row>
    <row r="770" spans="1:20" hidden="1">
      <c r="A770" s="19" t="s">
        <v>547</v>
      </c>
      <c r="B770" s="10">
        <v>32600</v>
      </c>
      <c r="D770" s="13" t="str">
        <f t="shared" si="95"/>
        <v/>
      </c>
      <c r="E770" s="31"/>
      <c r="F770" s="13" t="str">
        <f t="shared" si="88"/>
        <v/>
      </c>
      <c r="G770" s="22">
        <v>3.5000000000000003E-2</v>
      </c>
      <c r="H770" s="13" t="str">
        <f t="shared" si="89"/>
        <v/>
      </c>
      <c r="I770" s="13"/>
      <c r="J770" s="14">
        <v>1.4999999999999999E-2</v>
      </c>
      <c r="K770" s="15" t="str">
        <f t="shared" si="90"/>
        <v/>
      </c>
      <c r="L770" s="16">
        <f t="shared" si="91"/>
        <v>0</v>
      </c>
      <c r="M770" s="13" t="str">
        <f t="shared" si="92"/>
        <v/>
      </c>
      <c r="N770" s="17" t="str">
        <f t="shared" si="93"/>
        <v/>
      </c>
      <c r="O770" s="32" t="str">
        <f t="shared" si="94"/>
        <v/>
      </c>
      <c r="P770" s="55"/>
      <c r="Q770" s="54">
        <f>Таблица255445[[#This Row],[Витрина]]*11%</f>
        <v>0</v>
      </c>
      <c r="R770" s="56">
        <f>Таблица255445[[#This Row],[Витрина]]-Q770</f>
        <v>0</v>
      </c>
      <c r="S770" s="57">
        <f>Таблица255445[[#This Row],[Витрина]]*8%</f>
        <v>0</v>
      </c>
      <c r="T770" s="56">
        <f>Таблица255445[[#This Row],[Витрина]]-(Q770+S770)</f>
        <v>0</v>
      </c>
    </row>
    <row r="771" spans="1:20" hidden="1">
      <c r="A771" s="19"/>
      <c r="D771" s="13" t="str">
        <f t="shared" si="95"/>
        <v/>
      </c>
      <c r="E771" s="31"/>
      <c r="F771" s="13" t="str">
        <f t="shared" si="88"/>
        <v/>
      </c>
      <c r="G771" s="22">
        <v>3.5000000000000003E-2</v>
      </c>
      <c r="H771" s="13" t="str">
        <f t="shared" si="89"/>
        <v/>
      </c>
      <c r="I771" s="13"/>
      <c r="J771" s="14">
        <v>1.4999999999999999E-2</v>
      </c>
      <c r="K771" s="15" t="str">
        <f t="shared" si="90"/>
        <v/>
      </c>
      <c r="L771" s="16">
        <f t="shared" si="91"/>
        <v>0</v>
      </c>
      <c r="M771" s="13" t="str">
        <f t="shared" si="92"/>
        <v/>
      </c>
      <c r="N771" s="17" t="str">
        <f t="shared" si="93"/>
        <v/>
      </c>
      <c r="O771" s="32" t="str">
        <f t="shared" si="94"/>
        <v/>
      </c>
      <c r="P771" s="55"/>
      <c r="Q771" s="54">
        <f>Таблица255445[[#This Row],[Витрина]]*11%</f>
        <v>0</v>
      </c>
      <c r="R771" s="56">
        <f>Таблица255445[[#This Row],[Витрина]]-Q771</f>
        <v>0</v>
      </c>
      <c r="S771" s="57">
        <f>Таблица255445[[#This Row],[Витрина]]*8%</f>
        <v>0</v>
      </c>
      <c r="T771" s="56">
        <f>Таблица255445[[#This Row],[Витрина]]-(Q771+S771)</f>
        <v>0</v>
      </c>
    </row>
    <row r="772" spans="1:20" hidden="1">
      <c r="A772" s="19" t="s">
        <v>548</v>
      </c>
      <c r="B772" s="10">
        <v>42200</v>
      </c>
      <c r="D772" s="13" t="str">
        <f t="shared" si="95"/>
        <v/>
      </c>
      <c r="E772" s="31"/>
      <c r="F772" s="13" t="str">
        <f t="shared" si="88"/>
        <v/>
      </c>
      <c r="G772" s="22">
        <v>3.5000000000000003E-2</v>
      </c>
      <c r="H772" s="13" t="str">
        <f t="shared" si="89"/>
        <v/>
      </c>
      <c r="I772" s="13"/>
      <c r="J772" s="14">
        <v>1.4999999999999999E-2</v>
      </c>
      <c r="K772" s="15" t="str">
        <f t="shared" si="90"/>
        <v/>
      </c>
      <c r="L772" s="16">
        <f t="shared" si="91"/>
        <v>0</v>
      </c>
      <c r="M772" s="13" t="str">
        <f t="shared" si="92"/>
        <v/>
      </c>
      <c r="N772" s="17" t="str">
        <f t="shared" si="93"/>
        <v/>
      </c>
      <c r="O772" s="32" t="str">
        <f t="shared" si="94"/>
        <v/>
      </c>
      <c r="P772" s="55"/>
      <c r="Q772" s="54">
        <f>Таблица255445[[#This Row],[Витрина]]*11%</f>
        <v>0</v>
      </c>
      <c r="R772" s="56">
        <f>Таблица255445[[#This Row],[Витрина]]-Q772</f>
        <v>0</v>
      </c>
      <c r="S772" s="57">
        <f>Таблица255445[[#This Row],[Витрина]]*8%</f>
        <v>0</v>
      </c>
      <c r="T772" s="56">
        <f>Таблица255445[[#This Row],[Витрина]]-(Q772+S772)</f>
        <v>0</v>
      </c>
    </row>
    <row r="773" spans="1:20" hidden="1">
      <c r="A773" s="19" t="s">
        <v>549</v>
      </c>
      <c r="B773" s="10">
        <v>43600</v>
      </c>
      <c r="D773" s="13" t="str">
        <f t="shared" si="95"/>
        <v/>
      </c>
      <c r="E773" s="31"/>
      <c r="F773" s="13" t="str">
        <f t="shared" si="88"/>
        <v/>
      </c>
      <c r="G773" s="22">
        <v>3.5000000000000003E-2</v>
      </c>
      <c r="H773" s="13" t="str">
        <f t="shared" si="89"/>
        <v/>
      </c>
      <c r="I773" s="13"/>
      <c r="J773" s="14">
        <v>1.4999999999999999E-2</v>
      </c>
      <c r="K773" s="15" t="str">
        <f t="shared" si="90"/>
        <v/>
      </c>
      <c r="L773" s="16">
        <f t="shared" si="91"/>
        <v>0</v>
      </c>
      <c r="M773" s="13" t="str">
        <f t="shared" si="92"/>
        <v/>
      </c>
      <c r="N773" s="17" t="str">
        <f t="shared" si="93"/>
        <v/>
      </c>
      <c r="O773" s="32" t="str">
        <f t="shared" si="94"/>
        <v/>
      </c>
      <c r="P773" s="55"/>
      <c r="Q773" s="54">
        <f>Таблица255445[[#This Row],[Витрина]]*11%</f>
        <v>0</v>
      </c>
      <c r="R773" s="56">
        <f>Таблица255445[[#This Row],[Витрина]]-Q773</f>
        <v>0</v>
      </c>
      <c r="S773" s="57">
        <f>Таблица255445[[#This Row],[Витрина]]*8%</f>
        <v>0</v>
      </c>
      <c r="T773" s="56">
        <f>Таблица255445[[#This Row],[Витрина]]-(Q773+S773)</f>
        <v>0</v>
      </c>
    </row>
    <row r="774" spans="1:20" hidden="1">
      <c r="A774" s="19" t="s">
        <v>550</v>
      </c>
      <c r="B774" s="10">
        <v>43600</v>
      </c>
      <c r="D774" s="13" t="str">
        <f t="shared" si="95"/>
        <v/>
      </c>
      <c r="E774" s="31"/>
      <c r="F774" s="13" t="str">
        <f t="shared" si="88"/>
        <v/>
      </c>
      <c r="G774" s="22">
        <v>3.5000000000000003E-2</v>
      </c>
      <c r="H774" s="13" t="str">
        <f t="shared" si="89"/>
        <v/>
      </c>
      <c r="I774" s="13"/>
      <c r="J774" s="14">
        <v>1.4999999999999999E-2</v>
      </c>
      <c r="K774" s="15" t="str">
        <f t="shared" si="90"/>
        <v/>
      </c>
      <c r="L774" s="16">
        <f t="shared" si="91"/>
        <v>0</v>
      </c>
      <c r="M774" s="13" t="str">
        <f t="shared" si="92"/>
        <v/>
      </c>
      <c r="N774" s="17" t="str">
        <f t="shared" si="93"/>
        <v/>
      </c>
      <c r="O774" s="32" t="str">
        <f t="shared" si="94"/>
        <v/>
      </c>
      <c r="P774" s="55"/>
      <c r="Q774" s="54">
        <f>Таблица255445[[#This Row],[Витрина]]*11%</f>
        <v>0</v>
      </c>
      <c r="R774" s="56">
        <f>Таблица255445[[#This Row],[Витрина]]-Q774</f>
        <v>0</v>
      </c>
      <c r="S774" s="57">
        <f>Таблица255445[[#This Row],[Витрина]]*8%</f>
        <v>0</v>
      </c>
      <c r="T774" s="56">
        <f>Таблица255445[[#This Row],[Витрина]]-(Q774+S774)</f>
        <v>0</v>
      </c>
    </row>
    <row r="775" spans="1:20" hidden="1">
      <c r="A775" s="19" t="s">
        <v>551</v>
      </c>
      <c r="B775" s="10">
        <v>48500</v>
      </c>
      <c r="D775" s="13" t="str">
        <f t="shared" si="95"/>
        <v/>
      </c>
      <c r="E775" s="31"/>
      <c r="F775" s="13" t="str">
        <f t="shared" si="88"/>
        <v/>
      </c>
      <c r="G775" s="22">
        <v>3.5000000000000003E-2</v>
      </c>
      <c r="H775" s="13" t="str">
        <f t="shared" si="89"/>
        <v/>
      </c>
      <c r="I775" s="13"/>
      <c r="J775" s="14">
        <v>1.4999999999999999E-2</v>
      </c>
      <c r="K775" s="15" t="str">
        <f t="shared" si="90"/>
        <v/>
      </c>
      <c r="L775" s="16">
        <f t="shared" si="91"/>
        <v>0</v>
      </c>
      <c r="M775" s="13" t="str">
        <f t="shared" si="92"/>
        <v/>
      </c>
      <c r="N775" s="17" t="str">
        <f t="shared" si="93"/>
        <v/>
      </c>
      <c r="O775" s="32" t="str">
        <f t="shared" si="94"/>
        <v/>
      </c>
      <c r="P775" s="55"/>
      <c r="Q775" s="54">
        <f>Таблица255445[[#This Row],[Витрина]]*11%</f>
        <v>0</v>
      </c>
      <c r="R775" s="56">
        <f>Таблица255445[[#This Row],[Витрина]]-Q775</f>
        <v>0</v>
      </c>
      <c r="S775" s="57">
        <f>Таблица255445[[#This Row],[Витрина]]*8%</f>
        <v>0</v>
      </c>
      <c r="T775" s="56">
        <f>Таблица255445[[#This Row],[Витрина]]-(Q775+S775)</f>
        <v>0</v>
      </c>
    </row>
    <row r="776" spans="1:20" hidden="1">
      <c r="A776" s="19" t="s">
        <v>552</v>
      </c>
      <c r="B776" s="10">
        <v>48500</v>
      </c>
      <c r="D776" s="13" t="str">
        <f t="shared" si="95"/>
        <v/>
      </c>
      <c r="E776" s="31"/>
      <c r="F776" s="13" t="str">
        <f t="shared" si="88"/>
        <v/>
      </c>
      <c r="G776" s="22">
        <v>3.5000000000000003E-2</v>
      </c>
      <c r="H776" s="13" t="str">
        <f t="shared" si="89"/>
        <v/>
      </c>
      <c r="I776" s="13"/>
      <c r="J776" s="14">
        <v>1.4999999999999999E-2</v>
      </c>
      <c r="K776" s="15" t="str">
        <f t="shared" si="90"/>
        <v/>
      </c>
      <c r="L776" s="16">
        <f t="shared" si="91"/>
        <v>0</v>
      </c>
      <c r="M776" s="13" t="str">
        <f t="shared" si="92"/>
        <v/>
      </c>
      <c r="N776" s="17" t="str">
        <f t="shared" si="93"/>
        <v/>
      </c>
      <c r="O776" s="32" t="str">
        <f t="shared" si="94"/>
        <v/>
      </c>
      <c r="P776" s="55"/>
      <c r="Q776" s="54">
        <f>Таблица255445[[#This Row],[Витрина]]*11%</f>
        <v>0</v>
      </c>
      <c r="R776" s="56">
        <f>Таблица255445[[#This Row],[Витрина]]-Q776</f>
        <v>0</v>
      </c>
      <c r="S776" s="57">
        <f>Таблица255445[[#This Row],[Витрина]]*8%</f>
        <v>0</v>
      </c>
      <c r="T776" s="56">
        <f>Таблица255445[[#This Row],[Витрина]]-(Q776+S776)</f>
        <v>0</v>
      </c>
    </row>
    <row r="777" spans="1:20" hidden="1">
      <c r="A777" s="19"/>
      <c r="D777" s="13" t="str">
        <f t="shared" si="95"/>
        <v/>
      </c>
      <c r="E777" s="31"/>
      <c r="F777" s="13" t="str">
        <f t="shared" si="88"/>
        <v/>
      </c>
      <c r="G777" s="22">
        <v>3.5000000000000003E-2</v>
      </c>
      <c r="H777" s="13" t="str">
        <f t="shared" si="89"/>
        <v/>
      </c>
      <c r="I777" s="13"/>
      <c r="J777" s="14">
        <v>1.4999999999999999E-2</v>
      </c>
      <c r="K777" s="15" t="str">
        <f t="shared" si="90"/>
        <v/>
      </c>
      <c r="L777" s="16">
        <f t="shared" si="91"/>
        <v>0</v>
      </c>
      <c r="M777" s="13" t="str">
        <f t="shared" si="92"/>
        <v/>
      </c>
      <c r="N777" s="17" t="str">
        <f t="shared" si="93"/>
        <v/>
      </c>
      <c r="O777" s="32" t="str">
        <f t="shared" si="94"/>
        <v/>
      </c>
      <c r="P777" s="55"/>
      <c r="Q777" s="54">
        <f>Таблица255445[[#This Row],[Витрина]]*11%</f>
        <v>0</v>
      </c>
      <c r="R777" s="56">
        <f>Таблица255445[[#This Row],[Витрина]]-Q777</f>
        <v>0</v>
      </c>
      <c r="S777" s="57">
        <f>Таблица255445[[#This Row],[Витрина]]*8%</f>
        <v>0</v>
      </c>
      <c r="T777" s="56">
        <f>Таблица255445[[#This Row],[Витрина]]-(Q777+S777)</f>
        <v>0</v>
      </c>
    </row>
    <row r="778" spans="1:20" hidden="1">
      <c r="A778" s="19" t="s">
        <v>553</v>
      </c>
      <c r="B778" s="10">
        <v>57400</v>
      </c>
      <c r="D778" s="13" t="str">
        <f t="shared" si="95"/>
        <v/>
      </c>
      <c r="E778" s="31"/>
      <c r="F778" s="13" t="str">
        <f t="shared" si="88"/>
        <v/>
      </c>
      <c r="G778" s="22">
        <v>3.5000000000000003E-2</v>
      </c>
      <c r="H778" s="13" t="str">
        <f t="shared" si="89"/>
        <v/>
      </c>
      <c r="I778" s="13"/>
      <c r="J778" s="14">
        <v>1.4999999999999999E-2</v>
      </c>
      <c r="K778" s="15" t="str">
        <f t="shared" si="90"/>
        <v/>
      </c>
      <c r="L778" s="16">
        <f t="shared" si="91"/>
        <v>0</v>
      </c>
      <c r="M778" s="13" t="str">
        <f t="shared" si="92"/>
        <v/>
      </c>
      <c r="N778" s="17" t="str">
        <f t="shared" si="93"/>
        <v/>
      </c>
      <c r="O778" s="32" t="str">
        <f t="shared" si="94"/>
        <v/>
      </c>
      <c r="P778" s="55"/>
      <c r="Q778" s="54">
        <f>Таблица255445[[#This Row],[Витрина]]*11%</f>
        <v>0</v>
      </c>
      <c r="R778" s="56">
        <f>Таблица255445[[#This Row],[Витрина]]-Q778</f>
        <v>0</v>
      </c>
      <c r="S778" s="57">
        <f>Таблица255445[[#This Row],[Витрина]]*8%</f>
        <v>0</v>
      </c>
      <c r="T778" s="56">
        <f>Таблица255445[[#This Row],[Витрина]]-(Q778+S778)</f>
        <v>0</v>
      </c>
    </row>
    <row r="779" spans="1:20" hidden="1">
      <c r="A779" s="19" t="s">
        <v>554</v>
      </c>
      <c r="B779" s="10">
        <v>57400</v>
      </c>
      <c r="D779" s="13" t="str">
        <f t="shared" si="95"/>
        <v/>
      </c>
      <c r="E779" s="31"/>
      <c r="F779" s="13" t="str">
        <f t="shared" si="88"/>
        <v/>
      </c>
      <c r="G779" s="22">
        <v>3.5000000000000003E-2</v>
      </c>
      <c r="H779" s="13" t="str">
        <f t="shared" si="89"/>
        <v/>
      </c>
      <c r="I779" s="13"/>
      <c r="J779" s="14">
        <v>1.4999999999999999E-2</v>
      </c>
      <c r="K779" s="15" t="str">
        <f t="shared" si="90"/>
        <v/>
      </c>
      <c r="L779" s="16">
        <f t="shared" si="91"/>
        <v>0</v>
      </c>
      <c r="M779" s="13" t="str">
        <f t="shared" si="92"/>
        <v/>
      </c>
      <c r="N779" s="17" t="str">
        <f t="shared" si="93"/>
        <v/>
      </c>
      <c r="O779" s="32" t="str">
        <f t="shared" si="94"/>
        <v/>
      </c>
      <c r="P779" s="55"/>
      <c r="Q779" s="54">
        <f>Таблица255445[[#This Row],[Витрина]]*11%</f>
        <v>0</v>
      </c>
      <c r="R779" s="56">
        <f>Таблица255445[[#This Row],[Витрина]]-Q779</f>
        <v>0</v>
      </c>
      <c r="S779" s="57">
        <f>Таблица255445[[#This Row],[Витрина]]*8%</f>
        <v>0</v>
      </c>
      <c r="T779" s="56">
        <f>Таблица255445[[#This Row],[Витрина]]-(Q779+S779)</f>
        <v>0</v>
      </c>
    </row>
    <row r="780" spans="1:20" hidden="1">
      <c r="A780" s="19" t="s">
        <v>555</v>
      </c>
      <c r="B780" s="10">
        <v>57400</v>
      </c>
      <c r="D780" s="13" t="str">
        <f t="shared" si="95"/>
        <v/>
      </c>
      <c r="E780" s="31"/>
      <c r="F780" s="13" t="str">
        <f t="shared" si="88"/>
        <v/>
      </c>
      <c r="G780" s="22">
        <v>3.5000000000000003E-2</v>
      </c>
      <c r="H780" s="13" t="str">
        <f t="shared" si="89"/>
        <v/>
      </c>
      <c r="I780" s="13"/>
      <c r="J780" s="14">
        <v>1.4999999999999999E-2</v>
      </c>
      <c r="K780" s="15" t="str">
        <f t="shared" si="90"/>
        <v/>
      </c>
      <c r="L780" s="16">
        <f t="shared" si="91"/>
        <v>0</v>
      </c>
      <c r="M780" s="13" t="str">
        <f t="shared" si="92"/>
        <v/>
      </c>
      <c r="N780" s="17" t="str">
        <f t="shared" si="93"/>
        <v/>
      </c>
      <c r="O780" s="32" t="str">
        <f t="shared" si="94"/>
        <v/>
      </c>
      <c r="P780" s="55"/>
      <c r="Q780" s="54">
        <f>Таблица255445[[#This Row],[Витрина]]*11%</f>
        <v>0</v>
      </c>
      <c r="R780" s="56">
        <f>Таблица255445[[#This Row],[Витрина]]-Q780</f>
        <v>0</v>
      </c>
      <c r="S780" s="57">
        <f>Таблица255445[[#This Row],[Витрина]]*8%</f>
        <v>0</v>
      </c>
      <c r="T780" s="56">
        <f>Таблица255445[[#This Row],[Витрина]]-(Q780+S780)</f>
        <v>0</v>
      </c>
    </row>
    <row r="781" spans="1:20" hidden="1">
      <c r="A781" s="19" t="s">
        <v>556</v>
      </c>
      <c r="B781" s="10">
        <v>62400</v>
      </c>
      <c r="D781" s="13" t="str">
        <f t="shared" si="95"/>
        <v/>
      </c>
      <c r="E781" s="31"/>
      <c r="F781" s="13" t="str">
        <f t="shared" ref="F781:F844" si="96">IF(AND(C781&lt;&gt;"",E781&lt;&gt;""),C781*E781,"")</f>
        <v/>
      </c>
      <c r="G781" s="22">
        <v>3.5000000000000003E-2</v>
      </c>
      <c r="H781" s="13" t="str">
        <f t="shared" ref="H781:H844" si="97">IF(AND(C781&lt;&gt;"",G781&lt;&gt;""),C781*G781,"")</f>
        <v/>
      </c>
      <c r="I781" s="13"/>
      <c r="J781" s="14">
        <v>1.4999999999999999E-2</v>
      </c>
      <c r="K781" s="15" t="str">
        <f t="shared" ref="K781:K844" si="98">IF(AND(C781&lt;&gt;"",J781&lt;&gt;""),C781*J781,"")</f>
        <v/>
      </c>
      <c r="L781" s="16">
        <f t="shared" ref="L781:L844" si="99">IFERROR(C781*1%," ")</f>
        <v>0</v>
      </c>
      <c r="M781" s="13" t="str">
        <f t="shared" ref="M781:M844" si="100">IFERROR((C781-D781)*1.93%," ")</f>
        <v/>
      </c>
      <c r="N781" s="17" t="str">
        <f t="shared" ref="N781:N844" si="101">IF(AND(C781&lt;&gt;"",D781&lt;&gt;"",L781&lt;&gt;""),C781-(B781+D781+L781+M781),"")</f>
        <v/>
      </c>
      <c r="O781" s="32" t="str">
        <f t="shared" ref="O781:O844" si="102">IFERROR((N781/C781)*100%," ")</f>
        <v/>
      </c>
      <c r="P781" s="55"/>
      <c r="Q781" s="54">
        <f>Таблица255445[[#This Row],[Витрина]]*11%</f>
        <v>0</v>
      </c>
      <c r="R781" s="56">
        <f>Таблица255445[[#This Row],[Витрина]]-Q781</f>
        <v>0</v>
      </c>
      <c r="S781" s="57">
        <f>Таблица255445[[#This Row],[Витрина]]*8%</f>
        <v>0</v>
      </c>
      <c r="T781" s="56">
        <f>Таблица255445[[#This Row],[Витрина]]-(Q781+S781)</f>
        <v>0</v>
      </c>
    </row>
    <row r="782" spans="1:20" hidden="1">
      <c r="A782" s="19" t="s">
        <v>557</v>
      </c>
      <c r="B782" s="10">
        <v>62400</v>
      </c>
      <c r="D782" s="13" t="str">
        <f t="shared" si="95"/>
        <v/>
      </c>
      <c r="E782" s="31"/>
      <c r="F782" s="13" t="str">
        <f t="shared" si="96"/>
        <v/>
      </c>
      <c r="G782" s="22">
        <v>3.5000000000000003E-2</v>
      </c>
      <c r="H782" s="13" t="str">
        <f t="shared" si="97"/>
        <v/>
      </c>
      <c r="I782" s="13"/>
      <c r="J782" s="14">
        <v>1.4999999999999999E-2</v>
      </c>
      <c r="K782" s="15" t="str">
        <f t="shared" si="98"/>
        <v/>
      </c>
      <c r="L782" s="16">
        <f t="shared" si="99"/>
        <v>0</v>
      </c>
      <c r="M782" s="13" t="str">
        <f t="shared" si="100"/>
        <v/>
      </c>
      <c r="N782" s="17" t="str">
        <f t="shared" si="101"/>
        <v/>
      </c>
      <c r="O782" s="32" t="str">
        <f t="shared" si="102"/>
        <v/>
      </c>
      <c r="P782" s="55"/>
      <c r="Q782" s="54">
        <f>Таблица255445[[#This Row],[Витрина]]*11%</f>
        <v>0</v>
      </c>
      <c r="R782" s="56">
        <f>Таблица255445[[#This Row],[Витрина]]-Q782</f>
        <v>0</v>
      </c>
      <c r="S782" s="57">
        <f>Таблица255445[[#This Row],[Витрина]]*8%</f>
        <v>0</v>
      </c>
      <c r="T782" s="56">
        <f>Таблица255445[[#This Row],[Витрина]]-(Q782+S782)</f>
        <v>0</v>
      </c>
    </row>
    <row r="783" spans="1:20" hidden="1">
      <c r="A783" s="19" t="s">
        <v>558</v>
      </c>
      <c r="B783" s="10">
        <v>62400</v>
      </c>
      <c r="D783" s="13" t="str">
        <f t="shared" si="95"/>
        <v/>
      </c>
      <c r="E783" s="31"/>
      <c r="F783" s="13" t="str">
        <f t="shared" si="96"/>
        <v/>
      </c>
      <c r="G783" s="22">
        <v>3.5000000000000003E-2</v>
      </c>
      <c r="H783" s="13" t="str">
        <f t="shared" si="97"/>
        <v/>
      </c>
      <c r="I783" s="13"/>
      <c r="J783" s="14">
        <v>1.4999999999999999E-2</v>
      </c>
      <c r="K783" s="15" t="str">
        <f t="shared" si="98"/>
        <v/>
      </c>
      <c r="L783" s="16">
        <f t="shared" si="99"/>
        <v>0</v>
      </c>
      <c r="M783" s="13" t="str">
        <f t="shared" si="100"/>
        <v/>
      </c>
      <c r="N783" s="17" t="str">
        <f t="shared" si="101"/>
        <v/>
      </c>
      <c r="O783" s="32" t="str">
        <f t="shared" si="102"/>
        <v/>
      </c>
      <c r="P783" s="55"/>
      <c r="Q783" s="54">
        <f>Таблица255445[[#This Row],[Витрина]]*11%</f>
        <v>0</v>
      </c>
      <c r="R783" s="56">
        <f>Таблица255445[[#This Row],[Витрина]]-Q783</f>
        <v>0</v>
      </c>
      <c r="S783" s="57">
        <f>Таблица255445[[#This Row],[Витрина]]*8%</f>
        <v>0</v>
      </c>
      <c r="T783" s="56">
        <f>Таблица255445[[#This Row],[Витрина]]-(Q783+S783)</f>
        <v>0</v>
      </c>
    </row>
    <row r="784" spans="1:20" hidden="1">
      <c r="A784" s="19"/>
      <c r="D784" s="13" t="str">
        <f t="shared" si="95"/>
        <v/>
      </c>
      <c r="E784" s="31"/>
      <c r="F784" s="13" t="str">
        <f t="shared" si="96"/>
        <v/>
      </c>
      <c r="G784" s="22">
        <v>3.5000000000000003E-2</v>
      </c>
      <c r="H784" s="13" t="str">
        <f t="shared" si="97"/>
        <v/>
      </c>
      <c r="I784" s="13"/>
      <c r="J784" s="14">
        <v>1.4999999999999999E-2</v>
      </c>
      <c r="K784" s="15" t="str">
        <f t="shared" si="98"/>
        <v/>
      </c>
      <c r="L784" s="16">
        <f t="shared" si="99"/>
        <v>0</v>
      </c>
      <c r="M784" s="13" t="str">
        <f t="shared" si="100"/>
        <v/>
      </c>
      <c r="N784" s="17" t="str">
        <f t="shared" si="101"/>
        <v/>
      </c>
      <c r="O784" s="32" t="str">
        <f t="shared" si="102"/>
        <v/>
      </c>
      <c r="P784" s="55"/>
      <c r="Q784" s="54">
        <f>Таблица255445[[#This Row],[Витрина]]*11%</f>
        <v>0</v>
      </c>
      <c r="R784" s="56">
        <f>Таблица255445[[#This Row],[Витрина]]-Q784</f>
        <v>0</v>
      </c>
      <c r="S784" s="57">
        <f>Таблица255445[[#This Row],[Витрина]]*8%</f>
        <v>0</v>
      </c>
      <c r="T784" s="56">
        <f>Таблица255445[[#This Row],[Витрина]]-(Q784+S784)</f>
        <v>0</v>
      </c>
    </row>
    <row r="785" spans="1:20" hidden="1">
      <c r="A785" s="19" t="s">
        <v>559</v>
      </c>
      <c r="B785" s="10">
        <v>90800</v>
      </c>
      <c r="D785" s="13" t="str">
        <f t="shared" si="95"/>
        <v/>
      </c>
      <c r="E785" s="31"/>
      <c r="F785" s="13" t="str">
        <f t="shared" si="96"/>
        <v/>
      </c>
      <c r="G785" s="22">
        <v>3.5000000000000003E-2</v>
      </c>
      <c r="H785" s="13" t="str">
        <f t="shared" si="97"/>
        <v/>
      </c>
      <c r="I785" s="13"/>
      <c r="J785" s="14">
        <v>1.4999999999999999E-2</v>
      </c>
      <c r="K785" s="15" t="str">
        <f t="shared" si="98"/>
        <v/>
      </c>
      <c r="L785" s="16">
        <f t="shared" si="99"/>
        <v>0</v>
      </c>
      <c r="M785" s="13" t="str">
        <f t="shared" si="100"/>
        <v/>
      </c>
      <c r="N785" s="17" t="str">
        <f t="shared" si="101"/>
        <v/>
      </c>
      <c r="O785" s="32" t="str">
        <f t="shared" si="102"/>
        <v/>
      </c>
      <c r="P785" s="55"/>
      <c r="Q785" s="54">
        <f>Таблица255445[[#This Row],[Витрина]]*11%</f>
        <v>0</v>
      </c>
      <c r="R785" s="56">
        <f>Таблица255445[[#This Row],[Витрина]]-Q785</f>
        <v>0</v>
      </c>
      <c r="S785" s="57">
        <f>Таблица255445[[#This Row],[Витрина]]*8%</f>
        <v>0</v>
      </c>
      <c r="T785" s="56">
        <f>Таблица255445[[#This Row],[Витрина]]-(Q785+S785)</f>
        <v>0</v>
      </c>
    </row>
    <row r="786" spans="1:20" hidden="1">
      <c r="A786" s="19" t="s">
        <v>560</v>
      </c>
      <c r="B786" s="10">
        <v>90900</v>
      </c>
      <c r="D786" s="13" t="str">
        <f t="shared" si="95"/>
        <v/>
      </c>
      <c r="E786" s="31"/>
      <c r="F786" s="13" t="str">
        <f t="shared" si="96"/>
        <v/>
      </c>
      <c r="G786" s="22">
        <v>3.5000000000000003E-2</v>
      </c>
      <c r="H786" s="13" t="str">
        <f t="shared" si="97"/>
        <v/>
      </c>
      <c r="I786" s="13"/>
      <c r="J786" s="14">
        <v>1.4999999999999999E-2</v>
      </c>
      <c r="K786" s="15" t="str">
        <f t="shared" si="98"/>
        <v/>
      </c>
      <c r="L786" s="16">
        <f t="shared" si="99"/>
        <v>0</v>
      </c>
      <c r="M786" s="13" t="str">
        <f t="shared" si="100"/>
        <v/>
      </c>
      <c r="N786" s="17" t="str">
        <f t="shared" si="101"/>
        <v/>
      </c>
      <c r="O786" s="32" t="str">
        <f t="shared" si="102"/>
        <v/>
      </c>
      <c r="P786" s="55"/>
      <c r="Q786" s="54">
        <f>Таблица255445[[#This Row],[Витрина]]*11%</f>
        <v>0</v>
      </c>
      <c r="R786" s="56">
        <f>Таблица255445[[#This Row],[Витрина]]-Q786</f>
        <v>0</v>
      </c>
      <c r="S786" s="57">
        <f>Таблица255445[[#This Row],[Витрина]]*8%</f>
        <v>0</v>
      </c>
      <c r="T786" s="56">
        <f>Таблица255445[[#This Row],[Витрина]]-(Q786+S786)</f>
        <v>0</v>
      </c>
    </row>
    <row r="787" spans="1:20" hidden="1">
      <c r="A787" s="19" t="s">
        <v>561</v>
      </c>
      <c r="B787" s="10">
        <v>92000</v>
      </c>
      <c r="D787" s="13" t="str">
        <f t="shared" si="95"/>
        <v/>
      </c>
      <c r="E787" s="31"/>
      <c r="F787" s="13" t="str">
        <f t="shared" si="96"/>
        <v/>
      </c>
      <c r="G787" s="22">
        <v>3.5000000000000003E-2</v>
      </c>
      <c r="H787" s="13" t="str">
        <f t="shared" si="97"/>
        <v/>
      </c>
      <c r="I787" s="13"/>
      <c r="J787" s="14">
        <v>1.4999999999999999E-2</v>
      </c>
      <c r="K787" s="15" t="str">
        <f t="shared" si="98"/>
        <v/>
      </c>
      <c r="L787" s="16">
        <f t="shared" si="99"/>
        <v>0</v>
      </c>
      <c r="M787" s="13" t="str">
        <f t="shared" si="100"/>
        <v/>
      </c>
      <c r="N787" s="17" t="str">
        <f t="shared" si="101"/>
        <v/>
      </c>
      <c r="O787" s="32" t="str">
        <f t="shared" si="102"/>
        <v/>
      </c>
      <c r="P787" s="55"/>
      <c r="Q787" s="54">
        <f>Таблица255445[[#This Row],[Витрина]]*11%</f>
        <v>0</v>
      </c>
      <c r="R787" s="56">
        <f>Таблица255445[[#This Row],[Витрина]]-Q787</f>
        <v>0</v>
      </c>
      <c r="S787" s="57">
        <f>Таблица255445[[#This Row],[Витрина]]*8%</f>
        <v>0</v>
      </c>
      <c r="T787" s="56">
        <f>Таблица255445[[#This Row],[Витрина]]-(Q787+S787)</f>
        <v>0</v>
      </c>
    </row>
    <row r="788" spans="1:20" hidden="1">
      <c r="A788" s="19" t="s">
        <v>562</v>
      </c>
      <c r="B788" s="10">
        <v>92300</v>
      </c>
      <c r="D788" s="13" t="str">
        <f t="shared" si="95"/>
        <v/>
      </c>
      <c r="E788" s="31"/>
      <c r="F788" s="13" t="str">
        <f t="shared" si="96"/>
        <v/>
      </c>
      <c r="G788" s="22">
        <v>3.5000000000000003E-2</v>
      </c>
      <c r="H788" s="13" t="str">
        <f t="shared" si="97"/>
        <v/>
      </c>
      <c r="I788" s="13"/>
      <c r="J788" s="14">
        <v>1.4999999999999999E-2</v>
      </c>
      <c r="K788" s="15" t="str">
        <f t="shared" si="98"/>
        <v/>
      </c>
      <c r="L788" s="16">
        <f t="shared" si="99"/>
        <v>0</v>
      </c>
      <c r="M788" s="13" t="str">
        <f t="shared" si="100"/>
        <v/>
      </c>
      <c r="N788" s="17" t="str">
        <f t="shared" si="101"/>
        <v/>
      </c>
      <c r="O788" s="32" t="str">
        <f t="shared" si="102"/>
        <v/>
      </c>
      <c r="P788" s="55"/>
      <c r="Q788" s="54">
        <f>Таблица255445[[#This Row],[Витрина]]*11%</f>
        <v>0</v>
      </c>
      <c r="R788" s="56">
        <f>Таблица255445[[#This Row],[Витрина]]-Q788</f>
        <v>0</v>
      </c>
      <c r="S788" s="57">
        <f>Таблица255445[[#This Row],[Витрина]]*8%</f>
        <v>0</v>
      </c>
      <c r="T788" s="56">
        <f>Таблица255445[[#This Row],[Витрина]]-(Q788+S788)</f>
        <v>0</v>
      </c>
    </row>
    <row r="789" spans="1:20" hidden="1">
      <c r="A789" t="s">
        <v>563</v>
      </c>
      <c r="D789" s="11" t="str">
        <f t="shared" si="95"/>
        <v/>
      </c>
      <c r="E789" s="14"/>
      <c r="F789" s="13" t="str">
        <f t="shared" si="96"/>
        <v/>
      </c>
      <c r="G789" s="22">
        <v>3.5000000000000003E-2</v>
      </c>
      <c r="H789" s="13" t="str">
        <f t="shared" si="97"/>
        <v/>
      </c>
      <c r="I789" s="11"/>
      <c r="J789" s="14">
        <v>1.4999999999999999E-2</v>
      </c>
      <c r="K789" s="15" t="str">
        <f t="shared" si="98"/>
        <v/>
      </c>
      <c r="L789" s="16">
        <f t="shared" si="99"/>
        <v>0</v>
      </c>
      <c r="M789" s="11" t="str">
        <f t="shared" si="100"/>
        <v/>
      </c>
      <c r="N789" s="17" t="str">
        <f t="shared" si="101"/>
        <v/>
      </c>
      <c r="O789" s="32" t="str">
        <f t="shared" si="102"/>
        <v/>
      </c>
      <c r="P789" s="55"/>
      <c r="Q789" s="54">
        <f>Таблица255445[[#This Row],[Витрина]]*11%</f>
        <v>0</v>
      </c>
      <c r="R789" s="56">
        <f>Таблица255445[[#This Row],[Витрина]]-Q789</f>
        <v>0</v>
      </c>
      <c r="S789" s="57">
        <f>Таблица255445[[#This Row],[Витрина]]*8%</f>
        <v>0</v>
      </c>
      <c r="T789" s="56">
        <f>Таблица255445[[#This Row],[Витрина]]-(Q789+S789)</f>
        <v>0</v>
      </c>
    </row>
    <row r="790" spans="1:20" hidden="1">
      <c r="A790" t="s">
        <v>564</v>
      </c>
      <c r="B790" s="10">
        <v>10600</v>
      </c>
      <c r="D790" s="11" t="str">
        <f t="shared" si="95"/>
        <v/>
      </c>
      <c r="E790" s="14"/>
      <c r="F790" s="13" t="str">
        <f t="shared" si="96"/>
        <v/>
      </c>
      <c r="G790" s="22">
        <v>3.5000000000000003E-2</v>
      </c>
      <c r="H790" s="13" t="str">
        <f t="shared" si="97"/>
        <v/>
      </c>
      <c r="I790" s="11"/>
      <c r="J790" s="14">
        <v>1.4999999999999999E-2</v>
      </c>
      <c r="K790" s="15" t="str">
        <f t="shared" si="98"/>
        <v/>
      </c>
      <c r="L790" s="16">
        <f t="shared" si="99"/>
        <v>0</v>
      </c>
      <c r="M790" s="11" t="str">
        <f t="shared" si="100"/>
        <v/>
      </c>
      <c r="N790" s="17" t="str">
        <f t="shared" si="101"/>
        <v/>
      </c>
      <c r="O790" s="32" t="str">
        <f t="shared" si="102"/>
        <v/>
      </c>
      <c r="P790" s="55"/>
      <c r="Q790" s="54">
        <f>Таблица255445[[#This Row],[Витрина]]*11%</f>
        <v>0</v>
      </c>
      <c r="R790" s="56">
        <f>Таблица255445[[#This Row],[Витрина]]-Q790</f>
        <v>0</v>
      </c>
      <c r="S790" s="57">
        <f>Таблица255445[[#This Row],[Витрина]]*8%</f>
        <v>0</v>
      </c>
      <c r="T790" s="56">
        <f>Таблица255445[[#This Row],[Витрина]]-(Q790+S790)</f>
        <v>0</v>
      </c>
    </row>
    <row r="791" spans="1:20" hidden="1">
      <c r="A791" s="19"/>
      <c r="D791" s="11" t="str">
        <f t="shared" si="95"/>
        <v/>
      </c>
      <c r="E791" s="14"/>
      <c r="F791" s="13" t="str">
        <f t="shared" si="96"/>
        <v/>
      </c>
      <c r="G791" s="22">
        <v>3.5000000000000003E-2</v>
      </c>
      <c r="H791" s="13" t="str">
        <f t="shared" si="97"/>
        <v/>
      </c>
      <c r="I791" s="11"/>
      <c r="J791" s="14">
        <v>1.4999999999999999E-2</v>
      </c>
      <c r="K791" s="15" t="str">
        <f t="shared" si="98"/>
        <v/>
      </c>
      <c r="L791" s="16">
        <f t="shared" si="99"/>
        <v>0</v>
      </c>
      <c r="M791" s="11" t="str">
        <f t="shared" si="100"/>
        <v/>
      </c>
      <c r="N791" s="17" t="str">
        <f t="shared" si="101"/>
        <v/>
      </c>
      <c r="O791" s="32" t="str">
        <f t="shared" si="102"/>
        <v/>
      </c>
      <c r="P791" s="55"/>
      <c r="Q791" s="54">
        <f>Таблица255445[[#This Row],[Витрина]]*11%</f>
        <v>0</v>
      </c>
      <c r="R791" s="56">
        <f>Таблица255445[[#This Row],[Витрина]]-Q791</f>
        <v>0</v>
      </c>
      <c r="S791" s="57">
        <f>Таблица255445[[#This Row],[Витрина]]*8%</f>
        <v>0</v>
      </c>
      <c r="T791" s="56">
        <f>Таблица255445[[#This Row],[Витрина]]-(Q791+S791)</f>
        <v>0</v>
      </c>
    </row>
    <row r="792" spans="1:20" hidden="1">
      <c r="A792" t="s">
        <v>565</v>
      </c>
      <c r="B792" s="10">
        <v>9500</v>
      </c>
      <c r="D792" s="11" t="str">
        <f t="shared" si="95"/>
        <v/>
      </c>
      <c r="E792" s="14"/>
      <c r="F792" s="13" t="str">
        <f t="shared" si="96"/>
        <v/>
      </c>
      <c r="G792" s="22">
        <v>3.5000000000000003E-2</v>
      </c>
      <c r="H792" s="13" t="str">
        <f t="shared" si="97"/>
        <v/>
      </c>
      <c r="I792" s="11"/>
      <c r="J792" s="14">
        <v>1.4999999999999999E-2</v>
      </c>
      <c r="K792" s="15" t="str">
        <f t="shared" si="98"/>
        <v/>
      </c>
      <c r="L792" s="16">
        <f t="shared" si="99"/>
        <v>0</v>
      </c>
      <c r="M792" s="11" t="str">
        <f t="shared" si="100"/>
        <v/>
      </c>
      <c r="N792" s="17" t="str">
        <f t="shared" si="101"/>
        <v/>
      </c>
      <c r="O792" s="32" t="str">
        <f t="shared" si="102"/>
        <v/>
      </c>
      <c r="P792" s="55"/>
      <c r="Q792" s="54">
        <f>Таблица255445[[#This Row],[Витрина]]*11%</f>
        <v>0</v>
      </c>
      <c r="R792" s="56">
        <f>Таблица255445[[#This Row],[Витрина]]-Q792</f>
        <v>0</v>
      </c>
      <c r="S792" s="57">
        <f>Таблица255445[[#This Row],[Витрина]]*8%</f>
        <v>0</v>
      </c>
      <c r="T792" s="56">
        <f>Таблица255445[[#This Row],[Витрина]]-(Q792+S792)</f>
        <v>0</v>
      </c>
    </row>
    <row r="793" spans="1:20" hidden="1">
      <c r="A793" t="s">
        <v>566</v>
      </c>
      <c r="B793" s="10">
        <v>11400</v>
      </c>
      <c r="D793" s="11" t="str">
        <f t="shared" si="95"/>
        <v/>
      </c>
      <c r="E793" s="14"/>
      <c r="F793" s="13" t="str">
        <f t="shared" si="96"/>
        <v/>
      </c>
      <c r="G793" s="22">
        <v>3.5000000000000003E-2</v>
      </c>
      <c r="H793" s="13" t="str">
        <f t="shared" si="97"/>
        <v/>
      </c>
      <c r="I793" s="11"/>
      <c r="J793" s="14">
        <v>1.4999999999999999E-2</v>
      </c>
      <c r="K793" s="15" t="str">
        <f t="shared" si="98"/>
        <v/>
      </c>
      <c r="L793" s="16">
        <f t="shared" si="99"/>
        <v>0</v>
      </c>
      <c r="M793" s="11" t="str">
        <f t="shared" si="100"/>
        <v/>
      </c>
      <c r="N793" s="17" t="str">
        <f t="shared" si="101"/>
        <v/>
      </c>
      <c r="O793" s="32" t="str">
        <f t="shared" si="102"/>
        <v/>
      </c>
      <c r="P793" s="55"/>
      <c r="Q793" s="54">
        <f>Таблица255445[[#This Row],[Витрина]]*11%</f>
        <v>0</v>
      </c>
      <c r="R793" s="56">
        <f>Таблица255445[[#This Row],[Витрина]]-Q793</f>
        <v>0</v>
      </c>
      <c r="S793" s="57">
        <f>Таблица255445[[#This Row],[Витрина]]*8%</f>
        <v>0</v>
      </c>
      <c r="T793" s="56">
        <f>Таблица255445[[#This Row],[Витрина]]-(Q793+S793)</f>
        <v>0</v>
      </c>
    </row>
    <row r="794" spans="1:20" hidden="1">
      <c r="A794" s="19"/>
      <c r="D794" s="11" t="str">
        <f t="shared" si="95"/>
        <v/>
      </c>
      <c r="E794" s="14"/>
      <c r="F794" s="13" t="str">
        <f t="shared" si="96"/>
        <v/>
      </c>
      <c r="G794" s="22">
        <v>3.5000000000000003E-2</v>
      </c>
      <c r="H794" s="13" t="str">
        <f t="shared" si="97"/>
        <v/>
      </c>
      <c r="I794" s="11"/>
      <c r="J794" s="14">
        <v>1.4999999999999999E-2</v>
      </c>
      <c r="K794" s="15" t="str">
        <f t="shared" si="98"/>
        <v/>
      </c>
      <c r="L794" s="16">
        <f t="shared" si="99"/>
        <v>0</v>
      </c>
      <c r="M794" s="11" t="str">
        <f t="shared" si="100"/>
        <v/>
      </c>
      <c r="N794" s="17" t="str">
        <f t="shared" si="101"/>
        <v/>
      </c>
      <c r="O794" s="32" t="str">
        <f t="shared" si="102"/>
        <v/>
      </c>
      <c r="P794" s="55"/>
      <c r="Q794" s="54">
        <f>Таблица255445[[#This Row],[Витрина]]*11%</f>
        <v>0</v>
      </c>
      <c r="R794" s="56">
        <f>Таблица255445[[#This Row],[Витрина]]-Q794</f>
        <v>0</v>
      </c>
      <c r="S794" s="57">
        <f>Таблица255445[[#This Row],[Витрина]]*8%</f>
        <v>0</v>
      </c>
      <c r="T794" s="56">
        <f>Таблица255445[[#This Row],[Витрина]]-(Q794+S794)</f>
        <v>0</v>
      </c>
    </row>
    <row r="795" spans="1:20" hidden="1">
      <c r="A795" t="s">
        <v>567</v>
      </c>
      <c r="B795" s="10">
        <v>13500</v>
      </c>
      <c r="D795" s="11" t="str">
        <f t="shared" si="95"/>
        <v/>
      </c>
      <c r="E795" s="14"/>
      <c r="F795" s="13" t="str">
        <f t="shared" si="96"/>
        <v/>
      </c>
      <c r="G795" s="22">
        <v>3.5000000000000003E-2</v>
      </c>
      <c r="H795" s="13" t="str">
        <f t="shared" si="97"/>
        <v/>
      </c>
      <c r="I795" s="11"/>
      <c r="J795" s="14">
        <v>1.4999999999999999E-2</v>
      </c>
      <c r="K795" s="15" t="str">
        <f t="shared" si="98"/>
        <v/>
      </c>
      <c r="L795" s="16">
        <f t="shared" si="99"/>
        <v>0</v>
      </c>
      <c r="M795" s="11" t="str">
        <f t="shared" si="100"/>
        <v/>
      </c>
      <c r="N795" s="17" t="str">
        <f t="shared" si="101"/>
        <v/>
      </c>
      <c r="O795" s="32" t="str">
        <f t="shared" si="102"/>
        <v/>
      </c>
      <c r="P795" s="55"/>
      <c r="Q795" s="54">
        <f>Таблица255445[[#This Row],[Витрина]]*11%</f>
        <v>0</v>
      </c>
      <c r="R795" s="56">
        <f>Таблица255445[[#This Row],[Витрина]]-Q795</f>
        <v>0</v>
      </c>
      <c r="S795" s="57">
        <f>Таблица255445[[#This Row],[Витрина]]*8%</f>
        <v>0</v>
      </c>
      <c r="T795" s="56">
        <f>Таблица255445[[#This Row],[Витрина]]-(Q795+S795)</f>
        <v>0</v>
      </c>
    </row>
    <row r="796" spans="1:20" hidden="1">
      <c r="A796" t="s">
        <v>568</v>
      </c>
      <c r="B796" s="10">
        <v>15800</v>
      </c>
      <c r="D796" s="11" t="str">
        <f t="shared" si="95"/>
        <v/>
      </c>
      <c r="E796" s="14"/>
      <c r="F796" s="13" t="str">
        <f t="shared" si="96"/>
        <v/>
      </c>
      <c r="G796" s="22">
        <v>3.5000000000000003E-2</v>
      </c>
      <c r="H796" s="13" t="str">
        <f t="shared" si="97"/>
        <v/>
      </c>
      <c r="I796" s="11"/>
      <c r="J796" s="14">
        <v>1.4999999999999999E-2</v>
      </c>
      <c r="K796" s="15" t="str">
        <f t="shared" si="98"/>
        <v/>
      </c>
      <c r="L796" s="16">
        <f t="shared" si="99"/>
        <v>0</v>
      </c>
      <c r="M796" s="11" t="str">
        <f t="shared" si="100"/>
        <v/>
      </c>
      <c r="N796" s="17" t="str">
        <f t="shared" si="101"/>
        <v/>
      </c>
      <c r="O796" s="32" t="str">
        <f t="shared" si="102"/>
        <v/>
      </c>
      <c r="P796" s="55"/>
      <c r="Q796" s="54">
        <f>Таблица255445[[#This Row],[Витрина]]*11%</f>
        <v>0</v>
      </c>
      <c r="R796" s="56">
        <f>Таблица255445[[#This Row],[Витрина]]-Q796</f>
        <v>0</v>
      </c>
      <c r="S796" s="57">
        <f>Таблица255445[[#This Row],[Витрина]]*8%</f>
        <v>0</v>
      </c>
      <c r="T796" s="56">
        <f>Таблица255445[[#This Row],[Витрина]]-(Q796+S796)</f>
        <v>0</v>
      </c>
    </row>
    <row r="797" spans="1:20" hidden="1">
      <c r="A797" t="s">
        <v>569</v>
      </c>
      <c r="B797" s="10">
        <v>15800</v>
      </c>
      <c r="D797" s="11" t="str">
        <f t="shared" si="95"/>
        <v/>
      </c>
      <c r="E797" s="14"/>
      <c r="F797" s="13" t="str">
        <f t="shared" si="96"/>
        <v/>
      </c>
      <c r="G797" s="22">
        <v>3.5000000000000003E-2</v>
      </c>
      <c r="H797" s="13" t="str">
        <f t="shared" si="97"/>
        <v/>
      </c>
      <c r="I797" s="11"/>
      <c r="J797" s="14">
        <v>1.4999999999999999E-2</v>
      </c>
      <c r="K797" s="15" t="str">
        <f t="shared" si="98"/>
        <v/>
      </c>
      <c r="L797" s="16">
        <f t="shared" si="99"/>
        <v>0</v>
      </c>
      <c r="M797" s="11" t="str">
        <f t="shared" si="100"/>
        <v/>
      </c>
      <c r="N797" s="17" t="str">
        <f t="shared" si="101"/>
        <v/>
      </c>
      <c r="O797" s="32" t="str">
        <f t="shared" si="102"/>
        <v/>
      </c>
      <c r="P797" s="55"/>
      <c r="Q797" s="54">
        <f>Таблица255445[[#This Row],[Витрина]]*11%</f>
        <v>0</v>
      </c>
      <c r="R797" s="56">
        <f>Таблица255445[[#This Row],[Витрина]]-Q797</f>
        <v>0</v>
      </c>
      <c r="S797" s="57">
        <f>Таблица255445[[#This Row],[Витрина]]*8%</f>
        <v>0</v>
      </c>
      <c r="T797" s="56">
        <f>Таблица255445[[#This Row],[Витрина]]-(Q797+S797)</f>
        <v>0</v>
      </c>
    </row>
    <row r="798" spans="1:20" hidden="1">
      <c r="A798" t="s">
        <v>570</v>
      </c>
      <c r="B798" s="10">
        <v>15800</v>
      </c>
      <c r="D798" s="11" t="str">
        <f t="shared" si="95"/>
        <v/>
      </c>
      <c r="E798" s="14"/>
      <c r="F798" s="13" t="str">
        <f t="shared" si="96"/>
        <v/>
      </c>
      <c r="G798" s="22">
        <v>3.5000000000000003E-2</v>
      </c>
      <c r="H798" s="13" t="str">
        <f t="shared" si="97"/>
        <v/>
      </c>
      <c r="I798" s="11"/>
      <c r="J798" s="14">
        <v>1.4999999999999999E-2</v>
      </c>
      <c r="K798" s="15" t="str">
        <f t="shared" si="98"/>
        <v/>
      </c>
      <c r="L798" s="16">
        <f t="shared" si="99"/>
        <v>0</v>
      </c>
      <c r="M798" s="11" t="str">
        <f t="shared" si="100"/>
        <v/>
      </c>
      <c r="N798" s="17" t="str">
        <f t="shared" si="101"/>
        <v/>
      </c>
      <c r="O798" s="32" t="str">
        <f t="shared" si="102"/>
        <v/>
      </c>
      <c r="P798" s="55"/>
      <c r="Q798" s="54">
        <f>Таблица255445[[#This Row],[Витрина]]*11%</f>
        <v>0</v>
      </c>
      <c r="R798" s="56">
        <f>Таблица255445[[#This Row],[Витрина]]-Q798</f>
        <v>0</v>
      </c>
      <c r="S798" s="57">
        <f>Таблица255445[[#This Row],[Витрина]]*8%</f>
        <v>0</v>
      </c>
      <c r="T798" s="56">
        <f>Таблица255445[[#This Row],[Витрина]]-(Q798+S798)</f>
        <v>0</v>
      </c>
    </row>
    <row r="799" spans="1:20" hidden="1">
      <c r="A799" s="19"/>
      <c r="D799" s="11" t="str">
        <f t="shared" si="95"/>
        <v/>
      </c>
      <c r="E799" s="14"/>
      <c r="F799" s="13" t="str">
        <f t="shared" si="96"/>
        <v/>
      </c>
      <c r="G799" s="22">
        <v>3.5000000000000003E-2</v>
      </c>
      <c r="H799" s="13" t="str">
        <f t="shared" si="97"/>
        <v/>
      </c>
      <c r="I799" s="11"/>
      <c r="J799" s="14">
        <v>1.4999999999999999E-2</v>
      </c>
      <c r="K799" s="15" t="str">
        <f t="shared" si="98"/>
        <v/>
      </c>
      <c r="L799" s="16">
        <f t="shared" si="99"/>
        <v>0</v>
      </c>
      <c r="M799" s="11" t="str">
        <f t="shared" si="100"/>
        <v/>
      </c>
      <c r="N799" s="17" t="str">
        <f t="shared" si="101"/>
        <v/>
      </c>
      <c r="O799" s="32" t="str">
        <f t="shared" si="102"/>
        <v/>
      </c>
      <c r="P799" s="55"/>
      <c r="Q799" s="54">
        <f>Таблица255445[[#This Row],[Витрина]]*11%</f>
        <v>0</v>
      </c>
      <c r="R799" s="56">
        <f>Таблица255445[[#This Row],[Витрина]]-Q799</f>
        <v>0</v>
      </c>
      <c r="S799" s="57">
        <f>Таблица255445[[#This Row],[Витрина]]*8%</f>
        <v>0</v>
      </c>
      <c r="T799" s="56">
        <f>Таблица255445[[#This Row],[Витрина]]-(Q799+S799)</f>
        <v>0</v>
      </c>
    </row>
    <row r="800" spans="1:20" hidden="1">
      <c r="A800" t="s">
        <v>571</v>
      </c>
      <c r="B800" s="10">
        <v>15700</v>
      </c>
      <c r="D800" s="11" t="str">
        <f t="shared" si="95"/>
        <v/>
      </c>
      <c r="E800" s="14"/>
      <c r="F800" s="13" t="str">
        <f t="shared" si="96"/>
        <v/>
      </c>
      <c r="G800" s="22">
        <v>3.5000000000000003E-2</v>
      </c>
      <c r="H800" s="13" t="str">
        <f t="shared" si="97"/>
        <v/>
      </c>
      <c r="I800" s="11"/>
      <c r="J800" s="14">
        <v>1.4999999999999999E-2</v>
      </c>
      <c r="K800" s="15" t="str">
        <f t="shared" si="98"/>
        <v/>
      </c>
      <c r="L800" s="16">
        <f t="shared" si="99"/>
        <v>0</v>
      </c>
      <c r="M800" s="11" t="str">
        <f t="shared" si="100"/>
        <v/>
      </c>
      <c r="N800" s="17" t="str">
        <f t="shared" si="101"/>
        <v/>
      </c>
      <c r="O800" s="32" t="str">
        <f t="shared" si="102"/>
        <v/>
      </c>
      <c r="P800" s="55"/>
      <c r="Q800" s="54">
        <f>Таблица255445[[#This Row],[Витрина]]*11%</f>
        <v>0</v>
      </c>
      <c r="R800" s="56">
        <f>Таблица255445[[#This Row],[Витрина]]-Q800</f>
        <v>0</v>
      </c>
      <c r="S800" s="57">
        <f>Таблица255445[[#This Row],[Витрина]]*8%</f>
        <v>0</v>
      </c>
      <c r="T800" s="56">
        <f>Таблица255445[[#This Row],[Витрина]]-(Q800+S800)</f>
        <v>0</v>
      </c>
    </row>
    <row r="801" spans="1:20" hidden="1">
      <c r="A801" t="s">
        <v>572</v>
      </c>
      <c r="B801" s="10">
        <v>15700</v>
      </c>
      <c r="D801" s="11" t="str">
        <f t="shared" si="95"/>
        <v/>
      </c>
      <c r="E801" s="14"/>
      <c r="F801" s="13" t="str">
        <f t="shared" si="96"/>
        <v/>
      </c>
      <c r="G801" s="22">
        <v>3.5000000000000003E-2</v>
      </c>
      <c r="H801" s="13" t="str">
        <f t="shared" si="97"/>
        <v/>
      </c>
      <c r="I801" s="11"/>
      <c r="J801" s="14">
        <v>1.4999999999999999E-2</v>
      </c>
      <c r="K801" s="15" t="str">
        <f t="shared" si="98"/>
        <v/>
      </c>
      <c r="L801" s="16">
        <f t="shared" si="99"/>
        <v>0</v>
      </c>
      <c r="M801" s="11" t="str">
        <f t="shared" si="100"/>
        <v/>
      </c>
      <c r="N801" s="17" t="str">
        <f t="shared" si="101"/>
        <v/>
      </c>
      <c r="O801" s="32" t="str">
        <f t="shared" si="102"/>
        <v/>
      </c>
      <c r="P801" s="55"/>
      <c r="Q801" s="54">
        <f>Таблица255445[[#This Row],[Витрина]]*11%</f>
        <v>0</v>
      </c>
      <c r="R801" s="56">
        <f>Таблица255445[[#This Row],[Витрина]]-Q801</f>
        <v>0</v>
      </c>
      <c r="S801" s="57">
        <f>Таблица255445[[#This Row],[Витрина]]*8%</f>
        <v>0</v>
      </c>
      <c r="T801" s="56">
        <f>Таблица255445[[#This Row],[Витрина]]-(Q801+S801)</f>
        <v>0</v>
      </c>
    </row>
    <row r="802" spans="1:20" hidden="1">
      <c r="A802" s="19"/>
      <c r="D802" s="11" t="str">
        <f t="shared" si="95"/>
        <v/>
      </c>
      <c r="E802" s="14"/>
      <c r="F802" s="13" t="str">
        <f t="shared" si="96"/>
        <v/>
      </c>
      <c r="G802" s="22">
        <v>3.5000000000000003E-2</v>
      </c>
      <c r="H802" s="13" t="str">
        <f t="shared" si="97"/>
        <v/>
      </c>
      <c r="I802" s="11"/>
      <c r="J802" s="14">
        <v>1.4999999999999999E-2</v>
      </c>
      <c r="K802" s="15" t="str">
        <f t="shared" si="98"/>
        <v/>
      </c>
      <c r="L802" s="16">
        <f t="shared" si="99"/>
        <v>0</v>
      </c>
      <c r="M802" s="11" t="str">
        <f t="shared" si="100"/>
        <v/>
      </c>
      <c r="N802" s="17" t="str">
        <f t="shared" si="101"/>
        <v/>
      </c>
      <c r="O802" s="32" t="str">
        <f t="shared" si="102"/>
        <v/>
      </c>
      <c r="P802" s="55"/>
      <c r="Q802" s="54">
        <f>Таблица255445[[#This Row],[Витрина]]*11%</f>
        <v>0</v>
      </c>
      <c r="R802" s="56">
        <f>Таблица255445[[#This Row],[Витрина]]-Q802</f>
        <v>0</v>
      </c>
      <c r="S802" s="57">
        <f>Таблица255445[[#This Row],[Витрина]]*8%</f>
        <v>0</v>
      </c>
      <c r="T802" s="56">
        <f>Таблица255445[[#This Row],[Витрина]]-(Q802+S802)</f>
        <v>0</v>
      </c>
    </row>
    <row r="803" spans="1:20" hidden="1">
      <c r="A803" t="s">
        <v>573</v>
      </c>
      <c r="B803" s="10">
        <v>22200</v>
      </c>
      <c r="D803" s="11" t="str">
        <f t="shared" si="95"/>
        <v/>
      </c>
      <c r="E803" s="14"/>
      <c r="F803" s="13" t="str">
        <f t="shared" si="96"/>
        <v/>
      </c>
      <c r="G803" s="22">
        <v>3.5000000000000003E-2</v>
      </c>
      <c r="H803" s="13" t="str">
        <f t="shared" si="97"/>
        <v/>
      </c>
      <c r="I803" s="11"/>
      <c r="J803" s="14">
        <v>1.4999999999999999E-2</v>
      </c>
      <c r="K803" s="15" t="str">
        <f t="shared" si="98"/>
        <v/>
      </c>
      <c r="L803" s="16">
        <f t="shared" si="99"/>
        <v>0</v>
      </c>
      <c r="M803" s="11" t="str">
        <f t="shared" si="100"/>
        <v/>
      </c>
      <c r="N803" s="17" t="str">
        <f t="shared" si="101"/>
        <v/>
      </c>
      <c r="O803" s="32" t="str">
        <f t="shared" si="102"/>
        <v/>
      </c>
      <c r="P803" s="55"/>
      <c r="Q803" s="54">
        <f>Таблица255445[[#This Row],[Витрина]]*11%</f>
        <v>0</v>
      </c>
      <c r="R803" s="56">
        <f>Таблица255445[[#This Row],[Витрина]]-Q803</f>
        <v>0</v>
      </c>
      <c r="S803" s="57">
        <f>Таблица255445[[#This Row],[Витрина]]*8%</f>
        <v>0</v>
      </c>
      <c r="T803" s="56">
        <f>Таблица255445[[#This Row],[Витрина]]-(Q803+S803)</f>
        <v>0</v>
      </c>
    </row>
    <row r="804" spans="1:20" hidden="1">
      <c r="A804" t="s">
        <v>574</v>
      </c>
      <c r="B804" s="10">
        <v>22200</v>
      </c>
      <c r="D804" s="11" t="str">
        <f t="shared" si="95"/>
        <v/>
      </c>
      <c r="E804" s="14"/>
      <c r="F804" s="13" t="str">
        <f t="shared" si="96"/>
        <v/>
      </c>
      <c r="G804" s="22">
        <v>3.5000000000000003E-2</v>
      </c>
      <c r="H804" s="13" t="str">
        <f t="shared" si="97"/>
        <v/>
      </c>
      <c r="I804" s="11"/>
      <c r="J804" s="14">
        <v>1.4999999999999999E-2</v>
      </c>
      <c r="K804" s="15" t="str">
        <f t="shared" si="98"/>
        <v/>
      </c>
      <c r="L804" s="16">
        <f t="shared" si="99"/>
        <v>0</v>
      </c>
      <c r="M804" s="11" t="str">
        <f t="shared" si="100"/>
        <v/>
      </c>
      <c r="N804" s="17" t="str">
        <f t="shared" si="101"/>
        <v/>
      </c>
      <c r="O804" s="32" t="str">
        <f t="shared" si="102"/>
        <v/>
      </c>
      <c r="P804" s="55"/>
      <c r="Q804" s="54">
        <f>Таблица255445[[#This Row],[Витрина]]*11%</f>
        <v>0</v>
      </c>
      <c r="R804" s="56">
        <f>Таблица255445[[#This Row],[Витрина]]-Q804</f>
        <v>0</v>
      </c>
      <c r="S804" s="57">
        <f>Таблица255445[[#This Row],[Витрина]]*8%</f>
        <v>0</v>
      </c>
      <c r="T804" s="56">
        <f>Таблица255445[[#This Row],[Витрина]]-(Q804+S804)</f>
        <v>0</v>
      </c>
    </row>
    <row r="805" spans="1:20" hidden="1">
      <c r="A805" t="s">
        <v>575</v>
      </c>
      <c r="B805" s="10">
        <v>22300</v>
      </c>
      <c r="D805" s="11" t="str">
        <f t="shared" si="95"/>
        <v/>
      </c>
      <c r="E805" s="14"/>
      <c r="F805" s="13" t="str">
        <f t="shared" si="96"/>
        <v/>
      </c>
      <c r="G805" s="22">
        <v>3.5000000000000003E-2</v>
      </c>
      <c r="H805" s="13" t="str">
        <f t="shared" si="97"/>
        <v/>
      </c>
      <c r="I805" s="11"/>
      <c r="J805" s="14">
        <v>1.4999999999999999E-2</v>
      </c>
      <c r="K805" s="15" t="str">
        <f t="shared" si="98"/>
        <v/>
      </c>
      <c r="L805" s="16">
        <f t="shared" si="99"/>
        <v>0</v>
      </c>
      <c r="M805" s="11" t="str">
        <f t="shared" si="100"/>
        <v/>
      </c>
      <c r="N805" s="17" t="str">
        <f t="shared" si="101"/>
        <v/>
      </c>
      <c r="O805" s="32" t="str">
        <f t="shared" si="102"/>
        <v/>
      </c>
      <c r="P805" s="55"/>
      <c r="Q805" s="54">
        <f>Таблица255445[[#This Row],[Витрина]]*11%</f>
        <v>0</v>
      </c>
      <c r="R805" s="56">
        <f>Таблица255445[[#This Row],[Витрина]]-Q805</f>
        <v>0</v>
      </c>
      <c r="S805" s="57">
        <f>Таблица255445[[#This Row],[Витрина]]*8%</f>
        <v>0</v>
      </c>
      <c r="T805" s="56">
        <f>Таблица255445[[#This Row],[Витрина]]-(Q805+S805)</f>
        <v>0</v>
      </c>
    </row>
    <row r="806" spans="1:20" hidden="1">
      <c r="A806" s="19"/>
      <c r="D806" s="11" t="str">
        <f t="shared" si="95"/>
        <v/>
      </c>
      <c r="E806" s="14"/>
      <c r="F806" s="13" t="str">
        <f t="shared" si="96"/>
        <v/>
      </c>
      <c r="G806" s="22">
        <v>3.5000000000000003E-2</v>
      </c>
      <c r="H806" s="13" t="str">
        <f t="shared" si="97"/>
        <v/>
      </c>
      <c r="I806" s="11"/>
      <c r="J806" s="14">
        <v>1.4999999999999999E-2</v>
      </c>
      <c r="K806" s="15" t="str">
        <f t="shared" si="98"/>
        <v/>
      </c>
      <c r="L806" s="16">
        <f t="shared" si="99"/>
        <v>0</v>
      </c>
      <c r="M806" s="11" t="str">
        <f t="shared" si="100"/>
        <v/>
      </c>
      <c r="N806" s="17" t="str">
        <f t="shared" si="101"/>
        <v/>
      </c>
      <c r="O806" s="32" t="str">
        <f t="shared" si="102"/>
        <v/>
      </c>
      <c r="P806" s="55"/>
      <c r="Q806" s="54">
        <f>Таблица255445[[#This Row],[Витрина]]*11%</f>
        <v>0</v>
      </c>
      <c r="R806" s="56">
        <f>Таблица255445[[#This Row],[Витрина]]-Q806</f>
        <v>0</v>
      </c>
      <c r="S806" s="57">
        <f>Таблица255445[[#This Row],[Витрина]]*8%</f>
        <v>0</v>
      </c>
      <c r="T806" s="56">
        <f>Таблица255445[[#This Row],[Витрина]]-(Q806+S806)</f>
        <v>0</v>
      </c>
    </row>
    <row r="807" spans="1:20" hidden="1">
      <c r="A807" t="s">
        <v>576</v>
      </c>
      <c r="B807" s="10">
        <v>18800</v>
      </c>
      <c r="D807" s="11" t="str">
        <f t="shared" si="95"/>
        <v/>
      </c>
      <c r="E807" s="14"/>
      <c r="F807" s="13" t="str">
        <f t="shared" si="96"/>
        <v/>
      </c>
      <c r="G807" s="22">
        <v>3.5000000000000003E-2</v>
      </c>
      <c r="H807" s="13" t="str">
        <f t="shared" si="97"/>
        <v/>
      </c>
      <c r="I807" s="11"/>
      <c r="J807" s="14">
        <v>1.4999999999999999E-2</v>
      </c>
      <c r="K807" s="15" t="str">
        <f t="shared" si="98"/>
        <v/>
      </c>
      <c r="L807" s="16">
        <f t="shared" si="99"/>
        <v>0</v>
      </c>
      <c r="M807" s="11" t="str">
        <f t="shared" si="100"/>
        <v/>
      </c>
      <c r="N807" s="17" t="str">
        <f t="shared" si="101"/>
        <v/>
      </c>
      <c r="O807" s="32" t="str">
        <f t="shared" si="102"/>
        <v/>
      </c>
      <c r="P807" s="55"/>
      <c r="Q807" s="54">
        <f>Таблица255445[[#This Row],[Витрина]]*11%</f>
        <v>0</v>
      </c>
      <c r="R807" s="56">
        <f>Таблица255445[[#This Row],[Витрина]]-Q807</f>
        <v>0</v>
      </c>
      <c r="S807" s="57">
        <f>Таблица255445[[#This Row],[Витрина]]*8%</f>
        <v>0</v>
      </c>
      <c r="T807" s="56">
        <f>Таблица255445[[#This Row],[Витрина]]-(Q807+S807)</f>
        <v>0</v>
      </c>
    </row>
    <row r="808" spans="1:20" hidden="1">
      <c r="A808" t="s">
        <v>577</v>
      </c>
      <c r="B808" s="10">
        <v>18800</v>
      </c>
      <c r="D808" s="11" t="str">
        <f t="shared" si="95"/>
        <v/>
      </c>
      <c r="E808" s="14"/>
      <c r="F808" s="13" t="str">
        <f t="shared" si="96"/>
        <v/>
      </c>
      <c r="G808" s="22">
        <v>3.5000000000000003E-2</v>
      </c>
      <c r="H808" s="13" t="str">
        <f t="shared" si="97"/>
        <v/>
      </c>
      <c r="I808" s="11"/>
      <c r="J808" s="14">
        <v>1.4999999999999999E-2</v>
      </c>
      <c r="K808" s="15" t="str">
        <f t="shared" si="98"/>
        <v/>
      </c>
      <c r="L808" s="16">
        <f t="shared" si="99"/>
        <v>0</v>
      </c>
      <c r="M808" s="11" t="str">
        <f t="shared" si="100"/>
        <v/>
      </c>
      <c r="N808" s="17" t="str">
        <f t="shared" si="101"/>
        <v/>
      </c>
      <c r="O808" s="32" t="str">
        <f t="shared" si="102"/>
        <v/>
      </c>
      <c r="P808" s="55"/>
      <c r="Q808" s="54">
        <f>Таблица255445[[#This Row],[Витрина]]*11%</f>
        <v>0</v>
      </c>
      <c r="R808" s="56">
        <f>Таблица255445[[#This Row],[Витрина]]-Q808</f>
        <v>0</v>
      </c>
      <c r="S808" s="57">
        <f>Таблица255445[[#This Row],[Витрина]]*8%</f>
        <v>0</v>
      </c>
      <c r="T808" s="56">
        <f>Таблица255445[[#This Row],[Витрина]]-(Q808+S808)</f>
        <v>0</v>
      </c>
    </row>
    <row r="809" spans="1:20" hidden="1">
      <c r="A809" t="s">
        <v>578</v>
      </c>
      <c r="B809" s="10">
        <v>21300</v>
      </c>
      <c r="D809" s="11" t="str">
        <f t="shared" si="95"/>
        <v/>
      </c>
      <c r="E809" s="14"/>
      <c r="F809" s="13" t="str">
        <f t="shared" si="96"/>
        <v/>
      </c>
      <c r="G809" s="22">
        <v>3.5000000000000003E-2</v>
      </c>
      <c r="H809" s="13" t="str">
        <f t="shared" si="97"/>
        <v/>
      </c>
      <c r="I809" s="11"/>
      <c r="J809" s="14">
        <v>1.4999999999999999E-2</v>
      </c>
      <c r="K809" s="15" t="str">
        <f t="shared" si="98"/>
        <v/>
      </c>
      <c r="L809" s="16">
        <f t="shared" si="99"/>
        <v>0</v>
      </c>
      <c r="M809" s="11" t="str">
        <f t="shared" si="100"/>
        <v/>
      </c>
      <c r="N809" s="17" t="str">
        <f t="shared" si="101"/>
        <v/>
      </c>
      <c r="O809" s="32" t="str">
        <f t="shared" si="102"/>
        <v/>
      </c>
      <c r="P809" s="55"/>
      <c r="Q809" s="54">
        <f>Таблица255445[[#This Row],[Витрина]]*11%</f>
        <v>0</v>
      </c>
      <c r="R809" s="56">
        <f>Таблица255445[[#This Row],[Витрина]]-Q809</f>
        <v>0</v>
      </c>
      <c r="S809" s="57">
        <f>Таблица255445[[#This Row],[Витрина]]*8%</f>
        <v>0</v>
      </c>
      <c r="T809" s="56">
        <f>Таблица255445[[#This Row],[Витрина]]-(Q809+S809)</f>
        <v>0</v>
      </c>
    </row>
    <row r="810" spans="1:20" hidden="1">
      <c r="A810" t="s">
        <v>579</v>
      </c>
      <c r="B810" s="10">
        <v>21300</v>
      </c>
      <c r="D810" s="11" t="str">
        <f t="shared" si="95"/>
        <v/>
      </c>
      <c r="E810" s="14"/>
      <c r="F810" s="13" t="str">
        <f t="shared" si="96"/>
        <v/>
      </c>
      <c r="G810" s="22">
        <v>3.5000000000000003E-2</v>
      </c>
      <c r="H810" s="13" t="str">
        <f t="shared" si="97"/>
        <v/>
      </c>
      <c r="I810" s="11"/>
      <c r="J810" s="14">
        <v>1.4999999999999999E-2</v>
      </c>
      <c r="K810" s="15" t="str">
        <f t="shared" si="98"/>
        <v/>
      </c>
      <c r="L810" s="16">
        <f t="shared" si="99"/>
        <v>0</v>
      </c>
      <c r="M810" s="11" t="str">
        <f t="shared" si="100"/>
        <v/>
      </c>
      <c r="N810" s="17" t="str">
        <f t="shared" si="101"/>
        <v/>
      </c>
      <c r="O810" s="32" t="str">
        <f t="shared" si="102"/>
        <v/>
      </c>
      <c r="P810" s="55"/>
      <c r="Q810" s="54">
        <f>Таблица255445[[#This Row],[Витрина]]*11%</f>
        <v>0</v>
      </c>
      <c r="R810" s="56">
        <f>Таблица255445[[#This Row],[Витрина]]-Q810</f>
        <v>0</v>
      </c>
      <c r="S810" s="57">
        <f>Таблица255445[[#This Row],[Витрина]]*8%</f>
        <v>0</v>
      </c>
      <c r="T810" s="56">
        <f>Таблица255445[[#This Row],[Витрина]]-(Q810+S810)</f>
        <v>0</v>
      </c>
    </row>
    <row r="811" spans="1:20" hidden="1">
      <c r="A811" s="19"/>
      <c r="D811" s="11" t="str">
        <f t="shared" si="95"/>
        <v/>
      </c>
      <c r="E811" s="14"/>
      <c r="F811" s="13" t="str">
        <f t="shared" si="96"/>
        <v/>
      </c>
      <c r="G811" s="22">
        <v>3.5000000000000003E-2</v>
      </c>
      <c r="H811" s="13" t="str">
        <f t="shared" si="97"/>
        <v/>
      </c>
      <c r="I811" s="11"/>
      <c r="J811" s="14">
        <v>1.4999999999999999E-2</v>
      </c>
      <c r="K811" s="15" t="str">
        <f t="shared" si="98"/>
        <v/>
      </c>
      <c r="L811" s="16">
        <f t="shared" si="99"/>
        <v>0</v>
      </c>
      <c r="M811" s="11" t="str">
        <f t="shared" si="100"/>
        <v/>
      </c>
      <c r="N811" s="17" t="str">
        <f t="shared" si="101"/>
        <v/>
      </c>
      <c r="O811" s="32" t="str">
        <f t="shared" si="102"/>
        <v/>
      </c>
      <c r="P811" s="55"/>
      <c r="Q811" s="54">
        <f>Таблица255445[[#This Row],[Витрина]]*11%</f>
        <v>0</v>
      </c>
      <c r="R811" s="56">
        <f>Таблица255445[[#This Row],[Витрина]]-Q811</f>
        <v>0</v>
      </c>
      <c r="S811" s="57">
        <f>Таблица255445[[#This Row],[Витрина]]*8%</f>
        <v>0</v>
      </c>
      <c r="T811" s="56">
        <f>Таблица255445[[#This Row],[Витрина]]-(Q811+S811)</f>
        <v>0</v>
      </c>
    </row>
    <row r="812" spans="1:20" hidden="1">
      <c r="A812" t="s">
        <v>580</v>
      </c>
      <c r="B812" s="10">
        <v>23200</v>
      </c>
      <c r="D812" s="11" t="str">
        <f t="shared" si="95"/>
        <v/>
      </c>
      <c r="E812" s="14"/>
      <c r="F812" s="13" t="str">
        <f t="shared" si="96"/>
        <v/>
      </c>
      <c r="G812" s="22">
        <v>3.5000000000000003E-2</v>
      </c>
      <c r="H812" s="13" t="str">
        <f t="shared" si="97"/>
        <v/>
      </c>
      <c r="I812" s="11"/>
      <c r="J812" s="14">
        <v>1.4999999999999999E-2</v>
      </c>
      <c r="K812" s="15" t="str">
        <f t="shared" si="98"/>
        <v/>
      </c>
      <c r="L812" s="16">
        <f t="shared" si="99"/>
        <v>0</v>
      </c>
      <c r="M812" s="11" t="str">
        <f t="shared" si="100"/>
        <v/>
      </c>
      <c r="N812" s="17" t="str">
        <f t="shared" si="101"/>
        <v/>
      </c>
      <c r="O812" s="32" t="str">
        <f t="shared" si="102"/>
        <v/>
      </c>
      <c r="P812" s="55"/>
      <c r="Q812" s="54">
        <f>Таблица255445[[#This Row],[Витрина]]*11%</f>
        <v>0</v>
      </c>
      <c r="R812" s="56">
        <f>Таблица255445[[#This Row],[Витрина]]-Q812</f>
        <v>0</v>
      </c>
      <c r="S812" s="57">
        <f>Таблица255445[[#This Row],[Витрина]]*8%</f>
        <v>0</v>
      </c>
      <c r="T812" s="56">
        <f>Таблица255445[[#This Row],[Витрина]]-(Q812+S812)</f>
        <v>0</v>
      </c>
    </row>
    <row r="813" spans="1:20" hidden="1">
      <c r="A813" t="s">
        <v>581</v>
      </c>
      <c r="B813" s="10">
        <v>23200</v>
      </c>
      <c r="D813" s="11" t="str">
        <f t="shared" si="95"/>
        <v/>
      </c>
      <c r="E813" s="14"/>
      <c r="F813" s="13" t="str">
        <f t="shared" si="96"/>
        <v/>
      </c>
      <c r="G813" s="22">
        <v>3.5000000000000003E-2</v>
      </c>
      <c r="H813" s="13" t="str">
        <f t="shared" si="97"/>
        <v/>
      </c>
      <c r="I813" s="11"/>
      <c r="J813" s="14">
        <v>1.4999999999999999E-2</v>
      </c>
      <c r="K813" s="15" t="str">
        <f t="shared" si="98"/>
        <v/>
      </c>
      <c r="L813" s="16">
        <f t="shared" si="99"/>
        <v>0</v>
      </c>
      <c r="M813" s="11" t="str">
        <f t="shared" si="100"/>
        <v/>
      </c>
      <c r="N813" s="17" t="str">
        <f t="shared" si="101"/>
        <v/>
      </c>
      <c r="O813" s="32" t="str">
        <f t="shared" si="102"/>
        <v/>
      </c>
      <c r="P813" s="55"/>
      <c r="Q813" s="54">
        <f>Таблица255445[[#This Row],[Витрина]]*11%</f>
        <v>0</v>
      </c>
      <c r="R813" s="56">
        <f>Таблица255445[[#This Row],[Витрина]]-Q813</f>
        <v>0</v>
      </c>
      <c r="S813" s="57">
        <f>Таблица255445[[#This Row],[Витрина]]*8%</f>
        <v>0</v>
      </c>
      <c r="T813" s="56">
        <f>Таблица255445[[#This Row],[Витрина]]-(Q813+S813)</f>
        <v>0</v>
      </c>
    </row>
    <row r="814" spans="1:20" hidden="1">
      <c r="A814" t="s">
        <v>582</v>
      </c>
      <c r="B814" s="10">
        <v>23200</v>
      </c>
      <c r="D814" s="11" t="str">
        <f t="shared" ref="D814:D880" si="103">IF(AND(F814&lt;&gt;"",H814&lt;&gt;"",I814&lt;&gt;"",K814&lt;&gt;""),F814+H814+I814+K814,"")</f>
        <v/>
      </c>
      <c r="E814" s="14"/>
      <c r="F814" s="13" t="str">
        <f t="shared" si="96"/>
        <v/>
      </c>
      <c r="G814" s="22">
        <v>3.5000000000000003E-2</v>
      </c>
      <c r="H814" s="13" t="str">
        <f t="shared" si="97"/>
        <v/>
      </c>
      <c r="I814" s="11"/>
      <c r="J814" s="14">
        <v>1.4999999999999999E-2</v>
      </c>
      <c r="K814" s="15" t="str">
        <f t="shared" si="98"/>
        <v/>
      </c>
      <c r="L814" s="16">
        <f t="shared" si="99"/>
        <v>0</v>
      </c>
      <c r="M814" s="11" t="str">
        <f t="shared" si="100"/>
        <v/>
      </c>
      <c r="N814" s="17" t="str">
        <f t="shared" si="101"/>
        <v/>
      </c>
      <c r="O814" s="32" t="str">
        <f t="shared" si="102"/>
        <v/>
      </c>
      <c r="P814" s="55"/>
      <c r="Q814" s="54">
        <f>Таблица255445[[#This Row],[Витрина]]*11%</f>
        <v>0</v>
      </c>
      <c r="R814" s="56">
        <f>Таблица255445[[#This Row],[Витрина]]-Q814</f>
        <v>0</v>
      </c>
      <c r="S814" s="57">
        <f>Таблица255445[[#This Row],[Витрина]]*8%</f>
        <v>0</v>
      </c>
      <c r="T814" s="56">
        <f>Таблица255445[[#This Row],[Витрина]]-(Q814+S814)</f>
        <v>0</v>
      </c>
    </row>
    <row r="815" spans="1:20" hidden="1">
      <c r="A815" t="s">
        <v>583</v>
      </c>
      <c r="B815" s="10">
        <v>25000</v>
      </c>
      <c r="D815" s="11" t="str">
        <f t="shared" si="103"/>
        <v/>
      </c>
      <c r="E815" s="14"/>
      <c r="F815" s="13" t="str">
        <f t="shared" si="96"/>
        <v/>
      </c>
      <c r="G815" s="22">
        <v>3.5000000000000003E-2</v>
      </c>
      <c r="H815" s="13" t="str">
        <f t="shared" si="97"/>
        <v/>
      </c>
      <c r="I815" s="11"/>
      <c r="J815" s="14">
        <v>1.4999999999999999E-2</v>
      </c>
      <c r="K815" s="15" t="str">
        <f t="shared" si="98"/>
        <v/>
      </c>
      <c r="L815" s="16">
        <f t="shared" si="99"/>
        <v>0</v>
      </c>
      <c r="M815" s="11" t="str">
        <f t="shared" si="100"/>
        <v/>
      </c>
      <c r="N815" s="17" t="str">
        <f t="shared" si="101"/>
        <v/>
      </c>
      <c r="O815" s="32" t="str">
        <f t="shared" si="102"/>
        <v/>
      </c>
      <c r="P815" s="55"/>
      <c r="Q815" s="54">
        <f>Таблица255445[[#This Row],[Витрина]]*11%</f>
        <v>0</v>
      </c>
      <c r="R815" s="56">
        <f>Таблица255445[[#This Row],[Витрина]]-Q815</f>
        <v>0</v>
      </c>
      <c r="S815" s="57">
        <f>Таблица255445[[#This Row],[Витрина]]*8%</f>
        <v>0</v>
      </c>
      <c r="T815" s="56">
        <f>Таблица255445[[#This Row],[Витрина]]-(Q815+S815)</f>
        <v>0</v>
      </c>
    </row>
    <row r="816" spans="1:20" hidden="1">
      <c r="A816" t="s">
        <v>584</v>
      </c>
      <c r="B816" s="10">
        <v>25000</v>
      </c>
      <c r="D816" s="11" t="str">
        <f t="shared" si="103"/>
        <v/>
      </c>
      <c r="E816" s="14"/>
      <c r="F816" s="13" t="str">
        <f t="shared" si="96"/>
        <v/>
      </c>
      <c r="G816" s="22">
        <v>3.5000000000000003E-2</v>
      </c>
      <c r="H816" s="13" t="str">
        <f t="shared" si="97"/>
        <v/>
      </c>
      <c r="I816" s="11"/>
      <c r="J816" s="14">
        <v>1.4999999999999999E-2</v>
      </c>
      <c r="K816" s="15" t="str">
        <f t="shared" si="98"/>
        <v/>
      </c>
      <c r="L816" s="16">
        <f t="shared" si="99"/>
        <v>0</v>
      </c>
      <c r="M816" s="11" t="str">
        <f t="shared" si="100"/>
        <v/>
      </c>
      <c r="N816" s="17" t="str">
        <f t="shared" si="101"/>
        <v/>
      </c>
      <c r="O816" s="32" t="str">
        <f t="shared" si="102"/>
        <v/>
      </c>
      <c r="P816" s="55"/>
      <c r="Q816" s="54">
        <f>Таблица255445[[#This Row],[Витрина]]*11%</f>
        <v>0</v>
      </c>
      <c r="R816" s="56">
        <f>Таблица255445[[#This Row],[Витрина]]-Q816</f>
        <v>0</v>
      </c>
      <c r="S816" s="57">
        <f>Таблица255445[[#This Row],[Витрина]]*8%</f>
        <v>0</v>
      </c>
      <c r="T816" s="56">
        <f>Таблица255445[[#This Row],[Витрина]]-(Q816+S816)</f>
        <v>0</v>
      </c>
    </row>
    <row r="817" spans="1:20" hidden="1">
      <c r="A817" t="s">
        <v>585</v>
      </c>
      <c r="B817" s="10">
        <v>25000</v>
      </c>
      <c r="D817" s="11" t="str">
        <f t="shared" si="103"/>
        <v/>
      </c>
      <c r="E817" s="14"/>
      <c r="F817" s="13" t="str">
        <f t="shared" si="96"/>
        <v/>
      </c>
      <c r="G817" s="22">
        <v>3.5000000000000003E-2</v>
      </c>
      <c r="H817" s="13" t="str">
        <f t="shared" si="97"/>
        <v/>
      </c>
      <c r="I817" s="11"/>
      <c r="J817" s="14">
        <v>1.4999999999999999E-2</v>
      </c>
      <c r="K817" s="15" t="str">
        <f t="shared" si="98"/>
        <v/>
      </c>
      <c r="L817" s="16">
        <f t="shared" si="99"/>
        <v>0</v>
      </c>
      <c r="M817" s="11" t="str">
        <f t="shared" si="100"/>
        <v/>
      </c>
      <c r="N817" s="17" t="str">
        <f t="shared" si="101"/>
        <v/>
      </c>
      <c r="O817" s="32" t="str">
        <f t="shared" si="102"/>
        <v/>
      </c>
      <c r="P817" s="55"/>
      <c r="Q817" s="54">
        <f>Таблица255445[[#This Row],[Витрина]]*11%</f>
        <v>0</v>
      </c>
      <c r="R817" s="56">
        <f>Таблица255445[[#This Row],[Витрина]]-Q817</f>
        <v>0</v>
      </c>
      <c r="S817" s="57">
        <f>Таблица255445[[#This Row],[Витрина]]*8%</f>
        <v>0</v>
      </c>
      <c r="T817" s="56">
        <f>Таблица255445[[#This Row],[Витрина]]-(Q817+S817)</f>
        <v>0</v>
      </c>
    </row>
    <row r="818" spans="1:20" hidden="1">
      <c r="A818" t="s">
        <v>586</v>
      </c>
      <c r="B818" s="10">
        <v>27000</v>
      </c>
      <c r="D818" s="11" t="str">
        <f t="shared" si="103"/>
        <v/>
      </c>
      <c r="E818" s="14"/>
      <c r="F818" s="13" t="str">
        <f t="shared" si="96"/>
        <v/>
      </c>
      <c r="G818" s="22">
        <v>3.5000000000000003E-2</v>
      </c>
      <c r="H818" s="13" t="str">
        <f t="shared" si="97"/>
        <v/>
      </c>
      <c r="I818" s="11"/>
      <c r="J818" s="14">
        <v>1.4999999999999999E-2</v>
      </c>
      <c r="K818" s="15" t="str">
        <f t="shared" si="98"/>
        <v/>
      </c>
      <c r="L818" s="16">
        <f t="shared" si="99"/>
        <v>0</v>
      </c>
      <c r="M818" s="11" t="str">
        <f t="shared" si="100"/>
        <v/>
      </c>
      <c r="N818" s="17" t="str">
        <f t="shared" si="101"/>
        <v/>
      </c>
      <c r="O818" s="32" t="str">
        <f t="shared" si="102"/>
        <v/>
      </c>
      <c r="P818" s="55"/>
      <c r="Q818" s="54">
        <f>Таблица255445[[#This Row],[Витрина]]*11%</f>
        <v>0</v>
      </c>
      <c r="R818" s="56">
        <f>Таблица255445[[#This Row],[Витрина]]-Q818</f>
        <v>0</v>
      </c>
      <c r="S818" s="57">
        <f>Таблица255445[[#This Row],[Витрина]]*8%</f>
        <v>0</v>
      </c>
      <c r="T818" s="56">
        <f>Таблица255445[[#This Row],[Витрина]]-(Q818+S818)</f>
        <v>0</v>
      </c>
    </row>
    <row r="819" spans="1:20" hidden="1">
      <c r="A819" t="s">
        <v>587</v>
      </c>
      <c r="B819" s="10">
        <v>27000</v>
      </c>
      <c r="D819" s="11" t="str">
        <f t="shared" si="103"/>
        <v/>
      </c>
      <c r="E819" s="14"/>
      <c r="F819" s="13" t="str">
        <f t="shared" si="96"/>
        <v/>
      </c>
      <c r="G819" s="22">
        <v>3.5000000000000003E-2</v>
      </c>
      <c r="H819" s="13" t="str">
        <f t="shared" si="97"/>
        <v/>
      </c>
      <c r="I819" s="11"/>
      <c r="J819" s="14">
        <v>1.4999999999999999E-2</v>
      </c>
      <c r="K819" s="15" t="str">
        <f t="shared" si="98"/>
        <v/>
      </c>
      <c r="L819" s="16">
        <f t="shared" si="99"/>
        <v>0</v>
      </c>
      <c r="M819" s="11" t="str">
        <f t="shared" si="100"/>
        <v/>
      </c>
      <c r="N819" s="17" t="str">
        <f t="shared" si="101"/>
        <v/>
      </c>
      <c r="O819" s="32" t="str">
        <f t="shared" si="102"/>
        <v/>
      </c>
      <c r="P819" s="55"/>
      <c r="Q819" s="54">
        <f>Таблица255445[[#This Row],[Витрина]]*11%</f>
        <v>0</v>
      </c>
      <c r="R819" s="56">
        <f>Таблица255445[[#This Row],[Витрина]]-Q819</f>
        <v>0</v>
      </c>
      <c r="S819" s="57">
        <f>Таблица255445[[#This Row],[Витрина]]*8%</f>
        <v>0</v>
      </c>
      <c r="T819" s="56">
        <f>Таблица255445[[#This Row],[Витрина]]-(Q819+S819)</f>
        <v>0</v>
      </c>
    </row>
    <row r="820" spans="1:20" hidden="1">
      <c r="A820" t="s">
        <v>588</v>
      </c>
      <c r="B820" s="10">
        <v>27000</v>
      </c>
      <c r="D820" s="11" t="str">
        <f t="shared" si="103"/>
        <v/>
      </c>
      <c r="E820" s="14"/>
      <c r="F820" s="13" t="str">
        <f t="shared" si="96"/>
        <v/>
      </c>
      <c r="G820" s="22">
        <v>3.5000000000000003E-2</v>
      </c>
      <c r="H820" s="13" t="str">
        <f t="shared" si="97"/>
        <v/>
      </c>
      <c r="I820" s="11"/>
      <c r="J820" s="14">
        <v>1.4999999999999999E-2</v>
      </c>
      <c r="K820" s="15" t="str">
        <f t="shared" si="98"/>
        <v/>
      </c>
      <c r="L820" s="16">
        <f t="shared" si="99"/>
        <v>0</v>
      </c>
      <c r="M820" s="11" t="str">
        <f t="shared" si="100"/>
        <v/>
      </c>
      <c r="N820" s="17" t="str">
        <f t="shared" si="101"/>
        <v/>
      </c>
      <c r="O820" s="32" t="str">
        <f t="shared" si="102"/>
        <v/>
      </c>
      <c r="P820" s="55"/>
      <c r="Q820" s="54">
        <f>Таблица255445[[#This Row],[Витрина]]*11%</f>
        <v>0</v>
      </c>
      <c r="R820" s="56">
        <f>Таблица255445[[#This Row],[Витрина]]-Q820</f>
        <v>0</v>
      </c>
      <c r="S820" s="57">
        <f>Таблица255445[[#This Row],[Витрина]]*8%</f>
        <v>0</v>
      </c>
      <c r="T820" s="56">
        <f>Таблица255445[[#This Row],[Витрина]]-(Q820+S820)</f>
        <v>0</v>
      </c>
    </row>
    <row r="821" spans="1:20" hidden="1">
      <c r="A821" s="19"/>
      <c r="D821" s="11" t="str">
        <f t="shared" si="103"/>
        <v/>
      </c>
      <c r="E821" s="14"/>
      <c r="F821" s="13" t="str">
        <f t="shared" si="96"/>
        <v/>
      </c>
      <c r="G821" s="22">
        <v>3.5000000000000003E-2</v>
      </c>
      <c r="H821" s="13" t="str">
        <f t="shared" si="97"/>
        <v/>
      </c>
      <c r="I821" s="11"/>
      <c r="J821" s="14">
        <v>1.4999999999999999E-2</v>
      </c>
      <c r="K821" s="15" t="str">
        <f t="shared" si="98"/>
        <v/>
      </c>
      <c r="L821" s="16">
        <f t="shared" si="99"/>
        <v>0</v>
      </c>
      <c r="M821" s="11" t="str">
        <f t="shared" si="100"/>
        <v/>
      </c>
      <c r="N821" s="17" t="str">
        <f t="shared" si="101"/>
        <v/>
      </c>
      <c r="O821" s="32" t="str">
        <f t="shared" si="102"/>
        <v/>
      </c>
      <c r="P821" s="55"/>
      <c r="Q821" s="54">
        <f>Таблица255445[[#This Row],[Витрина]]*11%</f>
        <v>0</v>
      </c>
      <c r="R821" s="56">
        <f>Таблица255445[[#This Row],[Витрина]]-Q821</f>
        <v>0</v>
      </c>
      <c r="S821" s="57">
        <f>Таблица255445[[#This Row],[Витрина]]*8%</f>
        <v>0</v>
      </c>
      <c r="T821" s="56">
        <f>Таблица255445[[#This Row],[Витрина]]-(Q821+S821)</f>
        <v>0</v>
      </c>
    </row>
    <row r="822" spans="1:20" hidden="1">
      <c r="A822" t="s">
        <v>589</v>
      </c>
      <c r="B822" s="10">
        <v>22600</v>
      </c>
      <c r="D822" s="11" t="str">
        <f t="shared" si="103"/>
        <v/>
      </c>
      <c r="E822" s="14"/>
      <c r="F822" s="13" t="str">
        <f t="shared" si="96"/>
        <v/>
      </c>
      <c r="G822" s="22">
        <v>3.5000000000000003E-2</v>
      </c>
      <c r="H822" s="13" t="str">
        <f t="shared" si="97"/>
        <v/>
      </c>
      <c r="I822" s="11"/>
      <c r="J822" s="14">
        <v>1.4999999999999999E-2</v>
      </c>
      <c r="K822" s="15" t="str">
        <f t="shared" si="98"/>
        <v/>
      </c>
      <c r="L822" s="16">
        <f t="shared" si="99"/>
        <v>0</v>
      </c>
      <c r="M822" s="11" t="str">
        <f t="shared" si="100"/>
        <v/>
      </c>
      <c r="N822" s="17" t="str">
        <f t="shared" si="101"/>
        <v/>
      </c>
      <c r="O822" s="32" t="str">
        <f t="shared" si="102"/>
        <v/>
      </c>
      <c r="P822" s="55"/>
      <c r="Q822" s="54">
        <f>Таблица255445[[#This Row],[Витрина]]*11%</f>
        <v>0</v>
      </c>
      <c r="R822" s="56">
        <f>Таблица255445[[#This Row],[Витрина]]-Q822</f>
        <v>0</v>
      </c>
      <c r="S822" s="57">
        <f>Таблица255445[[#This Row],[Витрина]]*8%</f>
        <v>0</v>
      </c>
      <c r="T822" s="56">
        <f>Таблица255445[[#This Row],[Витрина]]-(Q822+S822)</f>
        <v>0</v>
      </c>
    </row>
    <row r="823" spans="1:20" hidden="1">
      <c r="A823" t="s">
        <v>590</v>
      </c>
      <c r="B823" s="10">
        <v>22600</v>
      </c>
      <c r="D823" s="11" t="str">
        <f t="shared" si="103"/>
        <v/>
      </c>
      <c r="E823" s="14"/>
      <c r="F823" s="13" t="str">
        <f t="shared" si="96"/>
        <v/>
      </c>
      <c r="G823" s="22">
        <v>3.5000000000000003E-2</v>
      </c>
      <c r="H823" s="13" t="str">
        <f t="shared" si="97"/>
        <v/>
      </c>
      <c r="I823" s="11"/>
      <c r="J823" s="14">
        <v>1.4999999999999999E-2</v>
      </c>
      <c r="K823" s="15" t="str">
        <f t="shared" si="98"/>
        <v/>
      </c>
      <c r="L823" s="16">
        <f t="shared" si="99"/>
        <v>0</v>
      </c>
      <c r="M823" s="11" t="str">
        <f t="shared" si="100"/>
        <v/>
      </c>
      <c r="N823" s="17" t="str">
        <f t="shared" si="101"/>
        <v/>
      </c>
      <c r="O823" s="32" t="str">
        <f t="shared" si="102"/>
        <v/>
      </c>
      <c r="P823" s="55"/>
      <c r="Q823" s="54">
        <f>Таблица255445[[#This Row],[Витрина]]*11%</f>
        <v>0</v>
      </c>
      <c r="R823" s="56">
        <f>Таблица255445[[#This Row],[Витрина]]-Q823</f>
        <v>0</v>
      </c>
      <c r="S823" s="57">
        <f>Таблица255445[[#This Row],[Витрина]]*8%</f>
        <v>0</v>
      </c>
      <c r="T823" s="56">
        <f>Таблица255445[[#This Row],[Витрина]]-(Q823+S823)</f>
        <v>0</v>
      </c>
    </row>
    <row r="824" spans="1:20" hidden="1">
      <c r="A824" t="s">
        <v>591</v>
      </c>
      <c r="B824" s="10">
        <v>22600</v>
      </c>
      <c r="D824" s="11" t="str">
        <f t="shared" si="103"/>
        <v/>
      </c>
      <c r="E824" s="14"/>
      <c r="F824" s="13" t="str">
        <f t="shared" si="96"/>
        <v/>
      </c>
      <c r="G824" s="22">
        <v>3.5000000000000003E-2</v>
      </c>
      <c r="H824" s="13" t="str">
        <f t="shared" si="97"/>
        <v/>
      </c>
      <c r="I824" s="11"/>
      <c r="J824" s="14">
        <v>1.4999999999999999E-2</v>
      </c>
      <c r="K824" s="15" t="str">
        <f t="shared" si="98"/>
        <v/>
      </c>
      <c r="L824" s="16">
        <f t="shared" si="99"/>
        <v>0</v>
      </c>
      <c r="M824" s="11" t="str">
        <f t="shared" si="100"/>
        <v/>
      </c>
      <c r="N824" s="17" t="str">
        <f t="shared" si="101"/>
        <v/>
      </c>
      <c r="O824" s="32" t="str">
        <f t="shared" si="102"/>
        <v/>
      </c>
      <c r="P824" s="55"/>
      <c r="Q824" s="54">
        <f>Таблица255445[[#This Row],[Витрина]]*11%</f>
        <v>0</v>
      </c>
      <c r="R824" s="56">
        <f>Таблица255445[[#This Row],[Витрина]]-Q824</f>
        <v>0</v>
      </c>
      <c r="S824" s="57">
        <f>Таблица255445[[#This Row],[Витрина]]*8%</f>
        <v>0</v>
      </c>
      <c r="T824" s="56">
        <f>Таблица255445[[#This Row],[Витрина]]-(Q824+S824)</f>
        <v>0</v>
      </c>
    </row>
    <row r="825" spans="1:20" hidden="1">
      <c r="A825" t="s">
        <v>592</v>
      </c>
      <c r="B825" s="10">
        <v>24600</v>
      </c>
      <c r="D825" s="11" t="str">
        <f t="shared" si="103"/>
        <v/>
      </c>
      <c r="E825" s="14"/>
      <c r="F825" s="13" t="str">
        <f t="shared" si="96"/>
        <v/>
      </c>
      <c r="G825" s="22">
        <v>3.5000000000000003E-2</v>
      </c>
      <c r="H825" s="13" t="str">
        <f t="shared" si="97"/>
        <v/>
      </c>
      <c r="I825" s="11"/>
      <c r="J825" s="14">
        <v>1.4999999999999999E-2</v>
      </c>
      <c r="K825" s="15" t="str">
        <f t="shared" si="98"/>
        <v/>
      </c>
      <c r="L825" s="16">
        <f t="shared" si="99"/>
        <v>0</v>
      </c>
      <c r="M825" s="11" t="str">
        <f t="shared" si="100"/>
        <v/>
      </c>
      <c r="N825" s="17" t="str">
        <f t="shared" si="101"/>
        <v/>
      </c>
      <c r="O825" s="32" t="str">
        <f t="shared" si="102"/>
        <v/>
      </c>
      <c r="P825" s="55"/>
      <c r="Q825" s="54">
        <f>Таблица255445[[#This Row],[Витрина]]*11%</f>
        <v>0</v>
      </c>
      <c r="R825" s="56">
        <f>Таблица255445[[#This Row],[Витрина]]-Q825</f>
        <v>0</v>
      </c>
      <c r="S825" s="57">
        <f>Таблица255445[[#This Row],[Витрина]]*8%</f>
        <v>0</v>
      </c>
      <c r="T825" s="56">
        <f>Таблица255445[[#This Row],[Витрина]]-(Q825+S825)</f>
        <v>0</v>
      </c>
    </row>
    <row r="826" spans="1:20" hidden="1">
      <c r="A826" t="s">
        <v>593</v>
      </c>
      <c r="B826" s="10">
        <v>24600</v>
      </c>
      <c r="D826" s="11" t="str">
        <f t="shared" si="103"/>
        <v/>
      </c>
      <c r="E826" s="14"/>
      <c r="F826" s="13" t="str">
        <f t="shared" si="96"/>
        <v/>
      </c>
      <c r="G826" s="22">
        <v>3.5000000000000003E-2</v>
      </c>
      <c r="H826" s="13" t="str">
        <f t="shared" si="97"/>
        <v/>
      </c>
      <c r="I826" s="11"/>
      <c r="J826" s="14">
        <v>1.4999999999999999E-2</v>
      </c>
      <c r="K826" s="15" t="str">
        <f t="shared" si="98"/>
        <v/>
      </c>
      <c r="L826" s="16">
        <f t="shared" si="99"/>
        <v>0</v>
      </c>
      <c r="M826" s="11" t="str">
        <f t="shared" si="100"/>
        <v/>
      </c>
      <c r="N826" s="17" t="str">
        <f t="shared" si="101"/>
        <v/>
      </c>
      <c r="O826" s="32" t="str">
        <f t="shared" si="102"/>
        <v/>
      </c>
      <c r="P826" s="55"/>
      <c r="Q826" s="54">
        <f>Таблица255445[[#This Row],[Витрина]]*11%</f>
        <v>0</v>
      </c>
      <c r="R826" s="56">
        <f>Таблица255445[[#This Row],[Витрина]]-Q826</f>
        <v>0</v>
      </c>
      <c r="S826" s="57">
        <f>Таблица255445[[#This Row],[Витрина]]*8%</f>
        <v>0</v>
      </c>
      <c r="T826" s="56">
        <f>Таблица255445[[#This Row],[Витрина]]-(Q826+S826)</f>
        <v>0</v>
      </c>
    </row>
    <row r="827" spans="1:20" hidden="1">
      <c r="A827" t="s">
        <v>594</v>
      </c>
      <c r="B827" s="10">
        <v>24600</v>
      </c>
      <c r="D827" s="11" t="str">
        <f t="shared" si="103"/>
        <v/>
      </c>
      <c r="E827" s="14"/>
      <c r="F827" s="13" t="str">
        <f t="shared" si="96"/>
        <v/>
      </c>
      <c r="G827" s="22">
        <v>3.5000000000000003E-2</v>
      </c>
      <c r="H827" s="13" t="str">
        <f t="shared" si="97"/>
        <v/>
      </c>
      <c r="I827" s="11"/>
      <c r="J827" s="14">
        <v>1.4999999999999999E-2</v>
      </c>
      <c r="K827" s="15" t="str">
        <f t="shared" si="98"/>
        <v/>
      </c>
      <c r="L827" s="16">
        <f t="shared" si="99"/>
        <v>0</v>
      </c>
      <c r="M827" s="11" t="str">
        <f t="shared" si="100"/>
        <v/>
      </c>
      <c r="N827" s="17" t="str">
        <f t="shared" si="101"/>
        <v/>
      </c>
      <c r="O827" s="32" t="str">
        <f t="shared" si="102"/>
        <v/>
      </c>
      <c r="P827" s="55"/>
      <c r="Q827" s="54">
        <f>Таблица255445[[#This Row],[Витрина]]*11%</f>
        <v>0</v>
      </c>
      <c r="R827" s="56">
        <f>Таблица255445[[#This Row],[Витрина]]-Q827</f>
        <v>0</v>
      </c>
      <c r="S827" s="57">
        <f>Таблица255445[[#This Row],[Витрина]]*8%</f>
        <v>0</v>
      </c>
      <c r="T827" s="56">
        <f>Таблица255445[[#This Row],[Витрина]]-(Q827+S827)</f>
        <v>0</v>
      </c>
    </row>
    <row r="828" spans="1:20" hidden="1">
      <c r="A828" s="19"/>
      <c r="D828" s="11" t="str">
        <f t="shared" si="103"/>
        <v/>
      </c>
      <c r="E828" s="14"/>
      <c r="F828" s="13" t="str">
        <f t="shared" si="96"/>
        <v/>
      </c>
      <c r="G828" s="22">
        <v>3.5000000000000003E-2</v>
      </c>
      <c r="H828" s="13" t="str">
        <f t="shared" si="97"/>
        <v/>
      </c>
      <c r="I828" s="11"/>
      <c r="J828" s="14">
        <v>1.4999999999999999E-2</v>
      </c>
      <c r="K828" s="15" t="str">
        <f t="shared" si="98"/>
        <v/>
      </c>
      <c r="L828" s="16">
        <f t="shared" si="99"/>
        <v>0</v>
      </c>
      <c r="M828" s="11" t="str">
        <f t="shared" si="100"/>
        <v/>
      </c>
      <c r="N828" s="17" t="str">
        <f t="shared" si="101"/>
        <v/>
      </c>
      <c r="O828" s="32" t="str">
        <f t="shared" si="102"/>
        <v/>
      </c>
      <c r="P828" s="55"/>
      <c r="Q828" s="54">
        <f>Таблица255445[[#This Row],[Витрина]]*11%</f>
        <v>0</v>
      </c>
      <c r="R828" s="56">
        <f>Таблица255445[[#This Row],[Витрина]]-Q828</f>
        <v>0</v>
      </c>
      <c r="S828" s="57">
        <f>Таблица255445[[#This Row],[Витрина]]*8%</f>
        <v>0</v>
      </c>
      <c r="T828" s="56">
        <f>Таблица255445[[#This Row],[Витрина]]-(Q828+S828)</f>
        <v>0</v>
      </c>
    </row>
    <row r="829" spans="1:20" hidden="1">
      <c r="A829" t="s">
        <v>595</v>
      </c>
      <c r="B829" s="10">
        <v>34000</v>
      </c>
      <c r="D829" s="11" t="str">
        <f t="shared" si="103"/>
        <v/>
      </c>
      <c r="E829" s="14"/>
      <c r="F829" s="13" t="str">
        <f t="shared" si="96"/>
        <v/>
      </c>
      <c r="G829" s="22">
        <v>3.5000000000000003E-2</v>
      </c>
      <c r="H829" s="13" t="str">
        <f t="shared" si="97"/>
        <v/>
      </c>
      <c r="I829" s="11"/>
      <c r="J829" s="14">
        <v>1.4999999999999999E-2</v>
      </c>
      <c r="K829" s="15" t="str">
        <f t="shared" si="98"/>
        <v/>
      </c>
      <c r="L829" s="16">
        <f t="shared" si="99"/>
        <v>0</v>
      </c>
      <c r="M829" s="11" t="str">
        <f t="shared" si="100"/>
        <v/>
      </c>
      <c r="N829" s="17" t="str">
        <f t="shared" si="101"/>
        <v/>
      </c>
      <c r="O829" s="32" t="str">
        <f t="shared" si="102"/>
        <v/>
      </c>
      <c r="P829" s="55"/>
      <c r="Q829" s="54">
        <f>Таблица255445[[#This Row],[Витрина]]*11%</f>
        <v>0</v>
      </c>
      <c r="R829" s="56">
        <f>Таблица255445[[#This Row],[Витрина]]-Q829</f>
        <v>0</v>
      </c>
      <c r="S829" s="57">
        <f>Таблица255445[[#This Row],[Витрина]]*8%</f>
        <v>0</v>
      </c>
      <c r="T829" s="56">
        <f>Таблица255445[[#This Row],[Витрина]]-(Q829+S829)</f>
        <v>0</v>
      </c>
    </row>
    <row r="830" spans="1:20" hidden="1">
      <c r="A830" t="s">
        <v>596</v>
      </c>
      <c r="B830" s="10">
        <v>34000</v>
      </c>
      <c r="D830" s="11" t="str">
        <f t="shared" si="103"/>
        <v/>
      </c>
      <c r="E830" s="14"/>
      <c r="F830" s="13" t="str">
        <f t="shared" si="96"/>
        <v/>
      </c>
      <c r="G830" s="22">
        <v>3.5000000000000003E-2</v>
      </c>
      <c r="H830" s="13" t="str">
        <f t="shared" si="97"/>
        <v/>
      </c>
      <c r="I830" s="11"/>
      <c r="J830" s="14">
        <v>1.4999999999999999E-2</v>
      </c>
      <c r="K830" s="15" t="str">
        <f t="shared" si="98"/>
        <v/>
      </c>
      <c r="L830" s="16">
        <f t="shared" si="99"/>
        <v>0</v>
      </c>
      <c r="M830" s="11" t="str">
        <f t="shared" si="100"/>
        <v/>
      </c>
      <c r="N830" s="17" t="str">
        <f t="shared" si="101"/>
        <v/>
      </c>
      <c r="O830" s="32" t="str">
        <f t="shared" si="102"/>
        <v/>
      </c>
      <c r="P830" s="55"/>
      <c r="Q830" s="54">
        <f>Таблица255445[[#This Row],[Витрина]]*11%</f>
        <v>0</v>
      </c>
      <c r="R830" s="56">
        <f>Таблица255445[[#This Row],[Витрина]]-Q830</f>
        <v>0</v>
      </c>
      <c r="S830" s="57">
        <f>Таблица255445[[#This Row],[Витрина]]*8%</f>
        <v>0</v>
      </c>
      <c r="T830" s="56">
        <f>Таблица255445[[#This Row],[Витрина]]-(Q830+S830)</f>
        <v>0</v>
      </c>
    </row>
    <row r="831" spans="1:20" hidden="1">
      <c r="A831" s="19"/>
      <c r="D831" s="11" t="str">
        <f t="shared" si="103"/>
        <v/>
      </c>
      <c r="E831" s="14"/>
      <c r="F831" s="13" t="str">
        <f t="shared" si="96"/>
        <v/>
      </c>
      <c r="G831" s="22">
        <v>3.5000000000000003E-2</v>
      </c>
      <c r="H831" s="13" t="str">
        <f t="shared" si="97"/>
        <v/>
      </c>
      <c r="I831" s="11"/>
      <c r="J831" s="14">
        <v>1.4999999999999999E-2</v>
      </c>
      <c r="K831" s="15" t="str">
        <f t="shared" si="98"/>
        <v/>
      </c>
      <c r="L831" s="16">
        <f t="shared" si="99"/>
        <v>0</v>
      </c>
      <c r="M831" s="11" t="str">
        <f t="shared" si="100"/>
        <v/>
      </c>
      <c r="N831" s="17" t="str">
        <f t="shared" si="101"/>
        <v/>
      </c>
      <c r="O831" s="32" t="str">
        <f t="shared" si="102"/>
        <v/>
      </c>
      <c r="P831" s="55"/>
      <c r="Q831" s="54">
        <f>Таблица255445[[#This Row],[Витрина]]*11%</f>
        <v>0</v>
      </c>
      <c r="R831" s="56">
        <f>Таблица255445[[#This Row],[Витрина]]-Q831</f>
        <v>0</v>
      </c>
      <c r="S831" s="57">
        <f>Таблица255445[[#This Row],[Витрина]]*8%</f>
        <v>0</v>
      </c>
      <c r="T831" s="56">
        <f>Таблица255445[[#This Row],[Витрина]]-(Q831+S831)</f>
        <v>0</v>
      </c>
    </row>
    <row r="832" spans="1:20" hidden="1">
      <c r="A832" t="s">
        <v>597</v>
      </c>
      <c r="B832" s="10">
        <v>36400</v>
      </c>
      <c r="D832" s="11" t="str">
        <f t="shared" si="103"/>
        <v/>
      </c>
      <c r="E832" s="14"/>
      <c r="F832" s="13" t="str">
        <f t="shared" si="96"/>
        <v/>
      </c>
      <c r="G832" s="22">
        <v>3.5000000000000003E-2</v>
      </c>
      <c r="H832" s="13" t="str">
        <f t="shared" si="97"/>
        <v/>
      </c>
      <c r="I832" s="11"/>
      <c r="J832" s="14">
        <v>1.4999999999999999E-2</v>
      </c>
      <c r="K832" s="15" t="str">
        <f t="shared" si="98"/>
        <v/>
      </c>
      <c r="L832" s="16">
        <f t="shared" si="99"/>
        <v>0</v>
      </c>
      <c r="M832" s="11" t="str">
        <f t="shared" si="100"/>
        <v/>
      </c>
      <c r="N832" s="17" t="str">
        <f t="shared" si="101"/>
        <v/>
      </c>
      <c r="O832" s="32" t="str">
        <f t="shared" si="102"/>
        <v/>
      </c>
      <c r="P832" s="55"/>
      <c r="Q832" s="54">
        <f>Таблица255445[[#This Row],[Витрина]]*11%</f>
        <v>0</v>
      </c>
      <c r="R832" s="56">
        <f>Таблица255445[[#This Row],[Витрина]]-Q832</f>
        <v>0</v>
      </c>
      <c r="S832" s="57">
        <f>Таблица255445[[#This Row],[Витрина]]*8%</f>
        <v>0</v>
      </c>
      <c r="T832" s="56">
        <f>Таблица255445[[#This Row],[Витрина]]-(Q832+S832)</f>
        <v>0</v>
      </c>
    </row>
    <row r="833" spans="1:20" hidden="1">
      <c r="A833" t="s">
        <v>598</v>
      </c>
      <c r="B833" s="10">
        <v>36400</v>
      </c>
      <c r="D833" s="11" t="str">
        <f t="shared" si="103"/>
        <v/>
      </c>
      <c r="E833" s="14"/>
      <c r="F833" s="13" t="str">
        <f t="shared" si="96"/>
        <v/>
      </c>
      <c r="G833" s="22">
        <v>3.5000000000000003E-2</v>
      </c>
      <c r="H833" s="13" t="str">
        <f t="shared" si="97"/>
        <v/>
      </c>
      <c r="I833" s="11"/>
      <c r="J833" s="14">
        <v>1.4999999999999999E-2</v>
      </c>
      <c r="K833" s="15" t="str">
        <f t="shared" si="98"/>
        <v/>
      </c>
      <c r="L833" s="16">
        <f t="shared" si="99"/>
        <v>0</v>
      </c>
      <c r="M833" s="11" t="str">
        <f t="shared" si="100"/>
        <v/>
      </c>
      <c r="N833" s="17" t="str">
        <f t="shared" si="101"/>
        <v/>
      </c>
      <c r="O833" s="32" t="str">
        <f t="shared" si="102"/>
        <v/>
      </c>
      <c r="P833" s="55"/>
      <c r="Q833" s="54">
        <f>Таблица255445[[#This Row],[Витрина]]*11%</f>
        <v>0</v>
      </c>
      <c r="R833" s="56">
        <f>Таблица255445[[#This Row],[Витрина]]-Q833</f>
        <v>0</v>
      </c>
      <c r="S833" s="57">
        <f>Таблица255445[[#This Row],[Витрина]]*8%</f>
        <v>0</v>
      </c>
      <c r="T833" s="56">
        <f>Таблица255445[[#This Row],[Витрина]]-(Q833+S833)</f>
        <v>0</v>
      </c>
    </row>
    <row r="834" spans="1:20" hidden="1">
      <c r="A834" t="s">
        <v>599</v>
      </c>
      <c r="B834" s="10">
        <v>36400</v>
      </c>
      <c r="D834" s="11" t="str">
        <f t="shared" si="103"/>
        <v/>
      </c>
      <c r="E834" s="14"/>
      <c r="F834" s="13" t="str">
        <f t="shared" si="96"/>
        <v/>
      </c>
      <c r="G834" s="22">
        <v>3.5000000000000003E-2</v>
      </c>
      <c r="H834" s="13" t="str">
        <f t="shared" si="97"/>
        <v/>
      </c>
      <c r="I834" s="11"/>
      <c r="J834" s="14">
        <v>1.4999999999999999E-2</v>
      </c>
      <c r="K834" s="15" t="str">
        <f t="shared" si="98"/>
        <v/>
      </c>
      <c r="L834" s="16">
        <f t="shared" si="99"/>
        <v>0</v>
      </c>
      <c r="M834" s="11" t="str">
        <f t="shared" si="100"/>
        <v/>
      </c>
      <c r="N834" s="17" t="str">
        <f t="shared" si="101"/>
        <v/>
      </c>
      <c r="O834" s="32" t="str">
        <f t="shared" si="102"/>
        <v/>
      </c>
      <c r="P834" s="55"/>
      <c r="Q834" s="54">
        <f>Таблица255445[[#This Row],[Витрина]]*11%</f>
        <v>0</v>
      </c>
      <c r="R834" s="56">
        <f>Таблица255445[[#This Row],[Витрина]]-Q834</f>
        <v>0</v>
      </c>
      <c r="S834" s="57">
        <f>Таблица255445[[#This Row],[Витрина]]*8%</f>
        <v>0</v>
      </c>
      <c r="T834" s="56">
        <f>Таблица255445[[#This Row],[Витрина]]-(Q834+S834)</f>
        <v>0</v>
      </c>
    </row>
    <row r="835" spans="1:20" hidden="1">
      <c r="A835" t="s">
        <v>600</v>
      </c>
      <c r="B835" s="10">
        <v>38400</v>
      </c>
      <c r="D835" s="11" t="str">
        <f t="shared" si="103"/>
        <v/>
      </c>
      <c r="E835" s="14"/>
      <c r="F835" s="13" t="str">
        <f t="shared" si="96"/>
        <v/>
      </c>
      <c r="G835" s="22">
        <v>3.5000000000000003E-2</v>
      </c>
      <c r="H835" s="13" t="str">
        <f t="shared" si="97"/>
        <v/>
      </c>
      <c r="I835" s="11"/>
      <c r="J835" s="14">
        <v>1.4999999999999999E-2</v>
      </c>
      <c r="K835" s="15" t="str">
        <f t="shared" si="98"/>
        <v/>
      </c>
      <c r="L835" s="16">
        <f t="shared" si="99"/>
        <v>0</v>
      </c>
      <c r="M835" s="11" t="str">
        <f t="shared" si="100"/>
        <v/>
      </c>
      <c r="N835" s="17" t="str">
        <f t="shared" si="101"/>
        <v/>
      </c>
      <c r="O835" s="32" t="str">
        <f t="shared" si="102"/>
        <v/>
      </c>
      <c r="P835" s="55"/>
      <c r="Q835" s="54">
        <f>Таблица255445[[#This Row],[Витрина]]*11%</f>
        <v>0</v>
      </c>
      <c r="R835" s="56">
        <f>Таблица255445[[#This Row],[Витрина]]-Q835</f>
        <v>0</v>
      </c>
      <c r="S835" s="57">
        <f>Таблица255445[[#This Row],[Витрина]]*8%</f>
        <v>0</v>
      </c>
      <c r="T835" s="56">
        <f>Таблица255445[[#This Row],[Витрина]]-(Q835+S835)</f>
        <v>0</v>
      </c>
    </row>
    <row r="836" spans="1:20" hidden="1">
      <c r="A836" t="s">
        <v>601</v>
      </c>
      <c r="B836" s="10">
        <v>38400</v>
      </c>
      <c r="D836" s="11" t="str">
        <f t="shared" si="103"/>
        <v/>
      </c>
      <c r="E836" s="14"/>
      <c r="F836" s="13" t="str">
        <f t="shared" si="96"/>
        <v/>
      </c>
      <c r="G836" s="22">
        <v>3.5000000000000003E-2</v>
      </c>
      <c r="H836" s="13" t="str">
        <f t="shared" si="97"/>
        <v/>
      </c>
      <c r="I836" s="11"/>
      <c r="J836" s="14">
        <v>1.4999999999999999E-2</v>
      </c>
      <c r="K836" s="15" t="str">
        <f t="shared" si="98"/>
        <v/>
      </c>
      <c r="L836" s="16">
        <f t="shared" si="99"/>
        <v>0</v>
      </c>
      <c r="M836" s="11" t="str">
        <f t="shared" si="100"/>
        <v/>
      </c>
      <c r="N836" s="17" t="str">
        <f t="shared" si="101"/>
        <v/>
      </c>
      <c r="O836" s="32" t="str">
        <f t="shared" si="102"/>
        <v/>
      </c>
      <c r="P836" s="55"/>
      <c r="Q836" s="54">
        <f>Таблица255445[[#This Row],[Витрина]]*11%</f>
        <v>0</v>
      </c>
      <c r="R836" s="56">
        <f>Таблица255445[[#This Row],[Витрина]]-Q836</f>
        <v>0</v>
      </c>
      <c r="S836" s="57">
        <f>Таблица255445[[#This Row],[Витрина]]*8%</f>
        <v>0</v>
      </c>
      <c r="T836" s="56">
        <f>Таблица255445[[#This Row],[Витрина]]-(Q836+S836)</f>
        <v>0</v>
      </c>
    </row>
    <row r="837" spans="1:20" hidden="1">
      <c r="A837" t="s">
        <v>602</v>
      </c>
      <c r="B837" s="10">
        <v>38400</v>
      </c>
      <c r="D837" s="11" t="str">
        <f t="shared" si="103"/>
        <v/>
      </c>
      <c r="E837" s="14"/>
      <c r="F837" s="13" t="str">
        <f t="shared" si="96"/>
        <v/>
      </c>
      <c r="G837" s="22">
        <v>3.5000000000000003E-2</v>
      </c>
      <c r="H837" s="13" t="str">
        <f t="shared" si="97"/>
        <v/>
      </c>
      <c r="I837" s="11"/>
      <c r="J837" s="14">
        <v>1.4999999999999999E-2</v>
      </c>
      <c r="K837" s="15" t="str">
        <f t="shared" si="98"/>
        <v/>
      </c>
      <c r="L837" s="16">
        <f t="shared" si="99"/>
        <v>0</v>
      </c>
      <c r="M837" s="11" t="str">
        <f t="shared" si="100"/>
        <v/>
      </c>
      <c r="N837" s="17" t="str">
        <f t="shared" si="101"/>
        <v/>
      </c>
      <c r="O837" s="32" t="str">
        <f t="shared" si="102"/>
        <v/>
      </c>
      <c r="P837" s="55"/>
      <c r="Q837" s="54">
        <f>Таблица255445[[#This Row],[Витрина]]*11%</f>
        <v>0</v>
      </c>
      <c r="R837" s="56">
        <f>Таблица255445[[#This Row],[Витрина]]-Q837</f>
        <v>0</v>
      </c>
      <c r="S837" s="57">
        <f>Таблица255445[[#This Row],[Витрина]]*8%</f>
        <v>0</v>
      </c>
      <c r="T837" s="56">
        <f>Таблица255445[[#This Row],[Витрина]]-(Q837+S837)</f>
        <v>0</v>
      </c>
    </row>
    <row r="838" spans="1:20" hidden="1">
      <c r="A838" s="19"/>
      <c r="D838" s="11" t="str">
        <f t="shared" si="103"/>
        <v/>
      </c>
      <c r="E838" s="14"/>
      <c r="F838" s="13" t="str">
        <f t="shared" si="96"/>
        <v/>
      </c>
      <c r="G838" s="22">
        <v>3.5000000000000003E-2</v>
      </c>
      <c r="H838" s="13" t="str">
        <f t="shared" si="97"/>
        <v/>
      </c>
      <c r="I838" s="11"/>
      <c r="J838" s="14">
        <v>1.4999999999999999E-2</v>
      </c>
      <c r="K838" s="15" t="str">
        <f t="shared" si="98"/>
        <v/>
      </c>
      <c r="L838" s="16">
        <f t="shared" si="99"/>
        <v>0</v>
      </c>
      <c r="M838" s="11" t="str">
        <f t="shared" si="100"/>
        <v/>
      </c>
      <c r="N838" s="17" t="str">
        <f t="shared" si="101"/>
        <v/>
      </c>
      <c r="O838" s="32" t="str">
        <f t="shared" si="102"/>
        <v/>
      </c>
      <c r="P838" s="55"/>
      <c r="Q838" s="54">
        <f>Таблица255445[[#This Row],[Витрина]]*11%</f>
        <v>0</v>
      </c>
      <c r="R838" s="56">
        <f>Таблица255445[[#This Row],[Витрина]]-Q838</f>
        <v>0</v>
      </c>
      <c r="S838" s="57">
        <f>Таблица255445[[#This Row],[Витрина]]*8%</f>
        <v>0</v>
      </c>
      <c r="T838" s="56">
        <f>Таблица255445[[#This Row],[Витрина]]-(Q838+S838)</f>
        <v>0</v>
      </c>
    </row>
    <row r="839" spans="1:20" hidden="1">
      <c r="A839" t="s">
        <v>603</v>
      </c>
      <c r="B839" s="10">
        <v>49000</v>
      </c>
      <c r="D839" s="11" t="str">
        <f t="shared" si="103"/>
        <v/>
      </c>
      <c r="E839" s="14"/>
      <c r="F839" s="13" t="str">
        <f t="shared" si="96"/>
        <v/>
      </c>
      <c r="G839" s="22">
        <v>3.5000000000000003E-2</v>
      </c>
      <c r="H839" s="13" t="str">
        <f t="shared" si="97"/>
        <v/>
      </c>
      <c r="I839" s="11"/>
      <c r="J839" s="14">
        <v>1.4999999999999999E-2</v>
      </c>
      <c r="K839" s="15" t="str">
        <f t="shared" si="98"/>
        <v/>
      </c>
      <c r="L839" s="16">
        <f t="shared" si="99"/>
        <v>0</v>
      </c>
      <c r="M839" s="11" t="str">
        <f t="shared" si="100"/>
        <v/>
      </c>
      <c r="N839" s="17" t="str">
        <f t="shared" si="101"/>
        <v/>
      </c>
      <c r="O839" s="32" t="str">
        <f t="shared" si="102"/>
        <v/>
      </c>
      <c r="P839" s="55"/>
      <c r="Q839" s="54">
        <f>Таблица255445[[#This Row],[Витрина]]*11%</f>
        <v>0</v>
      </c>
      <c r="R839" s="56">
        <f>Таблица255445[[#This Row],[Витрина]]-Q839</f>
        <v>0</v>
      </c>
      <c r="S839" s="57">
        <f>Таблица255445[[#This Row],[Витрина]]*8%</f>
        <v>0</v>
      </c>
      <c r="T839" s="56">
        <f>Таблица255445[[#This Row],[Витрина]]-(Q839+S839)</f>
        <v>0</v>
      </c>
    </row>
    <row r="840" spans="1:20" hidden="1">
      <c r="A840" t="s">
        <v>604</v>
      </c>
      <c r="B840" s="10">
        <v>49000</v>
      </c>
      <c r="D840" s="11" t="str">
        <f t="shared" si="103"/>
        <v/>
      </c>
      <c r="E840" s="14"/>
      <c r="F840" s="13" t="str">
        <f t="shared" si="96"/>
        <v/>
      </c>
      <c r="G840" s="22">
        <v>3.5000000000000003E-2</v>
      </c>
      <c r="H840" s="13" t="str">
        <f t="shared" si="97"/>
        <v/>
      </c>
      <c r="I840" s="11"/>
      <c r="J840" s="14">
        <v>1.4999999999999999E-2</v>
      </c>
      <c r="K840" s="15" t="str">
        <f t="shared" si="98"/>
        <v/>
      </c>
      <c r="L840" s="16">
        <f t="shared" si="99"/>
        <v>0</v>
      </c>
      <c r="M840" s="11" t="str">
        <f t="shared" si="100"/>
        <v/>
      </c>
      <c r="N840" s="17" t="str">
        <f t="shared" si="101"/>
        <v/>
      </c>
      <c r="O840" s="32" t="str">
        <f t="shared" si="102"/>
        <v/>
      </c>
      <c r="P840" s="55"/>
      <c r="Q840" s="54">
        <f>Таблица255445[[#This Row],[Витрина]]*11%</f>
        <v>0</v>
      </c>
      <c r="R840" s="56">
        <f>Таблица255445[[#This Row],[Витрина]]-Q840</f>
        <v>0</v>
      </c>
      <c r="S840" s="57">
        <f>Таблица255445[[#This Row],[Витрина]]*8%</f>
        <v>0</v>
      </c>
      <c r="T840" s="56">
        <f>Таблица255445[[#This Row],[Витрина]]-(Q840+S840)</f>
        <v>0</v>
      </c>
    </row>
    <row r="841" spans="1:20" hidden="1">
      <c r="A841" t="s">
        <v>605</v>
      </c>
      <c r="B841" s="10">
        <v>52000</v>
      </c>
      <c r="D841" s="11" t="str">
        <f t="shared" si="103"/>
        <v/>
      </c>
      <c r="E841" s="14"/>
      <c r="F841" s="13" t="str">
        <f t="shared" si="96"/>
        <v/>
      </c>
      <c r="G841" s="22">
        <v>3.5000000000000003E-2</v>
      </c>
      <c r="H841" s="13" t="str">
        <f t="shared" si="97"/>
        <v/>
      </c>
      <c r="I841" s="11"/>
      <c r="J841" s="14">
        <v>1.4999999999999999E-2</v>
      </c>
      <c r="K841" s="15" t="str">
        <f t="shared" si="98"/>
        <v/>
      </c>
      <c r="L841" s="16">
        <f t="shared" si="99"/>
        <v>0</v>
      </c>
      <c r="M841" s="11" t="str">
        <f t="shared" si="100"/>
        <v/>
      </c>
      <c r="N841" s="17" t="str">
        <f t="shared" si="101"/>
        <v/>
      </c>
      <c r="O841" s="32" t="str">
        <f t="shared" si="102"/>
        <v/>
      </c>
      <c r="P841" s="55"/>
      <c r="Q841" s="54">
        <f>Таблица255445[[#This Row],[Витрина]]*11%</f>
        <v>0</v>
      </c>
      <c r="R841" s="56">
        <f>Таблица255445[[#This Row],[Витрина]]-Q841</f>
        <v>0</v>
      </c>
      <c r="S841" s="57">
        <f>Таблица255445[[#This Row],[Витрина]]*8%</f>
        <v>0</v>
      </c>
      <c r="T841" s="56">
        <f>Таблица255445[[#This Row],[Витрина]]-(Q841+S841)</f>
        <v>0</v>
      </c>
    </row>
    <row r="842" spans="1:20" hidden="1">
      <c r="A842" t="s">
        <v>606</v>
      </c>
      <c r="B842" s="10">
        <v>52000</v>
      </c>
      <c r="D842" s="11" t="str">
        <f t="shared" si="103"/>
        <v/>
      </c>
      <c r="E842" s="14"/>
      <c r="F842" s="13" t="str">
        <f t="shared" si="96"/>
        <v/>
      </c>
      <c r="G842" s="22">
        <v>3.5000000000000003E-2</v>
      </c>
      <c r="H842" s="13" t="str">
        <f t="shared" si="97"/>
        <v/>
      </c>
      <c r="I842" s="11"/>
      <c r="J842" s="14">
        <v>1.4999999999999999E-2</v>
      </c>
      <c r="K842" s="15" t="str">
        <f t="shared" si="98"/>
        <v/>
      </c>
      <c r="L842" s="16">
        <f t="shared" si="99"/>
        <v>0</v>
      </c>
      <c r="M842" s="11" t="str">
        <f t="shared" si="100"/>
        <v/>
      </c>
      <c r="N842" s="17" t="str">
        <f t="shared" si="101"/>
        <v/>
      </c>
      <c r="O842" s="32" t="str">
        <f t="shared" si="102"/>
        <v/>
      </c>
      <c r="P842" s="55"/>
      <c r="Q842" s="54">
        <f>Таблица255445[[#This Row],[Витрина]]*11%</f>
        <v>0</v>
      </c>
      <c r="R842" s="56">
        <f>Таблица255445[[#This Row],[Витрина]]-Q842</f>
        <v>0</v>
      </c>
      <c r="S842" s="57">
        <f>Таблица255445[[#This Row],[Витрина]]*8%</f>
        <v>0</v>
      </c>
      <c r="T842" s="56">
        <f>Таблица255445[[#This Row],[Витрина]]-(Q842+S842)</f>
        <v>0</v>
      </c>
    </row>
    <row r="843" spans="1:20" hidden="1">
      <c r="A843" s="29" t="s">
        <v>607</v>
      </c>
      <c r="D843" s="11" t="str">
        <f t="shared" si="103"/>
        <v/>
      </c>
      <c r="E843" s="14"/>
      <c r="F843" s="13" t="str">
        <f t="shared" si="96"/>
        <v/>
      </c>
      <c r="G843" s="22">
        <v>3.5000000000000003E-2</v>
      </c>
      <c r="H843" s="13" t="str">
        <f t="shared" si="97"/>
        <v/>
      </c>
      <c r="I843" s="11"/>
      <c r="J843" s="14">
        <v>1.4999999999999999E-2</v>
      </c>
      <c r="K843" s="15" t="str">
        <f t="shared" si="98"/>
        <v/>
      </c>
      <c r="L843" s="16">
        <f t="shared" si="99"/>
        <v>0</v>
      </c>
      <c r="M843" s="11" t="str">
        <f t="shared" si="100"/>
        <v/>
      </c>
      <c r="N843" s="17" t="str">
        <f t="shared" si="101"/>
        <v/>
      </c>
      <c r="O843" s="32" t="str">
        <f t="shared" si="102"/>
        <v/>
      </c>
      <c r="P843" s="55"/>
      <c r="Q843" s="54">
        <f>Таблица255445[[#This Row],[Витрина]]*11%</f>
        <v>0</v>
      </c>
      <c r="R843" s="56">
        <f>Таблица255445[[#This Row],[Витрина]]-Q843</f>
        <v>0</v>
      </c>
      <c r="S843" s="57">
        <f>Таблица255445[[#This Row],[Витрина]]*8%</f>
        <v>0</v>
      </c>
      <c r="T843" s="56">
        <f>Таблица255445[[#This Row],[Витрина]]-(Q843+S843)</f>
        <v>0</v>
      </c>
    </row>
    <row r="844" spans="1:20" hidden="1">
      <c r="A844" t="s">
        <v>608</v>
      </c>
      <c r="B844" s="10">
        <v>20600</v>
      </c>
      <c r="D844" s="11" t="str">
        <f t="shared" si="103"/>
        <v/>
      </c>
      <c r="E844" s="14"/>
      <c r="F844" s="13" t="str">
        <f t="shared" si="96"/>
        <v/>
      </c>
      <c r="G844" s="22">
        <v>3.5000000000000003E-2</v>
      </c>
      <c r="H844" s="13" t="str">
        <f t="shared" si="97"/>
        <v/>
      </c>
      <c r="I844" s="11"/>
      <c r="J844" s="14">
        <v>1.4999999999999999E-2</v>
      </c>
      <c r="K844" s="15" t="str">
        <f t="shared" si="98"/>
        <v/>
      </c>
      <c r="L844" s="16">
        <f t="shared" si="99"/>
        <v>0</v>
      </c>
      <c r="M844" s="11" t="str">
        <f t="shared" si="100"/>
        <v/>
      </c>
      <c r="N844" s="17" t="str">
        <f t="shared" si="101"/>
        <v/>
      </c>
      <c r="O844" s="32" t="str">
        <f t="shared" si="102"/>
        <v/>
      </c>
      <c r="P844" s="55"/>
      <c r="Q844" s="54">
        <f>Таблица255445[[#This Row],[Витрина]]*11%</f>
        <v>0</v>
      </c>
      <c r="R844" s="56">
        <f>Таблица255445[[#This Row],[Витрина]]-Q844</f>
        <v>0</v>
      </c>
      <c r="S844" s="57">
        <f>Таблица255445[[#This Row],[Витрина]]*8%</f>
        <v>0</v>
      </c>
      <c r="T844" s="56">
        <f>Таблица255445[[#This Row],[Витрина]]-(Q844+S844)</f>
        <v>0</v>
      </c>
    </row>
    <row r="845" spans="1:20" hidden="1">
      <c r="A845" s="19"/>
      <c r="D845" s="11" t="str">
        <f t="shared" si="103"/>
        <v/>
      </c>
      <c r="E845" s="14"/>
      <c r="F845" s="13" t="str">
        <f t="shared" ref="F845:F908" si="104">IF(AND(C845&lt;&gt;"",E845&lt;&gt;""),C845*E845,"")</f>
        <v/>
      </c>
      <c r="G845" s="22">
        <v>3.5000000000000003E-2</v>
      </c>
      <c r="H845" s="13" t="str">
        <f t="shared" ref="H845:H908" si="105">IF(AND(C845&lt;&gt;"",G845&lt;&gt;""),C845*G845,"")</f>
        <v/>
      </c>
      <c r="I845" s="11"/>
      <c r="J845" s="14">
        <v>1.4999999999999999E-2</v>
      </c>
      <c r="K845" s="15" t="str">
        <f t="shared" ref="K845:K908" si="106">IF(AND(C845&lt;&gt;"",J845&lt;&gt;""),C845*J845,"")</f>
        <v/>
      </c>
      <c r="L845" s="16">
        <f t="shared" ref="L845:L908" si="107">IFERROR(C845*1%," ")</f>
        <v>0</v>
      </c>
      <c r="M845" s="11" t="str">
        <f t="shared" ref="M845:M908" si="108">IFERROR((C845-D845)*1.93%," ")</f>
        <v/>
      </c>
      <c r="N845" s="17" t="str">
        <f t="shared" ref="N845:N908" si="109">IF(AND(C845&lt;&gt;"",D845&lt;&gt;"",L845&lt;&gt;""),C845-(B845+D845+L845+M845),"")</f>
        <v/>
      </c>
      <c r="O845" s="32" t="str">
        <f t="shared" ref="O845:O908" si="110">IFERROR((N845/C845)*100%," ")</f>
        <v/>
      </c>
      <c r="P845" s="55"/>
      <c r="Q845" s="54">
        <f>Таблица255445[[#This Row],[Витрина]]*11%</f>
        <v>0</v>
      </c>
      <c r="R845" s="56">
        <f>Таблица255445[[#This Row],[Витрина]]-Q845</f>
        <v>0</v>
      </c>
      <c r="S845" s="57">
        <f>Таблица255445[[#This Row],[Витрина]]*8%</f>
        <v>0</v>
      </c>
      <c r="T845" s="56">
        <f>Таблица255445[[#This Row],[Витрина]]-(Q845+S845)</f>
        <v>0</v>
      </c>
    </row>
    <row r="846" spans="1:20" hidden="1">
      <c r="A846" t="s">
        <v>609</v>
      </c>
      <c r="B846" s="10">
        <v>10400</v>
      </c>
      <c r="D846" s="11" t="str">
        <f t="shared" si="103"/>
        <v/>
      </c>
      <c r="E846" s="14"/>
      <c r="F846" s="13" t="str">
        <f t="shared" si="104"/>
        <v/>
      </c>
      <c r="G846" s="22">
        <v>3.5000000000000003E-2</v>
      </c>
      <c r="H846" s="13" t="str">
        <f t="shared" si="105"/>
        <v/>
      </c>
      <c r="I846" s="11"/>
      <c r="J846" s="14">
        <v>1.4999999999999999E-2</v>
      </c>
      <c r="K846" s="15" t="str">
        <f t="shared" si="106"/>
        <v/>
      </c>
      <c r="L846" s="16">
        <f t="shared" si="107"/>
        <v>0</v>
      </c>
      <c r="M846" s="11" t="str">
        <f t="shared" si="108"/>
        <v/>
      </c>
      <c r="N846" s="17" t="str">
        <f t="shared" si="109"/>
        <v/>
      </c>
      <c r="O846" s="32" t="str">
        <f t="shared" si="110"/>
        <v/>
      </c>
      <c r="P846" s="55"/>
      <c r="Q846" s="54">
        <f>Таблица255445[[#This Row],[Витрина]]*11%</f>
        <v>0</v>
      </c>
      <c r="R846" s="56">
        <f>Таблица255445[[#This Row],[Витрина]]-Q846</f>
        <v>0</v>
      </c>
      <c r="S846" s="57">
        <f>Таблица255445[[#This Row],[Витрина]]*8%</f>
        <v>0</v>
      </c>
      <c r="T846" s="56">
        <f>Таблица255445[[#This Row],[Витрина]]-(Q846+S846)</f>
        <v>0</v>
      </c>
    </row>
    <row r="847" spans="1:20" hidden="1">
      <c r="A847" t="s">
        <v>610</v>
      </c>
      <c r="B847" s="10">
        <v>10400</v>
      </c>
      <c r="D847" s="11" t="str">
        <f t="shared" si="103"/>
        <v/>
      </c>
      <c r="E847" s="14"/>
      <c r="F847" s="13" t="str">
        <f t="shared" si="104"/>
        <v/>
      </c>
      <c r="G847" s="22">
        <v>3.5000000000000003E-2</v>
      </c>
      <c r="H847" s="13" t="str">
        <f t="shared" si="105"/>
        <v/>
      </c>
      <c r="I847" s="11"/>
      <c r="J847" s="14">
        <v>1.4999999999999999E-2</v>
      </c>
      <c r="K847" s="15" t="str">
        <f t="shared" si="106"/>
        <v/>
      </c>
      <c r="L847" s="16">
        <f t="shared" si="107"/>
        <v>0</v>
      </c>
      <c r="M847" s="11" t="str">
        <f t="shared" si="108"/>
        <v/>
      </c>
      <c r="N847" s="17" t="str">
        <f t="shared" si="109"/>
        <v/>
      </c>
      <c r="O847" s="32" t="str">
        <f t="shared" si="110"/>
        <v/>
      </c>
      <c r="P847" s="55"/>
      <c r="Q847" s="54">
        <f>Таблица255445[[#This Row],[Витрина]]*11%</f>
        <v>0</v>
      </c>
      <c r="R847" s="56">
        <f>Таблица255445[[#This Row],[Витрина]]-Q847</f>
        <v>0</v>
      </c>
      <c r="S847" s="57">
        <f>Таблица255445[[#This Row],[Витрина]]*8%</f>
        <v>0</v>
      </c>
      <c r="T847" s="56">
        <f>Таблица255445[[#This Row],[Витрина]]-(Q847+S847)</f>
        <v>0</v>
      </c>
    </row>
    <row r="848" spans="1:20" hidden="1">
      <c r="A848" s="19"/>
      <c r="D848" s="11" t="str">
        <f t="shared" si="103"/>
        <v/>
      </c>
      <c r="E848" s="14"/>
      <c r="F848" s="13" t="str">
        <f t="shared" si="104"/>
        <v/>
      </c>
      <c r="G848" s="22">
        <v>3.5000000000000003E-2</v>
      </c>
      <c r="H848" s="13" t="str">
        <f t="shared" si="105"/>
        <v/>
      </c>
      <c r="I848" s="11"/>
      <c r="J848" s="14">
        <v>1.4999999999999999E-2</v>
      </c>
      <c r="K848" s="15" t="str">
        <f t="shared" si="106"/>
        <v/>
      </c>
      <c r="L848" s="16">
        <f t="shared" si="107"/>
        <v>0</v>
      </c>
      <c r="M848" s="11" t="str">
        <f t="shared" si="108"/>
        <v/>
      </c>
      <c r="N848" s="17" t="str">
        <f t="shared" si="109"/>
        <v/>
      </c>
      <c r="O848" s="32" t="str">
        <f t="shared" si="110"/>
        <v/>
      </c>
      <c r="P848" s="55"/>
      <c r="Q848" s="54">
        <f>Таблица255445[[#This Row],[Витрина]]*11%</f>
        <v>0</v>
      </c>
      <c r="R848" s="56">
        <f>Таблица255445[[#This Row],[Витрина]]-Q848</f>
        <v>0</v>
      </c>
      <c r="S848" s="57">
        <f>Таблица255445[[#This Row],[Витрина]]*8%</f>
        <v>0</v>
      </c>
      <c r="T848" s="56">
        <f>Таблица255445[[#This Row],[Витрина]]-(Q848+S848)</f>
        <v>0</v>
      </c>
    </row>
    <row r="849" spans="1:20" hidden="1">
      <c r="A849" t="s">
        <v>611</v>
      </c>
      <c r="B849" s="10">
        <v>13800</v>
      </c>
      <c r="D849" s="11" t="str">
        <f t="shared" si="103"/>
        <v/>
      </c>
      <c r="E849" s="14"/>
      <c r="F849" s="13" t="str">
        <f t="shared" si="104"/>
        <v/>
      </c>
      <c r="G849" s="22">
        <v>3.5000000000000003E-2</v>
      </c>
      <c r="H849" s="13" t="str">
        <f t="shared" si="105"/>
        <v/>
      </c>
      <c r="I849" s="11"/>
      <c r="J849" s="14">
        <v>1.4999999999999999E-2</v>
      </c>
      <c r="K849" s="15" t="str">
        <f t="shared" si="106"/>
        <v/>
      </c>
      <c r="L849" s="16">
        <f t="shared" si="107"/>
        <v>0</v>
      </c>
      <c r="M849" s="11" t="str">
        <f t="shared" si="108"/>
        <v/>
      </c>
      <c r="N849" s="17" t="str">
        <f t="shared" si="109"/>
        <v/>
      </c>
      <c r="O849" s="32" t="str">
        <f t="shared" si="110"/>
        <v/>
      </c>
      <c r="P849" s="55"/>
      <c r="Q849" s="54">
        <f>Таблица255445[[#This Row],[Витрина]]*11%</f>
        <v>0</v>
      </c>
      <c r="R849" s="56">
        <f>Таблица255445[[#This Row],[Витрина]]-Q849</f>
        <v>0</v>
      </c>
      <c r="S849" s="57">
        <f>Таблица255445[[#This Row],[Витрина]]*8%</f>
        <v>0</v>
      </c>
      <c r="T849" s="56">
        <f>Таблица255445[[#This Row],[Витрина]]-(Q849+S849)</f>
        <v>0</v>
      </c>
    </row>
    <row r="850" spans="1:20" hidden="1">
      <c r="A850" t="s">
        <v>612</v>
      </c>
      <c r="B850" s="10">
        <v>13800</v>
      </c>
      <c r="D850" s="11" t="str">
        <f t="shared" si="103"/>
        <v/>
      </c>
      <c r="E850" s="14"/>
      <c r="F850" s="13" t="str">
        <f t="shared" si="104"/>
        <v/>
      </c>
      <c r="G850" s="22">
        <v>3.5000000000000003E-2</v>
      </c>
      <c r="H850" s="13" t="str">
        <f t="shared" si="105"/>
        <v/>
      </c>
      <c r="I850" s="11"/>
      <c r="J850" s="14">
        <v>1.4999999999999999E-2</v>
      </c>
      <c r="K850" s="15" t="str">
        <f t="shared" si="106"/>
        <v/>
      </c>
      <c r="L850" s="16">
        <f t="shared" si="107"/>
        <v>0</v>
      </c>
      <c r="M850" s="11" t="str">
        <f t="shared" si="108"/>
        <v/>
      </c>
      <c r="N850" s="17" t="str">
        <f t="shared" si="109"/>
        <v/>
      </c>
      <c r="O850" s="32" t="str">
        <f t="shared" si="110"/>
        <v/>
      </c>
      <c r="P850" s="55"/>
      <c r="Q850" s="54">
        <f>Таблица255445[[#This Row],[Витрина]]*11%</f>
        <v>0</v>
      </c>
      <c r="R850" s="56">
        <f>Таблица255445[[#This Row],[Витрина]]-Q850</f>
        <v>0</v>
      </c>
      <c r="S850" s="57">
        <f>Таблица255445[[#This Row],[Витрина]]*8%</f>
        <v>0</v>
      </c>
      <c r="T850" s="56">
        <f>Таблица255445[[#This Row],[Витрина]]-(Q850+S850)</f>
        <v>0</v>
      </c>
    </row>
    <row r="851" spans="1:20" hidden="1">
      <c r="A851" t="s">
        <v>613</v>
      </c>
      <c r="B851" s="10">
        <v>13800</v>
      </c>
      <c r="D851" s="11" t="str">
        <f t="shared" si="103"/>
        <v/>
      </c>
      <c r="E851" s="14"/>
      <c r="F851" s="13" t="str">
        <f t="shared" si="104"/>
        <v/>
      </c>
      <c r="G851" s="22">
        <v>3.5000000000000003E-2</v>
      </c>
      <c r="H851" s="13" t="str">
        <f t="shared" si="105"/>
        <v/>
      </c>
      <c r="I851" s="11"/>
      <c r="J851" s="14">
        <v>1.4999999999999999E-2</v>
      </c>
      <c r="K851" s="15" t="str">
        <f t="shared" si="106"/>
        <v/>
      </c>
      <c r="L851" s="16">
        <f t="shared" si="107"/>
        <v>0</v>
      </c>
      <c r="M851" s="11" t="str">
        <f t="shared" si="108"/>
        <v/>
      </c>
      <c r="N851" s="17" t="str">
        <f t="shared" si="109"/>
        <v/>
      </c>
      <c r="O851" s="32" t="str">
        <f t="shared" si="110"/>
        <v/>
      </c>
      <c r="P851" s="55"/>
      <c r="Q851" s="54">
        <f>Таблица255445[[#This Row],[Витрина]]*11%</f>
        <v>0</v>
      </c>
      <c r="R851" s="56">
        <f>Таблица255445[[#This Row],[Витрина]]-Q851</f>
        <v>0</v>
      </c>
      <c r="S851" s="57">
        <f>Таблица255445[[#This Row],[Витрина]]*8%</f>
        <v>0</v>
      </c>
      <c r="T851" s="56">
        <f>Таблица255445[[#This Row],[Витрина]]-(Q851+S851)</f>
        <v>0</v>
      </c>
    </row>
    <row r="852" spans="1:20" hidden="1">
      <c r="A852" s="19"/>
      <c r="D852" s="11" t="str">
        <f t="shared" si="103"/>
        <v/>
      </c>
      <c r="E852" s="14"/>
      <c r="F852" s="13" t="str">
        <f t="shared" si="104"/>
        <v/>
      </c>
      <c r="G852" s="22">
        <v>3.5000000000000003E-2</v>
      </c>
      <c r="H852" s="13" t="str">
        <f t="shared" si="105"/>
        <v/>
      </c>
      <c r="I852" s="11"/>
      <c r="J852" s="14">
        <v>1.4999999999999999E-2</v>
      </c>
      <c r="K852" s="15" t="str">
        <f t="shared" si="106"/>
        <v/>
      </c>
      <c r="L852" s="16">
        <f t="shared" si="107"/>
        <v>0</v>
      </c>
      <c r="M852" s="11" t="str">
        <f t="shared" si="108"/>
        <v/>
      </c>
      <c r="N852" s="17" t="str">
        <f t="shared" si="109"/>
        <v/>
      </c>
      <c r="O852" s="32" t="str">
        <f t="shared" si="110"/>
        <v/>
      </c>
      <c r="P852" s="55"/>
      <c r="Q852" s="54">
        <f>Таблица255445[[#This Row],[Витрина]]*11%</f>
        <v>0</v>
      </c>
      <c r="R852" s="56">
        <f>Таблица255445[[#This Row],[Витрина]]-Q852</f>
        <v>0</v>
      </c>
      <c r="S852" s="57">
        <f>Таблица255445[[#This Row],[Витрина]]*8%</f>
        <v>0</v>
      </c>
      <c r="T852" s="56">
        <f>Таблица255445[[#This Row],[Витрина]]-(Q852+S852)</f>
        <v>0</v>
      </c>
    </row>
    <row r="853" spans="1:20" hidden="1">
      <c r="A853" t="s">
        <v>614</v>
      </c>
      <c r="B853" s="10">
        <v>20600</v>
      </c>
      <c r="D853" s="11" t="str">
        <f t="shared" si="103"/>
        <v/>
      </c>
      <c r="E853" s="14"/>
      <c r="F853" s="13" t="str">
        <f t="shared" si="104"/>
        <v/>
      </c>
      <c r="G853" s="22">
        <v>3.5000000000000003E-2</v>
      </c>
      <c r="H853" s="13" t="str">
        <f t="shared" si="105"/>
        <v/>
      </c>
      <c r="I853" s="11"/>
      <c r="J853" s="14">
        <v>1.4999999999999999E-2</v>
      </c>
      <c r="K853" s="15" t="str">
        <f t="shared" si="106"/>
        <v/>
      </c>
      <c r="L853" s="16">
        <f t="shared" si="107"/>
        <v>0</v>
      </c>
      <c r="M853" s="11" t="str">
        <f t="shared" si="108"/>
        <v/>
      </c>
      <c r="N853" s="17" t="str">
        <f t="shared" si="109"/>
        <v/>
      </c>
      <c r="O853" s="32" t="str">
        <f t="shared" si="110"/>
        <v/>
      </c>
      <c r="P853" s="55"/>
      <c r="Q853" s="54">
        <f>Таблица255445[[#This Row],[Витрина]]*11%</f>
        <v>0</v>
      </c>
      <c r="R853" s="56">
        <f>Таблица255445[[#This Row],[Витрина]]-Q853</f>
        <v>0</v>
      </c>
      <c r="S853" s="57">
        <f>Таблица255445[[#This Row],[Витрина]]*8%</f>
        <v>0</v>
      </c>
      <c r="T853" s="56">
        <f>Таблица255445[[#This Row],[Витрина]]-(Q853+S853)</f>
        <v>0</v>
      </c>
    </row>
    <row r="854" spans="1:20" hidden="1">
      <c r="A854" t="s">
        <v>615</v>
      </c>
      <c r="B854" s="10">
        <v>20600</v>
      </c>
      <c r="D854" s="11" t="str">
        <f t="shared" si="103"/>
        <v/>
      </c>
      <c r="E854" s="14"/>
      <c r="F854" s="13" t="str">
        <f t="shared" si="104"/>
        <v/>
      </c>
      <c r="G854" s="22">
        <v>3.5000000000000003E-2</v>
      </c>
      <c r="H854" s="13" t="str">
        <f t="shared" si="105"/>
        <v/>
      </c>
      <c r="I854" s="11"/>
      <c r="J854" s="14">
        <v>1.4999999999999999E-2</v>
      </c>
      <c r="K854" s="15" t="str">
        <f t="shared" si="106"/>
        <v/>
      </c>
      <c r="L854" s="16">
        <f t="shared" si="107"/>
        <v>0</v>
      </c>
      <c r="M854" s="11" t="str">
        <f t="shared" si="108"/>
        <v/>
      </c>
      <c r="N854" s="17" t="str">
        <f t="shared" si="109"/>
        <v/>
      </c>
      <c r="O854" s="32" t="str">
        <f t="shared" si="110"/>
        <v/>
      </c>
      <c r="P854" s="55"/>
      <c r="Q854" s="54">
        <f>Таблица255445[[#This Row],[Витрина]]*11%</f>
        <v>0</v>
      </c>
      <c r="R854" s="56">
        <f>Таблица255445[[#This Row],[Витрина]]-Q854</f>
        <v>0</v>
      </c>
      <c r="S854" s="57">
        <f>Таблица255445[[#This Row],[Витрина]]*8%</f>
        <v>0</v>
      </c>
      <c r="T854" s="56">
        <f>Таблица255445[[#This Row],[Витрина]]-(Q854+S854)</f>
        <v>0</v>
      </c>
    </row>
    <row r="855" spans="1:20" hidden="1">
      <c r="A855" s="19"/>
      <c r="D855" s="11" t="str">
        <f t="shared" si="103"/>
        <v/>
      </c>
      <c r="E855" s="14"/>
      <c r="F855" s="13" t="str">
        <f t="shared" si="104"/>
        <v/>
      </c>
      <c r="G855" s="22">
        <v>3.5000000000000003E-2</v>
      </c>
      <c r="H855" s="13" t="str">
        <f t="shared" si="105"/>
        <v/>
      </c>
      <c r="I855" s="11"/>
      <c r="J855" s="14">
        <v>1.4999999999999999E-2</v>
      </c>
      <c r="K855" s="15" t="str">
        <f t="shared" si="106"/>
        <v/>
      </c>
      <c r="L855" s="16">
        <f t="shared" si="107"/>
        <v>0</v>
      </c>
      <c r="M855" s="11" t="str">
        <f t="shared" si="108"/>
        <v/>
      </c>
      <c r="N855" s="17" t="str">
        <f t="shared" si="109"/>
        <v/>
      </c>
      <c r="O855" s="32" t="str">
        <f t="shared" si="110"/>
        <v/>
      </c>
      <c r="P855" s="55"/>
      <c r="Q855" s="54">
        <f>Таблица255445[[#This Row],[Витрина]]*11%</f>
        <v>0</v>
      </c>
      <c r="R855" s="56">
        <f>Таблица255445[[#This Row],[Витрина]]-Q855</f>
        <v>0</v>
      </c>
      <c r="S855" s="57">
        <f>Таблица255445[[#This Row],[Витрина]]*8%</f>
        <v>0</v>
      </c>
      <c r="T855" s="56">
        <f>Таблица255445[[#This Row],[Витрина]]-(Q855+S855)</f>
        <v>0</v>
      </c>
    </row>
    <row r="856" spans="1:20" hidden="1">
      <c r="A856" t="s">
        <v>616</v>
      </c>
      <c r="B856" s="10">
        <v>23300</v>
      </c>
      <c r="D856" s="11" t="str">
        <f t="shared" si="103"/>
        <v/>
      </c>
      <c r="E856" s="14"/>
      <c r="F856" s="13" t="str">
        <f t="shared" si="104"/>
        <v/>
      </c>
      <c r="G856" s="22">
        <v>3.5000000000000003E-2</v>
      </c>
      <c r="H856" s="13" t="str">
        <f t="shared" si="105"/>
        <v/>
      </c>
      <c r="I856" s="11"/>
      <c r="J856" s="14">
        <v>1.4999999999999999E-2</v>
      </c>
      <c r="K856" s="15" t="str">
        <f t="shared" si="106"/>
        <v/>
      </c>
      <c r="L856" s="16">
        <f t="shared" si="107"/>
        <v>0</v>
      </c>
      <c r="M856" s="11" t="str">
        <f t="shared" si="108"/>
        <v/>
      </c>
      <c r="N856" s="17" t="str">
        <f t="shared" si="109"/>
        <v/>
      </c>
      <c r="O856" s="32" t="str">
        <f t="shared" si="110"/>
        <v/>
      </c>
      <c r="P856" s="55"/>
      <c r="Q856" s="54">
        <f>Таблица255445[[#This Row],[Витрина]]*11%</f>
        <v>0</v>
      </c>
      <c r="R856" s="56">
        <f>Таблица255445[[#This Row],[Витрина]]-Q856</f>
        <v>0</v>
      </c>
      <c r="S856" s="57">
        <f>Таблица255445[[#This Row],[Витрина]]*8%</f>
        <v>0</v>
      </c>
      <c r="T856" s="56">
        <f>Таблица255445[[#This Row],[Витрина]]-(Q856+S856)</f>
        <v>0</v>
      </c>
    </row>
    <row r="857" spans="1:20" hidden="1">
      <c r="A857" s="19"/>
      <c r="D857" s="11" t="str">
        <f t="shared" si="103"/>
        <v/>
      </c>
      <c r="E857" s="14"/>
      <c r="F857" s="13" t="str">
        <f t="shared" si="104"/>
        <v/>
      </c>
      <c r="G857" s="22">
        <v>3.5000000000000003E-2</v>
      </c>
      <c r="H857" s="13" t="str">
        <f t="shared" si="105"/>
        <v/>
      </c>
      <c r="I857" s="11"/>
      <c r="J857" s="14">
        <v>1.4999999999999999E-2</v>
      </c>
      <c r="K857" s="15" t="str">
        <f t="shared" si="106"/>
        <v/>
      </c>
      <c r="L857" s="16">
        <f t="shared" si="107"/>
        <v>0</v>
      </c>
      <c r="M857" s="11" t="str">
        <f t="shared" si="108"/>
        <v/>
      </c>
      <c r="N857" s="17" t="str">
        <f t="shared" si="109"/>
        <v/>
      </c>
      <c r="O857" s="32" t="str">
        <f t="shared" si="110"/>
        <v/>
      </c>
      <c r="P857" s="55"/>
      <c r="Q857" s="54">
        <f>Таблица255445[[#This Row],[Витрина]]*11%</f>
        <v>0</v>
      </c>
      <c r="R857" s="56">
        <f>Таблица255445[[#This Row],[Витрина]]-Q857</f>
        <v>0</v>
      </c>
      <c r="S857" s="57">
        <f>Таблица255445[[#This Row],[Витрина]]*8%</f>
        <v>0</v>
      </c>
      <c r="T857" s="56">
        <f>Таблица255445[[#This Row],[Витрина]]-(Q857+S857)</f>
        <v>0</v>
      </c>
    </row>
    <row r="858" spans="1:20" hidden="1">
      <c r="A858" t="s">
        <v>617</v>
      </c>
      <c r="B858" s="10">
        <v>25700</v>
      </c>
      <c r="D858" s="11" t="str">
        <f t="shared" si="103"/>
        <v/>
      </c>
      <c r="E858" s="14"/>
      <c r="F858" s="13" t="str">
        <f t="shared" si="104"/>
        <v/>
      </c>
      <c r="G858" s="22">
        <v>3.5000000000000003E-2</v>
      </c>
      <c r="H858" s="13" t="str">
        <f t="shared" si="105"/>
        <v/>
      </c>
      <c r="I858" s="11"/>
      <c r="J858" s="14">
        <v>1.4999999999999999E-2</v>
      </c>
      <c r="K858" s="15" t="str">
        <f t="shared" si="106"/>
        <v/>
      </c>
      <c r="L858" s="16">
        <f t="shared" si="107"/>
        <v>0</v>
      </c>
      <c r="M858" s="11" t="str">
        <f t="shared" si="108"/>
        <v/>
      </c>
      <c r="N858" s="17" t="str">
        <f t="shared" si="109"/>
        <v/>
      </c>
      <c r="O858" s="32" t="str">
        <f t="shared" si="110"/>
        <v/>
      </c>
      <c r="P858" s="55"/>
      <c r="Q858" s="54">
        <f>Таблица255445[[#This Row],[Витрина]]*11%</f>
        <v>0</v>
      </c>
      <c r="R858" s="56">
        <f>Таблица255445[[#This Row],[Витрина]]-Q858</f>
        <v>0</v>
      </c>
      <c r="S858" s="57">
        <f>Таблица255445[[#This Row],[Витрина]]*8%</f>
        <v>0</v>
      </c>
      <c r="T858" s="56">
        <f>Таблица255445[[#This Row],[Витрина]]-(Q858+S858)</f>
        <v>0</v>
      </c>
    </row>
    <row r="859" spans="1:20" hidden="1">
      <c r="A859" t="s">
        <v>618</v>
      </c>
      <c r="B859" s="10">
        <v>25700</v>
      </c>
      <c r="D859" s="11" t="str">
        <f t="shared" si="103"/>
        <v/>
      </c>
      <c r="E859" s="14"/>
      <c r="F859" s="13" t="str">
        <f t="shared" si="104"/>
        <v/>
      </c>
      <c r="G859" s="22">
        <v>3.5000000000000003E-2</v>
      </c>
      <c r="H859" s="13" t="str">
        <f t="shared" si="105"/>
        <v/>
      </c>
      <c r="I859" s="11"/>
      <c r="J859" s="14">
        <v>1.4999999999999999E-2</v>
      </c>
      <c r="K859" s="15" t="str">
        <f t="shared" si="106"/>
        <v/>
      </c>
      <c r="L859" s="16">
        <f t="shared" si="107"/>
        <v>0</v>
      </c>
      <c r="M859" s="11" t="str">
        <f t="shared" si="108"/>
        <v/>
      </c>
      <c r="N859" s="17" t="str">
        <f t="shared" si="109"/>
        <v/>
      </c>
      <c r="O859" s="32" t="str">
        <f t="shared" si="110"/>
        <v/>
      </c>
      <c r="P859" s="55"/>
      <c r="Q859" s="54">
        <f>Таблица255445[[#This Row],[Витрина]]*11%</f>
        <v>0</v>
      </c>
      <c r="R859" s="56">
        <f>Таблица255445[[#This Row],[Витрина]]-Q859</f>
        <v>0</v>
      </c>
      <c r="S859" s="57">
        <f>Таблица255445[[#This Row],[Витрина]]*8%</f>
        <v>0</v>
      </c>
      <c r="T859" s="56">
        <f>Таблица255445[[#This Row],[Витрина]]-(Q859+S859)</f>
        <v>0</v>
      </c>
    </row>
    <row r="860" spans="1:20" hidden="1">
      <c r="A860" t="s">
        <v>619</v>
      </c>
      <c r="B860" s="10">
        <v>28000</v>
      </c>
      <c r="D860" s="11" t="str">
        <f t="shared" si="103"/>
        <v/>
      </c>
      <c r="E860" s="14"/>
      <c r="F860" s="13" t="str">
        <f t="shared" si="104"/>
        <v/>
      </c>
      <c r="G860" s="22">
        <v>3.5000000000000003E-2</v>
      </c>
      <c r="H860" s="13" t="str">
        <f t="shared" si="105"/>
        <v/>
      </c>
      <c r="I860" s="11"/>
      <c r="J860" s="14">
        <v>1.4999999999999999E-2</v>
      </c>
      <c r="K860" s="15" t="str">
        <f t="shared" si="106"/>
        <v/>
      </c>
      <c r="L860" s="16">
        <f t="shared" si="107"/>
        <v>0</v>
      </c>
      <c r="M860" s="11" t="str">
        <f t="shared" si="108"/>
        <v/>
      </c>
      <c r="N860" s="17" t="str">
        <f t="shared" si="109"/>
        <v/>
      </c>
      <c r="O860" s="32" t="str">
        <f t="shared" si="110"/>
        <v/>
      </c>
      <c r="P860" s="55"/>
      <c r="Q860" s="54">
        <f>Таблица255445[[#This Row],[Витрина]]*11%</f>
        <v>0</v>
      </c>
      <c r="R860" s="56">
        <f>Таблица255445[[#This Row],[Витрина]]-Q860</f>
        <v>0</v>
      </c>
      <c r="S860" s="57">
        <f>Таблица255445[[#This Row],[Витрина]]*8%</f>
        <v>0</v>
      </c>
      <c r="T860" s="56">
        <f>Таблица255445[[#This Row],[Витрина]]-(Q860+S860)</f>
        <v>0</v>
      </c>
    </row>
    <row r="861" spans="1:20" hidden="1">
      <c r="A861" t="s">
        <v>620</v>
      </c>
      <c r="B861" s="10">
        <v>28000</v>
      </c>
      <c r="D861" s="11" t="str">
        <f t="shared" si="103"/>
        <v/>
      </c>
      <c r="E861" s="14"/>
      <c r="F861" s="13" t="str">
        <f t="shared" si="104"/>
        <v/>
      </c>
      <c r="G861" s="22">
        <v>3.5000000000000003E-2</v>
      </c>
      <c r="H861" s="13" t="str">
        <f t="shared" si="105"/>
        <v/>
      </c>
      <c r="I861" s="11"/>
      <c r="J861" s="14">
        <v>1.4999999999999999E-2</v>
      </c>
      <c r="K861" s="15" t="str">
        <f t="shared" si="106"/>
        <v/>
      </c>
      <c r="L861" s="16">
        <f t="shared" si="107"/>
        <v>0</v>
      </c>
      <c r="M861" s="11" t="str">
        <f t="shared" si="108"/>
        <v/>
      </c>
      <c r="N861" s="17" t="str">
        <f t="shared" si="109"/>
        <v/>
      </c>
      <c r="O861" s="32" t="str">
        <f t="shared" si="110"/>
        <v/>
      </c>
      <c r="P861" s="55"/>
      <c r="Q861" s="54">
        <f>Таблица255445[[#This Row],[Витрина]]*11%</f>
        <v>0</v>
      </c>
      <c r="R861" s="56">
        <f>Таблица255445[[#This Row],[Витрина]]-Q861</f>
        <v>0</v>
      </c>
      <c r="S861" s="57">
        <f>Таблица255445[[#This Row],[Витрина]]*8%</f>
        <v>0</v>
      </c>
      <c r="T861" s="56">
        <f>Таблица255445[[#This Row],[Витрина]]-(Q861+S861)</f>
        <v>0</v>
      </c>
    </row>
    <row r="862" spans="1:20" hidden="1">
      <c r="A862" t="s">
        <v>621</v>
      </c>
      <c r="B862" s="10">
        <v>28000</v>
      </c>
      <c r="D862" s="11" t="str">
        <f t="shared" si="103"/>
        <v/>
      </c>
      <c r="E862" s="14"/>
      <c r="F862" s="13" t="str">
        <f t="shared" si="104"/>
        <v/>
      </c>
      <c r="G862" s="22">
        <v>3.5000000000000003E-2</v>
      </c>
      <c r="H862" s="13" t="str">
        <f t="shared" si="105"/>
        <v/>
      </c>
      <c r="I862" s="11"/>
      <c r="J862" s="14">
        <v>1.4999999999999999E-2</v>
      </c>
      <c r="K862" s="15" t="str">
        <f t="shared" si="106"/>
        <v/>
      </c>
      <c r="L862" s="16">
        <f t="shared" si="107"/>
        <v>0</v>
      </c>
      <c r="M862" s="11" t="str">
        <f t="shared" si="108"/>
        <v/>
      </c>
      <c r="N862" s="17" t="str">
        <f t="shared" si="109"/>
        <v/>
      </c>
      <c r="O862" s="32" t="str">
        <f t="shared" si="110"/>
        <v/>
      </c>
      <c r="P862" s="55"/>
      <c r="Q862" s="54">
        <f>Таблица255445[[#This Row],[Витрина]]*11%</f>
        <v>0</v>
      </c>
      <c r="R862" s="56">
        <f>Таблица255445[[#This Row],[Витрина]]-Q862</f>
        <v>0</v>
      </c>
      <c r="S862" s="57">
        <f>Таблица255445[[#This Row],[Витрина]]*8%</f>
        <v>0</v>
      </c>
      <c r="T862" s="56">
        <f>Таблица255445[[#This Row],[Витрина]]-(Q862+S862)</f>
        <v>0</v>
      </c>
    </row>
    <row r="863" spans="1:20" hidden="1">
      <c r="A863" s="19"/>
      <c r="D863" s="11" t="str">
        <f t="shared" si="103"/>
        <v/>
      </c>
      <c r="E863" s="14"/>
      <c r="F863" s="13" t="str">
        <f t="shared" si="104"/>
        <v/>
      </c>
      <c r="G863" s="22">
        <v>3.5000000000000003E-2</v>
      </c>
      <c r="H863" s="13" t="str">
        <f t="shared" si="105"/>
        <v/>
      </c>
      <c r="I863" s="11"/>
      <c r="J863" s="14">
        <v>1.4999999999999999E-2</v>
      </c>
      <c r="K863" s="15" t="str">
        <f t="shared" si="106"/>
        <v/>
      </c>
      <c r="L863" s="16">
        <f t="shared" si="107"/>
        <v>0</v>
      </c>
      <c r="M863" s="11" t="str">
        <f t="shared" si="108"/>
        <v/>
      </c>
      <c r="N863" s="17" t="str">
        <f t="shared" si="109"/>
        <v/>
      </c>
      <c r="O863" s="32" t="str">
        <f t="shared" si="110"/>
        <v/>
      </c>
      <c r="P863" s="55"/>
      <c r="Q863" s="54">
        <f>Таблица255445[[#This Row],[Витрина]]*11%</f>
        <v>0</v>
      </c>
      <c r="R863" s="56">
        <f>Таблица255445[[#This Row],[Витрина]]-Q863</f>
        <v>0</v>
      </c>
      <c r="S863" s="57">
        <f>Таблица255445[[#This Row],[Витрина]]*8%</f>
        <v>0</v>
      </c>
      <c r="T863" s="56">
        <f>Таблица255445[[#This Row],[Витрина]]-(Q863+S863)</f>
        <v>0</v>
      </c>
    </row>
    <row r="864" spans="1:20" hidden="1">
      <c r="A864" t="s">
        <v>622</v>
      </c>
      <c r="B864" s="10">
        <v>35000</v>
      </c>
      <c r="D864" s="11" t="str">
        <f t="shared" si="103"/>
        <v/>
      </c>
      <c r="E864" s="14"/>
      <c r="F864" s="13" t="str">
        <f t="shared" si="104"/>
        <v/>
      </c>
      <c r="G864" s="22">
        <v>3.5000000000000003E-2</v>
      </c>
      <c r="H864" s="13" t="str">
        <f t="shared" si="105"/>
        <v/>
      </c>
      <c r="I864" s="11"/>
      <c r="J864" s="14">
        <v>1.4999999999999999E-2</v>
      </c>
      <c r="K864" s="15" t="str">
        <f t="shared" si="106"/>
        <v/>
      </c>
      <c r="L864" s="16">
        <f t="shared" si="107"/>
        <v>0</v>
      </c>
      <c r="M864" s="11" t="str">
        <f t="shared" si="108"/>
        <v/>
      </c>
      <c r="N864" s="17" t="str">
        <f t="shared" si="109"/>
        <v/>
      </c>
      <c r="O864" s="32" t="str">
        <f t="shared" si="110"/>
        <v/>
      </c>
      <c r="P864" s="55"/>
      <c r="Q864" s="54">
        <f>Таблица255445[[#This Row],[Витрина]]*11%</f>
        <v>0</v>
      </c>
      <c r="R864" s="56">
        <f>Таблица255445[[#This Row],[Витрина]]-Q864</f>
        <v>0</v>
      </c>
      <c r="S864" s="57">
        <f>Таблица255445[[#This Row],[Витрина]]*8%</f>
        <v>0</v>
      </c>
      <c r="T864" s="56">
        <f>Таблица255445[[#This Row],[Витрина]]-(Q864+S864)</f>
        <v>0</v>
      </c>
    </row>
    <row r="865" spans="1:20" hidden="1">
      <c r="A865" t="s">
        <v>623</v>
      </c>
      <c r="B865" s="10">
        <v>35000</v>
      </c>
      <c r="D865" s="11" t="str">
        <f t="shared" si="103"/>
        <v/>
      </c>
      <c r="E865" s="14"/>
      <c r="F865" s="13" t="str">
        <f t="shared" si="104"/>
        <v/>
      </c>
      <c r="G865" s="22">
        <v>3.5000000000000003E-2</v>
      </c>
      <c r="H865" s="13" t="str">
        <f t="shared" si="105"/>
        <v/>
      </c>
      <c r="I865" s="11"/>
      <c r="J865" s="14">
        <v>1.4999999999999999E-2</v>
      </c>
      <c r="K865" s="15" t="str">
        <f t="shared" si="106"/>
        <v/>
      </c>
      <c r="L865" s="16">
        <f t="shared" si="107"/>
        <v>0</v>
      </c>
      <c r="M865" s="11" t="str">
        <f t="shared" si="108"/>
        <v/>
      </c>
      <c r="N865" s="17" t="str">
        <f t="shared" si="109"/>
        <v/>
      </c>
      <c r="O865" s="32" t="str">
        <f t="shared" si="110"/>
        <v/>
      </c>
      <c r="P865" s="55"/>
      <c r="Q865" s="54">
        <f>Таблица255445[[#This Row],[Витрина]]*11%</f>
        <v>0</v>
      </c>
      <c r="R865" s="56">
        <f>Таблица255445[[#This Row],[Витрина]]-Q865</f>
        <v>0</v>
      </c>
      <c r="S865" s="57">
        <f>Таблица255445[[#This Row],[Витрина]]*8%</f>
        <v>0</v>
      </c>
      <c r="T865" s="56">
        <f>Таблица255445[[#This Row],[Витрина]]-(Q865+S865)</f>
        <v>0</v>
      </c>
    </row>
    <row r="866" spans="1:20" hidden="1">
      <c r="A866" t="s">
        <v>624</v>
      </c>
      <c r="B866" s="10">
        <v>35000</v>
      </c>
      <c r="D866" s="11" t="str">
        <f t="shared" si="103"/>
        <v/>
      </c>
      <c r="E866" s="14"/>
      <c r="F866" s="13" t="str">
        <f t="shared" si="104"/>
        <v/>
      </c>
      <c r="G866" s="22">
        <v>3.5000000000000003E-2</v>
      </c>
      <c r="H866" s="13" t="str">
        <f t="shared" si="105"/>
        <v/>
      </c>
      <c r="I866" s="11"/>
      <c r="J866" s="14">
        <v>1.4999999999999999E-2</v>
      </c>
      <c r="K866" s="15" t="str">
        <f t="shared" si="106"/>
        <v/>
      </c>
      <c r="L866" s="16">
        <f t="shared" si="107"/>
        <v>0</v>
      </c>
      <c r="M866" s="11" t="str">
        <f t="shared" si="108"/>
        <v/>
      </c>
      <c r="N866" s="17" t="str">
        <f t="shared" si="109"/>
        <v/>
      </c>
      <c r="O866" s="32" t="str">
        <f t="shared" si="110"/>
        <v/>
      </c>
      <c r="P866" s="55"/>
      <c r="Q866" s="54">
        <f>Таблица255445[[#This Row],[Витрина]]*11%</f>
        <v>0</v>
      </c>
      <c r="R866" s="56">
        <f>Таблица255445[[#This Row],[Витрина]]-Q866</f>
        <v>0</v>
      </c>
      <c r="S866" s="57">
        <f>Таблица255445[[#This Row],[Витрина]]*8%</f>
        <v>0</v>
      </c>
      <c r="T866" s="56">
        <f>Таблица255445[[#This Row],[Витрина]]-(Q866+S866)</f>
        <v>0</v>
      </c>
    </row>
    <row r="867" spans="1:20" hidden="1">
      <c r="A867" t="s">
        <v>625</v>
      </c>
      <c r="B867" s="10">
        <v>38600</v>
      </c>
      <c r="D867" s="11" t="str">
        <f t="shared" si="103"/>
        <v/>
      </c>
      <c r="E867" s="14"/>
      <c r="F867" s="13" t="str">
        <f t="shared" si="104"/>
        <v/>
      </c>
      <c r="G867" s="22">
        <v>3.5000000000000003E-2</v>
      </c>
      <c r="H867" s="13" t="str">
        <f t="shared" si="105"/>
        <v/>
      </c>
      <c r="I867" s="11"/>
      <c r="J867" s="14">
        <v>1.4999999999999999E-2</v>
      </c>
      <c r="K867" s="15" t="str">
        <f t="shared" si="106"/>
        <v/>
      </c>
      <c r="L867" s="16">
        <f t="shared" si="107"/>
        <v>0</v>
      </c>
      <c r="M867" s="11" t="str">
        <f t="shared" si="108"/>
        <v/>
      </c>
      <c r="N867" s="17" t="str">
        <f t="shared" si="109"/>
        <v/>
      </c>
      <c r="O867" s="32" t="str">
        <f t="shared" si="110"/>
        <v/>
      </c>
      <c r="P867" s="55"/>
      <c r="Q867" s="54">
        <f>Таблица255445[[#This Row],[Витрина]]*11%</f>
        <v>0</v>
      </c>
      <c r="R867" s="56">
        <f>Таблица255445[[#This Row],[Витрина]]-Q867</f>
        <v>0</v>
      </c>
      <c r="S867" s="57">
        <f>Таблица255445[[#This Row],[Витрина]]*8%</f>
        <v>0</v>
      </c>
      <c r="T867" s="56">
        <f>Таблица255445[[#This Row],[Витрина]]-(Q867+S867)</f>
        <v>0</v>
      </c>
    </row>
    <row r="868" spans="1:20" hidden="1">
      <c r="A868" t="s">
        <v>626</v>
      </c>
      <c r="B868" s="10">
        <v>38600</v>
      </c>
      <c r="D868" s="11" t="str">
        <f t="shared" si="103"/>
        <v/>
      </c>
      <c r="E868" s="14"/>
      <c r="F868" s="13" t="str">
        <f t="shared" si="104"/>
        <v/>
      </c>
      <c r="G868" s="22">
        <v>3.5000000000000003E-2</v>
      </c>
      <c r="H868" s="13" t="str">
        <f t="shared" si="105"/>
        <v/>
      </c>
      <c r="I868" s="11"/>
      <c r="J868" s="14">
        <v>1.4999999999999999E-2</v>
      </c>
      <c r="K868" s="15" t="str">
        <f t="shared" si="106"/>
        <v/>
      </c>
      <c r="L868" s="16">
        <f t="shared" si="107"/>
        <v>0</v>
      </c>
      <c r="M868" s="11" t="str">
        <f t="shared" si="108"/>
        <v/>
      </c>
      <c r="N868" s="17" t="str">
        <f t="shared" si="109"/>
        <v/>
      </c>
      <c r="O868" s="32" t="str">
        <f t="shared" si="110"/>
        <v/>
      </c>
      <c r="P868" s="55"/>
      <c r="Q868" s="54">
        <f>Таблица255445[[#This Row],[Витрина]]*11%</f>
        <v>0</v>
      </c>
      <c r="R868" s="56">
        <f>Таблица255445[[#This Row],[Витрина]]-Q868</f>
        <v>0</v>
      </c>
      <c r="S868" s="57">
        <f>Таблица255445[[#This Row],[Витрина]]*8%</f>
        <v>0</v>
      </c>
      <c r="T868" s="56">
        <f>Таблица255445[[#This Row],[Витрина]]-(Q868+S868)</f>
        <v>0</v>
      </c>
    </row>
    <row r="869" spans="1:20" hidden="1">
      <c r="A869" t="s">
        <v>627</v>
      </c>
      <c r="B869" s="10">
        <v>38600</v>
      </c>
      <c r="D869" s="11" t="str">
        <f t="shared" si="103"/>
        <v/>
      </c>
      <c r="E869" s="14"/>
      <c r="F869" s="13" t="str">
        <f t="shared" si="104"/>
        <v/>
      </c>
      <c r="G869" s="22">
        <v>3.5000000000000003E-2</v>
      </c>
      <c r="H869" s="13" t="str">
        <f t="shared" si="105"/>
        <v/>
      </c>
      <c r="I869" s="11"/>
      <c r="J869" s="14">
        <v>1.4999999999999999E-2</v>
      </c>
      <c r="K869" s="15" t="str">
        <f t="shared" si="106"/>
        <v/>
      </c>
      <c r="L869" s="16">
        <f t="shared" si="107"/>
        <v>0</v>
      </c>
      <c r="M869" s="11" t="str">
        <f t="shared" si="108"/>
        <v/>
      </c>
      <c r="N869" s="17" t="str">
        <f t="shared" si="109"/>
        <v/>
      </c>
      <c r="O869" s="32" t="str">
        <f t="shared" si="110"/>
        <v/>
      </c>
      <c r="P869" s="55"/>
      <c r="Q869" s="54">
        <f>Таблица255445[[#This Row],[Витрина]]*11%</f>
        <v>0</v>
      </c>
      <c r="R869" s="56">
        <f>Таблица255445[[#This Row],[Витрина]]-Q869</f>
        <v>0</v>
      </c>
      <c r="S869" s="57">
        <f>Таблица255445[[#This Row],[Витрина]]*8%</f>
        <v>0</v>
      </c>
      <c r="T869" s="56">
        <f>Таблица255445[[#This Row],[Витрина]]-(Q869+S869)</f>
        <v>0</v>
      </c>
    </row>
    <row r="870" spans="1:20" hidden="1">
      <c r="A870" s="8" t="s">
        <v>628</v>
      </c>
      <c r="D870" s="11" t="str">
        <f t="shared" si="103"/>
        <v/>
      </c>
      <c r="E870" s="14"/>
      <c r="F870" s="13" t="str">
        <f t="shared" si="104"/>
        <v/>
      </c>
      <c r="G870" s="22">
        <v>3.5000000000000003E-2</v>
      </c>
      <c r="H870" s="13" t="str">
        <f t="shared" si="105"/>
        <v/>
      </c>
      <c r="I870" s="11"/>
      <c r="J870" s="14">
        <v>1.4999999999999999E-2</v>
      </c>
      <c r="K870" s="15" t="str">
        <f t="shared" si="106"/>
        <v/>
      </c>
      <c r="L870" s="16">
        <f t="shared" si="107"/>
        <v>0</v>
      </c>
      <c r="M870" s="11" t="str">
        <f t="shared" si="108"/>
        <v/>
      </c>
      <c r="N870" s="17" t="str">
        <f t="shared" si="109"/>
        <v/>
      </c>
      <c r="O870" s="18" t="str">
        <f t="shared" si="110"/>
        <v/>
      </c>
      <c r="P870" s="55"/>
      <c r="Q870" s="54">
        <f>Таблица255445[[#This Row],[Витрина]]*11%</f>
        <v>0</v>
      </c>
      <c r="R870" s="56">
        <f>Таблица255445[[#This Row],[Витрина]]-Q870</f>
        <v>0</v>
      </c>
      <c r="S870" s="57">
        <f>Таблица255445[[#This Row],[Витрина]]*8%</f>
        <v>0</v>
      </c>
      <c r="T870" s="56">
        <f>Таблица255445[[#This Row],[Витрина]]-(Q870+S870)</f>
        <v>0</v>
      </c>
    </row>
    <row r="871" spans="1:20" hidden="1">
      <c r="A871" s="24" t="s">
        <v>629</v>
      </c>
      <c r="B871" s="10">
        <v>39800</v>
      </c>
      <c r="C871" s="10">
        <v>66490</v>
      </c>
      <c r="D871" s="11">
        <f t="shared" si="103"/>
        <v>15232.800000000001</v>
      </c>
      <c r="E871" s="14">
        <v>0.17</v>
      </c>
      <c r="F871" s="13">
        <f t="shared" si="104"/>
        <v>11303.300000000001</v>
      </c>
      <c r="G871" s="22">
        <v>3.5000000000000003E-2</v>
      </c>
      <c r="H871" s="13">
        <f t="shared" si="105"/>
        <v>2327.15</v>
      </c>
      <c r="I871" s="11">
        <v>605</v>
      </c>
      <c r="J871" s="14">
        <v>1.4999999999999999E-2</v>
      </c>
      <c r="K871" s="15">
        <f t="shared" si="106"/>
        <v>997.34999999999991</v>
      </c>
      <c r="L871" s="16">
        <f t="shared" si="107"/>
        <v>664.9</v>
      </c>
      <c r="M871" s="11">
        <f t="shared" si="108"/>
        <v>989.26395999999977</v>
      </c>
      <c r="N871" s="17">
        <f t="shared" si="109"/>
        <v>9803.036039999999</v>
      </c>
      <c r="O871" s="18">
        <f t="shared" si="110"/>
        <v>0.14743624665363211</v>
      </c>
      <c r="P871" s="55"/>
      <c r="Q871" s="54">
        <f>Таблица255445[[#This Row],[Витрина]]*11%</f>
        <v>7313.9</v>
      </c>
      <c r="R871" s="56">
        <f>Таблица255445[[#This Row],[Витрина]]-Q871</f>
        <v>59176.1</v>
      </c>
      <c r="S871" s="57">
        <f>Таблица255445[[#This Row],[Витрина]]*8%</f>
        <v>5319.2</v>
      </c>
      <c r="T871" s="56">
        <f>Таблица255445[[#This Row],[Витрина]]-(Q871+S871)</f>
        <v>53856.9</v>
      </c>
    </row>
    <row r="872" spans="1:20" hidden="1">
      <c r="A872" s="21" t="s">
        <v>630</v>
      </c>
      <c r="B872" s="10">
        <v>24000</v>
      </c>
      <c r="C872" s="10">
        <v>39990</v>
      </c>
      <c r="D872" s="11">
        <f t="shared" si="103"/>
        <v>9402.8000000000011</v>
      </c>
      <c r="E872" s="14">
        <v>0.17</v>
      </c>
      <c r="F872" s="13">
        <f t="shared" si="104"/>
        <v>6798.3</v>
      </c>
      <c r="G872" s="22">
        <v>3.5000000000000003E-2</v>
      </c>
      <c r="H872" s="13">
        <f t="shared" si="105"/>
        <v>1399.65</v>
      </c>
      <c r="I872" s="11">
        <v>605</v>
      </c>
      <c r="J872" s="14">
        <v>1.4999999999999999E-2</v>
      </c>
      <c r="K872" s="15">
        <f t="shared" si="106"/>
        <v>599.85</v>
      </c>
      <c r="L872" s="16">
        <f t="shared" si="107"/>
        <v>399.90000000000003</v>
      </c>
      <c r="M872" s="11">
        <f t="shared" si="108"/>
        <v>590.33295999999984</v>
      </c>
      <c r="N872" s="17">
        <f t="shared" si="109"/>
        <v>5596.9670399999959</v>
      </c>
      <c r="O872" s="18">
        <f t="shared" si="110"/>
        <v>0.13995916579144776</v>
      </c>
      <c r="P872" s="55"/>
      <c r="Q872" s="54">
        <f>Таблица255445[[#This Row],[Витрина]]*11%</f>
        <v>4398.8999999999996</v>
      </c>
      <c r="R872" s="56">
        <f>Таблица255445[[#This Row],[Витрина]]-Q872</f>
        <v>35591.1</v>
      </c>
      <c r="S872" s="57">
        <f>Таблица255445[[#This Row],[Витрина]]*8%</f>
        <v>3199.2000000000003</v>
      </c>
      <c r="T872" s="56">
        <f>Таблица255445[[#This Row],[Витрина]]-(Q872+S872)</f>
        <v>32391.9</v>
      </c>
    </row>
    <row r="873" spans="1:20" hidden="1">
      <c r="A873" s="21" t="s">
        <v>631</v>
      </c>
      <c r="B873" s="10">
        <v>6500</v>
      </c>
      <c r="D873" s="11" t="str">
        <f t="shared" si="103"/>
        <v/>
      </c>
      <c r="E873" s="14"/>
      <c r="F873" s="13" t="str">
        <f t="shared" si="104"/>
        <v/>
      </c>
      <c r="G873" s="22">
        <v>3.5000000000000003E-2</v>
      </c>
      <c r="H873" s="13" t="str">
        <f t="shared" si="105"/>
        <v/>
      </c>
      <c r="I873" s="11"/>
      <c r="J873" s="14">
        <v>1.4999999999999999E-2</v>
      </c>
      <c r="K873" s="15" t="str">
        <f t="shared" si="106"/>
        <v/>
      </c>
      <c r="L873" s="16">
        <f t="shared" si="107"/>
        <v>0</v>
      </c>
      <c r="M873" s="11" t="str">
        <f t="shared" si="108"/>
        <v/>
      </c>
      <c r="N873" s="17" t="str">
        <f t="shared" si="109"/>
        <v/>
      </c>
      <c r="O873" s="18" t="str">
        <f t="shared" si="110"/>
        <v/>
      </c>
      <c r="P873" s="55"/>
      <c r="Q873" s="54">
        <f>Таблица255445[[#This Row],[Витрина]]*11%</f>
        <v>0</v>
      </c>
      <c r="R873" s="56">
        <f>Таблица255445[[#This Row],[Витрина]]-Q873</f>
        <v>0</v>
      </c>
      <c r="S873" s="57">
        <f>Таблица255445[[#This Row],[Витрина]]*8%</f>
        <v>0</v>
      </c>
      <c r="T873" s="56">
        <f>Таблица255445[[#This Row],[Витрина]]-(Q873+S873)</f>
        <v>0</v>
      </c>
    </row>
    <row r="874" spans="1:20" hidden="1">
      <c r="A874" s="24" t="s">
        <v>632</v>
      </c>
      <c r="B874" s="10">
        <v>6500</v>
      </c>
      <c r="D874" s="11" t="str">
        <f t="shared" si="103"/>
        <v/>
      </c>
      <c r="E874" s="14">
        <v>0.21</v>
      </c>
      <c r="F874" s="13" t="str">
        <f t="shared" si="104"/>
        <v/>
      </c>
      <c r="G874" s="22">
        <v>3.5000000000000003E-2</v>
      </c>
      <c r="H874" s="13" t="str">
        <f t="shared" si="105"/>
        <v/>
      </c>
      <c r="I874" s="11">
        <v>605</v>
      </c>
      <c r="J874" s="14">
        <v>1.4999999999999999E-2</v>
      </c>
      <c r="K874" s="15" t="str">
        <f t="shared" si="106"/>
        <v/>
      </c>
      <c r="L874" s="16">
        <f t="shared" si="107"/>
        <v>0</v>
      </c>
      <c r="M874" s="11" t="str">
        <f t="shared" si="108"/>
        <v/>
      </c>
      <c r="N874" s="17" t="str">
        <f t="shared" si="109"/>
        <v/>
      </c>
      <c r="O874" s="18" t="str">
        <f t="shared" si="110"/>
        <v/>
      </c>
      <c r="P874" s="55"/>
      <c r="Q874" s="54">
        <f>Таблица255445[[#This Row],[Витрина]]*11%</f>
        <v>0</v>
      </c>
      <c r="R874" s="56">
        <f>Таблица255445[[#This Row],[Витрина]]-Q874</f>
        <v>0</v>
      </c>
      <c r="S874" s="57">
        <f>Таблица255445[[#This Row],[Витрина]]*8%</f>
        <v>0</v>
      </c>
      <c r="T874" s="56">
        <f>Таблица255445[[#This Row],[Витрина]]-(Q874+S874)</f>
        <v>0</v>
      </c>
    </row>
    <row r="875" spans="1:20" hidden="1">
      <c r="D875" s="11" t="str">
        <f>IF(AND(F875&lt;&gt;"",H875&lt;&gt;"",I875&lt;&gt;"",K875&lt;&gt;""),F875+H875+I875+K875,"")</f>
        <v/>
      </c>
      <c r="E875" s="14"/>
      <c r="F875" s="13" t="str">
        <f t="shared" si="104"/>
        <v/>
      </c>
      <c r="G875" s="14"/>
      <c r="H875" s="13" t="str">
        <f t="shared" si="105"/>
        <v/>
      </c>
      <c r="I875" s="11"/>
      <c r="J875" s="14"/>
      <c r="K875" s="15" t="str">
        <f t="shared" si="106"/>
        <v/>
      </c>
      <c r="L875" s="16">
        <f t="shared" si="107"/>
        <v>0</v>
      </c>
      <c r="M875" s="11" t="str">
        <f t="shared" si="108"/>
        <v/>
      </c>
      <c r="N875" s="17" t="str">
        <f t="shared" si="109"/>
        <v/>
      </c>
      <c r="O875" s="18" t="str">
        <f t="shared" si="110"/>
        <v/>
      </c>
      <c r="P875" s="55"/>
      <c r="Q875" s="54">
        <f>Таблица255445[[#This Row],[Витрина]]*11%</f>
        <v>0</v>
      </c>
      <c r="R875" s="56">
        <f>Таблица255445[[#This Row],[Витрина]]-Q875</f>
        <v>0</v>
      </c>
      <c r="S875" s="57">
        <f>Таблица255445[[#This Row],[Витрина]]*8%</f>
        <v>0</v>
      </c>
      <c r="T875" s="56">
        <f>Таблица255445[[#This Row],[Витрина]]-(Q875+S875)</f>
        <v>0</v>
      </c>
    </row>
    <row r="876" spans="1:20">
      <c r="A876" s="21" t="s">
        <v>633</v>
      </c>
      <c r="B876" s="10">
        <v>7200</v>
      </c>
      <c r="C876" s="40">
        <v>11650</v>
      </c>
      <c r="D876" s="11">
        <f t="shared" si="103"/>
        <v>3727.2</v>
      </c>
      <c r="E876" s="14">
        <v>0.25</v>
      </c>
      <c r="F876" s="13">
        <f t="shared" si="104"/>
        <v>2912.5</v>
      </c>
      <c r="G876" s="22">
        <v>1.7999999999999999E-2</v>
      </c>
      <c r="H876" s="13">
        <f t="shared" si="105"/>
        <v>209.7</v>
      </c>
      <c r="I876" s="11">
        <v>605</v>
      </c>
      <c r="J876" s="14">
        <v>0</v>
      </c>
      <c r="K876" s="15">
        <f t="shared" si="106"/>
        <v>0</v>
      </c>
      <c r="L876" s="16">
        <f t="shared" si="107"/>
        <v>116.5</v>
      </c>
      <c r="M876" s="11">
        <f t="shared" si="108"/>
        <v>152.91003999999998</v>
      </c>
      <c r="N876" s="17">
        <f t="shared" si="109"/>
        <v>453.38995999999861</v>
      </c>
      <c r="O876" s="18">
        <f t="shared" si="110"/>
        <v>3.8917593133047088E-2</v>
      </c>
      <c r="P876" s="73"/>
      <c r="Q876" s="54">
        <f>Таблица255445[[#This Row],[Витрина]]*13%</f>
        <v>1514.5</v>
      </c>
      <c r="R876" s="56">
        <f>Таблица255445[[#This Row],[Витрина]]-Q876</f>
        <v>10135.5</v>
      </c>
      <c r="S876" s="57">
        <f>Таблица255445[[#This Row],[Витрина]]*9%</f>
        <v>1048.5</v>
      </c>
      <c r="T876" s="56">
        <f>Таблица255445[[#This Row],[Витрина]]-(Q876+S876)</f>
        <v>9087</v>
      </c>
    </row>
    <row r="877" spans="1:20" s="43" customFormat="1">
      <c r="A877" s="43" t="s">
        <v>633</v>
      </c>
      <c r="B877" s="40">
        <v>7200</v>
      </c>
      <c r="C877" s="40">
        <v>11650</v>
      </c>
      <c r="D877" s="44">
        <f t="shared" si="103"/>
        <v>2911.7</v>
      </c>
      <c r="E877" s="45">
        <v>0.18</v>
      </c>
      <c r="F877" s="44">
        <f t="shared" si="104"/>
        <v>2097</v>
      </c>
      <c r="G877" s="46">
        <v>1.7999999999999999E-2</v>
      </c>
      <c r="H877" s="44">
        <f t="shared" si="105"/>
        <v>209.7</v>
      </c>
      <c r="I877" s="44">
        <v>605</v>
      </c>
      <c r="J877" s="45">
        <v>0</v>
      </c>
      <c r="K877" s="47">
        <f t="shared" si="106"/>
        <v>0</v>
      </c>
      <c r="L877" s="48">
        <f t="shared" si="107"/>
        <v>116.5</v>
      </c>
      <c r="M877" s="44">
        <f t="shared" si="108"/>
        <v>168.64918999999998</v>
      </c>
      <c r="N877" s="40">
        <f t="shared" si="109"/>
        <v>1253.1508099999992</v>
      </c>
      <c r="O877" s="49">
        <f t="shared" si="110"/>
        <v>0.10756659313304714</v>
      </c>
      <c r="P877" s="72"/>
      <c r="Q877" s="54">
        <f>Таблица255445[[#This Row],[Витрина]]*13%</f>
        <v>1514.5</v>
      </c>
      <c r="R877" s="56">
        <f>Таблица255445[[#This Row],[Витрина]]-Q877</f>
        <v>10135.5</v>
      </c>
      <c r="S877" s="57">
        <f>Таблица255445[[#This Row],[Витрина]]*9%</f>
        <v>1048.5</v>
      </c>
      <c r="T877" s="56">
        <f>Таблица255445[[#This Row],[Витрина]]-(Q877+S877)</f>
        <v>9087</v>
      </c>
    </row>
    <row r="878" spans="1:20">
      <c r="A878" s="24" t="s">
        <v>634</v>
      </c>
      <c r="B878" s="10">
        <v>9500</v>
      </c>
      <c r="C878" s="10">
        <v>15100</v>
      </c>
      <c r="D878" s="11">
        <f t="shared" si="103"/>
        <v>4651.8</v>
      </c>
      <c r="E878" s="14">
        <v>0.25</v>
      </c>
      <c r="F878" s="13">
        <f t="shared" si="104"/>
        <v>3775</v>
      </c>
      <c r="G878" s="22">
        <v>1.7999999999999999E-2</v>
      </c>
      <c r="H878" s="13">
        <f t="shared" si="105"/>
        <v>271.79999999999995</v>
      </c>
      <c r="I878" s="11">
        <v>605</v>
      </c>
      <c r="J878" s="14">
        <v>0</v>
      </c>
      <c r="K878" s="15">
        <f t="shared" si="106"/>
        <v>0</v>
      </c>
      <c r="L878" s="16">
        <f t="shared" si="107"/>
        <v>151</v>
      </c>
      <c r="M878" s="11">
        <f t="shared" si="108"/>
        <v>201.65026</v>
      </c>
      <c r="N878" s="17">
        <f t="shared" si="109"/>
        <v>595.54974000000038</v>
      </c>
      <c r="O878" s="18">
        <f t="shared" si="110"/>
        <v>3.9440380132450353E-2</v>
      </c>
      <c r="P878" s="73"/>
      <c r="Q878" s="54">
        <f>Таблица255445[[#This Row],[Витрина]]*13%</f>
        <v>1963</v>
      </c>
      <c r="R878" s="56">
        <f>Таблица255445[[#This Row],[Витрина]]-Q878</f>
        <v>13137</v>
      </c>
      <c r="S878" s="57">
        <f>Таблица255445[[#This Row],[Витрина]]*9%</f>
        <v>1359</v>
      </c>
      <c r="T878" s="56">
        <f>Таблица255445[[#This Row],[Витрина]]-(Q878+S878)</f>
        <v>11778</v>
      </c>
    </row>
    <row r="879" spans="1:20" s="43" customFormat="1">
      <c r="A879" s="43" t="s">
        <v>634</v>
      </c>
      <c r="B879" s="40">
        <v>9500</v>
      </c>
      <c r="C879" s="40">
        <v>15100</v>
      </c>
      <c r="D879" s="44">
        <f t="shared" si="103"/>
        <v>3594.8</v>
      </c>
      <c r="E879" s="45">
        <v>0.18</v>
      </c>
      <c r="F879" s="44">
        <f t="shared" si="104"/>
        <v>2718</v>
      </c>
      <c r="G879" s="46">
        <v>1.7999999999999999E-2</v>
      </c>
      <c r="H879" s="44">
        <f t="shared" si="105"/>
        <v>271.79999999999995</v>
      </c>
      <c r="I879" s="44">
        <v>605</v>
      </c>
      <c r="J879" s="45">
        <v>0</v>
      </c>
      <c r="K879" s="47">
        <f t="shared" si="106"/>
        <v>0</v>
      </c>
      <c r="L879" s="48">
        <f t="shared" si="107"/>
        <v>151</v>
      </c>
      <c r="M879" s="44">
        <f t="shared" si="108"/>
        <v>222.05035999999998</v>
      </c>
      <c r="N879" s="40">
        <f t="shared" si="109"/>
        <v>1632.1496400000015</v>
      </c>
      <c r="O879" s="49">
        <f t="shared" si="110"/>
        <v>0.10808938013245042</v>
      </c>
      <c r="P879" s="72"/>
      <c r="Q879" s="54">
        <f>Таблица255445[[#This Row],[Витрина]]*13%</f>
        <v>1963</v>
      </c>
      <c r="R879" s="56">
        <f>Таблица255445[[#This Row],[Витрина]]-Q879</f>
        <v>13137</v>
      </c>
      <c r="S879" s="57">
        <f>Таблица255445[[#This Row],[Витрина]]*9%</f>
        <v>1359</v>
      </c>
      <c r="T879" s="56">
        <f>Таблица255445[[#This Row],[Витрина]]-(Q879+S879)</f>
        <v>11778</v>
      </c>
    </row>
    <row r="880" spans="1:20" hidden="1">
      <c r="A880" s="24" t="s">
        <v>635</v>
      </c>
      <c r="B880" s="10">
        <v>25000</v>
      </c>
      <c r="C880" s="10">
        <v>34990</v>
      </c>
      <c r="D880" s="11">
        <f t="shared" si="103"/>
        <v>7777.9500000000007</v>
      </c>
      <c r="E880" s="14">
        <v>0.155</v>
      </c>
      <c r="F880" s="13">
        <f t="shared" si="104"/>
        <v>5423.45</v>
      </c>
      <c r="G880" s="22">
        <v>3.5000000000000003E-2</v>
      </c>
      <c r="H880" s="13">
        <f t="shared" si="105"/>
        <v>1224.6500000000001</v>
      </c>
      <c r="I880" s="11">
        <v>605</v>
      </c>
      <c r="J880" s="14">
        <v>1.4999999999999999E-2</v>
      </c>
      <c r="K880" s="15">
        <f t="shared" si="106"/>
        <v>524.85</v>
      </c>
      <c r="L880" s="16">
        <f t="shared" si="107"/>
        <v>349.90000000000003</v>
      </c>
      <c r="M880" s="11">
        <f t="shared" si="108"/>
        <v>525.19256499999995</v>
      </c>
      <c r="N880" s="17">
        <f t="shared" si="109"/>
        <v>1336.9574350000039</v>
      </c>
      <c r="O880" s="18">
        <f t="shared" si="110"/>
        <v>3.8209700914547125E-2</v>
      </c>
      <c r="P880" s="55"/>
      <c r="Q880" s="54">
        <f>Таблица255445[[#This Row],[Витрина]]*13%</f>
        <v>4548.7</v>
      </c>
      <c r="R880" s="56">
        <f>Таблица255445[[#This Row],[Витрина]]-Q880</f>
        <v>30441.3</v>
      </c>
      <c r="S880" s="57">
        <f>Таблица255445[[#This Row],[Витрина]]*9%</f>
        <v>3149.1</v>
      </c>
      <c r="T880" s="56">
        <f>Таблица255445[[#This Row],[Витрина]]-(Q880+S880)</f>
        <v>27292.2</v>
      </c>
    </row>
    <row r="881" spans="1:20" hidden="1">
      <c r="A881" s="24" t="s">
        <v>636</v>
      </c>
      <c r="B881" s="10">
        <v>24000</v>
      </c>
      <c r="C881" s="10">
        <v>37990</v>
      </c>
      <c r="D881" s="11">
        <f t="shared" ref="D881:D950" si="111">IF(AND(F881&lt;&gt;"",H881&lt;&gt;"",I881&lt;&gt;"",K881&lt;&gt;""),F881+H881+I881+K881,"")</f>
        <v>8392.9500000000007</v>
      </c>
      <c r="E881" s="14">
        <v>0.155</v>
      </c>
      <c r="F881" s="13">
        <f t="shared" si="104"/>
        <v>5888.45</v>
      </c>
      <c r="G881" s="22">
        <v>3.5000000000000003E-2</v>
      </c>
      <c r="H881" s="13">
        <f t="shared" si="105"/>
        <v>1329.65</v>
      </c>
      <c r="I881" s="11">
        <v>605</v>
      </c>
      <c r="J881" s="14">
        <v>1.4999999999999999E-2</v>
      </c>
      <c r="K881" s="15">
        <f t="shared" si="106"/>
        <v>569.85</v>
      </c>
      <c r="L881" s="16">
        <f t="shared" si="107"/>
        <v>379.90000000000003</v>
      </c>
      <c r="M881" s="11">
        <f t="shared" si="108"/>
        <v>571.22306499999991</v>
      </c>
      <c r="N881" s="17">
        <f t="shared" si="109"/>
        <v>4645.9269350000031</v>
      </c>
      <c r="O881" s="18">
        <f t="shared" si="110"/>
        <v>0.12229341760989743</v>
      </c>
      <c r="P881" s="55"/>
      <c r="Q881" s="54">
        <f>Таблица255445[[#This Row],[Витрина]]*13%</f>
        <v>4938.7</v>
      </c>
      <c r="R881" s="56">
        <f>Таблица255445[[#This Row],[Витрина]]-Q881</f>
        <v>33051.300000000003</v>
      </c>
      <c r="S881" s="57">
        <f>Таблица255445[[#This Row],[Витрина]]*9%</f>
        <v>3419.1</v>
      </c>
      <c r="T881" s="56">
        <f>Таблица255445[[#This Row],[Витрина]]-(Q881+S881)</f>
        <v>29632.2</v>
      </c>
    </row>
    <row r="882" spans="1:20" hidden="1">
      <c r="A882" s="24" t="s">
        <v>637</v>
      </c>
      <c r="B882" s="10">
        <v>52000</v>
      </c>
      <c r="C882" s="10">
        <v>73990</v>
      </c>
      <c r="D882" s="11">
        <f t="shared" si="111"/>
        <v>15772.95</v>
      </c>
      <c r="E882" s="14">
        <v>0.155</v>
      </c>
      <c r="F882" s="13">
        <f t="shared" si="104"/>
        <v>11468.45</v>
      </c>
      <c r="G882" s="22">
        <v>3.5000000000000003E-2</v>
      </c>
      <c r="H882" s="13">
        <f t="shared" si="105"/>
        <v>2589.65</v>
      </c>
      <c r="I882" s="11">
        <v>605</v>
      </c>
      <c r="J882" s="14">
        <v>1.4999999999999999E-2</v>
      </c>
      <c r="K882" s="15">
        <f t="shared" si="106"/>
        <v>1109.8499999999999</v>
      </c>
      <c r="L882" s="16">
        <f t="shared" si="107"/>
        <v>739.9</v>
      </c>
      <c r="M882" s="11">
        <f t="shared" si="108"/>
        <v>1123.5890649999999</v>
      </c>
      <c r="N882" s="17">
        <f t="shared" si="109"/>
        <v>4353.5609350000159</v>
      </c>
      <c r="O882" s="18">
        <f t="shared" si="110"/>
        <v>5.8839855858900066E-2</v>
      </c>
      <c r="P882" s="55"/>
      <c r="Q882" s="54">
        <f>Таблица255445[[#This Row],[Витрина]]*13%</f>
        <v>9618.7000000000007</v>
      </c>
      <c r="R882" s="56">
        <f>Таблица255445[[#This Row],[Витрина]]-Q882</f>
        <v>64371.3</v>
      </c>
      <c r="S882" s="57">
        <f>Таблица255445[[#This Row],[Витрина]]*9%</f>
        <v>6659.0999999999995</v>
      </c>
      <c r="T882" s="56">
        <f>Таблица255445[[#This Row],[Витрина]]-(Q882+S882)</f>
        <v>57712.2</v>
      </c>
    </row>
    <row r="883" spans="1:20" hidden="1">
      <c r="A883" s="21" t="s">
        <v>638</v>
      </c>
      <c r="B883" s="10">
        <v>50000</v>
      </c>
      <c r="C883" s="10">
        <v>70990</v>
      </c>
      <c r="D883" s="11">
        <f t="shared" si="111"/>
        <v>15157.95</v>
      </c>
      <c r="E883" s="14">
        <v>0.155</v>
      </c>
      <c r="F883" s="13">
        <f t="shared" si="104"/>
        <v>11003.45</v>
      </c>
      <c r="G883" s="22">
        <v>3.5000000000000003E-2</v>
      </c>
      <c r="H883" s="13">
        <f t="shared" si="105"/>
        <v>2484.65</v>
      </c>
      <c r="I883" s="11">
        <v>605</v>
      </c>
      <c r="J883" s="14">
        <v>1.4999999999999999E-2</v>
      </c>
      <c r="K883" s="15">
        <f t="shared" si="106"/>
        <v>1064.8499999999999</v>
      </c>
      <c r="L883" s="16">
        <f t="shared" si="107"/>
        <v>709.9</v>
      </c>
      <c r="M883" s="11">
        <f t="shared" si="108"/>
        <v>1077.5585649999998</v>
      </c>
      <c r="N883" s="17">
        <f t="shared" si="109"/>
        <v>4044.5914350000094</v>
      </c>
      <c r="O883" s="18">
        <f t="shared" si="110"/>
        <v>5.6974101070573449E-2</v>
      </c>
      <c r="P883" s="55"/>
      <c r="Q883" s="54">
        <f>Таблица255445[[#This Row],[Витрина]]*13%</f>
        <v>9228.7000000000007</v>
      </c>
      <c r="R883" s="56">
        <f>Таблица255445[[#This Row],[Витрина]]-Q883</f>
        <v>61761.3</v>
      </c>
      <c r="S883" s="57">
        <f>Таблица255445[[#This Row],[Витрина]]*9%</f>
        <v>6389.0999999999995</v>
      </c>
      <c r="T883" s="56">
        <f>Таблица255445[[#This Row],[Витрина]]-(Q883+S883)</f>
        <v>55372.2</v>
      </c>
    </row>
    <row r="884" spans="1:20" hidden="1">
      <c r="A884" s="24" t="s">
        <v>639</v>
      </c>
      <c r="B884" s="10">
        <v>98000</v>
      </c>
      <c r="C884" s="10">
        <v>142990</v>
      </c>
      <c r="D884" s="11">
        <f t="shared" si="111"/>
        <v>30632.9</v>
      </c>
      <c r="E884" s="14">
        <v>0.16</v>
      </c>
      <c r="F884" s="13">
        <f t="shared" si="104"/>
        <v>22878.400000000001</v>
      </c>
      <c r="G884" s="22">
        <v>3.5000000000000003E-2</v>
      </c>
      <c r="H884" s="13">
        <f t="shared" si="105"/>
        <v>5004.6500000000005</v>
      </c>
      <c r="I884" s="11">
        <v>605</v>
      </c>
      <c r="J884" s="14">
        <v>1.4999999999999999E-2</v>
      </c>
      <c r="K884" s="15">
        <f t="shared" si="106"/>
        <v>2144.85</v>
      </c>
      <c r="L884" s="16">
        <f t="shared" si="107"/>
        <v>1429.9</v>
      </c>
      <c r="M884" s="11">
        <f t="shared" si="108"/>
        <v>2168.4920299999999</v>
      </c>
      <c r="N884" s="17">
        <f t="shared" si="109"/>
        <v>10758.707970000018</v>
      </c>
      <c r="O884" s="18">
        <f t="shared" si="110"/>
        <v>7.5240981677040478E-2</v>
      </c>
      <c r="P884" s="55"/>
      <c r="Q884" s="54">
        <f>Таблица255445[[#This Row],[Витрина]]*13%</f>
        <v>18588.7</v>
      </c>
      <c r="R884" s="56">
        <f>Таблица255445[[#This Row],[Витрина]]-Q884</f>
        <v>124401.3</v>
      </c>
      <c r="S884" s="57">
        <f>Таблица255445[[#This Row],[Витрина]]*9%</f>
        <v>12869.1</v>
      </c>
      <c r="T884" s="56">
        <f>Таблица255445[[#This Row],[Витрина]]-(Q884+S884)</f>
        <v>111532.2</v>
      </c>
    </row>
    <row r="885" spans="1:20" hidden="1">
      <c r="A885" s="21" t="s">
        <v>640</v>
      </c>
      <c r="B885" s="10">
        <v>101000</v>
      </c>
      <c r="C885" s="10">
        <v>144990</v>
      </c>
      <c r="D885" s="11">
        <f t="shared" si="111"/>
        <v>31052.9</v>
      </c>
      <c r="E885" s="14">
        <v>0.16</v>
      </c>
      <c r="F885" s="13">
        <f t="shared" si="104"/>
        <v>23198.400000000001</v>
      </c>
      <c r="G885" s="22">
        <v>3.5000000000000003E-2</v>
      </c>
      <c r="H885" s="13">
        <f t="shared" si="105"/>
        <v>5074.6500000000005</v>
      </c>
      <c r="I885" s="11">
        <v>605</v>
      </c>
      <c r="J885" s="14">
        <v>1.4999999999999999E-2</v>
      </c>
      <c r="K885" s="15">
        <f t="shared" si="106"/>
        <v>2174.85</v>
      </c>
      <c r="L885" s="16">
        <f t="shared" si="107"/>
        <v>1449.9</v>
      </c>
      <c r="M885" s="11">
        <f t="shared" si="108"/>
        <v>2198.98603</v>
      </c>
      <c r="N885" s="17">
        <f t="shared" si="109"/>
        <v>9288.2139700000116</v>
      </c>
      <c r="O885" s="18">
        <f t="shared" si="110"/>
        <v>6.4061066073522396E-2</v>
      </c>
      <c r="P885" s="55"/>
      <c r="Q885" s="54">
        <f>Таблица255445[[#This Row],[Витрина]]*13%</f>
        <v>18848.7</v>
      </c>
      <c r="R885" s="56">
        <f>Таблица255445[[#This Row],[Витрина]]-Q885</f>
        <v>126141.3</v>
      </c>
      <c r="S885" s="57">
        <f>Таблица255445[[#This Row],[Витрина]]*9%</f>
        <v>13049.1</v>
      </c>
      <c r="T885" s="56">
        <f>Таблица255445[[#This Row],[Витрина]]-(Q885+S885)</f>
        <v>113092.2</v>
      </c>
    </row>
    <row r="886" spans="1:20" hidden="1">
      <c r="A886" s="8" t="s">
        <v>641</v>
      </c>
      <c r="D886" s="11" t="str">
        <f t="shared" si="111"/>
        <v/>
      </c>
      <c r="E886" s="14"/>
      <c r="F886" s="13" t="str">
        <f t="shared" si="104"/>
        <v/>
      </c>
      <c r="G886" s="22">
        <v>3.5000000000000003E-2</v>
      </c>
      <c r="H886" s="13" t="str">
        <f t="shared" si="105"/>
        <v/>
      </c>
      <c r="I886" s="11"/>
      <c r="J886" s="14">
        <v>1.4999999999999999E-2</v>
      </c>
      <c r="K886" s="15" t="str">
        <f t="shared" si="106"/>
        <v/>
      </c>
      <c r="L886" s="16">
        <f t="shared" si="107"/>
        <v>0</v>
      </c>
      <c r="M886" s="11" t="str">
        <f t="shared" si="108"/>
        <v/>
      </c>
      <c r="N886" s="17" t="str">
        <f t="shared" si="109"/>
        <v/>
      </c>
      <c r="O886" s="18" t="str">
        <f t="shared" si="110"/>
        <v/>
      </c>
      <c r="P886" s="55"/>
      <c r="Q886" s="54">
        <f>Таблица255445[[#This Row],[Витрина]]*13%</f>
        <v>0</v>
      </c>
      <c r="R886" s="56">
        <f>Таблица255445[[#This Row],[Витрина]]-Q886</f>
        <v>0</v>
      </c>
      <c r="S886" s="57">
        <f>Таблица255445[[#This Row],[Витрина]]*9%</f>
        <v>0</v>
      </c>
      <c r="T886" s="56">
        <f>Таблица255445[[#This Row],[Витрина]]-(Q886+S886)</f>
        <v>0</v>
      </c>
    </row>
    <row r="887" spans="1:20">
      <c r="A887" s="24" t="s">
        <v>642</v>
      </c>
      <c r="B887" s="10">
        <v>61000</v>
      </c>
      <c r="C887" s="10">
        <v>85990</v>
      </c>
      <c r="D887" s="11">
        <f t="shared" si="111"/>
        <v>19525.82</v>
      </c>
      <c r="E887" s="14">
        <v>0.2</v>
      </c>
      <c r="F887" s="13">
        <f t="shared" si="104"/>
        <v>17198</v>
      </c>
      <c r="G887" s="22">
        <v>1.7999999999999999E-2</v>
      </c>
      <c r="H887" s="13">
        <f t="shared" si="105"/>
        <v>1547.82</v>
      </c>
      <c r="I887" s="11">
        <v>780</v>
      </c>
      <c r="J887" s="14">
        <v>0</v>
      </c>
      <c r="K887" s="15">
        <f t="shared" si="106"/>
        <v>0</v>
      </c>
      <c r="L887" s="16">
        <f t="shared" si="107"/>
        <v>859.9</v>
      </c>
      <c r="M887" s="11">
        <f t="shared" si="108"/>
        <v>1282.7586739999997</v>
      </c>
      <c r="N887" s="17">
        <f t="shared" si="109"/>
        <v>3321.5213260000019</v>
      </c>
      <c r="O887" s="18">
        <f t="shared" si="110"/>
        <v>3.8626832492150272E-2</v>
      </c>
      <c r="P887" s="73"/>
      <c r="Q887" s="54">
        <f>Таблица255445[[#This Row],[Витрина]]*13%</f>
        <v>11178.7</v>
      </c>
      <c r="R887" s="56">
        <f>Таблица255445[[#This Row],[Витрина]]-Q887</f>
        <v>74811.3</v>
      </c>
      <c r="S887" s="57">
        <f>Таблица255445[[#This Row],[Витрина]]*9%</f>
        <v>7739.0999999999995</v>
      </c>
      <c r="T887" s="56">
        <f>Таблица255445[[#This Row],[Витрина]]-(Q887+S887)</f>
        <v>67072.2</v>
      </c>
    </row>
    <row r="888" spans="1:20" hidden="1">
      <c r="A888" s="21" t="s">
        <v>643</v>
      </c>
      <c r="B888" s="10">
        <v>41500</v>
      </c>
      <c r="C888" s="10">
        <v>59990</v>
      </c>
      <c r="D888" s="11">
        <f t="shared" si="111"/>
        <v>13377.9</v>
      </c>
      <c r="E888" s="14">
        <v>0.16</v>
      </c>
      <c r="F888" s="13">
        <f t="shared" si="104"/>
        <v>9598.4</v>
      </c>
      <c r="G888" s="22">
        <v>3.5000000000000003E-2</v>
      </c>
      <c r="H888" s="13">
        <f t="shared" si="105"/>
        <v>2099.65</v>
      </c>
      <c r="I888" s="11">
        <v>780</v>
      </c>
      <c r="J888" s="14">
        <v>1.4999999999999999E-2</v>
      </c>
      <c r="K888" s="15">
        <f t="shared" si="106"/>
        <v>899.85</v>
      </c>
      <c r="L888" s="16">
        <f t="shared" si="107"/>
        <v>599.9</v>
      </c>
      <c r="M888" s="11">
        <f t="shared" si="108"/>
        <v>899.61352999999986</v>
      </c>
      <c r="N888" s="17">
        <f t="shared" si="109"/>
        <v>3612.5864699999947</v>
      </c>
      <c r="O888" s="18">
        <f t="shared" si="110"/>
        <v>6.0219811135189108E-2</v>
      </c>
      <c r="P888" s="55"/>
      <c r="Q888" s="54">
        <f>Таблица255445[[#This Row],[Витрина]]*13%</f>
        <v>7798.7</v>
      </c>
      <c r="R888" s="56">
        <f>Таблица255445[[#This Row],[Витрина]]-Q888</f>
        <v>52191.3</v>
      </c>
      <c r="S888" s="57">
        <f>Таблица255445[[#This Row],[Витрина]]*9%</f>
        <v>5399.0999999999995</v>
      </c>
      <c r="T888" s="56">
        <f>Таблица255445[[#This Row],[Витрина]]-(Q888+S888)</f>
        <v>46792.2</v>
      </c>
    </row>
    <row r="889" spans="1:20" hidden="1">
      <c r="A889" s="21" t="s">
        <v>644</v>
      </c>
      <c r="B889" s="10">
        <v>41700</v>
      </c>
      <c r="C889" s="10">
        <v>59990</v>
      </c>
      <c r="D889" s="11">
        <f t="shared" si="111"/>
        <v>13377.9</v>
      </c>
      <c r="E889" s="14">
        <v>0.16</v>
      </c>
      <c r="F889" s="13">
        <f t="shared" si="104"/>
        <v>9598.4</v>
      </c>
      <c r="G889" s="22">
        <v>3.5000000000000003E-2</v>
      </c>
      <c r="H889" s="13">
        <f t="shared" si="105"/>
        <v>2099.65</v>
      </c>
      <c r="I889" s="11">
        <v>780</v>
      </c>
      <c r="J889" s="14">
        <v>1.4999999999999999E-2</v>
      </c>
      <c r="K889" s="15">
        <f t="shared" si="106"/>
        <v>899.85</v>
      </c>
      <c r="L889" s="16">
        <f t="shared" si="107"/>
        <v>599.9</v>
      </c>
      <c r="M889" s="11">
        <f t="shared" si="108"/>
        <v>899.61352999999986</v>
      </c>
      <c r="N889" s="17">
        <f t="shared" si="109"/>
        <v>3412.5864699999947</v>
      </c>
      <c r="O889" s="18">
        <f t="shared" si="110"/>
        <v>5.6885922153692196E-2</v>
      </c>
      <c r="P889" s="55"/>
      <c r="Q889" s="54">
        <f>Таблица255445[[#This Row],[Витрина]]*13%</f>
        <v>7798.7</v>
      </c>
      <c r="R889" s="56">
        <f>Таблица255445[[#This Row],[Витрина]]-Q889</f>
        <v>52191.3</v>
      </c>
      <c r="S889" s="57">
        <f>Таблица255445[[#This Row],[Витрина]]*9%</f>
        <v>5399.0999999999995</v>
      </c>
      <c r="T889" s="56">
        <f>Таблица255445[[#This Row],[Витрина]]-(Q889+S889)</f>
        <v>46792.2</v>
      </c>
    </row>
    <row r="890" spans="1:20">
      <c r="A890" s="21" t="s">
        <v>645</v>
      </c>
      <c r="B890" s="10">
        <v>35800</v>
      </c>
      <c r="C890" s="10">
        <v>51190</v>
      </c>
      <c r="D890" s="11">
        <f t="shared" si="111"/>
        <v>11939.42</v>
      </c>
      <c r="E890" s="14">
        <v>0.2</v>
      </c>
      <c r="F890" s="13">
        <f t="shared" si="104"/>
        <v>10238</v>
      </c>
      <c r="G890" s="22">
        <v>1.7999999999999999E-2</v>
      </c>
      <c r="H890" s="13">
        <f t="shared" si="105"/>
        <v>921.42</v>
      </c>
      <c r="I890" s="11">
        <v>780</v>
      </c>
      <c r="J890" s="14">
        <v>0</v>
      </c>
      <c r="K890" s="15">
        <f t="shared" si="106"/>
        <v>0</v>
      </c>
      <c r="L890" s="16">
        <f t="shared" si="107"/>
        <v>511.90000000000003</v>
      </c>
      <c r="M890" s="11">
        <f t="shared" si="108"/>
        <v>757.53619399999991</v>
      </c>
      <c r="N890" s="17">
        <f t="shared" si="109"/>
        <v>2181.143806</v>
      </c>
      <c r="O890" s="18">
        <f t="shared" si="110"/>
        <v>4.2608786989646416E-2</v>
      </c>
      <c r="P890" s="73"/>
      <c r="Q890" s="54">
        <f>Таблица255445[[#This Row],[Витрина]]*13%</f>
        <v>6654.7</v>
      </c>
      <c r="R890" s="56">
        <f>Таблица255445[[#This Row],[Витрина]]-Q890</f>
        <v>44535.3</v>
      </c>
      <c r="S890" s="57">
        <f>Таблица255445[[#This Row],[Витрина]]*9%</f>
        <v>4607.0999999999995</v>
      </c>
      <c r="T890" s="56">
        <f>Таблица255445[[#This Row],[Витрина]]-(Q890+S890)</f>
        <v>39928.199999999997</v>
      </c>
    </row>
    <row r="891" spans="1:20">
      <c r="A891" s="24" t="s">
        <v>646</v>
      </c>
      <c r="B891" s="10">
        <v>31500</v>
      </c>
      <c r="C891" s="10">
        <v>45690</v>
      </c>
      <c r="D891" s="11">
        <f t="shared" si="111"/>
        <v>11197.32</v>
      </c>
      <c r="E891" s="14">
        <v>0.21</v>
      </c>
      <c r="F891" s="13">
        <f t="shared" si="104"/>
        <v>9594.9</v>
      </c>
      <c r="G891" s="22">
        <v>1.7999999999999999E-2</v>
      </c>
      <c r="H891" s="13">
        <f t="shared" si="105"/>
        <v>822.42</v>
      </c>
      <c r="I891" s="11">
        <v>780</v>
      </c>
      <c r="J891" s="14">
        <v>0</v>
      </c>
      <c r="K891" s="15">
        <f t="shared" si="106"/>
        <v>0</v>
      </c>
      <c r="L891" s="16">
        <f t="shared" si="107"/>
        <v>456.90000000000003</v>
      </c>
      <c r="M891" s="11">
        <f t="shared" si="108"/>
        <v>665.70872399999996</v>
      </c>
      <c r="N891" s="17">
        <f t="shared" si="109"/>
        <v>1870.0712760000024</v>
      </c>
      <c r="O891" s="18">
        <f t="shared" si="110"/>
        <v>4.0929552987524674E-2</v>
      </c>
      <c r="P891" s="73"/>
      <c r="Q891" s="54">
        <f>Таблица255445[[#This Row],[Витрина]]*13%</f>
        <v>5939.7</v>
      </c>
      <c r="R891" s="56">
        <f>Таблица255445[[#This Row],[Витрина]]-Q891</f>
        <v>39750.300000000003</v>
      </c>
      <c r="S891" s="57">
        <f>Таблица255445[[#This Row],[Витрина]]*9%</f>
        <v>4112.0999999999995</v>
      </c>
      <c r="T891" s="56">
        <f>Таблица255445[[#This Row],[Витрина]]-(Q891+S891)</f>
        <v>35638.199999999997</v>
      </c>
    </row>
    <row r="892" spans="1:20" hidden="1">
      <c r="A892" s="8" t="s">
        <v>647</v>
      </c>
      <c r="D892" s="11" t="str">
        <f t="shared" si="111"/>
        <v/>
      </c>
      <c r="E892" s="12"/>
      <c r="F892" s="13" t="str">
        <f t="shared" si="104"/>
        <v/>
      </c>
      <c r="G892" s="22">
        <v>3.5000000000000003E-2</v>
      </c>
      <c r="H892" s="13" t="str">
        <f t="shared" si="105"/>
        <v/>
      </c>
      <c r="I892" s="11"/>
      <c r="J892" s="14">
        <v>1.4999999999999999E-2</v>
      </c>
      <c r="K892" s="15" t="str">
        <f t="shared" si="106"/>
        <v/>
      </c>
      <c r="L892" s="16">
        <f t="shared" si="107"/>
        <v>0</v>
      </c>
      <c r="M892" s="11" t="str">
        <f t="shared" si="108"/>
        <v/>
      </c>
      <c r="N892" s="17" t="str">
        <f t="shared" si="109"/>
        <v/>
      </c>
      <c r="O892" s="18" t="str">
        <f t="shared" si="110"/>
        <v/>
      </c>
      <c r="P892" s="55"/>
      <c r="Q892" s="54">
        <f>Таблица255445[[#This Row],[Витрина]]*13%</f>
        <v>0</v>
      </c>
      <c r="R892" s="56">
        <f>Таблица255445[[#This Row],[Витрина]]-Q892</f>
        <v>0</v>
      </c>
      <c r="S892" s="57">
        <f>Таблица255445[[#This Row],[Витрина]]*9%</f>
        <v>0</v>
      </c>
      <c r="T892" s="56">
        <f>Таблица255445[[#This Row],[Витрина]]-(Q892+S892)</f>
        <v>0</v>
      </c>
    </row>
    <row r="893" spans="1:20" hidden="1">
      <c r="A893" s="21" t="s">
        <v>648</v>
      </c>
      <c r="B893" s="10">
        <v>69800</v>
      </c>
      <c r="C893" s="10">
        <v>101990</v>
      </c>
      <c r="D893" s="11">
        <f t="shared" si="111"/>
        <v>22197.899999999998</v>
      </c>
      <c r="E893" s="14">
        <v>0.16</v>
      </c>
      <c r="F893" s="13">
        <f t="shared" si="104"/>
        <v>16318.4</v>
      </c>
      <c r="G893" s="22">
        <v>3.5000000000000003E-2</v>
      </c>
      <c r="H893" s="13">
        <f t="shared" si="105"/>
        <v>3569.6500000000005</v>
      </c>
      <c r="I893" s="11">
        <v>780</v>
      </c>
      <c r="J893" s="14">
        <v>1.4999999999999999E-2</v>
      </c>
      <c r="K893" s="15">
        <f t="shared" si="106"/>
        <v>1529.85</v>
      </c>
      <c r="L893" s="16">
        <f t="shared" si="107"/>
        <v>1019.9</v>
      </c>
      <c r="M893" s="11">
        <f t="shared" si="108"/>
        <v>1539.9875299999999</v>
      </c>
      <c r="N893" s="17">
        <f t="shared" si="109"/>
        <v>7432.2124700000131</v>
      </c>
      <c r="O893" s="18">
        <f t="shared" si="110"/>
        <v>7.2871972448279365E-2</v>
      </c>
      <c r="P893" s="55"/>
      <c r="Q893" s="54">
        <f>Таблица255445[[#This Row],[Витрина]]*13%</f>
        <v>13258.7</v>
      </c>
      <c r="R893" s="56">
        <f>Таблица255445[[#This Row],[Витрина]]-Q893</f>
        <v>88731.3</v>
      </c>
      <c r="S893" s="57">
        <f>Таблица255445[[#This Row],[Витрина]]*9%</f>
        <v>9179.1</v>
      </c>
      <c r="T893" s="56">
        <f>Таблица255445[[#This Row],[Витрина]]-(Q893+S893)</f>
        <v>79552.2</v>
      </c>
    </row>
    <row r="894" spans="1:20" hidden="1">
      <c r="A894" s="8" t="s">
        <v>649</v>
      </c>
      <c r="D894" s="11" t="str">
        <f t="shared" si="111"/>
        <v/>
      </c>
      <c r="E894" s="12"/>
      <c r="F894" s="13" t="str">
        <f t="shared" si="104"/>
        <v/>
      </c>
      <c r="G894" s="22">
        <v>3.5000000000000003E-2</v>
      </c>
      <c r="H894" s="13" t="str">
        <f t="shared" si="105"/>
        <v/>
      </c>
      <c r="I894" s="11"/>
      <c r="J894" s="14">
        <v>1.4999999999999999E-2</v>
      </c>
      <c r="K894" s="15" t="str">
        <f t="shared" si="106"/>
        <v/>
      </c>
      <c r="L894" s="16">
        <f t="shared" si="107"/>
        <v>0</v>
      </c>
      <c r="M894" s="11" t="str">
        <f t="shared" si="108"/>
        <v/>
      </c>
      <c r="N894" s="17" t="str">
        <f t="shared" si="109"/>
        <v/>
      </c>
      <c r="O894" s="18" t="str">
        <f t="shared" si="110"/>
        <v/>
      </c>
      <c r="P894" s="55"/>
      <c r="Q894" s="54">
        <f>Таблица255445[[#This Row],[Витрина]]*13%</f>
        <v>0</v>
      </c>
      <c r="R894" s="56">
        <f>Таблица255445[[#This Row],[Витрина]]-Q894</f>
        <v>0</v>
      </c>
      <c r="S894" s="57">
        <f>Таблица255445[[#This Row],[Витрина]]*9%</f>
        <v>0</v>
      </c>
      <c r="T894" s="56">
        <f>Таблица255445[[#This Row],[Витрина]]-(Q894+S894)</f>
        <v>0</v>
      </c>
    </row>
    <row r="895" spans="1:20" hidden="1">
      <c r="A895" s="21" t="s">
        <v>650</v>
      </c>
      <c r="B895" s="10">
        <v>55200</v>
      </c>
      <c r="C895" s="10">
        <v>79990</v>
      </c>
      <c r="D895" s="11">
        <f t="shared" si="111"/>
        <v>17577.899999999998</v>
      </c>
      <c r="E895" s="14">
        <v>0.16</v>
      </c>
      <c r="F895" s="13">
        <f t="shared" si="104"/>
        <v>12798.4</v>
      </c>
      <c r="G895" s="22">
        <v>3.5000000000000003E-2</v>
      </c>
      <c r="H895" s="13">
        <f t="shared" si="105"/>
        <v>2799.65</v>
      </c>
      <c r="I895" s="11">
        <v>780</v>
      </c>
      <c r="J895" s="14">
        <v>1.4999999999999999E-2</v>
      </c>
      <c r="K895" s="15">
        <f t="shared" si="106"/>
        <v>1199.8499999999999</v>
      </c>
      <c r="L895" s="16">
        <f t="shared" si="107"/>
        <v>799.9</v>
      </c>
      <c r="M895" s="11">
        <f t="shared" si="108"/>
        <v>1204.5535299999999</v>
      </c>
      <c r="N895" s="17">
        <f t="shared" si="109"/>
        <v>5207.646470000007</v>
      </c>
      <c r="O895" s="18">
        <f t="shared" si="110"/>
        <v>6.5103718839855065E-2</v>
      </c>
      <c r="P895" s="55"/>
      <c r="Q895" s="54">
        <f>Таблица255445[[#This Row],[Витрина]]*13%</f>
        <v>10398.700000000001</v>
      </c>
      <c r="R895" s="56">
        <f>Таблица255445[[#This Row],[Витрина]]-Q895</f>
        <v>69591.3</v>
      </c>
      <c r="S895" s="57">
        <f>Таблица255445[[#This Row],[Витрина]]*9%</f>
        <v>7199.0999999999995</v>
      </c>
      <c r="T895" s="56">
        <f>Таблица255445[[#This Row],[Витрина]]-(Q895+S895)</f>
        <v>62392.2</v>
      </c>
    </row>
    <row r="896" spans="1:20" hidden="1">
      <c r="A896" s="8" t="s">
        <v>651</v>
      </c>
      <c r="D896" s="11" t="str">
        <f t="shared" si="111"/>
        <v/>
      </c>
      <c r="E896" s="14"/>
      <c r="F896" s="13" t="str">
        <f t="shared" si="104"/>
        <v/>
      </c>
      <c r="G896" s="22">
        <v>3.5000000000000003E-2</v>
      </c>
      <c r="H896" s="13" t="str">
        <f t="shared" si="105"/>
        <v/>
      </c>
      <c r="I896" s="11"/>
      <c r="J896" s="14">
        <v>1.4999999999999999E-2</v>
      </c>
      <c r="K896" s="15" t="str">
        <f t="shared" si="106"/>
        <v/>
      </c>
      <c r="L896" s="16">
        <f t="shared" si="107"/>
        <v>0</v>
      </c>
      <c r="M896" s="11" t="str">
        <f t="shared" si="108"/>
        <v/>
      </c>
      <c r="N896" s="17" t="str">
        <f t="shared" si="109"/>
        <v/>
      </c>
      <c r="O896" s="18" t="str">
        <f t="shared" si="110"/>
        <v/>
      </c>
      <c r="P896" s="55"/>
      <c r="Q896" s="54">
        <f>Таблица255445[[#This Row],[Витрина]]*13%</f>
        <v>0</v>
      </c>
      <c r="R896" s="56">
        <f>Таблица255445[[#This Row],[Витрина]]-Q896</f>
        <v>0</v>
      </c>
      <c r="S896" s="57">
        <f>Таблица255445[[#This Row],[Витрина]]*9%</f>
        <v>0</v>
      </c>
      <c r="T896" s="56">
        <f>Таблица255445[[#This Row],[Витрина]]-(Q896+S896)</f>
        <v>0</v>
      </c>
    </row>
    <row r="897" spans="1:20">
      <c r="A897" s="24" t="s">
        <v>652</v>
      </c>
      <c r="B897" s="10">
        <v>8800</v>
      </c>
      <c r="C897" s="10">
        <v>12690</v>
      </c>
      <c r="D897" s="11">
        <f t="shared" si="111"/>
        <v>2990.7200000000003</v>
      </c>
      <c r="E897" s="14">
        <v>0.17</v>
      </c>
      <c r="F897" s="13">
        <f t="shared" si="104"/>
        <v>2157.3000000000002</v>
      </c>
      <c r="G897" s="22">
        <v>1.7999999999999999E-2</v>
      </c>
      <c r="H897" s="13">
        <f t="shared" si="105"/>
        <v>228.42</v>
      </c>
      <c r="I897" s="11">
        <v>605</v>
      </c>
      <c r="J897" s="14">
        <v>0</v>
      </c>
      <c r="K897" s="15">
        <f t="shared" si="106"/>
        <v>0</v>
      </c>
      <c r="L897" s="16">
        <f t="shared" si="107"/>
        <v>126.9</v>
      </c>
      <c r="M897" s="11">
        <f t="shared" si="108"/>
        <v>187.19610399999996</v>
      </c>
      <c r="N897" s="17">
        <f t="shared" si="109"/>
        <v>585.18389599999864</v>
      </c>
      <c r="O897" s="18">
        <f t="shared" si="110"/>
        <v>4.6113782190701232E-2</v>
      </c>
      <c r="P897" s="73"/>
      <c r="Q897" s="54">
        <f>Таблица255445[[#This Row],[Витрина]]*13%</f>
        <v>1649.7</v>
      </c>
      <c r="R897" s="56">
        <f>Таблица255445[[#This Row],[Витрина]]-Q897</f>
        <v>11040.3</v>
      </c>
      <c r="S897" s="57">
        <f>Таблица255445[[#This Row],[Витрина]]*9%</f>
        <v>1142.0999999999999</v>
      </c>
      <c r="T897" s="56">
        <f>Таблица255445[[#This Row],[Витрина]]-(Q897+S897)</f>
        <v>9898.2000000000007</v>
      </c>
    </row>
    <row r="898" spans="1:20" hidden="1">
      <c r="A898" s="24" t="s">
        <v>676</v>
      </c>
      <c r="B898" s="10">
        <v>17700</v>
      </c>
      <c r="C898" s="10">
        <v>25990</v>
      </c>
      <c r="D898" s="11">
        <f t="shared" si="111"/>
        <v>6237.9</v>
      </c>
      <c r="E898" s="14">
        <v>0.16</v>
      </c>
      <c r="F898" s="13">
        <f t="shared" si="104"/>
        <v>4158.3999999999996</v>
      </c>
      <c r="G898" s="22">
        <v>3.5000000000000003E-2</v>
      </c>
      <c r="H898" s="13">
        <f t="shared" si="105"/>
        <v>909.65000000000009</v>
      </c>
      <c r="I898" s="11">
        <v>780</v>
      </c>
      <c r="J898" s="14">
        <v>1.4999999999999999E-2</v>
      </c>
      <c r="K898" s="15">
        <f t="shared" si="106"/>
        <v>389.84999999999997</v>
      </c>
      <c r="L898" s="16">
        <f t="shared" si="107"/>
        <v>259.89999999999998</v>
      </c>
      <c r="M898" s="11">
        <f t="shared" si="108"/>
        <v>381.21552999999994</v>
      </c>
      <c r="N898" s="17">
        <f t="shared" si="109"/>
        <v>1410.9844699999958</v>
      </c>
      <c r="O898" s="18">
        <f t="shared" si="110"/>
        <v>5.4289514043862862E-2</v>
      </c>
      <c r="P898" s="55"/>
      <c r="Q898" s="54">
        <f>Таблица255445[[#This Row],[Витрина]]*13%</f>
        <v>3378.7000000000003</v>
      </c>
      <c r="R898" s="56">
        <f>Таблица255445[[#This Row],[Витрина]]-Q898</f>
        <v>22611.3</v>
      </c>
      <c r="S898" s="57">
        <f>Таблица255445[[#This Row],[Витрина]]*9%</f>
        <v>2339.1</v>
      </c>
      <c r="T898" s="56">
        <f>Таблица255445[[#This Row],[Витрина]]-(Q898+S898)</f>
        <v>20272.2</v>
      </c>
    </row>
    <row r="899" spans="1:20">
      <c r="A899" s="24" t="s">
        <v>678</v>
      </c>
      <c r="B899" s="10">
        <v>39500</v>
      </c>
      <c r="C899" s="10">
        <v>55990</v>
      </c>
      <c r="D899" s="11">
        <f t="shared" si="111"/>
        <v>12985.82</v>
      </c>
      <c r="E899" s="14">
        <v>0.2</v>
      </c>
      <c r="F899" s="13">
        <f t="shared" si="104"/>
        <v>11198</v>
      </c>
      <c r="G899" s="22">
        <v>1.7999999999999999E-2</v>
      </c>
      <c r="H899" s="13">
        <f t="shared" si="105"/>
        <v>1007.8199999999999</v>
      </c>
      <c r="I899" s="11">
        <v>780</v>
      </c>
      <c r="J899" s="14">
        <v>0</v>
      </c>
      <c r="K899" s="15">
        <f t="shared" si="106"/>
        <v>0</v>
      </c>
      <c r="L899" s="16">
        <f t="shared" si="107"/>
        <v>559.9</v>
      </c>
      <c r="M899" s="11">
        <f t="shared" si="108"/>
        <v>829.98067399999991</v>
      </c>
      <c r="N899" s="17">
        <f t="shared" si="109"/>
        <v>2114.2993260000003</v>
      </c>
      <c r="O899" s="18">
        <f t="shared" si="110"/>
        <v>3.7762088337203077E-2</v>
      </c>
      <c r="P899" s="73"/>
      <c r="Q899" s="54">
        <f>Таблица255445[[#This Row],[Витрина]]*13%</f>
        <v>7278.7</v>
      </c>
      <c r="R899" s="56">
        <f>Таблица255445[[#This Row],[Витрина]]-Q899</f>
        <v>48711.3</v>
      </c>
      <c r="S899" s="57">
        <f>Таблица255445[[#This Row],[Витрина]]*9%</f>
        <v>5039.0999999999995</v>
      </c>
      <c r="T899" s="56">
        <f>Таблица255445[[#This Row],[Витрина]]-(Q899+S899)</f>
        <v>43672.2</v>
      </c>
    </row>
    <row r="900" spans="1:20" s="65" customFormat="1" hidden="1">
      <c r="A900" s="74" t="s">
        <v>678</v>
      </c>
      <c r="B900" s="75">
        <v>39500</v>
      </c>
      <c r="C900" s="75">
        <v>58990</v>
      </c>
      <c r="D900" s="76">
        <f t="shared" si="111"/>
        <v>15527.5</v>
      </c>
      <c r="E900" s="77">
        <v>0.2</v>
      </c>
      <c r="F900" s="76">
        <f t="shared" si="104"/>
        <v>11798</v>
      </c>
      <c r="G900" s="78">
        <v>3.5000000000000003E-2</v>
      </c>
      <c r="H900" s="76">
        <f t="shared" si="105"/>
        <v>2064.65</v>
      </c>
      <c r="I900" s="76">
        <v>780</v>
      </c>
      <c r="J900" s="77">
        <v>1.4999999999999999E-2</v>
      </c>
      <c r="K900" s="79">
        <f t="shared" si="106"/>
        <v>884.85</v>
      </c>
      <c r="L900" s="80">
        <f t="shared" si="107"/>
        <v>589.9</v>
      </c>
      <c r="M900" s="76">
        <f t="shared" si="108"/>
        <v>838.82624999999985</v>
      </c>
      <c r="N900" s="75">
        <f t="shared" si="109"/>
        <v>2533.7737500000003</v>
      </c>
      <c r="O900" s="81">
        <f t="shared" si="110"/>
        <v>4.2952597897948808E-2</v>
      </c>
      <c r="P900" s="67"/>
      <c r="Q900" s="66">
        <f>Таблица255445[[#This Row],[Витрина]]*13%</f>
        <v>7668.7</v>
      </c>
      <c r="R900" s="66">
        <f>Таблица255445[[#This Row],[Витрина]]-Q900</f>
        <v>51321.3</v>
      </c>
      <c r="S900" s="67">
        <f>Таблица255445[[#This Row],[Витрина]]*9%</f>
        <v>5309.0999999999995</v>
      </c>
      <c r="T900" s="66">
        <f>Таблица255445[[#This Row],[Витрина]]-(Q900+S900)</f>
        <v>46012.2</v>
      </c>
    </row>
    <row r="901" spans="1:20" s="83" customFormat="1" hidden="1">
      <c r="A901" s="83" t="s">
        <v>678</v>
      </c>
      <c r="B901" s="84">
        <v>39500</v>
      </c>
      <c r="C901" s="84">
        <v>58990</v>
      </c>
      <c r="D901" s="85">
        <f t="shared" si="111"/>
        <v>15527.5</v>
      </c>
      <c r="E901" s="86">
        <v>0.2</v>
      </c>
      <c r="F901" s="85">
        <f t="shared" si="104"/>
        <v>11798</v>
      </c>
      <c r="G901" s="87">
        <v>3.5000000000000003E-2</v>
      </c>
      <c r="H901" s="85">
        <f t="shared" si="105"/>
        <v>2064.65</v>
      </c>
      <c r="I901" s="85">
        <v>780</v>
      </c>
      <c r="J901" s="86">
        <v>1.4999999999999999E-2</v>
      </c>
      <c r="K901" s="88">
        <f t="shared" si="106"/>
        <v>884.85</v>
      </c>
      <c r="L901" s="89">
        <f t="shared" si="107"/>
        <v>589.9</v>
      </c>
      <c r="M901" s="85">
        <f t="shared" si="108"/>
        <v>838.82624999999985</v>
      </c>
      <c r="N901" s="84">
        <f t="shared" si="109"/>
        <v>2533.7737500000003</v>
      </c>
      <c r="O901" s="90">
        <f t="shared" si="110"/>
        <v>4.2952597897948808E-2</v>
      </c>
      <c r="P901" s="82"/>
      <c r="Q901" s="91">
        <f>Таблица255445[[#This Row],[Витрина]]*13%</f>
        <v>7668.7</v>
      </c>
      <c r="R901" s="91">
        <f>Таблица255445[[#This Row],[Витрина]]-Q901</f>
        <v>51321.3</v>
      </c>
      <c r="S901" s="82">
        <f>Таблица255445[[#This Row],[Витрина]]*9%</f>
        <v>5309.0999999999995</v>
      </c>
      <c r="T901" s="91">
        <f>Таблица255445[[#This Row],[Витрина]]-(Q901+S901)</f>
        <v>46012.2</v>
      </c>
    </row>
    <row r="902" spans="1:20" s="93" customFormat="1" hidden="1">
      <c r="A902" s="93" t="s">
        <v>678</v>
      </c>
      <c r="B902" s="94">
        <v>39500</v>
      </c>
      <c r="C902" s="94">
        <v>58990</v>
      </c>
      <c r="D902" s="95">
        <f t="shared" si="111"/>
        <v>15527.5</v>
      </c>
      <c r="E902" s="96">
        <v>0.2</v>
      </c>
      <c r="F902" s="95">
        <f t="shared" si="104"/>
        <v>11798</v>
      </c>
      <c r="G902" s="97">
        <v>3.5000000000000003E-2</v>
      </c>
      <c r="H902" s="95">
        <f t="shared" si="105"/>
        <v>2064.65</v>
      </c>
      <c r="I902" s="95">
        <v>780</v>
      </c>
      <c r="J902" s="96">
        <v>1.4999999999999999E-2</v>
      </c>
      <c r="K902" s="98">
        <f t="shared" si="106"/>
        <v>884.85</v>
      </c>
      <c r="L902" s="99">
        <f t="shared" si="107"/>
        <v>589.9</v>
      </c>
      <c r="M902" s="95">
        <f t="shared" si="108"/>
        <v>838.82624999999985</v>
      </c>
      <c r="N902" s="94">
        <f t="shared" si="109"/>
        <v>2533.7737500000003</v>
      </c>
      <c r="O902" s="100">
        <f t="shared" si="110"/>
        <v>4.2952597897948808E-2</v>
      </c>
      <c r="P902" s="92"/>
      <c r="Q902" s="101">
        <f>Таблица255445[[#This Row],[Витрина]]*13%</f>
        <v>7668.7</v>
      </c>
      <c r="R902" s="101">
        <f>Таблица255445[[#This Row],[Витрина]]-Q902</f>
        <v>51321.3</v>
      </c>
      <c r="S902" s="92">
        <f>Таблица255445[[#This Row],[Витрина]]*9%</f>
        <v>5309.0999999999995</v>
      </c>
      <c r="T902" s="101">
        <f>Таблица255445[[#This Row],[Витрина]]-(Q902+S902)</f>
        <v>46012.2</v>
      </c>
    </row>
    <row r="903" spans="1:20" hidden="1">
      <c r="A903" s="24" t="s">
        <v>689</v>
      </c>
      <c r="B903" s="10">
        <v>42000</v>
      </c>
      <c r="C903" s="10">
        <v>59990</v>
      </c>
      <c r="D903" s="11">
        <f t="shared" si="111"/>
        <v>13377.9</v>
      </c>
      <c r="E903" s="14">
        <v>0.16</v>
      </c>
      <c r="F903" s="13">
        <f t="shared" si="104"/>
        <v>9598.4</v>
      </c>
      <c r="G903" s="22">
        <v>3.5000000000000003E-2</v>
      </c>
      <c r="H903" s="13">
        <f t="shared" si="105"/>
        <v>2099.65</v>
      </c>
      <c r="I903" s="11">
        <v>780</v>
      </c>
      <c r="J903" s="14">
        <v>1.4999999999999999E-2</v>
      </c>
      <c r="K903" s="15">
        <f t="shared" si="106"/>
        <v>899.85</v>
      </c>
      <c r="L903" s="16">
        <f t="shared" si="107"/>
        <v>599.9</v>
      </c>
      <c r="M903" s="11">
        <f t="shared" si="108"/>
        <v>899.61352999999986</v>
      </c>
      <c r="N903" s="17">
        <f t="shared" si="109"/>
        <v>3112.5864699999947</v>
      </c>
      <c r="O903" s="18">
        <f t="shared" si="110"/>
        <v>5.1885088681446818E-2</v>
      </c>
      <c r="P903" s="55"/>
      <c r="Q903" s="54">
        <f>Таблица255445[[#This Row],[Витрина]]*13%</f>
        <v>7798.7</v>
      </c>
      <c r="R903" s="56">
        <f>Таблица255445[[#This Row],[Витрина]]-Q903</f>
        <v>52191.3</v>
      </c>
      <c r="S903" s="57">
        <f>Таблица255445[[#This Row],[Витрина]]*9%</f>
        <v>5399.0999999999995</v>
      </c>
      <c r="T903" s="56">
        <f>Таблица255445[[#This Row],[Витрина]]-(Q903+S903)</f>
        <v>46792.2</v>
      </c>
    </row>
    <row r="904" spans="1:20" s="65" customFormat="1" hidden="1">
      <c r="A904" s="65" t="s">
        <v>689</v>
      </c>
      <c r="B904" s="75">
        <v>42000</v>
      </c>
      <c r="C904" s="75">
        <v>62990</v>
      </c>
      <c r="D904" s="76">
        <f t="shared" si="111"/>
        <v>16527.5</v>
      </c>
      <c r="E904" s="77">
        <v>0.2</v>
      </c>
      <c r="F904" s="76">
        <f t="shared" si="104"/>
        <v>12598</v>
      </c>
      <c r="G904" s="78">
        <v>3.5000000000000003E-2</v>
      </c>
      <c r="H904" s="76">
        <f t="shared" si="105"/>
        <v>2204.65</v>
      </c>
      <c r="I904" s="76">
        <v>780</v>
      </c>
      <c r="J904" s="77">
        <v>1.4999999999999999E-2</v>
      </c>
      <c r="K904" s="79">
        <f t="shared" si="106"/>
        <v>944.84999999999991</v>
      </c>
      <c r="L904" s="80">
        <f t="shared" si="107"/>
        <v>629.9</v>
      </c>
      <c r="M904" s="76">
        <f t="shared" si="108"/>
        <v>896.72624999999994</v>
      </c>
      <c r="N904" s="75">
        <f t="shared" si="109"/>
        <v>2935.8737499999988</v>
      </c>
      <c r="O904" s="81">
        <f t="shared" si="110"/>
        <v>4.6608568820447671E-2</v>
      </c>
      <c r="P904" s="67"/>
      <c r="Q904" s="66">
        <f>Таблица255445[[#This Row],[Витрина]]*13%</f>
        <v>8188.7000000000007</v>
      </c>
      <c r="R904" s="66">
        <f>Таблица255445[[#This Row],[Витрина]]-Q904</f>
        <v>54801.3</v>
      </c>
      <c r="S904" s="67">
        <f>Таблица255445[[#This Row],[Витрина]]*9%</f>
        <v>5669.0999999999995</v>
      </c>
      <c r="T904" s="66">
        <f>Таблица255445[[#This Row],[Витрина]]-(Q904+S904)</f>
        <v>49132.2</v>
      </c>
    </row>
    <row r="905" spans="1:20" hidden="1">
      <c r="D905" s="11" t="str">
        <f t="shared" si="111"/>
        <v/>
      </c>
      <c r="E905" s="14"/>
      <c r="F905" s="13" t="str">
        <f t="shared" si="104"/>
        <v/>
      </c>
      <c r="G905" s="14"/>
      <c r="H905" s="13" t="str">
        <f t="shared" si="105"/>
        <v/>
      </c>
      <c r="I905" s="11"/>
      <c r="J905" s="14"/>
      <c r="K905" s="15" t="str">
        <f t="shared" si="106"/>
        <v/>
      </c>
      <c r="L905" s="16">
        <f t="shared" si="107"/>
        <v>0</v>
      </c>
      <c r="M905" s="11" t="str">
        <f t="shared" si="108"/>
        <v/>
      </c>
      <c r="N905" s="17" t="str">
        <f t="shared" si="109"/>
        <v/>
      </c>
      <c r="O905" s="18" t="str">
        <f t="shared" si="110"/>
        <v/>
      </c>
      <c r="P905" s="55"/>
      <c r="Q905" s="54">
        <f>Таблица255445[[#This Row],[Витрина]]*13%</f>
        <v>0</v>
      </c>
      <c r="R905" s="56">
        <f>Таблица255445[[#This Row],[Витрина]]-Q905</f>
        <v>0</v>
      </c>
      <c r="S905" s="57">
        <f>Таблица255445[[#This Row],[Витрина]]*9%</f>
        <v>0</v>
      </c>
      <c r="T905" s="56">
        <f>Таблица255445[[#This Row],[Витрина]]-(Q905+S905)</f>
        <v>0</v>
      </c>
    </row>
    <row r="906" spans="1:20" hidden="1">
      <c r="A906" s="30" t="s">
        <v>653</v>
      </c>
      <c r="D906" s="11" t="str">
        <f t="shared" si="111"/>
        <v/>
      </c>
      <c r="E906" s="12"/>
      <c r="F906" s="13" t="str">
        <f t="shared" si="104"/>
        <v/>
      </c>
      <c r="G906" s="22">
        <v>3.5000000000000003E-2</v>
      </c>
      <c r="H906" s="13" t="str">
        <f t="shared" si="105"/>
        <v/>
      </c>
      <c r="I906" s="11"/>
      <c r="J906" s="14">
        <v>1.4999999999999999E-2</v>
      </c>
      <c r="K906" s="15" t="str">
        <f t="shared" si="106"/>
        <v/>
      </c>
      <c r="L906" s="16">
        <f t="shared" si="107"/>
        <v>0</v>
      </c>
      <c r="M906" s="11" t="str">
        <f t="shared" si="108"/>
        <v/>
      </c>
      <c r="N906" s="17" t="str">
        <f t="shared" si="109"/>
        <v/>
      </c>
      <c r="O906" s="18" t="str">
        <f t="shared" si="110"/>
        <v/>
      </c>
      <c r="P906" s="55"/>
      <c r="Q906" s="54">
        <f>Таблица255445[[#This Row],[Витрина]]*13%</f>
        <v>0</v>
      </c>
      <c r="R906" s="56">
        <f>Таблица255445[[#This Row],[Витрина]]-Q906</f>
        <v>0</v>
      </c>
      <c r="S906" s="57">
        <f>Таблица255445[[#This Row],[Витрина]]*9%</f>
        <v>0</v>
      </c>
      <c r="T906" s="56">
        <f>Таблица255445[[#This Row],[Витрина]]-(Q906+S906)</f>
        <v>0</v>
      </c>
    </row>
    <row r="907" spans="1:20" hidden="1">
      <c r="A907" s="24" t="s">
        <v>656</v>
      </c>
      <c r="B907" s="10">
        <v>12500</v>
      </c>
      <c r="C907" s="10">
        <v>19560</v>
      </c>
      <c r="D907" s="11">
        <f t="shared" si="111"/>
        <v>5675.5999999999995</v>
      </c>
      <c r="E907" s="14">
        <v>0.21</v>
      </c>
      <c r="F907" s="13">
        <f t="shared" si="104"/>
        <v>4107.5999999999995</v>
      </c>
      <c r="G907" s="22">
        <v>3.5000000000000003E-2</v>
      </c>
      <c r="H907" s="13">
        <f t="shared" si="105"/>
        <v>684.6</v>
      </c>
      <c r="I907" s="11">
        <v>590</v>
      </c>
      <c r="J907" s="14">
        <v>1.4999999999999999E-2</v>
      </c>
      <c r="K907" s="15">
        <f t="shared" si="106"/>
        <v>293.39999999999998</v>
      </c>
      <c r="L907" s="16">
        <f t="shared" si="107"/>
        <v>195.6</v>
      </c>
      <c r="M907" s="11">
        <f t="shared" si="108"/>
        <v>267.96891999999997</v>
      </c>
      <c r="N907" s="17">
        <f t="shared" si="109"/>
        <v>920.83108000000357</v>
      </c>
      <c r="O907" s="18">
        <f t="shared" si="110"/>
        <v>4.7077253578732291E-2</v>
      </c>
      <c r="P907" s="55"/>
      <c r="Q907" s="54">
        <f>Таблица255445[[#This Row],[Витрина]]*13%</f>
        <v>2542.8000000000002</v>
      </c>
      <c r="R907" s="56">
        <f>Таблица255445[[#This Row],[Витрина]]-Q907</f>
        <v>17017.2</v>
      </c>
      <c r="S907" s="57">
        <f>Таблица255445[[#This Row],[Витрина]]*9%</f>
        <v>1760.3999999999999</v>
      </c>
      <c r="T907" s="56">
        <f>Таблица255445[[#This Row],[Витрина]]-(Q907+S907)</f>
        <v>15256.8</v>
      </c>
    </row>
    <row r="908" spans="1:20" s="43" customFormat="1" hidden="1">
      <c r="A908" s="43" t="s">
        <v>656</v>
      </c>
      <c r="B908" s="40">
        <v>12500</v>
      </c>
      <c r="C908" s="40">
        <v>19560</v>
      </c>
      <c r="D908" s="44">
        <f t="shared" si="111"/>
        <v>5088.7999999999993</v>
      </c>
      <c r="E908" s="45">
        <v>0.18</v>
      </c>
      <c r="F908" s="44">
        <f t="shared" si="104"/>
        <v>3520.7999999999997</v>
      </c>
      <c r="G908" s="46">
        <v>3.5000000000000003E-2</v>
      </c>
      <c r="H908" s="44">
        <f t="shared" si="105"/>
        <v>684.6</v>
      </c>
      <c r="I908" s="44">
        <v>590</v>
      </c>
      <c r="J908" s="45">
        <v>1.4999999999999999E-2</v>
      </c>
      <c r="K908" s="47">
        <f t="shared" si="106"/>
        <v>293.39999999999998</v>
      </c>
      <c r="L908" s="48">
        <f t="shared" si="107"/>
        <v>195.6</v>
      </c>
      <c r="M908" s="44">
        <f t="shared" si="108"/>
        <v>279.29415999999998</v>
      </c>
      <c r="N908" s="40">
        <f t="shared" si="109"/>
        <v>1496.3058400000009</v>
      </c>
      <c r="O908" s="49">
        <f t="shared" si="110"/>
        <v>7.6498253578732148E-2</v>
      </c>
      <c r="P908" s="70"/>
      <c r="Q908" s="54">
        <f>Таблица255445[[#This Row],[Витрина]]*13%</f>
        <v>2542.8000000000002</v>
      </c>
      <c r="R908" s="56">
        <f>Таблица255445[[#This Row],[Витрина]]-Q908</f>
        <v>17017.2</v>
      </c>
      <c r="S908" s="57">
        <f>Таблица255445[[#This Row],[Витрина]]*9%</f>
        <v>1760.3999999999999</v>
      </c>
      <c r="T908" s="56">
        <f>Таблица255445[[#This Row],[Витрина]]-(Q908+S908)</f>
        <v>15256.8</v>
      </c>
    </row>
    <row r="909" spans="1:20" hidden="1">
      <c r="A909" s="24" t="s">
        <v>657</v>
      </c>
      <c r="B909" s="10">
        <v>13500</v>
      </c>
      <c r="C909" s="10">
        <v>21050</v>
      </c>
      <c r="D909" s="11">
        <f t="shared" si="111"/>
        <v>6063</v>
      </c>
      <c r="E909" s="14">
        <v>0.21</v>
      </c>
      <c r="F909" s="13">
        <f t="shared" ref="F909:F950" si="112">IF(AND(C909&lt;&gt;"",E909&lt;&gt;""),C909*E909,"")</f>
        <v>4420.5</v>
      </c>
      <c r="G909" s="22">
        <v>3.5000000000000003E-2</v>
      </c>
      <c r="H909" s="13">
        <f t="shared" ref="H909:H950" si="113">IF(AND(C909&lt;&gt;"",G909&lt;&gt;""),C909*G909,"")</f>
        <v>736.75000000000011</v>
      </c>
      <c r="I909" s="11">
        <v>590</v>
      </c>
      <c r="J909" s="14">
        <v>1.4999999999999999E-2</v>
      </c>
      <c r="K909" s="15">
        <f t="shared" ref="K909:K950" si="114">IF(AND(C909&lt;&gt;"",J909&lt;&gt;""),C909*J909,"")</f>
        <v>315.75</v>
      </c>
      <c r="L909" s="16">
        <f t="shared" ref="L909:L950" si="115">IFERROR(C909*1%," ")</f>
        <v>210.5</v>
      </c>
      <c r="M909" s="11">
        <f t="shared" ref="M909:M950" si="116">IFERROR((C909-D909)*1.93%," ")</f>
        <v>289.24909999999994</v>
      </c>
      <c r="N909" s="17">
        <f t="shared" ref="N909:N950" si="117">IF(AND(C909&lt;&gt;"",D909&lt;&gt;"",L909&lt;&gt;""),C909-(B909+D909+L909+M909),"")</f>
        <v>987.25089999999909</v>
      </c>
      <c r="O909" s="18">
        <f t="shared" ref="O909:O950" si="118">IFERROR((N909/C909)*100%," ")</f>
        <v>4.6900280285035588E-2</v>
      </c>
      <c r="P909" s="55"/>
      <c r="Q909" s="54">
        <f>Таблица255445[[#This Row],[Витрина]]*13%</f>
        <v>2736.5</v>
      </c>
      <c r="R909" s="56">
        <f>Таблица255445[[#This Row],[Витрина]]-Q909</f>
        <v>18313.5</v>
      </c>
      <c r="S909" s="57">
        <f>Таблица255445[[#This Row],[Витрина]]*9%</f>
        <v>1894.5</v>
      </c>
      <c r="T909" s="56">
        <f>Таблица255445[[#This Row],[Витрина]]-(Q909+S909)</f>
        <v>16419</v>
      </c>
    </row>
    <row r="910" spans="1:20" s="43" customFormat="1" hidden="1">
      <c r="A910" s="43" t="s">
        <v>657</v>
      </c>
      <c r="B910" s="40">
        <v>13500</v>
      </c>
      <c r="C910" s="40">
        <v>21050</v>
      </c>
      <c r="D910" s="44">
        <f t="shared" si="111"/>
        <v>5431.5</v>
      </c>
      <c r="E910" s="45">
        <v>0.18</v>
      </c>
      <c r="F910" s="44">
        <f t="shared" si="112"/>
        <v>3789</v>
      </c>
      <c r="G910" s="46">
        <v>3.5000000000000003E-2</v>
      </c>
      <c r="H910" s="44">
        <f t="shared" si="113"/>
        <v>736.75000000000011</v>
      </c>
      <c r="I910" s="44">
        <v>590</v>
      </c>
      <c r="J910" s="45">
        <v>1.4999999999999999E-2</v>
      </c>
      <c r="K910" s="47">
        <f t="shared" si="114"/>
        <v>315.75</v>
      </c>
      <c r="L910" s="48">
        <f t="shared" si="115"/>
        <v>210.5</v>
      </c>
      <c r="M910" s="44">
        <f t="shared" si="116"/>
        <v>301.43704999999994</v>
      </c>
      <c r="N910" s="40">
        <f t="shared" si="117"/>
        <v>1606.5629499999995</v>
      </c>
      <c r="O910" s="49">
        <f t="shared" si="118"/>
        <v>7.6321280285035611E-2</v>
      </c>
      <c r="P910" s="70"/>
      <c r="Q910" s="54">
        <f>Таблица255445[[#This Row],[Витрина]]*13%</f>
        <v>2736.5</v>
      </c>
      <c r="R910" s="56">
        <f>Таблица255445[[#This Row],[Витрина]]-Q910</f>
        <v>18313.5</v>
      </c>
      <c r="S910" s="57">
        <f>Таблица255445[[#This Row],[Витрина]]*9%</f>
        <v>1894.5</v>
      </c>
      <c r="T910" s="56">
        <f>Таблица255445[[#This Row],[Витрина]]-(Q910+S910)</f>
        <v>16419</v>
      </c>
    </row>
    <row r="911" spans="1:20">
      <c r="A911" s="24" t="s">
        <v>658</v>
      </c>
      <c r="B911" s="10">
        <v>8900</v>
      </c>
      <c r="C911" s="10">
        <v>16790</v>
      </c>
      <c r="D911" s="11">
        <f t="shared" si="111"/>
        <v>6852.67</v>
      </c>
      <c r="E911" s="14">
        <v>0.35499999999999998</v>
      </c>
      <c r="F911" s="13">
        <f t="shared" si="112"/>
        <v>5960.45</v>
      </c>
      <c r="G911" s="22">
        <v>1.7999999999999999E-2</v>
      </c>
      <c r="H911" s="13">
        <f t="shared" si="113"/>
        <v>302.21999999999997</v>
      </c>
      <c r="I911" s="11">
        <v>590</v>
      </c>
      <c r="J911" s="14">
        <v>0</v>
      </c>
      <c r="K911" s="15">
        <f t="shared" si="114"/>
        <v>0</v>
      </c>
      <c r="L911" s="16">
        <f t="shared" si="115"/>
        <v>167.9</v>
      </c>
      <c r="M911" s="11">
        <f t="shared" si="116"/>
        <v>191.79046899999997</v>
      </c>
      <c r="N911" s="17">
        <f t="shared" si="117"/>
        <v>677.63953100000072</v>
      </c>
      <c r="O911" s="18">
        <f t="shared" si="118"/>
        <v>4.0359710005955972E-2</v>
      </c>
      <c r="P911" s="73"/>
      <c r="Q911" s="54">
        <f>Таблица255445[[#This Row],[Витрина]]*15%</f>
        <v>2518.5</v>
      </c>
      <c r="R911" s="56">
        <f>Таблица255445[[#This Row],[Витрина]]-Q911</f>
        <v>14271.5</v>
      </c>
      <c r="S911" s="57">
        <f>Таблица255445[[#This Row],[Витрина]]*10%</f>
        <v>1679</v>
      </c>
      <c r="T911" s="56">
        <f>Таблица255445[[#This Row],[Витрина]]-(Q911+S911)</f>
        <v>12592.5</v>
      </c>
    </row>
    <row r="912" spans="1:20" s="43" customFormat="1">
      <c r="A912" s="43" t="s">
        <v>658</v>
      </c>
      <c r="B912" s="40">
        <v>8900</v>
      </c>
      <c r="C912" s="40">
        <v>16790</v>
      </c>
      <c r="D912" s="44">
        <f t="shared" si="111"/>
        <v>4250.2199999999993</v>
      </c>
      <c r="E912" s="45">
        <v>0.2</v>
      </c>
      <c r="F912" s="44">
        <f t="shared" si="112"/>
        <v>3358</v>
      </c>
      <c r="G912" s="46">
        <v>1.7999999999999999E-2</v>
      </c>
      <c r="H912" s="44">
        <f t="shared" si="113"/>
        <v>302.21999999999997</v>
      </c>
      <c r="I912" s="44">
        <v>590</v>
      </c>
      <c r="J912" s="45">
        <v>0</v>
      </c>
      <c r="K912" s="47">
        <f t="shared" si="114"/>
        <v>0</v>
      </c>
      <c r="L912" s="48">
        <f t="shared" si="115"/>
        <v>167.9</v>
      </c>
      <c r="M912" s="44">
        <f t="shared" si="116"/>
        <v>242.017754</v>
      </c>
      <c r="N912" s="40">
        <f t="shared" si="117"/>
        <v>3229.8622460000006</v>
      </c>
      <c r="O912" s="49">
        <f t="shared" si="118"/>
        <v>0.19236821000595597</v>
      </c>
      <c r="P912" s="72"/>
      <c r="Q912" s="54">
        <f>Таблица255445[[#This Row],[Витрина]]*15%</f>
        <v>2518.5</v>
      </c>
      <c r="R912" s="56">
        <f>Таблица255445[[#This Row],[Витрина]]-Q912</f>
        <v>14271.5</v>
      </c>
      <c r="S912" s="57">
        <f>Таблица255445[[#This Row],[Витрина]]*10%</f>
        <v>1679</v>
      </c>
      <c r="T912" s="56">
        <f>Таблица255445[[#This Row],[Витрина]]-(Q912+S912)</f>
        <v>12592.5</v>
      </c>
    </row>
    <row r="913" spans="1:20" hidden="1">
      <c r="A913" s="26" t="s">
        <v>659</v>
      </c>
      <c r="B913" s="10">
        <v>8500</v>
      </c>
      <c r="C913" s="10">
        <v>13980</v>
      </c>
      <c r="D913" s="11">
        <f t="shared" si="111"/>
        <v>4644.2</v>
      </c>
      <c r="E913" s="14">
        <v>0.24</v>
      </c>
      <c r="F913" s="13">
        <f t="shared" si="112"/>
        <v>3355.2</v>
      </c>
      <c r="G913" s="22">
        <v>3.5000000000000003E-2</v>
      </c>
      <c r="H913" s="13">
        <f t="shared" si="113"/>
        <v>489.30000000000007</v>
      </c>
      <c r="I913" s="11">
        <v>590</v>
      </c>
      <c r="J913" s="14">
        <v>1.4999999999999999E-2</v>
      </c>
      <c r="K913" s="15">
        <f t="shared" si="114"/>
        <v>209.7</v>
      </c>
      <c r="L913" s="16">
        <f t="shared" si="115"/>
        <v>139.80000000000001</v>
      </c>
      <c r="M913" s="11">
        <f t="shared" si="116"/>
        <v>180.18093999999996</v>
      </c>
      <c r="N913" s="17">
        <f t="shared" si="117"/>
        <v>515.81905999999981</v>
      </c>
      <c r="O913" s="18">
        <f t="shared" si="118"/>
        <v>3.6896928469241759E-2</v>
      </c>
      <c r="P913" s="55"/>
      <c r="Q913" s="54">
        <f>Таблица255445[[#This Row],[Витрина]]*15%</f>
        <v>2097</v>
      </c>
      <c r="R913" s="56">
        <f>Таблица255445[[#This Row],[Витрина]]-Q913</f>
        <v>11883</v>
      </c>
      <c r="S913" s="57">
        <f>Таблица255445[[#This Row],[Витрина]]*10%</f>
        <v>1398</v>
      </c>
      <c r="T913" s="56">
        <f>Таблица255445[[#This Row],[Витрина]]-(Q913+S913)</f>
        <v>10485</v>
      </c>
    </row>
    <row r="914" spans="1:20" s="43" customFormat="1" hidden="1">
      <c r="A914" s="52" t="s">
        <v>659</v>
      </c>
      <c r="B914" s="40">
        <v>8500</v>
      </c>
      <c r="C914" s="40">
        <v>13980</v>
      </c>
      <c r="D914" s="44">
        <f t="shared" si="111"/>
        <v>4085</v>
      </c>
      <c r="E914" s="45">
        <v>0.2</v>
      </c>
      <c r="F914" s="44">
        <f t="shared" si="112"/>
        <v>2796</v>
      </c>
      <c r="G914" s="46">
        <v>3.5000000000000003E-2</v>
      </c>
      <c r="H914" s="44">
        <f t="shared" si="113"/>
        <v>489.30000000000007</v>
      </c>
      <c r="I914" s="44">
        <v>590</v>
      </c>
      <c r="J914" s="45">
        <v>1.4999999999999999E-2</v>
      </c>
      <c r="K914" s="47">
        <f t="shared" si="114"/>
        <v>209.7</v>
      </c>
      <c r="L914" s="48">
        <f t="shared" si="115"/>
        <v>139.80000000000001</v>
      </c>
      <c r="M914" s="44">
        <f t="shared" si="116"/>
        <v>190.97349999999997</v>
      </c>
      <c r="N914" s="40">
        <f t="shared" si="117"/>
        <v>1064.2265000000007</v>
      </c>
      <c r="O914" s="49">
        <f t="shared" si="118"/>
        <v>7.612492846924182E-2</v>
      </c>
      <c r="P914" s="70"/>
      <c r="Q914" s="54">
        <f>Таблица255445[[#This Row],[Витрина]]*15%</f>
        <v>2097</v>
      </c>
      <c r="R914" s="56">
        <f>Таблица255445[[#This Row],[Витрина]]-Q914</f>
        <v>11883</v>
      </c>
      <c r="S914" s="57">
        <f>Таблица255445[[#This Row],[Витрина]]*10%</f>
        <v>1398</v>
      </c>
      <c r="T914" s="56">
        <f>Таблица255445[[#This Row],[Витрина]]-(Q914+S914)</f>
        <v>10485</v>
      </c>
    </row>
    <row r="915" spans="1:20" hidden="1">
      <c r="A915" s="29" t="s">
        <v>660</v>
      </c>
      <c r="D915" s="11" t="str">
        <f t="shared" si="111"/>
        <v/>
      </c>
      <c r="E915" s="14"/>
      <c r="F915" s="13" t="str">
        <f t="shared" si="112"/>
        <v/>
      </c>
      <c r="G915" s="22">
        <v>3.5000000000000003E-2</v>
      </c>
      <c r="H915" s="13" t="str">
        <f t="shared" si="113"/>
        <v/>
      </c>
      <c r="I915" s="11"/>
      <c r="J915" s="14">
        <v>1.4999999999999999E-2</v>
      </c>
      <c r="K915" s="15" t="str">
        <f t="shared" si="114"/>
        <v/>
      </c>
      <c r="L915" s="16">
        <f t="shared" si="115"/>
        <v>0</v>
      </c>
      <c r="M915" s="11" t="str">
        <f t="shared" si="116"/>
        <v/>
      </c>
      <c r="N915" s="17" t="str">
        <f t="shared" si="117"/>
        <v/>
      </c>
      <c r="O915" s="18" t="str">
        <f t="shared" si="118"/>
        <v/>
      </c>
      <c r="P915" s="55"/>
      <c r="Q915" s="54">
        <f>Таблица255445[[#This Row],[Витрина]]*15%</f>
        <v>0</v>
      </c>
      <c r="R915" s="56">
        <f>Таблица255445[[#This Row],[Витрина]]-Q915</f>
        <v>0</v>
      </c>
      <c r="S915" s="57">
        <f>Таблица255445[[#This Row],[Витрина]]*10%</f>
        <v>0</v>
      </c>
      <c r="T915" s="56">
        <f>Таблица255445[[#This Row],[Витрина]]-(Q915+S915)</f>
        <v>0</v>
      </c>
    </row>
    <row r="916" spans="1:20" hidden="1">
      <c r="A916" t="s">
        <v>661</v>
      </c>
      <c r="B916" s="10">
        <v>12200</v>
      </c>
      <c r="D916" s="11" t="str">
        <f t="shared" si="111"/>
        <v/>
      </c>
      <c r="E916" s="14">
        <v>0.17</v>
      </c>
      <c r="F916" s="13" t="str">
        <f t="shared" si="112"/>
        <v/>
      </c>
      <c r="G916" s="22">
        <v>3.5000000000000003E-2</v>
      </c>
      <c r="H916" s="13" t="str">
        <f t="shared" si="113"/>
        <v/>
      </c>
      <c r="I916" s="11">
        <v>590</v>
      </c>
      <c r="J916" s="14">
        <v>1.4999999999999999E-2</v>
      </c>
      <c r="K916" s="15" t="str">
        <f t="shared" si="114"/>
        <v/>
      </c>
      <c r="L916" s="16">
        <f t="shared" si="115"/>
        <v>0</v>
      </c>
      <c r="M916" s="11" t="str">
        <f t="shared" si="116"/>
        <v/>
      </c>
      <c r="N916" s="17" t="str">
        <f t="shared" si="117"/>
        <v/>
      </c>
      <c r="O916" s="18" t="str">
        <f t="shared" si="118"/>
        <v/>
      </c>
      <c r="P916" s="55"/>
      <c r="Q916" s="54">
        <f>Таблица255445[[#This Row],[Витрина]]*15%</f>
        <v>0</v>
      </c>
      <c r="R916" s="56">
        <f>Таблица255445[[#This Row],[Витрина]]-Q916</f>
        <v>0</v>
      </c>
      <c r="S916" s="57">
        <f>Таблица255445[[#This Row],[Витрина]]*10%</f>
        <v>0</v>
      </c>
      <c r="T916" s="56">
        <f>Таблица255445[[#This Row],[Витрина]]-(Q916+S916)</f>
        <v>0</v>
      </c>
    </row>
    <row r="917" spans="1:20" hidden="1">
      <c r="A917" t="s">
        <v>662</v>
      </c>
      <c r="B917" s="10">
        <v>4100</v>
      </c>
      <c r="D917" s="11" t="str">
        <f t="shared" si="111"/>
        <v/>
      </c>
      <c r="E917" s="14">
        <v>0.17</v>
      </c>
      <c r="F917" s="13" t="str">
        <f t="shared" si="112"/>
        <v/>
      </c>
      <c r="G917" s="22">
        <v>3.5000000000000003E-2</v>
      </c>
      <c r="H917" s="13" t="str">
        <f t="shared" si="113"/>
        <v/>
      </c>
      <c r="I917" s="11">
        <v>320</v>
      </c>
      <c r="J917" s="14">
        <v>1.4999999999999999E-2</v>
      </c>
      <c r="K917" s="15" t="str">
        <f t="shared" si="114"/>
        <v/>
      </c>
      <c r="L917" s="16">
        <f t="shared" si="115"/>
        <v>0</v>
      </c>
      <c r="M917" s="11" t="str">
        <f t="shared" si="116"/>
        <v/>
      </c>
      <c r="N917" s="17" t="str">
        <f t="shared" si="117"/>
        <v/>
      </c>
      <c r="O917" s="18" t="str">
        <f t="shared" si="118"/>
        <v/>
      </c>
      <c r="P917" s="55"/>
      <c r="Q917" s="54">
        <f>Таблица255445[[#This Row],[Витрина]]*15%</f>
        <v>0</v>
      </c>
      <c r="R917" s="56">
        <f>Таблица255445[[#This Row],[Витрина]]-Q917</f>
        <v>0</v>
      </c>
      <c r="S917" s="57">
        <f>Таблица255445[[#This Row],[Витрина]]*10%</f>
        <v>0</v>
      </c>
      <c r="T917" s="56">
        <f>Таблица255445[[#This Row],[Витрина]]-(Q917+S917)</f>
        <v>0</v>
      </c>
    </row>
    <row r="918" spans="1:20" hidden="1">
      <c r="A918" t="s">
        <v>663</v>
      </c>
      <c r="B918" s="10">
        <v>4100</v>
      </c>
      <c r="D918" s="11" t="str">
        <f t="shared" si="111"/>
        <v/>
      </c>
      <c r="E918" s="14">
        <v>0.17</v>
      </c>
      <c r="F918" s="13" t="str">
        <f t="shared" si="112"/>
        <v/>
      </c>
      <c r="G918" s="22">
        <v>3.5000000000000003E-2</v>
      </c>
      <c r="H918" s="13" t="str">
        <f t="shared" si="113"/>
        <v/>
      </c>
      <c r="I918" s="11">
        <v>320</v>
      </c>
      <c r="J918" s="14">
        <v>1.4999999999999999E-2</v>
      </c>
      <c r="K918" s="15" t="str">
        <f t="shared" si="114"/>
        <v/>
      </c>
      <c r="L918" s="16">
        <f t="shared" si="115"/>
        <v>0</v>
      </c>
      <c r="M918" s="11" t="str">
        <f t="shared" si="116"/>
        <v/>
      </c>
      <c r="N918" s="17" t="str">
        <f t="shared" si="117"/>
        <v/>
      </c>
      <c r="O918" s="18" t="str">
        <f t="shared" si="118"/>
        <v/>
      </c>
      <c r="P918" s="55"/>
      <c r="Q918" s="54">
        <f>Таблица255445[[#This Row],[Витрина]]*15%</f>
        <v>0</v>
      </c>
      <c r="R918" s="56">
        <f>Таблица255445[[#This Row],[Витрина]]-Q918</f>
        <v>0</v>
      </c>
      <c r="S918" s="57">
        <f>Таблица255445[[#This Row],[Витрина]]*10%</f>
        <v>0</v>
      </c>
      <c r="T918" s="56">
        <f>Таблица255445[[#This Row],[Витрина]]-(Q918+S918)</f>
        <v>0</v>
      </c>
    </row>
    <row r="919" spans="1:20" hidden="1">
      <c r="A919" t="s">
        <v>664</v>
      </c>
      <c r="B919" s="10">
        <v>7200</v>
      </c>
      <c r="D919" s="11" t="str">
        <f t="shared" si="111"/>
        <v/>
      </c>
      <c r="E919" s="14">
        <v>0.17</v>
      </c>
      <c r="F919" s="13" t="str">
        <f t="shared" si="112"/>
        <v/>
      </c>
      <c r="G919" s="22">
        <v>3.5000000000000003E-2</v>
      </c>
      <c r="H919" s="13" t="str">
        <f t="shared" si="113"/>
        <v/>
      </c>
      <c r="I919" s="11">
        <v>320</v>
      </c>
      <c r="J919" s="14">
        <v>1.4999999999999999E-2</v>
      </c>
      <c r="K919" s="15" t="str">
        <f t="shared" si="114"/>
        <v/>
      </c>
      <c r="L919" s="16">
        <f t="shared" si="115"/>
        <v>0</v>
      </c>
      <c r="M919" s="11" t="str">
        <f t="shared" si="116"/>
        <v/>
      </c>
      <c r="N919" s="17" t="str">
        <f t="shared" si="117"/>
        <v/>
      </c>
      <c r="O919" s="18" t="str">
        <f t="shared" si="118"/>
        <v/>
      </c>
      <c r="P919" s="55"/>
      <c r="Q919" s="54">
        <f>Таблица255445[[#This Row],[Витрина]]*15%</f>
        <v>0</v>
      </c>
      <c r="R919" s="56">
        <f>Таблица255445[[#This Row],[Витрина]]-Q919</f>
        <v>0</v>
      </c>
      <c r="S919" s="57">
        <f>Таблица255445[[#This Row],[Витрина]]*10%</f>
        <v>0</v>
      </c>
      <c r="T919" s="56">
        <f>Таблица255445[[#This Row],[Витрина]]-(Q919+S919)</f>
        <v>0</v>
      </c>
    </row>
    <row r="920" spans="1:20" hidden="1">
      <c r="D920" s="11" t="str">
        <f t="shared" si="111"/>
        <v/>
      </c>
      <c r="E920" s="14"/>
      <c r="F920" s="13" t="str">
        <f t="shared" si="112"/>
        <v/>
      </c>
      <c r="G920" s="22">
        <v>3.5000000000000003E-2</v>
      </c>
      <c r="H920" s="13" t="str">
        <f t="shared" si="113"/>
        <v/>
      </c>
      <c r="I920" s="11"/>
      <c r="J920" s="14">
        <v>1.4999999999999999E-2</v>
      </c>
      <c r="K920" s="15" t="str">
        <f t="shared" si="114"/>
        <v/>
      </c>
      <c r="L920" s="16">
        <f t="shared" si="115"/>
        <v>0</v>
      </c>
      <c r="M920" s="11" t="str">
        <f t="shared" si="116"/>
        <v/>
      </c>
      <c r="N920" s="17" t="str">
        <f t="shared" si="117"/>
        <v/>
      </c>
      <c r="O920" s="18" t="str">
        <f t="shared" si="118"/>
        <v/>
      </c>
      <c r="P920" s="55"/>
      <c r="Q920" s="54">
        <f>Таблица255445[[#This Row],[Витрина]]*15%</f>
        <v>0</v>
      </c>
      <c r="R920" s="56">
        <f>Таблица255445[[#This Row],[Витрина]]-Q920</f>
        <v>0</v>
      </c>
      <c r="S920" s="57">
        <f>Таблица255445[[#This Row],[Витрина]]*10%</f>
        <v>0</v>
      </c>
      <c r="T920" s="56">
        <f>Таблица255445[[#This Row],[Витрина]]-(Q920+S920)</f>
        <v>0</v>
      </c>
    </row>
    <row r="921" spans="1:20" hidden="1">
      <c r="A921" s="37" t="s">
        <v>665</v>
      </c>
      <c r="B921" s="10">
        <v>118</v>
      </c>
      <c r="C921" s="10">
        <v>339</v>
      </c>
      <c r="D921" s="17">
        <f t="shared" si="111"/>
        <v>215.35999999999999</v>
      </c>
      <c r="E921" s="41">
        <v>0.24</v>
      </c>
      <c r="F921" s="33">
        <f t="shared" si="112"/>
        <v>81.36</v>
      </c>
      <c r="G921" s="22">
        <v>3.5000000000000003E-2</v>
      </c>
      <c r="H921" s="17">
        <f t="shared" si="113"/>
        <v>11.865000000000002</v>
      </c>
      <c r="I921" s="13">
        <v>117.05</v>
      </c>
      <c r="J921" s="14">
        <v>1.4999999999999999E-2</v>
      </c>
      <c r="K921" s="17">
        <f t="shared" si="114"/>
        <v>5.085</v>
      </c>
      <c r="L921" s="17">
        <f t="shared" si="115"/>
        <v>3.39</v>
      </c>
      <c r="M921" s="17">
        <f t="shared" si="116"/>
        <v>2.3862519999999998</v>
      </c>
      <c r="N921" s="17">
        <f t="shared" si="117"/>
        <v>-0.13625200000001314</v>
      </c>
      <c r="O921" s="32">
        <f t="shared" si="118"/>
        <v>-4.0192330383484703E-4</v>
      </c>
      <c r="P921" s="55"/>
      <c r="Q921" s="54">
        <f>Таблица255445[[#This Row],[Витрина]]*15%</f>
        <v>50.85</v>
      </c>
      <c r="R921" s="56">
        <f>Таблица255445[[#This Row],[Витрина]]-Q921</f>
        <v>288.14999999999998</v>
      </c>
      <c r="S921" s="57">
        <f>Таблица255445[[#This Row],[Витрина]]*10%</f>
        <v>33.9</v>
      </c>
      <c r="T921" s="56">
        <f>Таблица255445[[#This Row],[Витрина]]-(Q921+S921)</f>
        <v>254.25</v>
      </c>
    </row>
    <row r="922" spans="1:20" hidden="1">
      <c r="A922" s="37" t="s">
        <v>666</v>
      </c>
      <c r="B922" s="10">
        <v>175</v>
      </c>
      <c r="C922" s="10">
        <v>420</v>
      </c>
      <c r="D922" s="17">
        <f t="shared" si="111"/>
        <v>238.85000000000002</v>
      </c>
      <c r="E922" s="41">
        <v>0.24</v>
      </c>
      <c r="F922" s="33">
        <f t="shared" si="112"/>
        <v>100.8</v>
      </c>
      <c r="G922" s="22">
        <v>3.5000000000000003E-2</v>
      </c>
      <c r="H922" s="17">
        <f t="shared" si="113"/>
        <v>14.700000000000001</v>
      </c>
      <c r="I922" s="13">
        <v>117.05</v>
      </c>
      <c r="J922" s="14">
        <v>1.4999999999999999E-2</v>
      </c>
      <c r="K922" s="17">
        <f t="shared" si="114"/>
        <v>6.3</v>
      </c>
      <c r="L922" s="17">
        <f t="shared" si="115"/>
        <v>4.2</v>
      </c>
      <c r="M922" s="17">
        <f t="shared" si="116"/>
        <v>3.4961949999999993</v>
      </c>
      <c r="N922" s="17">
        <f t="shared" si="117"/>
        <v>-1.5461950000000115</v>
      </c>
      <c r="O922" s="32">
        <f t="shared" si="118"/>
        <v>-3.6814166666666939E-3</v>
      </c>
      <c r="P922" s="55"/>
      <c r="Q922" s="54">
        <f>Таблица255445[[#This Row],[Витрина]]*15%</f>
        <v>63</v>
      </c>
      <c r="R922" s="56">
        <f>Таблица255445[[#This Row],[Витрина]]-Q922</f>
        <v>357</v>
      </c>
      <c r="S922" s="57">
        <f>Таблица255445[[#This Row],[Витрина]]*10%</f>
        <v>42</v>
      </c>
      <c r="T922" s="56">
        <f>Таблица255445[[#This Row],[Витрина]]-(Q922+S922)</f>
        <v>315</v>
      </c>
    </row>
    <row r="923" spans="1:20" hidden="1">
      <c r="A923" s="37" t="s">
        <v>667</v>
      </c>
      <c r="B923" s="10">
        <v>298</v>
      </c>
      <c r="C923" s="10">
        <v>599</v>
      </c>
      <c r="D923" s="17">
        <f t="shared" si="111"/>
        <v>290.76</v>
      </c>
      <c r="E923" s="41">
        <v>0.24</v>
      </c>
      <c r="F923" s="33">
        <f t="shared" si="112"/>
        <v>143.76</v>
      </c>
      <c r="G923" s="22">
        <v>3.5000000000000003E-2</v>
      </c>
      <c r="H923" s="17">
        <f t="shared" si="113"/>
        <v>20.965000000000003</v>
      </c>
      <c r="I923" s="13">
        <v>117.05</v>
      </c>
      <c r="J923" s="14">
        <v>1.4999999999999999E-2</v>
      </c>
      <c r="K923" s="17">
        <f t="shared" si="114"/>
        <v>8.9849999999999994</v>
      </c>
      <c r="L923" s="17">
        <f t="shared" si="115"/>
        <v>5.99</v>
      </c>
      <c r="M923" s="17">
        <f t="shared" si="116"/>
        <v>5.9490319999999999</v>
      </c>
      <c r="N923" s="17">
        <f t="shared" si="117"/>
        <v>-1.6990319999999883</v>
      </c>
      <c r="O923" s="32">
        <f t="shared" si="118"/>
        <v>-2.8364474123539038E-3</v>
      </c>
      <c r="P923" s="55"/>
      <c r="Q923" s="54">
        <f>Таблица255445[[#This Row],[Витрина]]*15%</f>
        <v>89.85</v>
      </c>
      <c r="R923" s="56">
        <f>Таблица255445[[#This Row],[Витрина]]-Q923</f>
        <v>509.15</v>
      </c>
      <c r="S923" s="57">
        <f>Таблица255445[[#This Row],[Витрина]]*10%</f>
        <v>59.900000000000006</v>
      </c>
      <c r="T923" s="56">
        <f>Таблица255445[[#This Row],[Витрина]]-(Q923+S923)</f>
        <v>449.25</v>
      </c>
    </row>
    <row r="924" spans="1:20" hidden="1">
      <c r="A924" s="19" t="s">
        <v>668</v>
      </c>
      <c r="B924" s="10">
        <v>250</v>
      </c>
      <c r="C924" s="10">
        <v>530</v>
      </c>
      <c r="D924" s="17">
        <f t="shared" si="111"/>
        <v>270.75</v>
      </c>
      <c r="E924" s="41">
        <v>0.24</v>
      </c>
      <c r="F924" s="33">
        <f t="shared" si="112"/>
        <v>127.19999999999999</v>
      </c>
      <c r="G924" s="22">
        <v>3.5000000000000003E-2</v>
      </c>
      <c r="H924" s="17">
        <f t="shared" si="113"/>
        <v>18.55</v>
      </c>
      <c r="I924" s="13">
        <v>117.05</v>
      </c>
      <c r="J924" s="14">
        <v>1.4999999999999999E-2</v>
      </c>
      <c r="K924" s="17">
        <f t="shared" si="114"/>
        <v>7.9499999999999993</v>
      </c>
      <c r="L924" s="17">
        <f t="shared" si="115"/>
        <v>5.3</v>
      </c>
      <c r="M924" s="17">
        <f t="shared" si="116"/>
        <v>5.0035249999999998</v>
      </c>
      <c r="N924" s="17">
        <f t="shared" si="117"/>
        <v>-1.0535249999999223</v>
      </c>
      <c r="O924" s="32">
        <f t="shared" si="118"/>
        <v>-1.9877830188677779E-3</v>
      </c>
      <c r="P924" s="55"/>
      <c r="Q924" s="54">
        <f>Таблица255445[[#This Row],[Витрина]]*15%</f>
        <v>79.5</v>
      </c>
      <c r="R924" s="56">
        <f>Таблица255445[[#This Row],[Витрина]]-Q924</f>
        <v>450.5</v>
      </c>
      <c r="S924" s="57">
        <f>Таблица255445[[#This Row],[Витрина]]*10%</f>
        <v>53</v>
      </c>
      <c r="T924" s="56">
        <f>Таблица255445[[#This Row],[Витрина]]-(Q924+S924)</f>
        <v>397.5</v>
      </c>
    </row>
    <row r="925" spans="1:20" hidden="1">
      <c r="A925" s="37" t="s">
        <v>669</v>
      </c>
      <c r="B925" s="10">
        <v>330</v>
      </c>
      <c r="C925" s="10">
        <v>645</v>
      </c>
      <c r="D925" s="17">
        <f t="shared" si="111"/>
        <v>304.10000000000002</v>
      </c>
      <c r="E925" s="41">
        <v>0.24</v>
      </c>
      <c r="F925" s="33">
        <f t="shared" si="112"/>
        <v>154.79999999999998</v>
      </c>
      <c r="G925" s="22">
        <v>3.5000000000000003E-2</v>
      </c>
      <c r="H925" s="17">
        <f t="shared" si="113"/>
        <v>22.575000000000003</v>
      </c>
      <c r="I925" s="13">
        <v>117.05</v>
      </c>
      <c r="J925" s="14">
        <v>1.4999999999999999E-2</v>
      </c>
      <c r="K925" s="17">
        <f t="shared" si="114"/>
        <v>9.6749999999999989</v>
      </c>
      <c r="L925" s="17">
        <f t="shared" si="115"/>
        <v>6.45</v>
      </c>
      <c r="M925" s="17">
        <f t="shared" si="116"/>
        <v>6.5793699999999991</v>
      </c>
      <c r="N925" s="17">
        <f t="shared" si="117"/>
        <v>-2.1293700000001081</v>
      </c>
      <c r="O925" s="32">
        <f t="shared" si="118"/>
        <v>-3.3013488372094701E-3</v>
      </c>
      <c r="P925" s="55"/>
      <c r="Q925" s="54">
        <f>Таблица255445[[#This Row],[Витрина]]*15%</f>
        <v>96.75</v>
      </c>
      <c r="R925" s="56">
        <f>Таблица255445[[#This Row],[Витрина]]-Q925</f>
        <v>548.25</v>
      </c>
      <c r="S925" s="57">
        <f>Таблица255445[[#This Row],[Витрина]]*10%</f>
        <v>64.5</v>
      </c>
      <c r="T925" s="56">
        <f>Таблица255445[[#This Row],[Витрина]]-(Q925+S925)</f>
        <v>483.75</v>
      </c>
    </row>
    <row r="926" spans="1:20" hidden="1">
      <c r="A926" s="37" t="s">
        <v>670</v>
      </c>
      <c r="B926" s="10">
        <v>175</v>
      </c>
      <c r="C926" s="10">
        <v>420</v>
      </c>
      <c r="D926" s="17">
        <f t="shared" si="111"/>
        <v>238.85000000000002</v>
      </c>
      <c r="E926" s="41">
        <v>0.24</v>
      </c>
      <c r="F926" s="33">
        <f t="shared" si="112"/>
        <v>100.8</v>
      </c>
      <c r="G926" s="22">
        <v>3.5000000000000003E-2</v>
      </c>
      <c r="H926" s="17">
        <f t="shared" si="113"/>
        <v>14.700000000000001</v>
      </c>
      <c r="I926" s="13">
        <v>117.05</v>
      </c>
      <c r="J926" s="14">
        <v>1.4999999999999999E-2</v>
      </c>
      <c r="K926" s="17">
        <f t="shared" si="114"/>
        <v>6.3</v>
      </c>
      <c r="L926" s="17">
        <f t="shared" si="115"/>
        <v>4.2</v>
      </c>
      <c r="M926" s="17">
        <f t="shared" si="116"/>
        <v>3.4961949999999993</v>
      </c>
      <c r="N926" s="17">
        <f t="shared" si="117"/>
        <v>-1.5461950000000115</v>
      </c>
      <c r="O926" s="32">
        <f t="shared" si="118"/>
        <v>-3.6814166666666939E-3</v>
      </c>
      <c r="P926" s="55"/>
      <c r="Q926" s="54">
        <f>Таблица255445[[#This Row],[Витрина]]*15%</f>
        <v>63</v>
      </c>
      <c r="R926" s="56">
        <f>Таблица255445[[#This Row],[Витрина]]-Q926</f>
        <v>357</v>
      </c>
      <c r="S926" s="57">
        <f>Таблица255445[[#This Row],[Витрина]]*10%</f>
        <v>42</v>
      </c>
      <c r="T926" s="56">
        <f>Таблица255445[[#This Row],[Витрина]]-(Q926+S926)</f>
        <v>315</v>
      </c>
    </row>
    <row r="927" spans="1:20" hidden="1">
      <c r="A927" s="37" t="s">
        <v>671</v>
      </c>
      <c r="B927" s="10">
        <v>298</v>
      </c>
      <c r="C927" s="10">
        <v>599</v>
      </c>
      <c r="D927" s="17">
        <f t="shared" si="111"/>
        <v>290.76</v>
      </c>
      <c r="E927" s="41">
        <v>0.24</v>
      </c>
      <c r="F927" s="33">
        <f t="shared" si="112"/>
        <v>143.76</v>
      </c>
      <c r="G927" s="22">
        <v>3.5000000000000003E-2</v>
      </c>
      <c r="H927" s="17">
        <f t="shared" si="113"/>
        <v>20.965000000000003</v>
      </c>
      <c r="I927" s="13">
        <v>117.05</v>
      </c>
      <c r="J927" s="14">
        <v>1.4999999999999999E-2</v>
      </c>
      <c r="K927" s="17">
        <f t="shared" si="114"/>
        <v>8.9849999999999994</v>
      </c>
      <c r="L927" s="17">
        <f t="shared" si="115"/>
        <v>5.99</v>
      </c>
      <c r="M927" s="17">
        <f t="shared" si="116"/>
        <v>5.9490319999999999</v>
      </c>
      <c r="N927" s="17">
        <f t="shared" si="117"/>
        <v>-1.6990319999999883</v>
      </c>
      <c r="O927" s="32">
        <f t="shared" si="118"/>
        <v>-2.8364474123539038E-3</v>
      </c>
      <c r="P927" s="55"/>
      <c r="Q927" s="54">
        <f>Таблица255445[[#This Row],[Витрина]]*15%</f>
        <v>89.85</v>
      </c>
      <c r="R927" s="56">
        <f>Таблица255445[[#This Row],[Витрина]]-Q927</f>
        <v>509.15</v>
      </c>
      <c r="S927" s="57">
        <f>Таблица255445[[#This Row],[Витрина]]*10%</f>
        <v>59.900000000000006</v>
      </c>
      <c r="T927" s="56">
        <f>Таблица255445[[#This Row],[Витрина]]-(Q927+S927)</f>
        <v>449.25</v>
      </c>
    </row>
    <row r="928" spans="1:20" hidden="1">
      <c r="A928" s="37" t="s">
        <v>672</v>
      </c>
      <c r="B928" s="10">
        <v>250</v>
      </c>
      <c r="C928" s="10">
        <v>530</v>
      </c>
      <c r="D928" s="17">
        <f t="shared" si="111"/>
        <v>270.75</v>
      </c>
      <c r="E928" s="41">
        <v>0.24</v>
      </c>
      <c r="F928" s="33">
        <f t="shared" si="112"/>
        <v>127.19999999999999</v>
      </c>
      <c r="G928" s="22">
        <v>3.5000000000000003E-2</v>
      </c>
      <c r="H928" s="17">
        <f t="shared" si="113"/>
        <v>18.55</v>
      </c>
      <c r="I928" s="13">
        <v>117.05</v>
      </c>
      <c r="J928" s="14">
        <v>1.4999999999999999E-2</v>
      </c>
      <c r="K928" s="17">
        <f t="shared" si="114"/>
        <v>7.9499999999999993</v>
      </c>
      <c r="L928" s="17">
        <f t="shared" si="115"/>
        <v>5.3</v>
      </c>
      <c r="M928" s="17">
        <f t="shared" si="116"/>
        <v>5.0035249999999998</v>
      </c>
      <c r="N928" s="17">
        <f t="shared" si="117"/>
        <v>-1.0535249999999223</v>
      </c>
      <c r="O928" s="32">
        <f t="shared" si="118"/>
        <v>-1.9877830188677779E-3</v>
      </c>
      <c r="P928" s="55"/>
      <c r="Q928" s="54">
        <f>Таблица255445[[#This Row],[Витрина]]*15%</f>
        <v>79.5</v>
      </c>
      <c r="R928" s="56">
        <f>Таблица255445[[#This Row],[Витрина]]-Q928</f>
        <v>450.5</v>
      </c>
      <c r="S928" s="57">
        <f>Таблица255445[[#This Row],[Витрина]]*10%</f>
        <v>53</v>
      </c>
      <c r="T928" s="56">
        <f>Таблица255445[[#This Row],[Витрина]]-(Q928+S928)</f>
        <v>397.5</v>
      </c>
    </row>
    <row r="929" spans="1:20" hidden="1">
      <c r="A929" s="37" t="s">
        <v>673</v>
      </c>
      <c r="B929" s="10">
        <v>330</v>
      </c>
      <c r="C929" s="10">
        <v>646</v>
      </c>
      <c r="D929" s="17">
        <f t="shared" si="111"/>
        <v>304.39</v>
      </c>
      <c r="E929" s="41">
        <v>0.24</v>
      </c>
      <c r="F929" s="33">
        <f t="shared" si="112"/>
        <v>155.04</v>
      </c>
      <c r="G929" s="22">
        <v>3.5000000000000003E-2</v>
      </c>
      <c r="H929" s="17">
        <f t="shared" si="113"/>
        <v>22.610000000000003</v>
      </c>
      <c r="I929" s="13">
        <v>117.05</v>
      </c>
      <c r="J929" s="14">
        <v>1.4999999999999999E-2</v>
      </c>
      <c r="K929" s="17">
        <f t="shared" si="114"/>
        <v>9.69</v>
      </c>
      <c r="L929" s="17">
        <f t="shared" si="115"/>
        <v>6.46</v>
      </c>
      <c r="M929" s="17">
        <f t="shared" si="116"/>
        <v>6.5930729999999995</v>
      </c>
      <c r="N929" s="17">
        <f t="shared" si="117"/>
        <v>-1.4430730000000267</v>
      </c>
      <c r="O929" s="32">
        <f t="shared" si="118"/>
        <v>-2.2338591331269764E-3</v>
      </c>
      <c r="P929" s="55"/>
      <c r="Q929" s="54">
        <f>Таблица255445[[#This Row],[Витрина]]*15%</f>
        <v>96.899999999999991</v>
      </c>
      <c r="R929" s="56">
        <f>Таблица255445[[#This Row],[Витрина]]-Q929</f>
        <v>549.1</v>
      </c>
      <c r="S929" s="57">
        <f>Таблица255445[[#This Row],[Витрина]]*10%</f>
        <v>64.600000000000009</v>
      </c>
      <c r="T929" s="56">
        <f>Таблица255445[[#This Row],[Витрина]]-(Q929+S929)</f>
        <v>484.5</v>
      </c>
    </row>
    <row r="930" spans="1:20" hidden="1">
      <c r="A930" s="37" t="s">
        <v>674</v>
      </c>
      <c r="B930" s="10">
        <v>180</v>
      </c>
      <c r="C930" s="10">
        <v>430</v>
      </c>
      <c r="D930" s="17">
        <f t="shared" si="111"/>
        <v>241.75</v>
      </c>
      <c r="E930" s="41">
        <v>0.24</v>
      </c>
      <c r="F930" s="33">
        <f t="shared" si="112"/>
        <v>103.2</v>
      </c>
      <c r="G930" s="22">
        <v>3.5000000000000003E-2</v>
      </c>
      <c r="H930" s="17">
        <f t="shared" si="113"/>
        <v>15.05</v>
      </c>
      <c r="I930" s="13">
        <v>117.05</v>
      </c>
      <c r="J930" s="14">
        <v>1.4999999999999999E-2</v>
      </c>
      <c r="K930" s="17">
        <f t="shared" si="114"/>
        <v>6.45</v>
      </c>
      <c r="L930" s="17">
        <f t="shared" si="115"/>
        <v>4.3</v>
      </c>
      <c r="M930" s="17">
        <f t="shared" si="116"/>
        <v>3.6332249999999995</v>
      </c>
      <c r="N930" s="17">
        <f t="shared" si="117"/>
        <v>0.31677500000000691</v>
      </c>
      <c r="O930" s="32">
        <f t="shared" si="118"/>
        <v>7.36686046511644E-4</v>
      </c>
      <c r="P930" s="55"/>
      <c r="Q930" s="54">
        <f>Таблица255445[[#This Row],[Витрина]]*15%</f>
        <v>64.5</v>
      </c>
      <c r="R930" s="56">
        <f>Таблица255445[[#This Row],[Витрина]]-Q930</f>
        <v>365.5</v>
      </c>
      <c r="S930" s="57">
        <f>Таблица255445[[#This Row],[Витрина]]*10%</f>
        <v>43</v>
      </c>
      <c r="T930" s="56">
        <f>Таблица255445[[#This Row],[Витрина]]-(Q930+S930)</f>
        <v>322.5</v>
      </c>
    </row>
    <row r="931" spans="1:20" hidden="1">
      <c r="A931" s="37" t="s">
        <v>675</v>
      </c>
      <c r="B931" s="10">
        <v>180</v>
      </c>
      <c r="C931" s="10">
        <v>430</v>
      </c>
      <c r="D931" s="13">
        <f t="shared" si="111"/>
        <v>241.75</v>
      </c>
      <c r="E931" s="41">
        <v>0.24</v>
      </c>
      <c r="F931" s="13">
        <f t="shared" si="112"/>
        <v>103.2</v>
      </c>
      <c r="G931" s="22">
        <v>3.5000000000000003E-2</v>
      </c>
      <c r="H931" s="13">
        <f t="shared" si="113"/>
        <v>15.05</v>
      </c>
      <c r="I931" s="13">
        <v>117.05</v>
      </c>
      <c r="J931" s="14">
        <v>1.4999999999999999E-2</v>
      </c>
      <c r="K931" s="17">
        <f t="shared" si="114"/>
        <v>6.45</v>
      </c>
      <c r="L931" s="17">
        <f t="shared" si="115"/>
        <v>4.3</v>
      </c>
      <c r="M931" s="13">
        <f t="shared" si="116"/>
        <v>3.6332249999999995</v>
      </c>
      <c r="N931" s="17">
        <f t="shared" si="117"/>
        <v>0.31677500000000691</v>
      </c>
      <c r="O931" s="32">
        <f t="shared" si="118"/>
        <v>7.36686046511644E-4</v>
      </c>
      <c r="P931" s="55"/>
      <c r="Q931" s="54">
        <f>Таблица255445[[#This Row],[Витрина]]*15%</f>
        <v>64.5</v>
      </c>
      <c r="R931" s="56">
        <f>Таблица255445[[#This Row],[Витрина]]-Q931</f>
        <v>365.5</v>
      </c>
      <c r="S931" s="57">
        <f>Таблица255445[[#This Row],[Витрина]]*10%</f>
        <v>43</v>
      </c>
      <c r="T931" s="56">
        <f>Таблица255445[[#This Row],[Витрина]]-(Q931+S931)</f>
        <v>322.5</v>
      </c>
    </row>
    <row r="932" spans="1:20" hidden="1">
      <c r="D932" s="11" t="str">
        <f t="shared" si="111"/>
        <v/>
      </c>
      <c r="E932" s="14"/>
      <c r="F932" s="13" t="str">
        <f t="shared" si="112"/>
        <v/>
      </c>
      <c r="G932" s="22">
        <v>3.5000000000000003E-2</v>
      </c>
      <c r="H932" s="13" t="str">
        <f t="shared" si="113"/>
        <v/>
      </c>
      <c r="I932" s="11"/>
      <c r="J932" s="14">
        <v>1.4999999999999999E-2</v>
      </c>
      <c r="K932" s="15" t="str">
        <f t="shared" si="114"/>
        <v/>
      </c>
      <c r="L932" s="16">
        <f t="shared" si="115"/>
        <v>0</v>
      </c>
      <c r="M932" s="11" t="str">
        <f t="shared" si="116"/>
        <v/>
      </c>
      <c r="N932" s="17" t="str">
        <f t="shared" si="117"/>
        <v/>
      </c>
      <c r="O932" s="18" t="str">
        <f t="shared" si="118"/>
        <v/>
      </c>
      <c r="Q932" s="54">
        <f>Таблица255445[[#This Row],[Витрина]]*15%</f>
        <v>0</v>
      </c>
      <c r="R932" s="56">
        <f>Таблица255445[[#This Row],[Витрина]]-Q932</f>
        <v>0</v>
      </c>
      <c r="S932" s="57">
        <f>Таблица255445[[#This Row],[Витрина]]*10%</f>
        <v>0</v>
      </c>
      <c r="T932" s="56">
        <f>Таблица255445[[#This Row],[Витрина]]-(Q932+S932)</f>
        <v>0</v>
      </c>
    </row>
    <row r="933" spans="1:20" hidden="1">
      <c r="D933" s="11" t="str">
        <f t="shared" si="111"/>
        <v/>
      </c>
      <c r="E933" s="14"/>
      <c r="F933" s="13" t="str">
        <f t="shared" si="112"/>
        <v/>
      </c>
      <c r="G933" s="22">
        <v>3.5000000000000003E-2</v>
      </c>
      <c r="H933" s="13" t="str">
        <f t="shared" si="113"/>
        <v/>
      </c>
      <c r="I933" s="11"/>
      <c r="J933" s="14">
        <v>1.4999999999999999E-2</v>
      </c>
      <c r="K933" s="15" t="str">
        <f t="shared" si="114"/>
        <v/>
      </c>
      <c r="L933" s="16">
        <f t="shared" si="115"/>
        <v>0</v>
      </c>
      <c r="M933" s="11" t="str">
        <f t="shared" si="116"/>
        <v/>
      </c>
      <c r="N933" s="17" t="str">
        <f t="shared" si="117"/>
        <v/>
      </c>
      <c r="O933" s="18" t="str">
        <f t="shared" si="118"/>
        <v/>
      </c>
      <c r="Q933" s="54">
        <f>Таблица255445[[#This Row],[Витрина]]*15%</f>
        <v>0</v>
      </c>
      <c r="R933" s="56">
        <f>Таблица255445[[#This Row],[Витрина]]-Q933</f>
        <v>0</v>
      </c>
      <c r="S933" s="57">
        <f>Таблица255445[[#This Row],[Витрина]]*10%</f>
        <v>0</v>
      </c>
      <c r="T933" s="56">
        <f>Таблица255445[[#This Row],[Витрина]]-(Q933+S933)</f>
        <v>0</v>
      </c>
    </row>
    <row r="934" spans="1:20" hidden="1">
      <c r="D934" s="11" t="str">
        <f t="shared" si="111"/>
        <v/>
      </c>
      <c r="E934" s="14"/>
      <c r="F934" s="13" t="str">
        <f t="shared" si="112"/>
        <v/>
      </c>
      <c r="G934" s="22">
        <v>3.5000000000000003E-2</v>
      </c>
      <c r="H934" s="13" t="str">
        <f t="shared" si="113"/>
        <v/>
      </c>
      <c r="I934" s="11"/>
      <c r="J934" s="14">
        <v>1.4999999999999999E-2</v>
      </c>
      <c r="K934" s="15" t="str">
        <f t="shared" si="114"/>
        <v/>
      </c>
      <c r="L934" s="16">
        <f t="shared" si="115"/>
        <v>0</v>
      </c>
      <c r="M934" s="11" t="str">
        <f t="shared" si="116"/>
        <v/>
      </c>
      <c r="N934" s="17" t="str">
        <f t="shared" si="117"/>
        <v/>
      </c>
      <c r="O934" s="18" t="str">
        <f t="shared" si="118"/>
        <v/>
      </c>
      <c r="Q934" s="54">
        <f>Таблица255445[[#This Row],[Витрина]]*15%</f>
        <v>0</v>
      </c>
      <c r="R934" s="56">
        <f>Таблица255445[[#This Row],[Витрина]]-Q934</f>
        <v>0</v>
      </c>
      <c r="S934" s="57">
        <f>Таблица255445[[#This Row],[Витрина]]*10%</f>
        <v>0</v>
      </c>
      <c r="T934" s="56">
        <f>Таблица255445[[#This Row],[Витрина]]-(Q934+S934)</f>
        <v>0</v>
      </c>
    </row>
    <row r="935" spans="1:20" hidden="1">
      <c r="D935" s="11" t="str">
        <f t="shared" si="111"/>
        <v/>
      </c>
      <c r="E935" s="14"/>
      <c r="F935" s="13" t="str">
        <f t="shared" si="112"/>
        <v/>
      </c>
      <c r="G935" s="22">
        <v>3.5000000000000003E-2</v>
      </c>
      <c r="H935" s="13" t="str">
        <f t="shared" si="113"/>
        <v/>
      </c>
      <c r="I935" s="11"/>
      <c r="J935" s="14">
        <v>1.4999999999999999E-2</v>
      </c>
      <c r="K935" s="15" t="str">
        <f t="shared" si="114"/>
        <v/>
      </c>
      <c r="L935" s="16">
        <f t="shared" si="115"/>
        <v>0</v>
      </c>
      <c r="M935" s="11" t="str">
        <f t="shared" si="116"/>
        <v/>
      </c>
      <c r="N935" s="17" t="str">
        <f t="shared" si="117"/>
        <v/>
      </c>
      <c r="O935" s="18" t="str">
        <f t="shared" si="118"/>
        <v/>
      </c>
      <c r="Q935" s="54">
        <f>Таблица255445[[#This Row],[Витрина]]*15%</f>
        <v>0</v>
      </c>
      <c r="R935" s="56">
        <f>Таблица255445[[#This Row],[Витрина]]-Q935</f>
        <v>0</v>
      </c>
      <c r="S935" s="57">
        <f>Таблица255445[[#This Row],[Витрина]]*10%</f>
        <v>0</v>
      </c>
      <c r="T935" s="56">
        <f>Таблица255445[[#This Row],[Витрина]]-(Q935+S935)</f>
        <v>0</v>
      </c>
    </row>
    <row r="936" spans="1:20" hidden="1">
      <c r="D936" s="11" t="str">
        <f t="shared" si="111"/>
        <v/>
      </c>
      <c r="E936" s="14"/>
      <c r="F936" s="13" t="str">
        <f t="shared" si="112"/>
        <v/>
      </c>
      <c r="G936" s="22">
        <v>3.5000000000000003E-2</v>
      </c>
      <c r="H936" s="13" t="str">
        <f t="shared" si="113"/>
        <v/>
      </c>
      <c r="I936" s="11"/>
      <c r="J936" s="14">
        <v>1.4999999999999999E-2</v>
      </c>
      <c r="K936" s="15" t="str">
        <f t="shared" si="114"/>
        <v/>
      </c>
      <c r="L936" s="16">
        <f t="shared" si="115"/>
        <v>0</v>
      </c>
      <c r="M936" s="11" t="str">
        <f t="shared" si="116"/>
        <v/>
      </c>
      <c r="N936" s="17" t="str">
        <f t="shared" si="117"/>
        <v/>
      </c>
      <c r="O936" s="18" t="str">
        <f t="shared" si="118"/>
        <v/>
      </c>
      <c r="Q936" s="54">
        <f>Таблица255445[[#This Row],[Витрина]]*15%</f>
        <v>0</v>
      </c>
      <c r="R936" s="56">
        <f>Таблица255445[[#This Row],[Витрина]]-Q936</f>
        <v>0</v>
      </c>
      <c r="S936" s="57">
        <f>Таблица255445[[#This Row],[Витрина]]*10%</f>
        <v>0</v>
      </c>
      <c r="T936" s="56">
        <f>Таблица255445[[#This Row],[Витрина]]-(Q936+S936)</f>
        <v>0</v>
      </c>
    </row>
    <row r="937" spans="1:20" hidden="1">
      <c r="D937" s="11" t="str">
        <f t="shared" si="111"/>
        <v/>
      </c>
      <c r="E937" s="14"/>
      <c r="F937" s="13" t="str">
        <f t="shared" si="112"/>
        <v/>
      </c>
      <c r="G937" s="22">
        <v>3.5000000000000003E-2</v>
      </c>
      <c r="H937" s="13" t="str">
        <f t="shared" si="113"/>
        <v/>
      </c>
      <c r="I937" s="11"/>
      <c r="J937" s="14">
        <v>1.4999999999999999E-2</v>
      </c>
      <c r="K937" s="15" t="str">
        <f t="shared" si="114"/>
        <v/>
      </c>
      <c r="L937" s="16">
        <f t="shared" si="115"/>
        <v>0</v>
      </c>
      <c r="M937" s="11" t="str">
        <f t="shared" si="116"/>
        <v/>
      </c>
      <c r="N937" s="17" t="str">
        <f t="shared" si="117"/>
        <v/>
      </c>
      <c r="O937" s="18" t="str">
        <f t="shared" si="118"/>
        <v/>
      </c>
      <c r="Q937" s="54">
        <f>Таблица255445[[#This Row],[Витрина]]*15%</f>
        <v>0</v>
      </c>
      <c r="R937" s="56">
        <f>Таблица255445[[#This Row],[Витрина]]-Q937</f>
        <v>0</v>
      </c>
      <c r="S937" s="57">
        <f>Таблица255445[[#This Row],[Витрина]]*10%</f>
        <v>0</v>
      </c>
      <c r="T937" s="56">
        <f>Таблица255445[[#This Row],[Витрина]]-(Q937+S937)</f>
        <v>0</v>
      </c>
    </row>
    <row r="938" spans="1:20" hidden="1">
      <c r="D938" s="11" t="str">
        <f t="shared" si="111"/>
        <v/>
      </c>
      <c r="E938" s="14"/>
      <c r="F938" s="13" t="str">
        <f t="shared" si="112"/>
        <v/>
      </c>
      <c r="G938" s="22">
        <v>3.5000000000000003E-2</v>
      </c>
      <c r="H938" s="13" t="str">
        <f t="shared" si="113"/>
        <v/>
      </c>
      <c r="I938" s="11"/>
      <c r="J938" s="14">
        <v>1.4999999999999999E-2</v>
      </c>
      <c r="K938" s="15" t="str">
        <f t="shared" si="114"/>
        <v/>
      </c>
      <c r="L938" s="16">
        <f t="shared" si="115"/>
        <v>0</v>
      </c>
      <c r="M938" s="11" t="str">
        <f t="shared" si="116"/>
        <v/>
      </c>
      <c r="N938" s="17" t="str">
        <f t="shared" si="117"/>
        <v/>
      </c>
      <c r="O938" s="18" t="str">
        <f t="shared" si="118"/>
        <v/>
      </c>
      <c r="Q938" s="54">
        <f>Таблица255445[[#This Row],[Витрина]]*15%</f>
        <v>0</v>
      </c>
      <c r="R938" s="56">
        <f>Таблица255445[[#This Row],[Витрина]]-Q938</f>
        <v>0</v>
      </c>
      <c r="S938" s="57">
        <f>Таблица255445[[#This Row],[Витрина]]*10%</f>
        <v>0</v>
      </c>
      <c r="T938" s="56">
        <f>Таблица255445[[#This Row],[Витрина]]-(Q938+S938)</f>
        <v>0</v>
      </c>
    </row>
    <row r="939" spans="1:20" hidden="1">
      <c r="D939" s="11" t="str">
        <f t="shared" si="111"/>
        <v/>
      </c>
      <c r="E939" s="14"/>
      <c r="F939" s="13" t="str">
        <f t="shared" si="112"/>
        <v/>
      </c>
      <c r="G939" s="22">
        <v>3.5000000000000003E-2</v>
      </c>
      <c r="H939" s="13" t="str">
        <f t="shared" si="113"/>
        <v/>
      </c>
      <c r="I939" s="11"/>
      <c r="J939" s="14">
        <v>1.4999999999999999E-2</v>
      </c>
      <c r="K939" s="15" t="str">
        <f t="shared" si="114"/>
        <v/>
      </c>
      <c r="L939" s="16">
        <f t="shared" si="115"/>
        <v>0</v>
      </c>
      <c r="M939" s="11" t="str">
        <f t="shared" si="116"/>
        <v/>
      </c>
      <c r="N939" s="17" t="str">
        <f t="shared" si="117"/>
        <v/>
      </c>
      <c r="O939" s="18" t="str">
        <f t="shared" si="118"/>
        <v/>
      </c>
      <c r="Q939" s="54">
        <f>Таблица255445[[#This Row],[Витрина]]*15%</f>
        <v>0</v>
      </c>
      <c r="R939" s="56">
        <f>Таблица255445[[#This Row],[Витрина]]-Q939</f>
        <v>0</v>
      </c>
      <c r="S939" s="57">
        <f>Таблица255445[[#This Row],[Витрина]]*10%</f>
        <v>0</v>
      </c>
      <c r="T939" s="56">
        <f>Таблица255445[[#This Row],[Витрина]]-(Q939+S939)</f>
        <v>0</v>
      </c>
    </row>
    <row r="940" spans="1:20" hidden="1">
      <c r="D940" s="11" t="str">
        <f t="shared" si="111"/>
        <v/>
      </c>
      <c r="E940" s="14"/>
      <c r="F940" s="13" t="str">
        <f t="shared" si="112"/>
        <v/>
      </c>
      <c r="G940" s="22">
        <v>3.5000000000000003E-2</v>
      </c>
      <c r="H940" s="13" t="str">
        <f t="shared" si="113"/>
        <v/>
      </c>
      <c r="I940" s="11"/>
      <c r="J940" s="14">
        <v>1.4999999999999999E-2</v>
      </c>
      <c r="K940" s="15" t="str">
        <f t="shared" si="114"/>
        <v/>
      </c>
      <c r="L940" s="16">
        <f t="shared" si="115"/>
        <v>0</v>
      </c>
      <c r="M940" s="11" t="str">
        <f t="shared" si="116"/>
        <v/>
      </c>
      <c r="N940" s="17" t="str">
        <f t="shared" si="117"/>
        <v/>
      </c>
      <c r="O940" s="18" t="str">
        <f t="shared" si="118"/>
        <v/>
      </c>
      <c r="Q940" s="54">
        <f>Таблица255445[[#This Row],[Витрина]]*15%</f>
        <v>0</v>
      </c>
      <c r="R940" s="56">
        <f>Таблица255445[[#This Row],[Витрина]]-Q940</f>
        <v>0</v>
      </c>
      <c r="S940" s="57">
        <f>Таблица255445[[#This Row],[Витрина]]*10%</f>
        <v>0</v>
      </c>
      <c r="T940" s="56">
        <f>Таблица255445[[#This Row],[Витрина]]-(Q940+S940)</f>
        <v>0</v>
      </c>
    </row>
    <row r="941" spans="1:20" hidden="1">
      <c r="D941" s="11" t="str">
        <f t="shared" si="111"/>
        <v/>
      </c>
      <c r="E941" s="14"/>
      <c r="F941" s="13" t="str">
        <f t="shared" si="112"/>
        <v/>
      </c>
      <c r="G941" s="22">
        <v>3.5000000000000003E-2</v>
      </c>
      <c r="H941" s="13" t="str">
        <f t="shared" si="113"/>
        <v/>
      </c>
      <c r="I941" s="11"/>
      <c r="J941" s="14">
        <v>1.4999999999999999E-2</v>
      </c>
      <c r="K941" s="15" t="str">
        <f t="shared" si="114"/>
        <v/>
      </c>
      <c r="L941" s="16">
        <f t="shared" si="115"/>
        <v>0</v>
      </c>
      <c r="M941" s="11" t="str">
        <f t="shared" si="116"/>
        <v/>
      </c>
      <c r="N941" s="17" t="str">
        <f t="shared" si="117"/>
        <v/>
      </c>
      <c r="O941" s="18" t="str">
        <f t="shared" si="118"/>
        <v/>
      </c>
      <c r="Q941" s="54">
        <f>Таблица255445[[#This Row],[Витрина]]*15%</f>
        <v>0</v>
      </c>
      <c r="R941" s="56">
        <f>Таблица255445[[#This Row],[Витрина]]-Q941</f>
        <v>0</v>
      </c>
      <c r="S941" s="57">
        <f>Таблица255445[[#This Row],[Витрина]]*10%</f>
        <v>0</v>
      </c>
      <c r="T941" s="56">
        <f>Таблица255445[[#This Row],[Витрина]]-(Q941+S941)</f>
        <v>0</v>
      </c>
    </row>
    <row r="942" spans="1:20" hidden="1">
      <c r="D942" s="11" t="str">
        <f t="shared" si="111"/>
        <v/>
      </c>
      <c r="E942" s="14"/>
      <c r="F942" s="13" t="str">
        <f t="shared" si="112"/>
        <v/>
      </c>
      <c r="G942" s="22">
        <v>3.5000000000000003E-2</v>
      </c>
      <c r="H942" s="13" t="str">
        <f t="shared" si="113"/>
        <v/>
      </c>
      <c r="I942" s="11"/>
      <c r="J942" s="14">
        <v>1.4999999999999999E-2</v>
      </c>
      <c r="K942" s="15" t="str">
        <f t="shared" si="114"/>
        <v/>
      </c>
      <c r="L942" s="16">
        <f t="shared" si="115"/>
        <v>0</v>
      </c>
      <c r="M942" s="11" t="str">
        <f t="shared" si="116"/>
        <v/>
      </c>
      <c r="N942" s="17" t="str">
        <f t="shared" si="117"/>
        <v/>
      </c>
      <c r="O942" s="18" t="str">
        <f t="shared" si="118"/>
        <v/>
      </c>
      <c r="Q942" s="54">
        <f>Таблица255445[[#This Row],[Витрина]]*15%</f>
        <v>0</v>
      </c>
      <c r="R942" s="56">
        <f>Таблица255445[[#This Row],[Витрина]]-Q942</f>
        <v>0</v>
      </c>
      <c r="S942" s="57">
        <f>Таблица255445[[#This Row],[Витрина]]*10%</f>
        <v>0</v>
      </c>
      <c r="T942" s="56">
        <f>Таблица255445[[#This Row],[Витрина]]-(Q942+S942)</f>
        <v>0</v>
      </c>
    </row>
    <row r="943" spans="1:20" hidden="1">
      <c r="D943" s="11" t="str">
        <f t="shared" si="111"/>
        <v/>
      </c>
      <c r="E943" s="14"/>
      <c r="F943" s="13" t="str">
        <f t="shared" si="112"/>
        <v/>
      </c>
      <c r="G943" s="22">
        <v>3.5000000000000003E-2</v>
      </c>
      <c r="H943" s="13" t="str">
        <f t="shared" si="113"/>
        <v/>
      </c>
      <c r="I943" s="11"/>
      <c r="J943" s="14">
        <v>1.4999999999999999E-2</v>
      </c>
      <c r="K943" s="15" t="str">
        <f t="shared" si="114"/>
        <v/>
      </c>
      <c r="L943" s="16">
        <f t="shared" si="115"/>
        <v>0</v>
      </c>
      <c r="M943" s="11" t="str">
        <f t="shared" si="116"/>
        <v/>
      </c>
      <c r="N943" s="17" t="str">
        <f t="shared" si="117"/>
        <v/>
      </c>
      <c r="O943" s="18" t="str">
        <f t="shared" si="118"/>
        <v/>
      </c>
      <c r="Q943" s="54">
        <f>Таблица255445[[#This Row],[Витрина]]*15%</f>
        <v>0</v>
      </c>
      <c r="R943" s="56">
        <f>Таблица255445[[#This Row],[Витрина]]-Q943</f>
        <v>0</v>
      </c>
      <c r="S943" s="57">
        <f>Таблица255445[[#This Row],[Витрина]]*10%</f>
        <v>0</v>
      </c>
      <c r="T943" s="56">
        <f>Таблица255445[[#This Row],[Витрина]]-(Q943+S943)</f>
        <v>0</v>
      </c>
    </row>
    <row r="944" spans="1:20" hidden="1">
      <c r="D944" s="11" t="str">
        <f t="shared" si="111"/>
        <v/>
      </c>
      <c r="E944" s="14"/>
      <c r="F944" s="13" t="str">
        <f t="shared" si="112"/>
        <v/>
      </c>
      <c r="G944" s="22">
        <v>3.5000000000000003E-2</v>
      </c>
      <c r="H944" s="13" t="str">
        <f t="shared" si="113"/>
        <v/>
      </c>
      <c r="I944" s="11"/>
      <c r="J944" s="14">
        <v>1.4999999999999999E-2</v>
      </c>
      <c r="K944" s="15" t="str">
        <f t="shared" si="114"/>
        <v/>
      </c>
      <c r="L944" s="16">
        <f t="shared" si="115"/>
        <v>0</v>
      </c>
      <c r="M944" s="11" t="str">
        <f t="shared" si="116"/>
        <v/>
      </c>
      <c r="N944" s="17" t="str">
        <f t="shared" si="117"/>
        <v/>
      </c>
      <c r="O944" s="18" t="str">
        <f t="shared" si="118"/>
        <v/>
      </c>
      <c r="R944" s="56">
        <f>Таблица255445[[#This Row],[Витрина]]-Q944</f>
        <v>0</v>
      </c>
      <c r="S944" s="57">
        <f>Таблица255445[[#This Row],[Витрина]]*10%</f>
        <v>0</v>
      </c>
      <c r="T944" s="56">
        <f>Таблица255445[[#This Row],[Витрина]]-(Q944+S944)</f>
        <v>0</v>
      </c>
    </row>
    <row r="945" spans="1:20" hidden="1">
      <c r="D945" s="11" t="str">
        <f t="shared" si="111"/>
        <v/>
      </c>
      <c r="E945" s="14"/>
      <c r="F945" s="13" t="str">
        <f t="shared" si="112"/>
        <v/>
      </c>
      <c r="G945" s="22">
        <v>3.5000000000000003E-2</v>
      </c>
      <c r="H945" s="13" t="str">
        <f t="shared" si="113"/>
        <v/>
      </c>
      <c r="I945" s="11"/>
      <c r="J945" s="14">
        <v>1.4999999999999999E-2</v>
      </c>
      <c r="K945" s="15" t="str">
        <f t="shared" si="114"/>
        <v/>
      </c>
      <c r="L945" s="16">
        <f t="shared" si="115"/>
        <v>0</v>
      </c>
      <c r="M945" s="11" t="str">
        <f t="shared" si="116"/>
        <v/>
      </c>
      <c r="N945" s="17" t="str">
        <f t="shared" si="117"/>
        <v/>
      </c>
      <c r="O945" s="18" t="str">
        <f t="shared" si="118"/>
        <v/>
      </c>
      <c r="R945" s="56">
        <f>Таблица255445[[#This Row],[Витрина]]-Q945</f>
        <v>0</v>
      </c>
      <c r="S945" s="57">
        <f>Таблица255445[[#This Row],[Витрина]]*10%</f>
        <v>0</v>
      </c>
      <c r="T945" s="56">
        <f>Таблица255445[[#This Row],[Витрина]]-(Q945+S945)</f>
        <v>0</v>
      </c>
    </row>
    <row r="946" spans="1:20" hidden="1">
      <c r="D946" s="11" t="str">
        <f t="shared" si="111"/>
        <v/>
      </c>
      <c r="E946" s="14"/>
      <c r="F946" s="13" t="str">
        <f t="shared" si="112"/>
        <v/>
      </c>
      <c r="G946" s="22">
        <v>3.5000000000000003E-2</v>
      </c>
      <c r="H946" s="13" t="str">
        <f t="shared" si="113"/>
        <v/>
      </c>
      <c r="I946" s="11"/>
      <c r="J946" s="14">
        <v>1.4999999999999999E-2</v>
      </c>
      <c r="K946" s="15" t="str">
        <f t="shared" si="114"/>
        <v/>
      </c>
      <c r="L946" s="16">
        <f t="shared" si="115"/>
        <v>0</v>
      </c>
      <c r="M946" s="11" t="str">
        <f t="shared" si="116"/>
        <v/>
      </c>
      <c r="N946" s="17" t="str">
        <f t="shared" si="117"/>
        <v/>
      </c>
      <c r="O946" s="18" t="str">
        <f t="shared" si="118"/>
        <v/>
      </c>
      <c r="R946" s="56">
        <f>Таблица255445[[#This Row],[Витрина]]-Q946</f>
        <v>0</v>
      </c>
      <c r="S946" s="57">
        <f>Таблица255445[[#This Row],[Витрина]]*10%</f>
        <v>0</v>
      </c>
      <c r="T946" s="56">
        <f>Таблица255445[[#This Row],[Витрина]]-(Q946+S946)</f>
        <v>0</v>
      </c>
    </row>
    <row r="947" spans="1:20" hidden="1">
      <c r="D947" s="11" t="str">
        <f t="shared" si="111"/>
        <v/>
      </c>
      <c r="E947" s="14"/>
      <c r="F947" s="13" t="str">
        <f t="shared" si="112"/>
        <v/>
      </c>
      <c r="G947" s="22">
        <v>3.5000000000000003E-2</v>
      </c>
      <c r="H947" s="13" t="str">
        <f t="shared" si="113"/>
        <v/>
      </c>
      <c r="I947" s="11"/>
      <c r="J947" s="14">
        <v>1.4999999999999999E-2</v>
      </c>
      <c r="K947" s="15" t="str">
        <f t="shared" si="114"/>
        <v/>
      </c>
      <c r="L947" s="16">
        <f t="shared" si="115"/>
        <v>0</v>
      </c>
      <c r="M947" s="11" t="str">
        <f t="shared" si="116"/>
        <v/>
      </c>
      <c r="N947" s="17" t="str">
        <f t="shared" si="117"/>
        <v/>
      </c>
      <c r="O947" s="18" t="str">
        <f t="shared" si="118"/>
        <v/>
      </c>
      <c r="R947" s="56">
        <f>Таблица255445[[#This Row],[Витрина]]-Q947</f>
        <v>0</v>
      </c>
      <c r="S947" s="57">
        <f>Таблица255445[[#This Row],[Витрина]]*10%</f>
        <v>0</v>
      </c>
      <c r="T947" s="56">
        <f>Таблица255445[[#This Row],[Витрина]]-(Q947+S947)</f>
        <v>0</v>
      </c>
    </row>
    <row r="948" spans="1:20" hidden="1">
      <c r="D948" s="11" t="str">
        <f t="shared" si="111"/>
        <v/>
      </c>
      <c r="E948" s="14"/>
      <c r="F948" s="13" t="str">
        <f t="shared" si="112"/>
        <v/>
      </c>
      <c r="G948" s="22">
        <v>3.5000000000000003E-2</v>
      </c>
      <c r="H948" s="13" t="str">
        <f t="shared" si="113"/>
        <v/>
      </c>
      <c r="I948" s="11"/>
      <c r="J948" s="14">
        <v>1.4999999999999999E-2</v>
      </c>
      <c r="K948" s="15" t="str">
        <f t="shared" si="114"/>
        <v/>
      </c>
      <c r="L948" s="16">
        <f t="shared" si="115"/>
        <v>0</v>
      </c>
      <c r="M948" s="11" t="str">
        <f t="shared" si="116"/>
        <v/>
      </c>
      <c r="N948" s="17" t="str">
        <f t="shared" si="117"/>
        <v/>
      </c>
      <c r="O948" s="18" t="str">
        <f t="shared" si="118"/>
        <v/>
      </c>
      <c r="R948" s="56">
        <f>Таблица255445[[#This Row],[Витрина]]-Q948</f>
        <v>0</v>
      </c>
      <c r="S948" s="57">
        <f>Таблица255445[[#This Row],[Витрина]]*10%</f>
        <v>0</v>
      </c>
      <c r="T948" s="56">
        <f>Таблица255445[[#This Row],[Витрина]]-(Q948+S948)</f>
        <v>0</v>
      </c>
    </row>
    <row r="949" spans="1:20" hidden="1">
      <c r="D949" s="11" t="str">
        <f t="shared" si="111"/>
        <v/>
      </c>
      <c r="E949" s="14"/>
      <c r="F949" s="13" t="str">
        <f t="shared" si="112"/>
        <v/>
      </c>
      <c r="G949" s="22">
        <v>3.5000000000000003E-2</v>
      </c>
      <c r="H949" s="13" t="str">
        <f t="shared" si="113"/>
        <v/>
      </c>
      <c r="I949" s="11"/>
      <c r="J949" s="14">
        <v>1.4999999999999999E-2</v>
      </c>
      <c r="K949" s="15" t="str">
        <f t="shared" si="114"/>
        <v/>
      </c>
      <c r="L949" s="16">
        <f t="shared" si="115"/>
        <v>0</v>
      </c>
      <c r="M949" s="11" t="str">
        <f t="shared" si="116"/>
        <v/>
      </c>
      <c r="N949" s="17" t="str">
        <f t="shared" si="117"/>
        <v/>
      </c>
      <c r="O949" s="18" t="str">
        <f t="shared" si="118"/>
        <v/>
      </c>
      <c r="R949" s="56">
        <f>Таблица255445[[#This Row],[Витрина]]-Q949</f>
        <v>0</v>
      </c>
      <c r="S949" s="57">
        <f>Таблица255445[[#This Row],[Витрина]]*10%</f>
        <v>0</v>
      </c>
      <c r="T949" s="56">
        <f>Таблица255445[[#This Row],[Витрина]]-(Q949+S949)</f>
        <v>0</v>
      </c>
    </row>
    <row r="950" spans="1:20" hidden="1">
      <c r="D950" s="11" t="str">
        <f t="shared" si="111"/>
        <v/>
      </c>
      <c r="E950" s="14"/>
      <c r="F950" s="13" t="str">
        <f t="shared" si="112"/>
        <v/>
      </c>
      <c r="G950" s="22">
        <v>3.5000000000000003E-2</v>
      </c>
      <c r="H950" s="13" t="str">
        <f t="shared" si="113"/>
        <v/>
      </c>
      <c r="I950" s="11"/>
      <c r="J950" s="14">
        <v>1.4999999999999999E-2</v>
      </c>
      <c r="K950" s="15" t="str">
        <f t="shared" si="114"/>
        <v/>
      </c>
      <c r="L950" s="16">
        <f t="shared" si="115"/>
        <v>0</v>
      </c>
      <c r="M950" s="11" t="str">
        <f t="shared" si="116"/>
        <v/>
      </c>
      <c r="N950" s="17" t="str">
        <f t="shared" si="117"/>
        <v/>
      </c>
      <c r="O950" s="18" t="str">
        <f t="shared" si="118"/>
        <v/>
      </c>
      <c r="R950" s="56">
        <f>Таблица255445[[#This Row],[Витрина]]-Q950</f>
        <v>0</v>
      </c>
      <c r="S950" s="57">
        <f>Таблица255445[[#This Row],[Витрина]]*10%</f>
        <v>0</v>
      </c>
      <c r="T950" s="56">
        <f>Таблица255445[[#This Row],[Витрина]]-(Q950+S950)</f>
        <v>0</v>
      </c>
    </row>
    <row r="952" spans="1:20" s="18" customFormat="1">
      <c r="A952" s="21"/>
      <c r="B952" s="10"/>
      <c r="C952" s="10"/>
      <c r="D952" s="21"/>
      <c r="E952" s="21"/>
      <c r="F952" s="19"/>
      <c r="G952" s="21"/>
      <c r="H952" s="19"/>
      <c r="I952" s="21"/>
      <c r="J952" s="21"/>
      <c r="K952" s="19"/>
      <c r="L952" s="19"/>
      <c r="M952" s="21"/>
      <c r="N952" s="19"/>
      <c r="Q952" s="54"/>
      <c r="R952" s="58"/>
      <c r="S952" s="58"/>
      <c r="T952" s="58"/>
    </row>
    <row r="953" spans="1:20" s="18" customFormat="1">
      <c r="A953" s="21"/>
      <c r="B953" s="10"/>
      <c r="C953" s="10"/>
      <c r="D953" s="21"/>
      <c r="E953" s="21"/>
      <c r="F953" s="19"/>
      <c r="G953" s="21"/>
      <c r="H953" s="19"/>
      <c r="I953" s="21"/>
      <c r="J953" s="21"/>
      <c r="K953" s="19"/>
      <c r="L953" s="19"/>
      <c r="M953" s="21"/>
      <c r="N953" s="19"/>
      <c r="Q953" s="54"/>
      <c r="R953" s="58"/>
      <c r="S953" s="58"/>
      <c r="T953" s="58"/>
    </row>
    <row r="954" spans="1:20" s="18" customFormat="1">
      <c r="A954" s="21"/>
      <c r="B954" s="10"/>
      <c r="C954" s="10"/>
      <c r="D954" s="21"/>
      <c r="E954" s="21"/>
      <c r="F954" s="19"/>
      <c r="G954" s="21"/>
      <c r="H954" s="19"/>
      <c r="I954" s="21"/>
      <c r="J954" s="21"/>
      <c r="K954" s="19"/>
      <c r="L954" s="19"/>
      <c r="M954" s="21"/>
      <c r="N954" s="19"/>
      <c r="Q954" s="59"/>
      <c r="R954" s="58"/>
      <c r="S954" s="58"/>
      <c r="T954" s="58"/>
    </row>
  </sheetData>
  <dataValidations count="1">
    <dataValidation type="list" allowBlank="1" showInputMessage="1" showErrorMessage="1" sqref="A924">
      <formula1>$A$1:$A$302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T765"/>
  <sheetViews>
    <sheetView showZeros="0" zoomScale="180" zoomScaleNormal="180" workbookViewId="0">
      <pane ySplit="1" topLeftCell="A2" activePane="bottomLeft" state="frozen"/>
      <selection pane="bottomLeft" activeCell="E135" sqref="E135"/>
    </sheetView>
  </sheetViews>
  <sheetFormatPr defaultColWidth="10.77734375" defaultRowHeight="15.75"/>
  <cols>
    <col min="1" max="1" width="52.109375" style="21" bestFit="1" customWidth="1"/>
    <col min="2" max="3" width="10.77734375" style="10" customWidth="1"/>
    <col min="4" max="4" width="10.77734375" style="21" hidden="1" customWidth="1"/>
    <col min="5" max="5" width="10.77734375" style="21" customWidth="1"/>
    <col min="6" max="6" width="10.77734375" style="19" hidden="1" customWidth="1"/>
    <col min="7" max="7" width="10.77734375" style="21" hidden="1" customWidth="1"/>
    <col min="8" max="8" width="10.77734375" style="19" hidden="1" customWidth="1"/>
    <col min="9" max="9" width="10.77734375" style="21" customWidth="1"/>
    <col min="10" max="10" width="10.77734375" style="21" hidden="1" customWidth="1"/>
    <col min="11" max="12" width="10.77734375" style="19" hidden="1" customWidth="1"/>
    <col min="13" max="13" width="13.109375" style="21" hidden="1" customWidth="1"/>
    <col min="14" max="14" width="12.33203125" style="19" hidden="1" customWidth="1"/>
    <col min="15" max="15" width="15.6640625" style="18" customWidth="1"/>
    <col min="16" max="16" width="10.77734375" style="19" customWidth="1"/>
    <col min="17" max="17" width="10.77734375" style="54" customWidth="1"/>
    <col min="18" max="18" width="10.33203125" style="55" customWidth="1"/>
    <col min="19" max="20" width="10.77734375" style="55" customWidth="1"/>
    <col min="21" max="21" width="10.77734375" style="19" customWidth="1"/>
    <col min="22" max="16384" width="10.77734375" style="19"/>
  </cols>
  <sheetData>
    <row r="1" spans="1:20" s="7" customFormat="1" ht="30.9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6" t="s">
        <v>12</v>
      </c>
      <c r="N1" s="7" t="s">
        <v>13</v>
      </c>
      <c r="O1" s="8" t="s">
        <v>14</v>
      </c>
      <c r="Q1" s="60" t="s">
        <v>692</v>
      </c>
      <c r="R1" s="61" t="s">
        <v>693</v>
      </c>
      <c r="S1" s="62" t="s">
        <v>690</v>
      </c>
      <c r="T1" s="62" t="s">
        <v>691</v>
      </c>
    </row>
    <row r="2" spans="1:20">
      <c r="A2" s="8" t="s">
        <v>15</v>
      </c>
      <c r="D2" s="11" t="str">
        <f t="shared" ref="D2:D129" si="0">IF(AND(F2&lt;&gt;"",H2&lt;&gt;"",I2&lt;&gt;"",K2&lt;&gt;""),F2+H2+I2+K2,"")</f>
        <v/>
      </c>
      <c r="E2" s="12"/>
      <c r="F2" s="13" t="str">
        <f t="shared" ref="F2:F42" si="1">IF(AND(C2&lt;&gt;"",E2&lt;&gt;""),C2*E2,"")</f>
        <v/>
      </c>
      <c r="G2" s="14"/>
      <c r="H2" s="13" t="str">
        <f t="shared" ref="H2:H42" si="2">IF(AND(C2&lt;&gt;"",G2&lt;&gt;""),C2*G2,"")</f>
        <v/>
      </c>
      <c r="I2" s="11"/>
      <c r="J2" s="14"/>
      <c r="K2" s="15" t="str">
        <f t="shared" ref="K2:K42" si="3">IF(AND(C2&lt;&gt;"",J2&lt;&gt;""),C2*J2,"")</f>
        <v/>
      </c>
      <c r="L2" s="16">
        <f t="shared" ref="L2:L42" si="4">IFERROR(C2*1%," ")</f>
        <v>0</v>
      </c>
      <c r="M2" s="11" t="str">
        <f t="shared" ref="M2:M42" si="5">IFERROR((C2-D2)*1.93%," ")</f>
        <v/>
      </c>
      <c r="N2" s="17" t="str">
        <f t="shared" ref="N2:N42" si="6">IF(AND(C2&lt;&gt;"",D2&lt;&gt;"",L2&lt;&gt;""),C2-(B2+D2+L2+M2),"")</f>
        <v/>
      </c>
      <c r="O2" s="18" t="str">
        <f t="shared" ref="O2:O42" si="7">IFERROR((N2/C2)*100%," ")</f>
        <v/>
      </c>
      <c r="Q2" s="54">
        <f>Таблица25544[[#This Row],[Витрина]]*15%</f>
        <v>0</v>
      </c>
    </row>
    <row r="3" spans="1:20" s="21" customFormat="1">
      <c r="A3" s="24" t="s">
        <v>16</v>
      </c>
      <c r="B3" s="10">
        <v>14700</v>
      </c>
      <c r="C3" s="10">
        <v>22690</v>
      </c>
      <c r="D3" s="11">
        <f>IF(AND(F3&lt;&gt;"",H3&lt;&gt;"",I3&lt;&gt;"",K3&lt;&gt;""),F3+H3+I3+K3,"")</f>
        <v>6537.47</v>
      </c>
      <c r="E3" s="14">
        <v>0.245</v>
      </c>
      <c r="F3" s="11">
        <f t="shared" si="1"/>
        <v>5559.05</v>
      </c>
      <c r="G3" s="22">
        <v>1.7999999999999999E-2</v>
      </c>
      <c r="H3" s="11">
        <f t="shared" si="2"/>
        <v>408.41999999999996</v>
      </c>
      <c r="I3" s="11">
        <v>570</v>
      </c>
      <c r="J3" s="14">
        <v>0</v>
      </c>
      <c r="K3" s="34">
        <f t="shared" si="3"/>
        <v>0</v>
      </c>
      <c r="L3" s="51">
        <f t="shared" si="4"/>
        <v>226.9</v>
      </c>
      <c r="M3" s="11">
        <f t="shared" si="5"/>
        <v>311.74382899999995</v>
      </c>
      <c r="N3" s="10">
        <f t="shared" si="6"/>
        <v>913.88617099999828</v>
      </c>
      <c r="O3" s="18">
        <f t="shared" si="7"/>
        <v>4.0277045879241878E-2</v>
      </c>
      <c r="Q3" s="54">
        <f>Таблица25544[[#This Row],[Витрина]]*15%</f>
        <v>3403.5</v>
      </c>
      <c r="R3" s="56">
        <f>Таблица25544[[#This Row],[Витрина]]-Q3</f>
        <v>19286.5</v>
      </c>
      <c r="S3" s="57">
        <f>Таблица25544[[#This Row],[Витрина]]*10%</f>
        <v>2269</v>
      </c>
      <c r="T3" s="56">
        <f>Таблица25544[[#This Row],[Витрина]]-(Q3+S3)</f>
        <v>17017.5</v>
      </c>
    </row>
    <row r="4" spans="1:20" s="43" customFormat="1">
      <c r="A4" s="63" t="s">
        <v>16</v>
      </c>
      <c r="B4" s="40">
        <v>14700</v>
      </c>
      <c r="C4" s="40">
        <v>22690</v>
      </c>
      <c r="D4" s="44">
        <f>IF(AND(F4&lt;&gt;"",H4&lt;&gt;"",I4&lt;&gt;"",K4&lt;&gt;""),F4+H4+I4+K4,"")</f>
        <v>5516.42</v>
      </c>
      <c r="E4" s="50">
        <v>0.2</v>
      </c>
      <c r="F4" s="44">
        <f t="shared" si="1"/>
        <v>4538</v>
      </c>
      <c r="G4" s="22">
        <v>1.7999999999999999E-2</v>
      </c>
      <c r="H4" s="44">
        <f t="shared" si="2"/>
        <v>408.41999999999996</v>
      </c>
      <c r="I4" s="44">
        <v>570</v>
      </c>
      <c r="J4" s="14">
        <v>0</v>
      </c>
      <c r="K4" s="47">
        <f t="shared" si="3"/>
        <v>0</v>
      </c>
      <c r="L4" s="48">
        <f t="shared" si="4"/>
        <v>226.9</v>
      </c>
      <c r="M4" s="44">
        <f t="shared" si="5"/>
        <v>331.45009399999998</v>
      </c>
      <c r="N4" s="40">
        <f t="shared" si="6"/>
        <v>1915.2299060000005</v>
      </c>
      <c r="O4" s="49">
        <f t="shared" si="7"/>
        <v>8.4408545879241972E-2</v>
      </c>
      <c r="Q4" s="54">
        <f>Таблица25544[[#This Row],[Витрина]]*15%</f>
        <v>3403.5</v>
      </c>
      <c r="R4" s="56">
        <f>Таблица25544[[#This Row],[Витрина]]-Q4</f>
        <v>19286.5</v>
      </c>
      <c r="S4" s="57">
        <f>Таблица25544[[#This Row],[Витрина]]*10%</f>
        <v>2269</v>
      </c>
      <c r="T4" s="56">
        <f>Таблица25544[[#This Row],[Витрина]]-(Q4+S4)</f>
        <v>17017.5</v>
      </c>
    </row>
    <row r="5" spans="1:20">
      <c r="A5" s="24" t="s">
        <v>17</v>
      </c>
      <c r="B5" s="10">
        <v>13100</v>
      </c>
      <c r="C5" s="10">
        <v>20290</v>
      </c>
      <c r="D5" s="11">
        <f t="shared" si="0"/>
        <v>5906.27</v>
      </c>
      <c r="E5" s="14">
        <v>0.245</v>
      </c>
      <c r="F5" s="13">
        <f t="shared" si="1"/>
        <v>4971.05</v>
      </c>
      <c r="G5" s="22">
        <v>1.7999999999999999E-2</v>
      </c>
      <c r="H5" s="13">
        <f t="shared" si="2"/>
        <v>365.21999999999997</v>
      </c>
      <c r="I5" s="11">
        <v>570</v>
      </c>
      <c r="J5" s="14">
        <v>0</v>
      </c>
      <c r="K5" s="15">
        <f t="shared" si="3"/>
        <v>0</v>
      </c>
      <c r="L5" s="16">
        <f t="shared" si="4"/>
        <v>202.9</v>
      </c>
      <c r="M5" s="11">
        <f t="shared" si="5"/>
        <v>277.60598899999997</v>
      </c>
      <c r="N5" s="17">
        <f t="shared" si="6"/>
        <v>803.22401099999843</v>
      </c>
      <c r="O5" s="18">
        <f t="shared" si="7"/>
        <v>3.9587186347954578E-2</v>
      </c>
      <c r="Q5" s="54">
        <f>Таблица25544[[#This Row],[Витрина]]*15%</f>
        <v>3043.5</v>
      </c>
      <c r="R5" s="56">
        <f>Таблица25544[[#This Row],[Витрина]]-Q5</f>
        <v>17246.5</v>
      </c>
      <c r="S5" s="57">
        <f>Таблица25544[[#This Row],[Витрина]]*10%</f>
        <v>2029</v>
      </c>
      <c r="T5" s="56">
        <f>Таблица25544[[#This Row],[Витрина]]-(Q5+S5)</f>
        <v>15217.5</v>
      </c>
    </row>
    <row r="6" spans="1:20" s="43" customFormat="1">
      <c r="A6" s="43" t="s">
        <v>17</v>
      </c>
      <c r="B6" s="10">
        <v>13100</v>
      </c>
      <c r="C6" s="40">
        <v>20290</v>
      </c>
      <c r="D6" s="44">
        <f t="shared" si="0"/>
        <v>4993.22</v>
      </c>
      <c r="E6" s="50">
        <v>0.2</v>
      </c>
      <c r="F6" s="44">
        <f t="shared" si="1"/>
        <v>4058</v>
      </c>
      <c r="G6" s="22">
        <v>1.7999999999999999E-2</v>
      </c>
      <c r="H6" s="44">
        <f t="shared" si="2"/>
        <v>365.21999999999997</v>
      </c>
      <c r="I6" s="44">
        <v>570</v>
      </c>
      <c r="J6" s="14">
        <v>0</v>
      </c>
      <c r="K6" s="47">
        <f t="shared" si="3"/>
        <v>0</v>
      </c>
      <c r="L6" s="48">
        <f t="shared" si="4"/>
        <v>202.9</v>
      </c>
      <c r="M6" s="44">
        <f t="shared" si="5"/>
        <v>295.22785399999992</v>
      </c>
      <c r="N6" s="40">
        <f t="shared" si="6"/>
        <v>1698.6521459999967</v>
      </c>
      <c r="O6" s="49">
        <f t="shared" si="7"/>
        <v>8.3718686347954499E-2</v>
      </c>
      <c r="Q6" s="54">
        <f>Таблица25544[[#This Row],[Витрина]]*15%</f>
        <v>3043.5</v>
      </c>
      <c r="R6" s="56">
        <f>Таблица25544[[#This Row],[Витрина]]-Q6</f>
        <v>17246.5</v>
      </c>
      <c r="S6" s="57">
        <f>Таблица25544[[#This Row],[Витрина]]*10%</f>
        <v>2029</v>
      </c>
      <c r="T6" s="56">
        <f>Таблица25544[[#This Row],[Витрина]]-(Q6+S6)</f>
        <v>15217.5</v>
      </c>
    </row>
    <row r="7" spans="1:20" hidden="1">
      <c r="A7" s="21" t="s">
        <v>18</v>
      </c>
      <c r="B7" s="10">
        <v>9500</v>
      </c>
      <c r="C7" s="10">
        <v>15390</v>
      </c>
      <c r="D7" s="11">
        <f t="shared" si="0"/>
        <v>4617.57</v>
      </c>
      <c r="E7" s="14">
        <v>0.245</v>
      </c>
      <c r="F7" s="13">
        <f t="shared" si="1"/>
        <v>3770.5499999999997</v>
      </c>
      <c r="G7" s="22">
        <v>1.7999999999999999E-2</v>
      </c>
      <c r="H7" s="13">
        <f t="shared" si="2"/>
        <v>277.02</v>
      </c>
      <c r="I7" s="11">
        <v>570</v>
      </c>
      <c r="J7" s="14">
        <v>0</v>
      </c>
      <c r="K7" s="15">
        <f t="shared" si="3"/>
        <v>0</v>
      </c>
      <c r="L7" s="16">
        <f t="shared" si="4"/>
        <v>153.9</v>
      </c>
      <c r="M7" s="11">
        <f t="shared" si="5"/>
        <v>207.90789899999999</v>
      </c>
      <c r="N7" s="17">
        <f t="shared" si="6"/>
        <v>910.62210100000084</v>
      </c>
      <c r="O7" s="18">
        <f t="shared" si="7"/>
        <v>5.916972716049388E-2</v>
      </c>
      <c r="Q7" s="54">
        <f>Таблица25544[[#This Row],[Витрина]]*15%</f>
        <v>2308.5</v>
      </c>
      <c r="R7" s="56">
        <f>Таблица25544[[#This Row],[Витрина]]-Q7</f>
        <v>13081.5</v>
      </c>
      <c r="S7" s="57">
        <f>Таблица25544[[#This Row],[Витрина]]*10%</f>
        <v>1539</v>
      </c>
      <c r="T7" s="56">
        <f>Таблица25544[[#This Row],[Витрина]]-(Q7+S7)</f>
        <v>11542.5</v>
      </c>
    </row>
    <row r="8" spans="1:20" hidden="1">
      <c r="A8" s="24" t="s">
        <v>19</v>
      </c>
      <c r="B8" s="10">
        <v>8700</v>
      </c>
      <c r="C8" s="10">
        <v>14390</v>
      </c>
      <c r="D8" s="11">
        <f t="shared" si="0"/>
        <v>4354.57</v>
      </c>
      <c r="E8" s="14">
        <v>0.245</v>
      </c>
      <c r="F8" s="13">
        <f t="shared" si="1"/>
        <v>3525.5499999999997</v>
      </c>
      <c r="G8" s="22">
        <v>1.7999999999999999E-2</v>
      </c>
      <c r="H8" s="13">
        <f t="shared" si="2"/>
        <v>259.02</v>
      </c>
      <c r="I8" s="11">
        <v>570</v>
      </c>
      <c r="J8" s="14">
        <v>0</v>
      </c>
      <c r="K8" s="15">
        <f t="shared" si="3"/>
        <v>0</v>
      </c>
      <c r="L8" s="16">
        <f t="shared" si="4"/>
        <v>143.9</v>
      </c>
      <c r="M8" s="11">
        <f t="shared" si="5"/>
        <v>193.68379899999999</v>
      </c>
      <c r="N8" s="17">
        <f t="shared" si="6"/>
        <v>997.84620100000029</v>
      </c>
      <c r="O8" s="18">
        <f t="shared" si="7"/>
        <v>6.9343029951355134E-2</v>
      </c>
      <c r="Q8" s="54">
        <f>Таблица25544[[#This Row],[Витрина]]*15%</f>
        <v>2158.5</v>
      </c>
      <c r="R8" s="56">
        <f>Таблица25544[[#This Row],[Витрина]]-Q8</f>
        <v>12231.5</v>
      </c>
      <c r="S8" s="57">
        <f>Таблица25544[[#This Row],[Витрина]]*10%</f>
        <v>1439</v>
      </c>
      <c r="T8" s="56">
        <f>Таблица25544[[#This Row],[Витрина]]-(Q8+S8)</f>
        <v>10792.5</v>
      </c>
    </row>
    <row r="9" spans="1:20" hidden="1">
      <c r="A9" s="8" t="s">
        <v>21</v>
      </c>
      <c r="D9" s="11" t="str">
        <f t="shared" si="0"/>
        <v/>
      </c>
      <c r="E9" s="14"/>
      <c r="F9" s="13" t="str">
        <f t="shared" si="1"/>
        <v/>
      </c>
      <c r="G9" s="22">
        <v>1.7999999999999999E-2</v>
      </c>
      <c r="H9" s="13" t="str">
        <f t="shared" si="2"/>
        <v/>
      </c>
      <c r="I9" s="11"/>
      <c r="J9" s="14">
        <v>0</v>
      </c>
      <c r="K9" s="15" t="str">
        <f t="shared" si="3"/>
        <v/>
      </c>
      <c r="L9" s="16">
        <f t="shared" si="4"/>
        <v>0</v>
      </c>
      <c r="M9" s="11" t="str">
        <f t="shared" si="5"/>
        <v/>
      </c>
      <c r="N9" s="17" t="str">
        <f t="shared" si="6"/>
        <v/>
      </c>
      <c r="O9" s="18" t="str">
        <f t="shared" si="7"/>
        <v/>
      </c>
      <c r="Q9" s="54">
        <f>Таблица25544[[#This Row],[Витрина]]*15%</f>
        <v>0</v>
      </c>
      <c r="R9" s="56">
        <f>Таблица25544[[#This Row],[Витрина]]-Q9</f>
        <v>0</v>
      </c>
      <c r="S9" s="57">
        <f>Таблица25544[[#This Row],[Витрина]]*10%</f>
        <v>0</v>
      </c>
      <c r="T9" s="56">
        <f>Таблица25544[[#This Row],[Витрина]]-(Q9+S9)</f>
        <v>0</v>
      </c>
    </row>
    <row r="10" spans="1:20" hidden="1">
      <c r="A10" s="24" t="s">
        <v>22</v>
      </c>
      <c r="C10" s="10">
        <v>64299</v>
      </c>
      <c r="D10" s="11">
        <f t="shared" si="0"/>
        <v>17515.636999999999</v>
      </c>
      <c r="E10" s="14">
        <v>0.245</v>
      </c>
      <c r="F10" s="13">
        <f t="shared" si="1"/>
        <v>15753.254999999999</v>
      </c>
      <c r="G10" s="22">
        <v>1.7999999999999999E-2</v>
      </c>
      <c r="H10" s="13">
        <f t="shared" si="2"/>
        <v>1157.3819999999998</v>
      </c>
      <c r="I10" s="11">
        <v>605</v>
      </c>
      <c r="J10" s="14">
        <v>0</v>
      </c>
      <c r="K10" s="15">
        <f t="shared" si="3"/>
        <v>0</v>
      </c>
      <c r="L10" s="16">
        <f t="shared" si="4"/>
        <v>642.99</v>
      </c>
      <c r="M10" s="11">
        <f t="shared" si="5"/>
        <v>902.9189058999998</v>
      </c>
      <c r="N10" s="17">
        <f t="shared" si="6"/>
        <v>45237.454094100001</v>
      </c>
      <c r="O10" s="18">
        <f t="shared" si="7"/>
        <v>0.70354833036439135</v>
      </c>
      <c r="Q10" s="54">
        <f>Таблица25544[[#This Row],[Витрина]]*15%</f>
        <v>9644.85</v>
      </c>
      <c r="R10" s="56">
        <f>Таблица25544[[#This Row],[Витрина]]-Q10</f>
        <v>54654.15</v>
      </c>
      <c r="S10" s="57">
        <f>Таблица25544[[#This Row],[Витрина]]*10%</f>
        <v>6429.9000000000005</v>
      </c>
      <c r="T10" s="56">
        <f>Таблица25544[[#This Row],[Витрина]]-(Q10+S10)</f>
        <v>48224.25</v>
      </c>
    </row>
    <row r="11" spans="1:20" hidden="1">
      <c r="A11" s="24" t="s">
        <v>23</v>
      </c>
      <c r="C11" s="10">
        <v>61240</v>
      </c>
      <c r="D11" s="11">
        <f t="shared" si="0"/>
        <v>16711.12</v>
      </c>
      <c r="E11" s="14">
        <v>0.245</v>
      </c>
      <c r="F11" s="13">
        <f t="shared" si="1"/>
        <v>15003.8</v>
      </c>
      <c r="G11" s="22">
        <v>1.7999999999999999E-2</v>
      </c>
      <c r="H11" s="13">
        <f t="shared" si="2"/>
        <v>1102.32</v>
      </c>
      <c r="I11" s="11">
        <v>605</v>
      </c>
      <c r="J11" s="14">
        <v>0</v>
      </c>
      <c r="K11" s="15">
        <f t="shared" si="3"/>
        <v>0</v>
      </c>
      <c r="L11" s="16">
        <f t="shared" si="4"/>
        <v>612.4</v>
      </c>
      <c r="M11" s="11">
        <f t="shared" si="5"/>
        <v>859.40738399999998</v>
      </c>
      <c r="N11" s="17">
        <f t="shared" si="6"/>
        <v>43057.072616000005</v>
      </c>
      <c r="O11" s="18">
        <f t="shared" si="7"/>
        <v>0.70308740391900726</v>
      </c>
      <c r="Q11" s="54">
        <f>Таблица25544[[#This Row],[Витрина]]*15%</f>
        <v>9186</v>
      </c>
      <c r="R11" s="56">
        <f>Таблица25544[[#This Row],[Витрина]]-Q11</f>
        <v>52054</v>
      </c>
      <c r="S11" s="57">
        <f>Таблица25544[[#This Row],[Витрина]]*10%</f>
        <v>6124</v>
      </c>
      <c r="T11" s="56">
        <f>Таблица25544[[#This Row],[Витрина]]-(Q11+S11)</f>
        <v>45930</v>
      </c>
    </row>
    <row r="12" spans="1:20" hidden="1">
      <c r="A12" s="21" t="s">
        <v>24</v>
      </c>
      <c r="C12" s="10">
        <v>61240</v>
      </c>
      <c r="D12" s="11">
        <f t="shared" si="0"/>
        <v>16711.12</v>
      </c>
      <c r="E12" s="14">
        <v>0.245</v>
      </c>
      <c r="F12" s="13">
        <f t="shared" si="1"/>
        <v>15003.8</v>
      </c>
      <c r="G12" s="22">
        <v>1.7999999999999999E-2</v>
      </c>
      <c r="H12" s="13">
        <f t="shared" si="2"/>
        <v>1102.32</v>
      </c>
      <c r="I12" s="11">
        <v>605</v>
      </c>
      <c r="J12" s="14">
        <v>0</v>
      </c>
      <c r="K12" s="15">
        <f t="shared" si="3"/>
        <v>0</v>
      </c>
      <c r="L12" s="16">
        <f t="shared" si="4"/>
        <v>612.4</v>
      </c>
      <c r="M12" s="11">
        <f t="shared" si="5"/>
        <v>859.40738399999998</v>
      </c>
      <c r="N12" s="17">
        <f t="shared" si="6"/>
        <v>43057.072616000005</v>
      </c>
      <c r="O12" s="18">
        <f t="shared" si="7"/>
        <v>0.70308740391900726</v>
      </c>
      <c r="Q12" s="54">
        <f>Таблица25544[[#This Row],[Витрина]]*15%</f>
        <v>9186</v>
      </c>
      <c r="R12" s="56">
        <f>Таблица25544[[#This Row],[Витрина]]-Q12</f>
        <v>52054</v>
      </c>
      <c r="S12" s="57">
        <f>Таблица25544[[#This Row],[Витрина]]*10%</f>
        <v>6124</v>
      </c>
      <c r="T12" s="56">
        <f>Таблица25544[[#This Row],[Витрина]]-(Q12+S12)</f>
        <v>45930</v>
      </c>
    </row>
    <row r="13" spans="1:20" hidden="1">
      <c r="A13" s="8" t="s">
        <v>25</v>
      </c>
      <c r="D13" s="11" t="str">
        <f t="shared" si="0"/>
        <v/>
      </c>
      <c r="E13" s="14"/>
      <c r="F13" s="13" t="str">
        <f t="shared" si="1"/>
        <v/>
      </c>
      <c r="G13" s="22">
        <v>1.7999999999999999E-2</v>
      </c>
      <c r="H13" s="13" t="str">
        <f t="shared" si="2"/>
        <v/>
      </c>
      <c r="I13" s="11"/>
      <c r="J13" s="14">
        <v>0</v>
      </c>
      <c r="K13" s="15" t="str">
        <f t="shared" si="3"/>
        <v/>
      </c>
      <c r="L13" s="16">
        <f t="shared" si="4"/>
        <v>0</v>
      </c>
      <c r="M13" s="11" t="str">
        <f t="shared" si="5"/>
        <v/>
      </c>
      <c r="N13" s="17" t="str">
        <f t="shared" si="6"/>
        <v/>
      </c>
      <c r="O13" s="18" t="str">
        <f t="shared" si="7"/>
        <v/>
      </c>
      <c r="Q13" s="54">
        <f>Таблица25544[[#This Row],[Витрина]]*15%</f>
        <v>0</v>
      </c>
      <c r="R13" s="56">
        <f>Таблица25544[[#This Row],[Витрина]]-Q13</f>
        <v>0</v>
      </c>
      <c r="S13" s="57">
        <f>Таблица25544[[#This Row],[Витрина]]*10%</f>
        <v>0</v>
      </c>
      <c r="T13" s="56">
        <f>Таблица25544[[#This Row],[Витрина]]-(Q13+S13)</f>
        <v>0</v>
      </c>
    </row>
    <row r="14" spans="1:20" hidden="1">
      <c r="A14" s="24" t="s">
        <v>26</v>
      </c>
      <c r="B14" s="10">
        <v>39900</v>
      </c>
      <c r="C14" s="10">
        <v>62990</v>
      </c>
      <c r="D14" s="11">
        <f t="shared" si="0"/>
        <v>17171.37</v>
      </c>
      <c r="E14" s="14">
        <v>0.245</v>
      </c>
      <c r="F14" s="13">
        <f t="shared" si="1"/>
        <v>15432.55</v>
      </c>
      <c r="G14" s="22">
        <v>1.7999999999999999E-2</v>
      </c>
      <c r="H14" s="13">
        <f t="shared" si="2"/>
        <v>1133.82</v>
      </c>
      <c r="I14" s="11">
        <v>605</v>
      </c>
      <c r="J14" s="14">
        <v>0</v>
      </c>
      <c r="K14" s="15">
        <f t="shared" si="3"/>
        <v>0</v>
      </c>
      <c r="L14" s="16">
        <f t="shared" si="4"/>
        <v>629.9</v>
      </c>
      <c r="M14" s="11">
        <f t="shared" si="5"/>
        <v>884.29955899999993</v>
      </c>
      <c r="N14" s="17">
        <f t="shared" si="6"/>
        <v>4404.4304410000041</v>
      </c>
      <c r="O14" s="18">
        <f t="shared" si="7"/>
        <v>6.9922693141768605E-2</v>
      </c>
      <c r="Q14" s="54">
        <f>Таблица25544[[#This Row],[Витрина]]*15%</f>
        <v>9448.5</v>
      </c>
      <c r="R14" s="56">
        <f>Таблица25544[[#This Row],[Витрина]]-Q14</f>
        <v>53541.5</v>
      </c>
      <c r="S14" s="57">
        <f>Таблица25544[[#This Row],[Витрина]]*10%</f>
        <v>6299</v>
      </c>
      <c r="T14" s="56">
        <f>Таблица25544[[#This Row],[Витрина]]-(Q14+S14)</f>
        <v>47242.5</v>
      </c>
    </row>
    <row r="15" spans="1:20" hidden="1">
      <c r="A15" s="21" t="s">
        <v>27</v>
      </c>
      <c r="B15" s="10">
        <v>39300</v>
      </c>
      <c r="C15" s="10">
        <v>62690</v>
      </c>
      <c r="D15" s="11">
        <f t="shared" si="0"/>
        <v>17092.469999999998</v>
      </c>
      <c r="E15" s="14">
        <v>0.245</v>
      </c>
      <c r="F15" s="13">
        <f t="shared" si="1"/>
        <v>15359.05</v>
      </c>
      <c r="G15" s="22">
        <v>1.7999999999999999E-2</v>
      </c>
      <c r="H15" s="13">
        <f t="shared" si="2"/>
        <v>1128.4199999999998</v>
      </c>
      <c r="I15" s="11">
        <v>605</v>
      </c>
      <c r="J15" s="14">
        <v>0</v>
      </c>
      <c r="K15" s="15">
        <f t="shared" si="3"/>
        <v>0</v>
      </c>
      <c r="L15" s="16">
        <f t="shared" si="4"/>
        <v>626.9</v>
      </c>
      <c r="M15" s="11">
        <f t="shared" si="5"/>
        <v>880.03232899999989</v>
      </c>
      <c r="N15" s="17">
        <f t="shared" si="6"/>
        <v>4790.5976709999959</v>
      </c>
      <c r="O15" s="18">
        <f t="shared" si="7"/>
        <v>7.6417254282979671E-2</v>
      </c>
      <c r="Q15" s="54">
        <f>Таблица25544[[#This Row],[Витрина]]*15%</f>
        <v>9403.5</v>
      </c>
      <c r="R15" s="56">
        <f>Таблица25544[[#This Row],[Витрина]]-Q15</f>
        <v>53286.5</v>
      </c>
      <c r="S15" s="57">
        <f>Таблица25544[[#This Row],[Витрина]]*10%</f>
        <v>6269</v>
      </c>
      <c r="T15" s="56">
        <f>Таблица25544[[#This Row],[Витрина]]-(Q15+S15)</f>
        <v>47017.5</v>
      </c>
    </row>
    <row r="16" spans="1:20" hidden="1">
      <c r="A16" s="21" t="s">
        <v>28</v>
      </c>
      <c r="B16" s="10">
        <v>39500</v>
      </c>
      <c r="C16" s="10">
        <v>62690</v>
      </c>
      <c r="D16" s="11">
        <f t="shared" si="0"/>
        <v>17092.469999999998</v>
      </c>
      <c r="E16" s="14">
        <v>0.245</v>
      </c>
      <c r="F16" s="13">
        <f t="shared" si="1"/>
        <v>15359.05</v>
      </c>
      <c r="G16" s="22">
        <v>1.7999999999999999E-2</v>
      </c>
      <c r="H16" s="13">
        <f t="shared" si="2"/>
        <v>1128.4199999999998</v>
      </c>
      <c r="I16" s="11">
        <v>605</v>
      </c>
      <c r="J16" s="14">
        <v>0</v>
      </c>
      <c r="K16" s="15">
        <f t="shared" si="3"/>
        <v>0</v>
      </c>
      <c r="L16" s="16">
        <f t="shared" si="4"/>
        <v>626.9</v>
      </c>
      <c r="M16" s="11">
        <f t="shared" si="5"/>
        <v>880.03232899999989</v>
      </c>
      <c r="N16" s="17">
        <f t="shared" si="6"/>
        <v>4590.5976709999959</v>
      </c>
      <c r="O16" s="18">
        <f t="shared" si="7"/>
        <v>7.3226952799489486E-2</v>
      </c>
      <c r="Q16" s="54">
        <f>Таблица25544[[#This Row],[Витрина]]*15%</f>
        <v>9403.5</v>
      </c>
      <c r="R16" s="56">
        <f>Таблица25544[[#This Row],[Витрина]]-Q16</f>
        <v>53286.5</v>
      </c>
      <c r="S16" s="57">
        <f>Таблица25544[[#This Row],[Витрина]]*10%</f>
        <v>6269</v>
      </c>
      <c r="T16" s="56">
        <f>Таблица25544[[#This Row],[Витрина]]-(Q16+S16)</f>
        <v>47017.5</v>
      </c>
    </row>
    <row r="17" spans="1:20" hidden="1">
      <c r="A17" s="21" t="s">
        <v>29</v>
      </c>
      <c r="B17" s="10">
        <v>40500</v>
      </c>
      <c r="C17" s="10">
        <v>63990</v>
      </c>
      <c r="D17" s="11">
        <f t="shared" si="0"/>
        <v>17434.37</v>
      </c>
      <c r="E17" s="14">
        <v>0.245</v>
      </c>
      <c r="F17" s="13">
        <f t="shared" si="1"/>
        <v>15677.55</v>
      </c>
      <c r="G17" s="22">
        <v>1.7999999999999999E-2</v>
      </c>
      <c r="H17" s="13">
        <f t="shared" si="2"/>
        <v>1151.82</v>
      </c>
      <c r="I17" s="11">
        <v>605</v>
      </c>
      <c r="J17" s="14">
        <v>0</v>
      </c>
      <c r="K17" s="15">
        <f t="shared" si="3"/>
        <v>0</v>
      </c>
      <c r="L17" s="16">
        <f t="shared" si="4"/>
        <v>639.9</v>
      </c>
      <c r="M17" s="11">
        <f t="shared" si="5"/>
        <v>898.52365899999995</v>
      </c>
      <c r="N17" s="17">
        <f t="shared" si="6"/>
        <v>4517.2063410000046</v>
      </c>
      <c r="O17" s="18">
        <f t="shared" si="7"/>
        <v>7.0592379137365283E-2</v>
      </c>
      <c r="Q17" s="54">
        <f>Таблица25544[[#This Row],[Витрина]]*15%</f>
        <v>9598.5</v>
      </c>
      <c r="R17" s="56">
        <f>Таблица25544[[#This Row],[Витрина]]-Q17</f>
        <v>54391.5</v>
      </c>
      <c r="S17" s="57">
        <f>Таблица25544[[#This Row],[Витрина]]*10%</f>
        <v>6399</v>
      </c>
      <c r="T17" s="56">
        <f>Таблица25544[[#This Row],[Витрина]]-(Q17+S17)</f>
        <v>47992.5</v>
      </c>
    </row>
    <row r="18" spans="1:20" hidden="1">
      <c r="A18" s="21" t="s">
        <v>30</v>
      </c>
      <c r="B18" s="10">
        <v>39700</v>
      </c>
      <c r="C18" s="10">
        <v>62690</v>
      </c>
      <c r="D18" s="11">
        <f t="shared" si="0"/>
        <v>17092.469999999998</v>
      </c>
      <c r="E18" s="14">
        <v>0.245</v>
      </c>
      <c r="F18" s="13">
        <f t="shared" si="1"/>
        <v>15359.05</v>
      </c>
      <c r="G18" s="22">
        <v>1.7999999999999999E-2</v>
      </c>
      <c r="H18" s="13">
        <f t="shared" si="2"/>
        <v>1128.4199999999998</v>
      </c>
      <c r="I18" s="11">
        <v>605</v>
      </c>
      <c r="J18" s="14">
        <v>0</v>
      </c>
      <c r="K18" s="15">
        <f t="shared" si="3"/>
        <v>0</v>
      </c>
      <c r="L18" s="16">
        <f t="shared" si="4"/>
        <v>626.9</v>
      </c>
      <c r="M18" s="11">
        <f t="shared" si="5"/>
        <v>880.03232899999989</v>
      </c>
      <c r="N18" s="17">
        <f t="shared" si="6"/>
        <v>4390.5976709999959</v>
      </c>
      <c r="O18" s="18">
        <f t="shared" si="7"/>
        <v>7.0036651315999301E-2</v>
      </c>
      <c r="Q18" s="54">
        <f>Таблица25544[[#This Row],[Витрина]]*15%</f>
        <v>9403.5</v>
      </c>
      <c r="R18" s="56">
        <f>Таблица25544[[#This Row],[Витрина]]-Q18</f>
        <v>53286.5</v>
      </c>
      <c r="S18" s="57">
        <f>Таблица25544[[#This Row],[Витрина]]*10%</f>
        <v>6269</v>
      </c>
      <c r="T18" s="56">
        <f>Таблица25544[[#This Row],[Витрина]]-(Q18+S18)</f>
        <v>47017.5</v>
      </c>
    </row>
    <row r="19" spans="1:20" s="43" customFormat="1" hidden="1">
      <c r="A19" s="21"/>
      <c r="B19" s="10"/>
      <c r="C19" s="10"/>
      <c r="D19" s="11" t="str">
        <f>IF(AND(F19&lt;&gt;"",H19&lt;&gt;"",I19&lt;&gt;"",K19&lt;&gt;""),F19+H19+I19+K19,"")</f>
        <v/>
      </c>
      <c r="E19" s="14"/>
      <c r="F19" s="44" t="str">
        <f>IF(AND(C19&lt;&gt;"",E19&lt;&gt;""),C19*E19,"")</f>
        <v/>
      </c>
      <c r="G19" s="22">
        <v>1.7999999999999999E-2</v>
      </c>
      <c r="H19" s="44" t="str">
        <f>IF(AND(C19&lt;&gt;"",G19&lt;&gt;""),C19*G19,"")</f>
        <v/>
      </c>
      <c r="I19" s="11"/>
      <c r="J19" s="14">
        <v>0</v>
      </c>
      <c r="K19" s="47" t="str">
        <f>IF(AND(C19&lt;&gt;"",J19&lt;&gt;""),C19*J19,"")</f>
        <v/>
      </c>
      <c r="L19" s="48">
        <f>IFERROR(C19*1%," ")</f>
        <v>0</v>
      </c>
      <c r="M19" s="11" t="str">
        <f>IFERROR((C19-D19)*1.93%," ")</f>
        <v/>
      </c>
      <c r="N19" s="40" t="str">
        <f>IF(AND(C19&lt;&gt;"",D19&lt;&gt;"",L19&lt;&gt;""),C19-(B19+D19+L19+M19),"")</f>
        <v/>
      </c>
      <c r="O19" s="49" t="str">
        <f>IFERROR((N19/C19)*100%," ")</f>
        <v/>
      </c>
      <c r="Q19" s="54"/>
      <c r="R19" s="56"/>
      <c r="S19" s="57"/>
      <c r="T19" s="56"/>
    </row>
    <row r="20" spans="1:20" hidden="1">
      <c r="A20" s="30" t="s">
        <v>677</v>
      </c>
      <c r="D20" s="11" t="str">
        <f t="shared" ref="D20:D22" si="8">IF(AND(F20&lt;&gt;"",H20&lt;&gt;"",I20&lt;&gt;"",K20&lt;&gt;""),F20+H20+I20+K20,"")</f>
        <v/>
      </c>
      <c r="E20" s="14"/>
      <c r="F20" s="13" t="str">
        <f t="shared" si="1"/>
        <v/>
      </c>
      <c r="G20" s="22">
        <v>1.7999999999999999E-2</v>
      </c>
      <c r="H20" s="13" t="str">
        <f t="shared" si="2"/>
        <v/>
      </c>
      <c r="I20" s="11"/>
      <c r="J20" s="14">
        <v>0</v>
      </c>
      <c r="K20" s="15" t="str">
        <f t="shared" si="3"/>
        <v/>
      </c>
      <c r="L20" s="16">
        <f t="shared" si="4"/>
        <v>0</v>
      </c>
      <c r="M20" s="11" t="str">
        <f t="shared" si="5"/>
        <v/>
      </c>
      <c r="N20" s="17" t="str">
        <f t="shared" si="6"/>
        <v/>
      </c>
      <c r="O20" s="18" t="str">
        <f t="shared" si="7"/>
        <v/>
      </c>
      <c r="Q20" s="54">
        <f>Таблица25544[[#This Row],[Витрина]]*15%</f>
        <v>0</v>
      </c>
      <c r="R20" s="56">
        <f>Таблица25544[[#This Row],[Витрина]]-Q20</f>
        <v>0</v>
      </c>
      <c r="S20" s="57">
        <f>Таблица25544[[#This Row],[Витрина]]*10%</f>
        <v>0</v>
      </c>
      <c r="T20" s="56">
        <f>Таблица25544[[#This Row],[Витрина]]-(Q20+S20)</f>
        <v>0</v>
      </c>
    </row>
    <row r="21" spans="1:20" hidden="1">
      <c r="A21" s="24" t="s">
        <v>686</v>
      </c>
      <c r="B21" s="10">
        <v>27000</v>
      </c>
      <c r="C21" s="10">
        <v>44990</v>
      </c>
      <c r="D21" s="11">
        <f t="shared" si="8"/>
        <v>12437.369999999999</v>
      </c>
      <c r="E21" s="14">
        <v>0.245</v>
      </c>
      <c r="F21" s="13">
        <f t="shared" si="1"/>
        <v>11022.55</v>
      </c>
      <c r="G21" s="22">
        <v>1.7999999999999999E-2</v>
      </c>
      <c r="H21" s="13">
        <f t="shared" si="2"/>
        <v>809.81999999999994</v>
      </c>
      <c r="I21" s="11">
        <v>605</v>
      </c>
      <c r="J21" s="14">
        <v>0</v>
      </c>
      <c r="K21" s="15">
        <f t="shared" si="3"/>
        <v>0</v>
      </c>
      <c r="L21" s="16">
        <f t="shared" si="4"/>
        <v>449.90000000000003</v>
      </c>
      <c r="M21" s="11">
        <f t="shared" si="5"/>
        <v>628.26575899999989</v>
      </c>
      <c r="N21" s="17">
        <f t="shared" si="6"/>
        <v>4474.4642410000015</v>
      </c>
      <c r="O21" s="18">
        <f t="shared" si="7"/>
        <v>9.9454639719937801E-2</v>
      </c>
      <c r="Q21" s="54">
        <f>Таблица25544[[#This Row],[Витрина]]*15%</f>
        <v>6748.5</v>
      </c>
      <c r="R21" s="56">
        <f>Таблица25544[[#This Row],[Витрина]]-Q21</f>
        <v>38241.5</v>
      </c>
      <c r="S21" s="57">
        <f>Таблица25544[[#This Row],[Витрина]]*10%</f>
        <v>4499</v>
      </c>
      <c r="T21" s="56">
        <f>Таблица25544[[#This Row],[Витрина]]-(Q21+S21)</f>
        <v>33742.5</v>
      </c>
    </row>
    <row r="22" spans="1:20" hidden="1">
      <c r="A22" s="24" t="s">
        <v>687</v>
      </c>
      <c r="B22" s="36">
        <v>29000</v>
      </c>
      <c r="C22" s="10">
        <v>47990</v>
      </c>
      <c r="D22" s="11">
        <f t="shared" si="8"/>
        <v>13226.369999999999</v>
      </c>
      <c r="E22" s="14">
        <v>0.245</v>
      </c>
      <c r="F22" s="13">
        <f t="shared" si="1"/>
        <v>11757.55</v>
      </c>
      <c r="G22" s="22">
        <v>1.7999999999999999E-2</v>
      </c>
      <c r="H22" s="13">
        <f t="shared" si="2"/>
        <v>863.81999999999994</v>
      </c>
      <c r="I22" s="11">
        <v>605</v>
      </c>
      <c r="J22" s="14">
        <v>0</v>
      </c>
      <c r="K22" s="15">
        <f t="shared" si="3"/>
        <v>0</v>
      </c>
      <c r="L22" s="16">
        <f t="shared" si="4"/>
        <v>479.90000000000003</v>
      </c>
      <c r="M22" s="11">
        <f t="shared" si="5"/>
        <v>670.93805900000007</v>
      </c>
      <c r="N22" s="17">
        <f t="shared" si="6"/>
        <v>4612.7919410000031</v>
      </c>
      <c r="O22" s="18">
        <f t="shared" si="7"/>
        <v>9.6119857074390566E-2</v>
      </c>
      <c r="Q22" s="54">
        <f>Таблица25544[[#This Row],[Витрина]]*15%</f>
        <v>7198.5</v>
      </c>
      <c r="R22" s="56">
        <f>Таблица25544[[#This Row],[Витрина]]-Q22</f>
        <v>40791.5</v>
      </c>
      <c r="S22" s="57">
        <f>Таблица25544[[#This Row],[Витрина]]*10%</f>
        <v>4799</v>
      </c>
      <c r="T22" s="56">
        <f>Таблица25544[[#This Row],[Витрина]]-(Q22+S22)</f>
        <v>35992.5</v>
      </c>
    </row>
    <row r="23" spans="1:20" hidden="1">
      <c r="A23" s="8" t="s">
        <v>31</v>
      </c>
      <c r="D23" s="11" t="str">
        <f t="shared" si="0"/>
        <v/>
      </c>
      <c r="E23" s="14"/>
      <c r="F23" s="13" t="str">
        <f t="shared" si="1"/>
        <v/>
      </c>
      <c r="G23" s="22">
        <v>1.7999999999999999E-2</v>
      </c>
      <c r="H23" s="13" t="str">
        <f t="shared" si="2"/>
        <v/>
      </c>
      <c r="I23" s="11"/>
      <c r="J23" s="14">
        <v>0</v>
      </c>
      <c r="K23" s="15" t="str">
        <f t="shared" si="3"/>
        <v/>
      </c>
      <c r="L23" s="16">
        <f t="shared" si="4"/>
        <v>0</v>
      </c>
      <c r="M23" s="11" t="str">
        <f t="shared" si="5"/>
        <v/>
      </c>
      <c r="N23" s="17" t="str">
        <f t="shared" si="6"/>
        <v/>
      </c>
      <c r="O23" s="18" t="str">
        <f t="shared" si="7"/>
        <v/>
      </c>
      <c r="Q23" s="54">
        <f>Таблица25544[[#This Row],[Витрина]]*15%</f>
        <v>0</v>
      </c>
      <c r="R23" s="56">
        <f>Таблица25544[[#This Row],[Витрина]]-Q23</f>
        <v>0</v>
      </c>
      <c r="S23" s="57">
        <f>Таблица25544[[#This Row],[Витрина]]*10%</f>
        <v>0</v>
      </c>
      <c r="T23" s="56">
        <f>Таблица25544[[#This Row],[Витрина]]-(Q23+S23)</f>
        <v>0</v>
      </c>
    </row>
    <row r="24" spans="1:20" hidden="1">
      <c r="A24" s="24" t="s">
        <v>32</v>
      </c>
      <c r="B24" s="10">
        <v>18500</v>
      </c>
      <c r="C24" s="10">
        <v>29990</v>
      </c>
      <c r="D24" s="11">
        <f t="shared" si="0"/>
        <v>8492.369999999999</v>
      </c>
      <c r="E24" s="14">
        <v>0.245</v>
      </c>
      <c r="F24" s="13">
        <f t="shared" si="1"/>
        <v>7347.55</v>
      </c>
      <c r="G24" s="22">
        <v>1.7999999999999999E-2</v>
      </c>
      <c r="H24" s="13">
        <f t="shared" si="2"/>
        <v>539.81999999999994</v>
      </c>
      <c r="I24" s="11">
        <v>605</v>
      </c>
      <c r="J24" s="14">
        <v>0</v>
      </c>
      <c r="K24" s="15">
        <f t="shared" si="3"/>
        <v>0</v>
      </c>
      <c r="L24" s="16">
        <f t="shared" si="4"/>
        <v>299.90000000000003</v>
      </c>
      <c r="M24" s="11">
        <f t="shared" si="5"/>
        <v>414.90425899999997</v>
      </c>
      <c r="N24" s="17">
        <f t="shared" si="6"/>
        <v>2282.8257410000006</v>
      </c>
      <c r="O24" s="18">
        <f t="shared" si="7"/>
        <v>7.6119564554851638E-2</v>
      </c>
      <c r="Q24" s="54">
        <f>Таблица25544[[#This Row],[Витрина]]*15%</f>
        <v>4498.5</v>
      </c>
      <c r="R24" s="56">
        <f>Таблица25544[[#This Row],[Витрина]]-Q24</f>
        <v>25491.5</v>
      </c>
      <c r="S24" s="57">
        <f>Таблица25544[[#This Row],[Витрина]]*10%</f>
        <v>2999</v>
      </c>
      <c r="T24" s="56">
        <f>Таблица25544[[#This Row],[Витрина]]-(Q24+S24)</f>
        <v>22492.5</v>
      </c>
    </row>
    <row r="25" spans="1:20" hidden="1">
      <c r="A25" s="21" t="s">
        <v>33</v>
      </c>
      <c r="B25" s="10">
        <v>18500</v>
      </c>
      <c r="C25" s="10">
        <v>29990</v>
      </c>
      <c r="D25" s="11">
        <f t="shared" si="0"/>
        <v>8492.369999999999</v>
      </c>
      <c r="E25" s="14">
        <v>0.245</v>
      </c>
      <c r="F25" s="13">
        <f t="shared" si="1"/>
        <v>7347.55</v>
      </c>
      <c r="G25" s="22">
        <v>1.7999999999999999E-2</v>
      </c>
      <c r="H25" s="13">
        <f t="shared" si="2"/>
        <v>539.81999999999994</v>
      </c>
      <c r="I25" s="11">
        <v>605</v>
      </c>
      <c r="J25" s="14">
        <v>0</v>
      </c>
      <c r="K25" s="15">
        <f t="shared" si="3"/>
        <v>0</v>
      </c>
      <c r="L25" s="16">
        <f t="shared" si="4"/>
        <v>299.90000000000003</v>
      </c>
      <c r="M25" s="11">
        <f t="shared" si="5"/>
        <v>414.90425899999997</v>
      </c>
      <c r="N25" s="17">
        <f t="shared" si="6"/>
        <v>2282.8257410000006</v>
      </c>
      <c r="O25" s="18">
        <f t="shared" si="7"/>
        <v>7.6119564554851638E-2</v>
      </c>
      <c r="Q25" s="54">
        <f>Таблица25544[[#This Row],[Витрина]]*15%</f>
        <v>4498.5</v>
      </c>
      <c r="R25" s="56">
        <f>Таблица25544[[#This Row],[Витрина]]-Q25</f>
        <v>25491.5</v>
      </c>
      <c r="S25" s="57">
        <f>Таблица25544[[#This Row],[Витрина]]*10%</f>
        <v>2999</v>
      </c>
      <c r="T25" s="56">
        <f>Таблица25544[[#This Row],[Витрина]]-(Q25+S25)</f>
        <v>22492.5</v>
      </c>
    </row>
    <row r="26" spans="1:20" hidden="1">
      <c r="A26" s="24" t="s">
        <v>34</v>
      </c>
      <c r="B26" s="10">
        <v>22000</v>
      </c>
      <c r="C26" s="10">
        <v>35590</v>
      </c>
      <c r="D26" s="11">
        <f t="shared" si="0"/>
        <v>9965.17</v>
      </c>
      <c r="E26" s="14">
        <v>0.245</v>
      </c>
      <c r="F26" s="13">
        <f t="shared" si="1"/>
        <v>8719.5499999999993</v>
      </c>
      <c r="G26" s="22">
        <v>1.7999999999999999E-2</v>
      </c>
      <c r="H26" s="13">
        <f t="shared" si="2"/>
        <v>640.62</v>
      </c>
      <c r="I26" s="11">
        <v>605</v>
      </c>
      <c r="J26" s="14">
        <v>0</v>
      </c>
      <c r="K26" s="15">
        <f t="shared" si="3"/>
        <v>0</v>
      </c>
      <c r="L26" s="16">
        <f t="shared" si="4"/>
        <v>355.90000000000003</v>
      </c>
      <c r="M26" s="11">
        <f t="shared" si="5"/>
        <v>494.55921899999998</v>
      </c>
      <c r="N26" s="17">
        <f t="shared" si="6"/>
        <v>2774.3707809999978</v>
      </c>
      <c r="O26" s="18">
        <f t="shared" si="7"/>
        <v>7.7953660606911987E-2</v>
      </c>
      <c r="Q26" s="54">
        <f>Таблица25544[[#This Row],[Витрина]]*15%</f>
        <v>5338.5</v>
      </c>
      <c r="R26" s="56">
        <f>Таблица25544[[#This Row],[Витрина]]-Q26</f>
        <v>30251.5</v>
      </c>
      <c r="S26" s="57">
        <f>Таблица25544[[#This Row],[Витрина]]*10%</f>
        <v>3559</v>
      </c>
      <c r="T26" s="56">
        <f>Таблица25544[[#This Row],[Витрина]]-(Q26+S26)</f>
        <v>26692.5</v>
      </c>
    </row>
    <row r="27" spans="1:20" hidden="1">
      <c r="A27" s="24" t="s">
        <v>35</v>
      </c>
      <c r="B27" s="10">
        <v>24000</v>
      </c>
      <c r="C27" s="10">
        <v>38990</v>
      </c>
      <c r="D27" s="11">
        <f t="shared" si="0"/>
        <v>10859.369999999999</v>
      </c>
      <c r="E27" s="14">
        <v>0.245</v>
      </c>
      <c r="F27" s="13">
        <f t="shared" si="1"/>
        <v>9552.5499999999993</v>
      </c>
      <c r="G27" s="22">
        <v>1.7999999999999999E-2</v>
      </c>
      <c r="H27" s="13">
        <f t="shared" si="2"/>
        <v>701.81999999999994</v>
      </c>
      <c r="I27" s="11">
        <v>605</v>
      </c>
      <c r="J27" s="14">
        <v>0</v>
      </c>
      <c r="K27" s="15">
        <f t="shared" si="3"/>
        <v>0</v>
      </c>
      <c r="L27" s="16">
        <f t="shared" si="4"/>
        <v>389.90000000000003</v>
      </c>
      <c r="M27" s="11">
        <f t="shared" si="5"/>
        <v>542.92115899999999</v>
      </c>
      <c r="N27" s="17">
        <f t="shared" si="6"/>
        <v>3197.8088410000055</v>
      </c>
      <c r="O27" s="18">
        <f t="shared" si="7"/>
        <v>8.2016128263657492E-2</v>
      </c>
      <c r="Q27" s="54">
        <f>Таблица25544[[#This Row],[Витрина]]*15%</f>
        <v>5848.5</v>
      </c>
      <c r="R27" s="56">
        <f>Таблица25544[[#This Row],[Витрина]]-Q27</f>
        <v>33141.5</v>
      </c>
      <c r="S27" s="57">
        <f>Таблица25544[[#This Row],[Витрина]]*10%</f>
        <v>3899</v>
      </c>
      <c r="T27" s="56">
        <f>Таблица25544[[#This Row],[Витрина]]-(Q27+S27)</f>
        <v>29242.5</v>
      </c>
    </row>
    <row r="28" spans="1:20" hidden="1">
      <c r="A28" s="25" t="s">
        <v>36</v>
      </c>
      <c r="D28" s="11" t="str">
        <f t="shared" si="0"/>
        <v/>
      </c>
      <c r="E28" s="14"/>
      <c r="F28" s="13" t="str">
        <f t="shared" si="1"/>
        <v/>
      </c>
      <c r="G28" s="22">
        <v>1.7999999999999999E-2</v>
      </c>
      <c r="H28" s="13" t="str">
        <f t="shared" si="2"/>
        <v/>
      </c>
      <c r="I28" s="11"/>
      <c r="J28" s="14">
        <v>0</v>
      </c>
      <c r="K28" s="15" t="str">
        <f t="shared" si="3"/>
        <v/>
      </c>
      <c r="L28" s="16">
        <f t="shared" si="4"/>
        <v>0</v>
      </c>
      <c r="M28" s="11" t="str">
        <f t="shared" si="5"/>
        <v/>
      </c>
      <c r="N28" s="17" t="str">
        <f t="shared" si="6"/>
        <v/>
      </c>
      <c r="O28" s="18" t="str">
        <f t="shared" si="7"/>
        <v/>
      </c>
      <c r="Q28" s="54">
        <f>Таблица25544[[#This Row],[Витрина]]*15%</f>
        <v>0</v>
      </c>
      <c r="R28" s="56">
        <f>Таблица25544[[#This Row],[Витрина]]-Q28</f>
        <v>0</v>
      </c>
      <c r="S28" s="57">
        <f>Таблица25544[[#This Row],[Витрина]]*10%</f>
        <v>0</v>
      </c>
      <c r="T28" s="56">
        <f>Таблица25544[[#This Row],[Витрина]]-(Q28+S28)</f>
        <v>0</v>
      </c>
    </row>
    <row r="29" spans="1:20" hidden="1">
      <c r="A29" s="24" t="s">
        <v>37</v>
      </c>
      <c r="B29" s="10">
        <v>17500</v>
      </c>
      <c r="C29" s="10">
        <v>28490</v>
      </c>
      <c r="D29" s="11">
        <f t="shared" si="0"/>
        <v>8097.87</v>
      </c>
      <c r="E29" s="14">
        <v>0.245</v>
      </c>
      <c r="F29" s="13">
        <f t="shared" si="1"/>
        <v>6980.05</v>
      </c>
      <c r="G29" s="22">
        <v>1.7999999999999999E-2</v>
      </c>
      <c r="H29" s="13">
        <f t="shared" si="2"/>
        <v>512.81999999999994</v>
      </c>
      <c r="I29" s="11">
        <v>605</v>
      </c>
      <c r="J29" s="14">
        <v>0</v>
      </c>
      <c r="K29" s="15">
        <f t="shared" si="3"/>
        <v>0</v>
      </c>
      <c r="L29" s="16">
        <f t="shared" si="4"/>
        <v>284.90000000000003</v>
      </c>
      <c r="M29" s="11">
        <f t="shared" si="5"/>
        <v>393.56810899999999</v>
      </c>
      <c r="N29" s="17">
        <f t="shared" si="6"/>
        <v>2213.6618909999997</v>
      </c>
      <c r="O29" s="18">
        <f t="shared" si="7"/>
        <v>7.7699610073710068E-2</v>
      </c>
      <c r="Q29" s="54">
        <f>Таблица25544[[#This Row],[Витрина]]*15%</f>
        <v>4273.5</v>
      </c>
      <c r="R29" s="56">
        <f>Таблица25544[[#This Row],[Витрина]]-Q29</f>
        <v>24216.5</v>
      </c>
      <c r="S29" s="57">
        <f>Таблица25544[[#This Row],[Витрина]]*10%</f>
        <v>2849</v>
      </c>
      <c r="T29" s="56">
        <f>Таблица25544[[#This Row],[Витрина]]-(Q29+S29)</f>
        <v>21367.5</v>
      </c>
    </row>
    <row r="30" spans="1:20" hidden="1">
      <c r="A30" s="24" t="s">
        <v>38</v>
      </c>
      <c r="B30" s="10">
        <v>16000</v>
      </c>
      <c r="C30" s="10">
        <v>26490</v>
      </c>
      <c r="D30" s="11">
        <f t="shared" si="0"/>
        <v>7571.87</v>
      </c>
      <c r="E30" s="14">
        <v>0.245</v>
      </c>
      <c r="F30" s="13">
        <f t="shared" si="1"/>
        <v>6490.05</v>
      </c>
      <c r="G30" s="22">
        <v>1.7999999999999999E-2</v>
      </c>
      <c r="H30" s="13">
        <f t="shared" si="2"/>
        <v>476.81999999999994</v>
      </c>
      <c r="I30" s="11">
        <v>605</v>
      </c>
      <c r="J30" s="14">
        <v>0</v>
      </c>
      <c r="K30" s="15">
        <f t="shared" si="3"/>
        <v>0</v>
      </c>
      <c r="L30" s="16">
        <f t="shared" si="4"/>
        <v>264.89999999999998</v>
      </c>
      <c r="M30" s="11">
        <f t="shared" si="5"/>
        <v>365.11990899999995</v>
      </c>
      <c r="N30" s="17">
        <f t="shared" si="6"/>
        <v>2288.1100909999986</v>
      </c>
      <c r="O30" s="18">
        <f t="shared" si="7"/>
        <v>8.6376371876179636E-2</v>
      </c>
      <c r="Q30" s="54">
        <f>Таблица25544[[#This Row],[Витрина]]*15%</f>
        <v>3973.5</v>
      </c>
      <c r="R30" s="56">
        <f>Таблица25544[[#This Row],[Витрина]]-Q30</f>
        <v>22516.5</v>
      </c>
      <c r="S30" s="57">
        <f>Таблица25544[[#This Row],[Витрина]]*10%</f>
        <v>2649</v>
      </c>
      <c r="T30" s="56">
        <f>Таблица25544[[#This Row],[Витрина]]-(Q30+S30)</f>
        <v>19867.5</v>
      </c>
    </row>
    <row r="31" spans="1:20" hidden="1">
      <c r="A31" s="35" t="s">
        <v>39</v>
      </c>
      <c r="D31" s="11" t="str">
        <f>IF(AND(F31&lt;&gt;"",H31&lt;&gt;"",I31&lt;&gt;"",K31&lt;&gt;""),F31+H31+I31+K31,"")</f>
        <v/>
      </c>
      <c r="E31" s="14"/>
      <c r="F31" s="13" t="str">
        <f t="shared" si="1"/>
        <v/>
      </c>
      <c r="G31" s="22">
        <v>1.7999999999999999E-2</v>
      </c>
      <c r="H31" s="13" t="str">
        <f t="shared" si="2"/>
        <v/>
      </c>
      <c r="I31" s="11"/>
      <c r="J31" s="14">
        <v>0</v>
      </c>
      <c r="K31" s="15" t="str">
        <f t="shared" si="3"/>
        <v/>
      </c>
      <c r="L31" s="16">
        <f t="shared" si="4"/>
        <v>0</v>
      </c>
      <c r="M31" s="11" t="str">
        <f t="shared" si="5"/>
        <v/>
      </c>
      <c r="N31" s="17" t="str">
        <f t="shared" si="6"/>
        <v/>
      </c>
      <c r="O31" s="18" t="str">
        <f t="shared" si="7"/>
        <v/>
      </c>
      <c r="Q31" s="54">
        <f>Таблица25544[[#This Row],[Витрина]]*15%</f>
        <v>0</v>
      </c>
      <c r="R31" s="56">
        <f>Таблица25544[[#This Row],[Витрина]]-Q31</f>
        <v>0</v>
      </c>
      <c r="S31" s="57">
        <f>Таблица25544[[#This Row],[Витрина]]*10%</f>
        <v>0</v>
      </c>
      <c r="T31" s="56">
        <f>Таблица25544[[#This Row],[Витрина]]-(Q31+S31)</f>
        <v>0</v>
      </c>
    </row>
    <row r="32" spans="1:20" hidden="1">
      <c r="A32" s="26" t="s">
        <v>40</v>
      </c>
      <c r="B32" s="10">
        <v>13900</v>
      </c>
      <c r="C32" s="10">
        <v>22990</v>
      </c>
      <c r="D32" s="13">
        <f>IF(AND(F32&lt;&gt;"",H32&lt;&gt;"",I32&lt;&gt;"",K32&lt;&gt;""),F32+H32+I32+K32,"")</f>
        <v>6651.37</v>
      </c>
      <c r="E32" s="14">
        <v>0.245</v>
      </c>
      <c r="F32" s="13">
        <f t="shared" si="1"/>
        <v>5632.55</v>
      </c>
      <c r="G32" s="22">
        <v>1.7999999999999999E-2</v>
      </c>
      <c r="H32" s="13">
        <f t="shared" si="2"/>
        <v>413.82</v>
      </c>
      <c r="I32" s="11">
        <v>605</v>
      </c>
      <c r="J32" s="14">
        <v>0</v>
      </c>
      <c r="K32" s="15">
        <f t="shared" si="3"/>
        <v>0</v>
      </c>
      <c r="L32" s="16">
        <f t="shared" si="4"/>
        <v>229.9</v>
      </c>
      <c r="M32" s="11">
        <f t="shared" si="5"/>
        <v>315.33555899999999</v>
      </c>
      <c r="N32" s="17">
        <f t="shared" si="6"/>
        <v>1893.3944410000004</v>
      </c>
      <c r="O32" s="18">
        <f t="shared" si="7"/>
        <v>8.2357304958677699E-2</v>
      </c>
      <c r="Q32" s="54">
        <f>Таблица25544[[#This Row],[Витрина]]*15%</f>
        <v>3448.5</v>
      </c>
      <c r="R32" s="56">
        <f>Таблица25544[[#This Row],[Витрина]]-Q32</f>
        <v>19541.5</v>
      </c>
      <c r="S32" s="57">
        <f>Таблица25544[[#This Row],[Витрина]]*10%</f>
        <v>2299</v>
      </c>
      <c r="T32" s="56">
        <f>Таблица25544[[#This Row],[Витрина]]-(Q32+S32)</f>
        <v>17242.5</v>
      </c>
    </row>
    <row r="33" spans="1:20" hidden="1">
      <c r="A33" s="27" t="s">
        <v>41</v>
      </c>
      <c r="B33" s="10">
        <v>14600</v>
      </c>
      <c r="C33" s="10">
        <v>23990</v>
      </c>
      <c r="D33" s="13">
        <f>IF(AND(F33&lt;&gt;"",H33&lt;&gt;"",I33&lt;&gt;"",K33&lt;&gt;""),F33+H33+I33+K33,"")</f>
        <v>6914.37</v>
      </c>
      <c r="E33" s="14">
        <v>0.245</v>
      </c>
      <c r="F33" s="13">
        <f t="shared" si="1"/>
        <v>5877.55</v>
      </c>
      <c r="G33" s="22">
        <v>1.7999999999999999E-2</v>
      </c>
      <c r="H33" s="13">
        <f t="shared" si="2"/>
        <v>431.82</v>
      </c>
      <c r="I33" s="11">
        <v>605</v>
      </c>
      <c r="J33" s="14">
        <v>0</v>
      </c>
      <c r="K33" s="15">
        <f t="shared" si="3"/>
        <v>0</v>
      </c>
      <c r="L33" s="16">
        <f t="shared" si="4"/>
        <v>239.9</v>
      </c>
      <c r="M33" s="11">
        <f t="shared" si="5"/>
        <v>329.55965899999995</v>
      </c>
      <c r="N33" s="17">
        <f t="shared" si="6"/>
        <v>1906.1703410000009</v>
      </c>
      <c r="O33" s="18">
        <f t="shared" si="7"/>
        <v>7.9456871238015883E-2</v>
      </c>
      <c r="Q33" s="54">
        <f>Таблица25544[[#This Row],[Витрина]]*15%</f>
        <v>3598.5</v>
      </c>
      <c r="R33" s="56">
        <f>Таблица25544[[#This Row],[Витрина]]-Q33</f>
        <v>20391.5</v>
      </c>
      <c r="S33" s="57">
        <f>Таблица25544[[#This Row],[Витрина]]*10%</f>
        <v>2399</v>
      </c>
      <c r="T33" s="56">
        <f>Таблица25544[[#This Row],[Витрина]]-(Q33+S33)</f>
        <v>17992.5</v>
      </c>
    </row>
    <row r="34" spans="1:20" hidden="1">
      <c r="A34" s="30" t="s">
        <v>42</v>
      </c>
      <c r="D34" s="11" t="str">
        <f t="shared" si="0"/>
        <v/>
      </c>
      <c r="E34" s="14"/>
      <c r="F34" s="13" t="str">
        <f t="shared" si="1"/>
        <v/>
      </c>
      <c r="G34" s="22">
        <v>1.7999999999999999E-2</v>
      </c>
      <c r="H34" s="13" t="str">
        <f t="shared" si="2"/>
        <v/>
      </c>
      <c r="I34" s="11"/>
      <c r="J34" s="14">
        <v>0</v>
      </c>
      <c r="K34" s="15" t="str">
        <f t="shared" si="3"/>
        <v/>
      </c>
      <c r="L34" s="16">
        <f t="shared" si="4"/>
        <v>0</v>
      </c>
      <c r="M34" s="11" t="str">
        <f t="shared" si="5"/>
        <v/>
      </c>
      <c r="N34" s="17" t="str">
        <f t="shared" si="6"/>
        <v/>
      </c>
      <c r="O34" s="18" t="str">
        <f t="shared" si="7"/>
        <v/>
      </c>
      <c r="Q34" s="54">
        <f>Таблица25544[[#This Row],[Витрина]]*15%</f>
        <v>0</v>
      </c>
      <c r="R34" s="56">
        <f>Таблица25544[[#This Row],[Витрина]]-Q34</f>
        <v>0</v>
      </c>
      <c r="S34" s="57">
        <f>Таблица25544[[#This Row],[Витрина]]*10%</f>
        <v>0</v>
      </c>
      <c r="T34" s="56">
        <f>Таблица25544[[#This Row],[Витрина]]-(Q34+S34)</f>
        <v>0</v>
      </c>
    </row>
    <row r="35" spans="1:20" hidden="1">
      <c r="A35" s="21" t="s">
        <v>43</v>
      </c>
      <c r="B35" s="10">
        <v>10800</v>
      </c>
      <c r="C35" s="10">
        <v>17990</v>
      </c>
      <c r="D35" s="11">
        <f t="shared" si="0"/>
        <v>5336.37</v>
      </c>
      <c r="E35" s="14">
        <v>0.245</v>
      </c>
      <c r="F35" s="13">
        <f t="shared" si="1"/>
        <v>4407.55</v>
      </c>
      <c r="G35" s="22">
        <v>1.7999999999999999E-2</v>
      </c>
      <c r="H35" s="13">
        <f t="shared" si="2"/>
        <v>323.82</v>
      </c>
      <c r="I35" s="11">
        <v>605</v>
      </c>
      <c r="J35" s="14">
        <v>0</v>
      </c>
      <c r="K35" s="15">
        <f t="shared" si="3"/>
        <v>0</v>
      </c>
      <c r="L35" s="16">
        <f t="shared" si="4"/>
        <v>179.9</v>
      </c>
      <c r="M35" s="11">
        <f t="shared" si="5"/>
        <v>244.215059</v>
      </c>
      <c r="N35" s="17">
        <f t="shared" si="6"/>
        <v>1429.5149410000013</v>
      </c>
      <c r="O35" s="18">
        <f t="shared" si="7"/>
        <v>7.9461642078932818E-2</v>
      </c>
      <c r="Q35" s="54">
        <f>Таблица25544[[#This Row],[Витрина]]*15%</f>
        <v>2698.5</v>
      </c>
      <c r="R35" s="56">
        <f>Таблица25544[[#This Row],[Витрина]]-Q35</f>
        <v>15291.5</v>
      </c>
      <c r="S35" s="57">
        <f>Таблица25544[[#This Row],[Витрина]]*10%</f>
        <v>1799</v>
      </c>
      <c r="T35" s="56">
        <f>Таблица25544[[#This Row],[Витрина]]-(Q35+S35)</f>
        <v>13492.5</v>
      </c>
    </row>
    <row r="36" spans="1:20" hidden="1">
      <c r="A36" s="24" t="s">
        <v>44</v>
      </c>
      <c r="B36" s="10">
        <v>10800</v>
      </c>
      <c r="C36" s="10">
        <v>17990</v>
      </c>
      <c r="D36" s="11">
        <f t="shared" si="0"/>
        <v>5336.37</v>
      </c>
      <c r="E36" s="14">
        <v>0.245</v>
      </c>
      <c r="F36" s="13">
        <f t="shared" si="1"/>
        <v>4407.55</v>
      </c>
      <c r="G36" s="22">
        <v>1.7999999999999999E-2</v>
      </c>
      <c r="H36" s="13">
        <f t="shared" si="2"/>
        <v>323.82</v>
      </c>
      <c r="I36" s="11">
        <v>605</v>
      </c>
      <c r="J36" s="14">
        <v>0</v>
      </c>
      <c r="K36" s="15">
        <f t="shared" si="3"/>
        <v>0</v>
      </c>
      <c r="L36" s="16">
        <f t="shared" si="4"/>
        <v>179.9</v>
      </c>
      <c r="M36" s="11">
        <f t="shared" si="5"/>
        <v>244.215059</v>
      </c>
      <c r="N36" s="17">
        <f t="shared" si="6"/>
        <v>1429.5149410000013</v>
      </c>
      <c r="O36" s="18">
        <f t="shared" si="7"/>
        <v>7.9461642078932818E-2</v>
      </c>
      <c r="Q36" s="54">
        <f>Таблица25544[[#This Row],[Витрина]]*15%</f>
        <v>2698.5</v>
      </c>
      <c r="R36" s="56">
        <f>Таблица25544[[#This Row],[Витрина]]-Q36</f>
        <v>15291.5</v>
      </c>
      <c r="S36" s="57">
        <f>Таблица25544[[#This Row],[Витрина]]*10%</f>
        <v>1799</v>
      </c>
      <c r="T36" s="56">
        <f>Таблица25544[[#This Row],[Витрина]]-(Q36+S36)</f>
        <v>13492.5</v>
      </c>
    </row>
    <row r="37" spans="1:20" hidden="1">
      <c r="A37" s="28" t="s">
        <v>45</v>
      </c>
      <c r="D37" s="11" t="str">
        <f t="shared" si="0"/>
        <v/>
      </c>
      <c r="E37" s="14"/>
      <c r="F37" s="13" t="str">
        <f t="shared" si="1"/>
        <v/>
      </c>
      <c r="G37" s="22">
        <v>1.7999999999999999E-2</v>
      </c>
      <c r="H37" s="13" t="str">
        <f t="shared" si="2"/>
        <v/>
      </c>
      <c r="I37" s="11"/>
      <c r="J37" s="14">
        <v>0</v>
      </c>
      <c r="K37" s="15" t="str">
        <f t="shared" si="3"/>
        <v/>
      </c>
      <c r="L37" s="16">
        <f t="shared" si="4"/>
        <v>0</v>
      </c>
      <c r="M37" s="11" t="str">
        <f t="shared" si="5"/>
        <v/>
      </c>
      <c r="N37" s="17" t="str">
        <f t="shared" si="6"/>
        <v/>
      </c>
      <c r="O37" s="18" t="str">
        <f t="shared" si="7"/>
        <v/>
      </c>
      <c r="Q37" s="54">
        <f>Таблица25544[[#This Row],[Витрина]]*15%</f>
        <v>0</v>
      </c>
      <c r="R37" s="56">
        <f>Таблица25544[[#This Row],[Витрина]]-Q37</f>
        <v>0</v>
      </c>
      <c r="S37" s="57">
        <f>Таблица25544[[#This Row],[Витрина]]*10%</f>
        <v>0</v>
      </c>
      <c r="T37" s="56">
        <f>Таблица25544[[#This Row],[Витрина]]-(Q37+S37)</f>
        <v>0</v>
      </c>
    </row>
    <row r="38" spans="1:20" hidden="1">
      <c r="A38" t="s">
        <v>46</v>
      </c>
      <c r="B38" s="10">
        <v>3900</v>
      </c>
      <c r="C38" s="10">
        <v>7120</v>
      </c>
      <c r="D38" s="11">
        <f t="shared" si="0"/>
        <v>2477.56</v>
      </c>
      <c r="E38" s="14">
        <v>0.245</v>
      </c>
      <c r="F38" s="13">
        <f t="shared" si="1"/>
        <v>1744.3999999999999</v>
      </c>
      <c r="G38" s="22">
        <v>1.7999999999999999E-2</v>
      </c>
      <c r="H38" s="13">
        <f t="shared" si="2"/>
        <v>128.16</v>
      </c>
      <c r="I38" s="11">
        <v>605</v>
      </c>
      <c r="J38" s="14">
        <v>0</v>
      </c>
      <c r="K38" s="15">
        <f t="shared" si="3"/>
        <v>0</v>
      </c>
      <c r="L38" s="16">
        <f t="shared" si="4"/>
        <v>71.2</v>
      </c>
      <c r="M38" s="11">
        <f t="shared" si="5"/>
        <v>89.599091999999999</v>
      </c>
      <c r="N38" s="17">
        <f t="shared" si="6"/>
        <v>581.64090800000031</v>
      </c>
      <c r="O38" s="18">
        <f t="shared" si="7"/>
        <v>8.169113876404499E-2</v>
      </c>
      <c r="Q38" s="54">
        <f>Таблица25544[[#This Row],[Витрина]]*15%</f>
        <v>1068</v>
      </c>
      <c r="R38" s="56">
        <f>Таблица25544[[#This Row],[Витрина]]-Q38</f>
        <v>6052</v>
      </c>
      <c r="S38" s="57">
        <f>Таблица25544[[#This Row],[Витрина]]*10%</f>
        <v>712</v>
      </c>
      <c r="T38" s="56">
        <f>Таблица25544[[#This Row],[Витрина]]-(Q38+S38)</f>
        <v>5340</v>
      </c>
    </row>
    <row r="39" spans="1:20" hidden="1">
      <c r="A39" t="s">
        <v>47</v>
      </c>
      <c r="D39" s="11" t="str">
        <f t="shared" si="0"/>
        <v/>
      </c>
      <c r="E39" s="14">
        <v>0.245</v>
      </c>
      <c r="F39" s="13" t="str">
        <f t="shared" si="1"/>
        <v/>
      </c>
      <c r="G39" s="22">
        <v>1.7999999999999999E-2</v>
      </c>
      <c r="H39" s="13" t="str">
        <f t="shared" si="2"/>
        <v/>
      </c>
      <c r="I39" s="11">
        <v>605</v>
      </c>
      <c r="J39" s="14">
        <v>0</v>
      </c>
      <c r="K39" s="15" t="str">
        <f t="shared" si="3"/>
        <v/>
      </c>
      <c r="L39" s="16">
        <f t="shared" si="4"/>
        <v>0</v>
      </c>
      <c r="M39" s="11" t="str">
        <f t="shared" si="5"/>
        <v/>
      </c>
      <c r="N39" s="17" t="str">
        <f t="shared" si="6"/>
        <v/>
      </c>
      <c r="O39" s="18" t="str">
        <f t="shared" si="7"/>
        <v/>
      </c>
      <c r="Q39" s="54">
        <f>Таблица25544[[#This Row],[Витрина]]*15%</f>
        <v>0</v>
      </c>
      <c r="R39" s="56">
        <f>Таблица25544[[#This Row],[Витрина]]-Q39</f>
        <v>0</v>
      </c>
      <c r="S39" s="57">
        <f>Таблица25544[[#This Row],[Витрина]]*10%</f>
        <v>0</v>
      </c>
      <c r="T39" s="56">
        <f>Таблица25544[[#This Row],[Витрина]]-(Q39+S39)</f>
        <v>0</v>
      </c>
    </row>
    <row r="40" spans="1:20" hidden="1">
      <c r="D40" s="11" t="str">
        <f>IF(AND(F40&lt;&gt;"",H40&lt;&gt;"",I40&lt;&gt;"",K40&lt;&gt;""),F40+H40+I40+K40,"")</f>
        <v/>
      </c>
      <c r="E40" s="14"/>
      <c r="F40" s="13" t="str">
        <f t="shared" si="1"/>
        <v/>
      </c>
      <c r="G40" s="22">
        <v>1.7999999999999999E-2</v>
      </c>
      <c r="H40" s="13" t="str">
        <f t="shared" si="2"/>
        <v/>
      </c>
      <c r="I40" s="11"/>
      <c r="J40" s="14">
        <v>0</v>
      </c>
      <c r="K40" s="15" t="str">
        <f t="shared" si="3"/>
        <v/>
      </c>
      <c r="L40" s="16">
        <f t="shared" si="4"/>
        <v>0</v>
      </c>
      <c r="M40" s="11" t="str">
        <f t="shared" si="5"/>
        <v/>
      </c>
      <c r="N40" s="17" t="str">
        <f t="shared" si="6"/>
        <v/>
      </c>
      <c r="O40" s="18" t="str">
        <f t="shared" si="7"/>
        <v/>
      </c>
      <c r="Q40" s="54">
        <f>Таблица25544[[#This Row],[Витрина]]*15%</f>
        <v>0</v>
      </c>
      <c r="R40" s="56">
        <f>Таблица25544[[#This Row],[Витрина]]-Q40</f>
        <v>0</v>
      </c>
      <c r="S40" s="57">
        <f>Таблица25544[[#This Row],[Витрина]]*10%</f>
        <v>0</v>
      </c>
      <c r="T40" s="56">
        <f>Таблица25544[[#This Row],[Витрина]]-(Q40+S40)</f>
        <v>0</v>
      </c>
    </row>
    <row r="41" spans="1:20" hidden="1">
      <c r="A41" t="s">
        <v>48</v>
      </c>
      <c r="B41" s="10">
        <v>5800</v>
      </c>
      <c r="C41" s="10">
        <v>10100</v>
      </c>
      <c r="D41" s="11">
        <f t="shared" si="0"/>
        <v>3261.3</v>
      </c>
      <c r="E41" s="14">
        <v>0.245</v>
      </c>
      <c r="F41" s="13">
        <f t="shared" si="1"/>
        <v>2474.5</v>
      </c>
      <c r="G41" s="22">
        <v>1.7999999999999999E-2</v>
      </c>
      <c r="H41" s="13">
        <f t="shared" si="2"/>
        <v>181.79999999999998</v>
      </c>
      <c r="I41" s="11">
        <v>605</v>
      </c>
      <c r="J41" s="14">
        <v>0</v>
      </c>
      <c r="K41" s="15">
        <f t="shared" si="3"/>
        <v>0</v>
      </c>
      <c r="L41" s="16">
        <f t="shared" si="4"/>
        <v>101</v>
      </c>
      <c r="M41" s="11">
        <f t="shared" si="5"/>
        <v>131.98690999999999</v>
      </c>
      <c r="N41" s="17">
        <f t="shared" si="6"/>
        <v>805.7130900000011</v>
      </c>
      <c r="O41" s="18">
        <f t="shared" si="7"/>
        <v>7.9773573267326842E-2</v>
      </c>
      <c r="Q41" s="54">
        <f>Таблица25544[[#This Row],[Витрина]]*15%</f>
        <v>1515</v>
      </c>
      <c r="R41" s="56">
        <f>Таблица25544[[#This Row],[Витрина]]-Q41</f>
        <v>8585</v>
      </c>
      <c r="S41" s="57">
        <f>Таблица25544[[#This Row],[Витрина]]*10%</f>
        <v>1010</v>
      </c>
      <c r="T41" s="56">
        <f>Таблица25544[[#This Row],[Витрина]]-(Q41+S41)</f>
        <v>7575</v>
      </c>
    </row>
    <row r="42" spans="1:20" hidden="1">
      <c r="A42" t="s">
        <v>49</v>
      </c>
      <c r="B42" s="10">
        <v>5800</v>
      </c>
      <c r="C42" s="10">
        <v>10100</v>
      </c>
      <c r="D42" s="11">
        <f t="shared" si="0"/>
        <v>3261.3</v>
      </c>
      <c r="E42" s="14">
        <v>0.245</v>
      </c>
      <c r="F42" s="13">
        <f t="shared" si="1"/>
        <v>2474.5</v>
      </c>
      <c r="G42" s="22">
        <v>1.7999999999999999E-2</v>
      </c>
      <c r="H42" s="13">
        <f t="shared" si="2"/>
        <v>181.79999999999998</v>
      </c>
      <c r="I42" s="11">
        <v>605</v>
      </c>
      <c r="J42" s="14">
        <v>0</v>
      </c>
      <c r="K42" s="15">
        <f t="shared" si="3"/>
        <v>0</v>
      </c>
      <c r="L42" s="16">
        <f t="shared" si="4"/>
        <v>101</v>
      </c>
      <c r="M42" s="11">
        <f t="shared" si="5"/>
        <v>131.98690999999999</v>
      </c>
      <c r="N42" s="17">
        <f t="shared" si="6"/>
        <v>805.7130900000011</v>
      </c>
      <c r="O42" s="18">
        <f t="shared" si="7"/>
        <v>7.9773573267326842E-2</v>
      </c>
      <c r="Q42" s="54">
        <f>Таблица25544[[#This Row],[Витрина]]*15%</f>
        <v>1515</v>
      </c>
      <c r="R42" s="56">
        <f>Таблица25544[[#This Row],[Витрина]]-Q42</f>
        <v>8585</v>
      </c>
      <c r="S42" s="57">
        <f>Таблица25544[[#This Row],[Витрина]]*10%</f>
        <v>1010</v>
      </c>
      <c r="T42" s="56">
        <f>Таблица25544[[#This Row],[Витрина]]-(Q42+S42)</f>
        <v>7575</v>
      </c>
    </row>
    <row r="43" spans="1:20">
      <c r="A43" t="s">
        <v>50</v>
      </c>
      <c r="B43" s="10">
        <v>8500</v>
      </c>
      <c r="C43" s="10">
        <v>13510</v>
      </c>
      <c r="D43" s="11">
        <f t="shared" si="0"/>
        <v>4148.1299999999992</v>
      </c>
      <c r="E43" s="14">
        <v>0.245</v>
      </c>
      <c r="F43" s="13">
        <f t="shared" ref="F43:F75" si="9">IF(AND(C43&lt;&gt;"",E43&lt;&gt;""),C43*E43,"")</f>
        <v>3309.95</v>
      </c>
      <c r="G43" s="22">
        <v>1.7999999999999999E-2</v>
      </c>
      <c r="H43" s="13">
        <f t="shared" ref="H43:H75" si="10">IF(AND(C43&lt;&gt;"",G43&lt;&gt;""),C43*G43,"")</f>
        <v>243.17999999999998</v>
      </c>
      <c r="I43" s="11">
        <v>595</v>
      </c>
      <c r="J43" s="14">
        <v>0</v>
      </c>
      <c r="K43" s="15">
        <f t="shared" ref="K43:K75" si="11">IF(AND(C43&lt;&gt;"",J43&lt;&gt;""),C43*J43,"")</f>
        <v>0</v>
      </c>
      <c r="L43" s="16">
        <f t="shared" ref="L43:L75" si="12">IFERROR(C43*1%," ")</f>
        <v>135.1</v>
      </c>
      <c r="M43" s="11">
        <f t="shared" ref="M43:M75" si="13">IFERROR((C43-D43)*1.93%," ")</f>
        <v>180.684091</v>
      </c>
      <c r="N43" s="17">
        <f t="shared" ref="N43:N75" si="14">IF(AND(C43&lt;&gt;"",D43&lt;&gt;"",L43&lt;&gt;""),C43-(B43+D43+L43+M43),"")</f>
        <v>546.08590900000127</v>
      </c>
      <c r="O43" s="18">
        <f t="shared" ref="O43:O75" si="15">IFERROR((N43/C43)*100%," ")</f>
        <v>4.0420866691339839E-2</v>
      </c>
      <c r="Q43" s="54">
        <f>Таблица25544[[#This Row],[Витрина]]*15%</f>
        <v>2026.5</v>
      </c>
      <c r="R43" s="56">
        <f>Таблица25544[[#This Row],[Витрина]]-Q43</f>
        <v>11483.5</v>
      </c>
      <c r="S43" s="57">
        <f>Таблица25544[[#This Row],[Витрина]]*10%</f>
        <v>1351</v>
      </c>
      <c r="T43" s="56">
        <f>Таблица25544[[#This Row],[Витрина]]-(Q43+S43)</f>
        <v>10132.5</v>
      </c>
    </row>
    <row r="44" spans="1:20" s="43" customFormat="1">
      <c r="A44" s="68" t="s">
        <v>50</v>
      </c>
      <c r="B44" s="40">
        <v>8500</v>
      </c>
      <c r="C44" s="40">
        <v>13510</v>
      </c>
      <c r="D44" s="44">
        <f t="shared" si="0"/>
        <v>3515.18</v>
      </c>
      <c r="E44" s="45">
        <v>0.2</v>
      </c>
      <c r="F44" s="44">
        <f t="shared" si="9"/>
        <v>2702</v>
      </c>
      <c r="G44" s="22">
        <v>1.7999999999999999E-2</v>
      </c>
      <c r="H44" s="44">
        <f t="shared" si="10"/>
        <v>243.17999999999998</v>
      </c>
      <c r="I44" s="44">
        <v>570</v>
      </c>
      <c r="J44" s="14">
        <v>0</v>
      </c>
      <c r="K44" s="47">
        <f t="shared" si="11"/>
        <v>0</v>
      </c>
      <c r="L44" s="48">
        <f t="shared" si="12"/>
        <v>135.1</v>
      </c>
      <c r="M44" s="44">
        <f t="shared" si="13"/>
        <v>192.90002599999997</v>
      </c>
      <c r="N44" s="40">
        <f t="shared" si="14"/>
        <v>1166.819974</v>
      </c>
      <c r="O44" s="49">
        <f t="shared" si="15"/>
        <v>8.6367133530717982E-2</v>
      </c>
      <c r="Q44" s="54">
        <f>Таблица25544[[#This Row],[Витрина]]*15%</f>
        <v>2026.5</v>
      </c>
      <c r="R44" s="56">
        <f>Таблица25544[[#This Row],[Витрина]]-Q44</f>
        <v>11483.5</v>
      </c>
      <c r="S44" s="57">
        <f>Таблица25544[[#This Row],[Витрина]]*10%</f>
        <v>1351</v>
      </c>
      <c r="T44" s="56">
        <f>Таблица25544[[#This Row],[Витрина]]-(Q44+S44)</f>
        <v>10132.5</v>
      </c>
    </row>
    <row r="45" spans="1:20" hidden="1">
      <c r="A45" t="s">
        <v>51</v>
      </c>
      <c r="B45" s="10">
        <v>8900</v>
      </c>
      <c r="C45" s="10">
        <v>15390</v>
      </c>
      <c r="D45" s="11">
        <f t="shared" si="0"/>
        <v>4642.57</v>
      </c>
      <c r="E45" s="14">
        <v>0.245</v>
      </c>
      <c r="F45" s="13">
        <f t="shared" si="9"/>
        <v>3770.5499999999997</v>
      </c>
      <c r="G45" s="22">
        <v>1.7999999999999999E-2</v>
      </c>
      <c r="H45" s="13">
        <f t="shared" si="10"/>
        <v>277.02</v>
      </c>
      <c r="I45" s="11">
        <v>595</v>
      </c>
      <c r="J45" s="14">
        <v>0</v>
      </c>
      <c r="K45" s="15">
        <f t="shared" si="11"/>
        <v>0</v>
      </c>
      <c r="L45" s="16">
        <f t="shared" si="12"/>
        <v>153.9</v>
      </c>
      <c r="M45" s="11">
        <f t="shared" si="13"/>
        <v>207.42539899999997</v>
      </c>
      <c r="N45" s="17">
        <f t="shared" si="14"/>
        <v>1486.1046010000009</v>
      </c>
      <c r="O45" s="18">
        <f t="shared" si="15"/>
        <v>9.656300201429506E-2</v>
      </c>
      <c r="Q45" s="54">
        <f>Таблица25544[[#This Row],[Витрина]]*15%</f>
        <v>2308.5</v>
      </c>
      <c r="R45" s="56">
        <f>Таблица25544[[#This Row],[Витрина]]-Q45</f>
        <v>13081.5</v>
      </c>
      <c r="S45" s="57">
        <f>Таблица25544[[#This Row],[Витрина]]*10%</f>
        <v>1539</v>
      </c>
      <c r="T45" s="56">
        <f>Таблица25544[[#This Row],[Витрина]]-(Q45+S45)</f>
        <v>11542.5</v>
      </c>
    </row>
    <row r="46" spans="1:20" hidden="1">
      <c r="A46" s="29" t="s">
        <v>52</v>
      </c>
      <c r="D46" s="11" t="str">
        <f t="shared" si="0"/>
        <v/>
      </c>
      <c r="E46" s="14"/>
      <c r="F46" s="13" t="str">
        <f t="shared" si="9"/>
        <v/>
      </c>
      <c r="G46" s="22">
        <v>1.7999999999999999E-2</v>
      </c>
      <c r="H46" s="13" t="str">
        <f t="shared" si="10"/>
        <v/>
      </c>
      <c r="I46" s="11"/>
      <c r="J46" s="14">
        <v>0</v>
      </c>
      <c r="K46" s="15" t="str">
        <f t="shared" si="11"/>
        <v/>
      </c>
      <c r="L46" s="16">
        <f t="shared" si="12"/>
        <v>0</v>
      </c>
      <c r="M46" s="11" t="str">
        <f t="shared" si="13"/>
        <v/>
      </c>
      <c r="N46" s="17" t="str">
        <f t="shared" si="14"/>
        <v/>
      </c>
      <c r="O46" s="18" t="str">
        <f t="shared" si="15"/>
        <v/>
      </c>
      <c r="Q46" s="54">
        <f>Таблица25544[[#This Row],[Витрина]]*15%</f>
        <v>0</v>
      </c>
      <c r="R46" s="56">
        <f>Таблица25544[[#This Row],[Витрина]]-Q46</f>
        <v>0</v>
      </c>
      <c r="S46" s="57">
        <f>Таблица25544[[#This Row],[Витрина]]*10%</f>
        <v>0</v>
      </c>
      <c r="T46" s="56">
        <f>Таблица25544[[#This Row],[Витрина]]-(Q46+S46)</f>
        <v>0</v>
      </c>
    </row>
    <row r="47" spans="1:20" hidden="1">
      <c r="A47" s="26" t="s">
        <v>683</v>
      </c>
      <c r="B47" s="10">
        <v>8500</v>
      </c>
      <c r="C47" s="10">
        <v>14390</v>
      </c>
      <c r="D47" s="11">
        <f t="shared" si="0"/>
        <v>4379.57</v>
      </c>
      <c r="E47" s="14">
        <v>0.245</v>
      </c>
      <c r="F47" s="13">
        <f t="shared" si="9"/>
        <v>3525.5499999999997</v>
      </c>
      <c r="G47" s="22">
        <v>1.7999999999999999E-2</v>
      </c>
      <c r="H47" s="13">
        <f t="shared" si="10"/>
        <v>259.02</v>
      </c>
      <c r="I47" s="11">
        <v>595</v>
      </c>
      <c r="J47" s="14">
        <v>0</v>
      </c>
      <c r="K47" s="15">
        <f t="shared" si="11"/>
        <v>0</v>
      </c>
      <c r="L47" s="16">
        <f t="shared" si="12"/>
        <v>143.9</v>
      </c>
      <c r="M47" s="11">
        <f t="shared" si="13"/>
        <v>193.20129899999998</v>
      </c>
      <c r="N47" s="17">
        <f t="shared" si="14"/>
        <v>1173.3287010000004</v>
      </c>
      <c r="O47" s="18">
        <f t="shared" si="15"/>
        <v>8.1537783252258536E-2</v>
      </c>
      <c r="Q47" s="54">
        <f>Таблица25544[[#This Row],[Витрина]]*15%</f>
        <v>2158.5</v>
      </c>
      <c r="R47" s="56">
        <f>Таблица25544[[#This Row],[Витрина]]-Q47</f>
        <v>12231.5</v>
      </c>
      <c r="S47" s="57">
        <f>Таблица25544[[#This Row],[Витрина]]*10%</f>
        <v>1439</v>
      </c>
      <c r="T47" s="56">
        <f>Таблица25544[[#This Row],[Витрина]]-(Q47+S47)</f>
        <v>10792.5</v>
      </c>
    </row>
    <row r="48" spans="1:20" hidden="1">
      <c r="A48" s="21" t="s">
        <v>684</v>
      </c>
      <c r="B48" s="10">
        <v>8500</v>
      </c>
      <c r="C48" s="10">
        <v>14390</v>
      </c>
      <c r="D48" s="11">
        <f t="shared" si="0"/>
        <v>4379.57</v>
      </c>
      <c r="E48" s="14">
        <v>0.245</v>
      </c>
      <c r="F48" s="13">
        <f t="shared" si="9"/>
        <v>3525.5499999999997</v>
      </c>
      <c r="G48" s="22">
        <v>1.7999999999999999E-2</v>
      </c>
      <c r="H48" s="13">
        <f t="shared" si="10"/>
        <v>259.02</v>
      </c>
      <c r="I48" s="11">
        <v>595</v>
      </c>
      <c r="J48" s="14">
        <v>0</v>
      </c>
      <c r="K48" s="15">
        <f t="shared" si="11"/>
        <v>0</v>
      </c>
      <c r="L48" s="16">
        <f t="shared" si="12"/>
        <v>143.9</v>
      </c>
      <c r="M48" s="11">
        <f t="shared" si="13"/>
        <v>193.20129899999998</v>
      </c>
      <c r="N48" s="17">
        <f t="shared" si="14"/>
        <v>1173.3287010000004</v>
      </c>
      <c r="O48" s="18">
        <f t="shared" si="15"/>
        <v>8.1537783252258536E-2</v>
      </c>
      <c r="Q48" s="54">
        <f>Таблица25544[[#This Row],[Витрина]]*15%</f>
        <v>2158.5</v>
      </c>
      <c r="R48" s="56">
        <f>Таблица25544[[#This Row],[Витрина]]-Q48</f>
        <v>12231.5</v>
      </c>
      <c r="S48" s="57">
        <f>Таблица25544[[#This Row],[Витрина]]*10%</f>
        <v>1439</v>
      </c>
      <c r="T48" s="56">
        <f>Таблица25544[[#This Row],[Витрина]]-(Q48+S48)</f>
        <v>10792.5</v>
      </c>
    </row>
    <row r="49" spans="1:20" hidden="1">
      <c r="A49" s="24" t="s">
        <v>685</v>
      </c>
      <c r="B49" s="10">
        <v>8500</v>
      </c>
      <c r="C49" s="10">
        <v>14390</v>
      </c>
      <c r="D49" s="11">
        <f t="shared" si="0"/>
        <v>4379.57</v>
      </c>
      <c r="E49" s="14">
        <v>0.245</v>
      </c>
      <c r="F49" s="13">
        <f t="shared" si="9"/>
        <v>3525.5499999999997</v>
      </c>
      <c r="G49" s="22">
        <v>1.7999999999999999E-2</v>
      </c>
      <c r="H49" s="13">
        <f t="shared" si="10"/>
        <v>259.02</v>
      </c>
      <c r="I49" s="11">
        <v>595</v>
      </c>
      <c r="J49" s="14">
        <v>0</v>
      </c>
      <c r="K49" s="15">
        <f t="shared" si="11"/>
        <v>0</v>
      </c>
      <c r="L49" s="16">
        <f t="shared" si="12"/>
        <v>143.9</v>
      </c>
      <c r="M49" s="11">
        <f t="shared" si="13"/>
        <v>193.20129899999998</v>
      </c>
      <c r="N49" s="17">
        <f t="shared" si="14"/>
        <v>1173.3287010000004</v>
      </c>
      <c r="O49" s="18">
        <f t="shared" si="15"/>
        <v>8.1537783252258536E-2</v>
      </c>
      <c r="Q49" s="54">
        <f>Таблица25544[[#This Row],[Витрина]]*15%</f>
        <v>2158.5</v>
      </c>
      <c r="R49" s="56">
        <f>Таблица25544[[#This Row],[Витрина]]-Q49</f>
        <v>12231.5</v>
      </c>
      <c r="S49" s="57">
        <f>Таблица25544[[#This Row],[Витрина]]*10%</f>
        <v>1439</v>
      </c>
      <c r="T49" s="56">
        <f>Таблица25544[[#This Row],[Витрина]]-(Q49+S49)</f>
        <v>10792.5</v>
      </c>
    </row>
    <row r="50" spans="1:20" hidden="1">
      <c r="A50" s="42"/>
      <c r="D50" s="11" t="str">
        <f t="shared" si="0"/>
        <v/>
      </c>
      <c r="E50" s="14"/>
      <c r="F50" s="13" t="str">
        <f t="shared" si="9"/>
        <v/>
      </c>
      <c r="G50" s="22">
        <v>1.7999999999999999E-2</v>
      </c>
      <c r="H50" s="13" t="str">
        <f t="shared" si="10"/>
        <v/>
      </c>
      <c r="I50" s="11"/>
      <c r="J50" s="14">
        <v>0</v>
      </c>
      <c r="K50" s="15" t="str">
        <f t="shared" si="11"/>
        <v/>
      </c>
      <c r="L50" s="16">
        <f t="shared" si="12"/>
        <v>0</v>
      </c>
      <c r="M50" s="11" t="str">
        <f t="shared" si="13"/>
        <v/>
      </c>
      <c r="N50" s="17" t="str">
        <f t="shared" si="14"/>
        <v/>
      </c>
      <c r="O50" s="18" t="str">
        <f t="shared" si="15"/>
        <v/>
      </c>
      <c r="Q50" s="54">
        <f>Таблица25544[[#This Row],[Витрина]]*15%</f>
        <v>0</v>
      </c>
      <c r="R50" s="56">
        <f>Таблица25544[[#This Row],[Витрина]]-Q50</f>
        <v>0</v>
      </c>
      <c r="S50" s="57">
        <f>Таблица25544[[#This Row],[Витрина]]*10%</f>
        <v>0</v>
      </c>
      <c r="T50" s="56">
        <f>Таблица25544[[#This Row],[Витрина]]-(Q50+S50)</f>
        <v>0</v>
      </c>
    </row>
    <row r="51" spans="1:20" hidden="1">
      <c r="A51" t="s">
        <v>53</v>
      </c>
      <c r="B51" s="10">
        <v>6800</v>
      </c>
      <c r="C51" s="10">
        <v>11690</v>
      </c>
      <c r="D51" s="11">
        <f t="shared" si="0"/>
        <v>3669.47</v>
      </c>
      <c r="E51" s="14">
        <v>0.245</v>
      </c>
      <c r="F51" s="13">
        <f t="shared" si="9"/>
        <v>2864.0499999999997</v>
      </c>
      <c r="G51" s="22">
        <v>1.7999999999999999E-2</v>
      </c>
      <c r="H51" s="13">
        <f t="shared" si="10"/>
        <v>210.42</v>
      </c>
      <c r="I51" s="11">
        <v>595</v>
      </c>
      <c r="J51" s="14">
        <v>0</v>
      </c>
      <c r="K51" s="15">
        <f t="shared" si="11"/>
        <v>0</v>
      </c>
      <c r="L51" s="16">
        <f t="shared" si="12"/>
        <v>116.9</v>
      </c>
      <c r="M51" s="11">
        <f t="shared" si="13"/>
        <v>154.79622899999998</v>
      </c>
      <c r="N51" s="17">
        <f t="shared" si="14"/>
        <v>948.83377100000143</v>
      </c>
      <c r="O51" s="18">
        <f t="shared" si="15"/>
        <v>8.1166276390077105E-2</v>
      </c>
      <c r="Q51" s="54">
        <f>Таблица25544[[#This Row],[Витрина]]*15%</f>
        <v>1753.5</v>
      </c>
      <c r="R51" s="56">
        <f>Таблица25544[[#This Row],[Витрина]]-Q51</f>
        <v>9936.5</v>
      </c>
      <c r="S51" s="57">
        <f>Таблица25544[[#This Row],[Витрина]]*10%</f>
        <v>1169</v>
      </c>
      <c r="T51" s="56">
        <f>Таблица25544[[#This Row],[Витрина]]-(Q51+S51)</f>
        <v>8767.5</v>
      </c>
    </row>
    <row r="52" spans="1:20" s="21" customFormat="1" hidden="1">
      <c r="A52" s="21" t="s">
        <v>679</v>
      </c>
      <c r="B52" s="10">
        <v>5800</v>
      </c>
      <c r="C52" s="10"/>
      <c r="D52" s="11" t="str">
        <f t="shared" si="0"/>
        <v/>
      </c>
      <c r="E52" s="14">
        <v>0.245</v>
      </c>
      <c r="F52" s="11" t="str">
        <f t="shared" si="9"/>
        <v/>
      </c>
      <c r="G52" s="22">
        <v>1.7999999999999999E-2</v>
      </c>
      <c r="H52" s="11" t="str">
        <f t="shared" si="10"/>
        <v/>
      </c>
      <c r="I52" s="11">
        <v>595</v>
      </c>
      <c r="J52" s="14">
        <v>0</v>
      </c>
      <c r="K52" s="34" t="str">
        <f t="shared" si="11"/>
        <v/>
      </c>
      <c r="L52" s="51">
        <f t="shared" si="12"/>
        <v>0</v>
      </c>
      <c r="M52" s="11" t="str">
        <f t="shared" si="13"/>
        <v/>
      </c>
      <c r="N52" s="10" t="str">
        <f t="shared" si="14"/>
        <v/>
      </c>
      <c r="O52" s="18" t="str">
        <f t="shared" si="15"/>
        <v/>
      </c>
      <c r="Q52" s="54">
        <f>Таблица25544[[#This Row],[Витрина]]*15%</f>
        <v>0</v>
      </c>
      <c r="R52" s="56">
        <f>Таблица25544[[#This Row],[Витрина]]-Q52</f>
        <v>0</v>
      </c>
      <c r="S52" s="57">
        <f>Таблица25544[[#This Row],[Витрина]]*10%</f>
        <v>0</v>
      </c>
      <c r="T52" s="56">
        <f>Таблица25544[[#This Row],[Витрина]]-(Q52+S52)</f>
        <v>0</v>
      </c>
    </row>
    <row r="53" spans="1:20" s="21" customFormat="1" hidden="1">
      <c r="A53" s="21" t="s">
        <v>680</v>
      </c>
      <c r="B53" s="10">
        <v>5800</v>
      </c>
      <c r="C53" s="10"/>
      <c r="D53" s="11" t="str">
        <f t="shared" si="0"/>
        <v/>
      </c>
      <c r="E53" s="14">
        <v>0.245</v>
      </c>
      <c r="F53" s="11" t="str">
        <f t="shared" si="9"/>
        <v/>
      </c>
      <c r="G53" s="22">
        <v>1.7999999999999999E-2</v>
      </c>
      <c r="H53" s="11" t="str">
        <f t="shared" si="10"/>
        <v/>
      </c>
      <c r="I53" s="11">
        <v>595</v>
      </c>
      <c r="J53" s="14">
        <v>0</v>
      </c>
      <c r="K53" s="34" t="str">
        <f t="shared" si="11"/>
        <v/>
      </c>
      <c r="L53" s="51">
        <f t="shared" si="12"/>
        <v>0</v>
      </c>
      <c r="M53" s="11" t="str">
        <f t="shared" si="13"/>
        <v/>
      </c>
      <c r="N53" s="10" t="str">
        <f t="shared" si="14"/>
        <v/>
      </c>
      <c r="O53" s="18" t="str">
        <f t="shared" si="15"/>
        <v/>
      </c>
      <c r="Q53" s="54">
        <f>Таблица25544[[#This Row],[Витрина]]*15%</f>
        <v>0</v>
      </c>
      <c r="R53" s="56">
        <f>Таблица25544[[#This Row],[Витрина]]-Q53</f>
        <v>0</v>
      </c>
      <c r="S53" s="57">
        <f>Таблица25544[[#This Row],[Витрина]]*10%</f>
        <v>0</v>
      </c>
      <c r="T53" s="56">
        <f>Таблица25544[[#This Row],[Витрина]]-(Q53+S53)</f>
        <v>0</v>
      </c>
    </row>
    <row r="54" spans="1:20" hidden="1">
      <c r="A54" t="s">
        <v>54</v>
      </c>
      <c r="C54" s="10">
        <v>14990</v>
      </c>
      <c r="D54" s="11">
        <f t="shared" si="0"/>
        <v>4537.37</v>
      </c>
      <c r="E54" s="14">
        <v>0.245</v>
      </c>
      <c r="F54" s="13">
        <f t="shared" si="9"/>
        <v>3672.5499999999997</v>
      </c>
      <c r="G54" s="22">
        <v>1.7999999999999999E-2</v>
      </c>
      <c r="H54" s="13">
        <f t="shared" si="10"/>
        <v>269.82</v>
      </c>
      <c r="I54" s="11">
        <v>595</v>
      </c>
      <c r="J54" s="14">
        <v>0</v>
      </c>
      <c r="K54" s="15">
        <f t="shared" si="11"/>
        <v>0</v>
      </c>
      <c r="L54" s="16">
        <f t="shared" si="12"/>
        <v>149.9</v>
      </c>
      <c r="M54" s="11">
        <f t="shared" si="13"/>
        <v>201.735759</v>
      </c>
      <c r="N54" s="17">
        <f t="shared" si="14"/>
        <v>10100.994241</v>
      </c>
      <c r="O54" s="18">
        <f t="shared" si="15"/>
        <v>0.67384884863242167</v>
      </c>
      <c r="Q54" s="54">
        <f>Таблица25544[[#This Row],[Витрина]]*15%</f>
        <v>2248.5</v>
      </c>
      <c r="R54" s="56">
        <f>Таблица25544[[#This Row],[Витрина]]-Q54</f>
        <v>12741.5</v>
      </c>
      <c r="S54" s="57">
        <f>Таблица25544[[#This Row],[Витрина]]*10%</f>
        <v>1499</v>
      </c>
      <c r="T54" s="56">
        <f>Таблица25544[[#This Row],[Витрина]]-(Q54+S54)</f>
        <v>11242.5</v>
      </c>
    </row>
    <row r="55" spans="1:20" hidden="1">
      <c r="A55" t="s">
        <v>55</v>
      </c>
      <c r="C55" s="10">
        <v>14990</v>
      </c>
      <c r="D55" s="11">
        <f t="shared" si="0"/>
        <v>4462.42</v>
      </c>
      <c r="E55" s="14">
        <v>0.24</v>
      </c>
      <c r="F55" s="13">
        <f t="shared" si="9"/>
        <v>3597.6</v>
      </c>
      <c r="G55" s="22">
        <v>1.7999999999999999E-2</v>
      </c>
      <c r="H55" s="13">
        <f t="shared" si="10"/>
        <v>269.82</v>
      </c>
      <c r="I55" s="11">
        <v>595</v>
      </c>
      <c r="J55" s="14">
        <v>0</v>
      </c>
      <c r="K55" s="15">
        <f t="shared" si="11"/>
        <v>0</v>
      </c>
      <c r="L55" s="16">
        <f t="shared" si="12"/>
        <v>149.9</v>
      </c>
      <c r="M55" s="11">
        <f t="shared" si="13"/>
        <v>203.18229399999998</v>
      </c>
      <c r="N55" s="17">
        <f t="shared" si="14"/>
        <v>10174.497706</v>
      </c>
      <c r="O55" s="18">
        <f t="shared" si="15"/>
        <v>0.67875234863242162</v>
      </c>
      <c r="Q55" s="54">
        <f>Таблица25544[[#This Row],[Витрина]]*15%</f>
        <v>2248.5</v>
      </c>
      <c r="R55" s="56">
        <f>Таблица25544[[#This Row],[Витрина]]-Q55</f>
        <v>12741.5</v>
      </c>
      <c r="S55" s="57">
        <f>Таблица25544[[#This Row],[Витрина]]*10%</f>
        <v>1499</v>
      </c>
      <c r="T55" s="56">
        <f>Таблица25544[[#This Row],[Витрина]]-(Q55+S55)</f>
        <v>11242.5</v>
      </c>
    </row>
    <row r="56" spans="1:20" hidden="1">
      <c r="A56" t="s">
        <v>56</v>
      </c>
      <c r="B56" s="10">
        <v>7500</v>
      </c>
      <c r="C56" s="10">
        <v>12790</v>
      </c>
      <c r="D56" s="11">
        <f t="shared" si="0"/>
        <v>3894.8199999999997</v>
      </c>
      <c r="E56" s="14">
        <v>0.24</v>
      </c>
      <c r="F56" s="13">
        <f t="shared" si="9"/>
        <v>3069.6</v>
      </c>
      <c r="G56" s="22">
        <v>1.7999999999999999E-2</v>
      </c>
      <c r="H56" s="13">
        <f t="shared" si="10"/>
        <v>230.21999999999997</v>
      </c>
      <c r="I56" s="11">
        <v>595</v>
      </c>
      <c r="J56" s="14">
        <v>0</v>
      </c>
      <c r="K56" s="15">
        <f t="shared" si="11"/>
        <v>0</v>
      </c>
      <c r="L56" s="16">
        <f t="shared" si="12"/>
        <v>127.9</v>
      </c>
      <c r="M56" s="11">
        <f t="shared" si="13"/>
        <v>171.67697399999997</v>
      </c>
      <c r="N56" s="17">
        <f t="shared" si="14"/>
        <v>1095.6030260000007</v>
      </c>
      <c r="O56" s="18">
        <f t="shared" si="15"/>
        <v>8.5660908991399581E-2</v>
      </c>
      <c r="Q56" s="54">
        <f>Таблица25544[[#This Row],[Витрина]]*15%</f>
        <v>1918.5</v>
      </c>
      <c r="R56" s="56">
        <f>Таблица25544[[#This Row],[Витрина]]-Q56</f>
        <v>10871.5</v>
      </c>
      <c r="S56" s="57">
        <f>Таблица25544[[#This Row],[Витрина]]*10%</f>
        <v>1279</v>
      </c>
      <c r="T56" s="56">
        <f>Таблица25544[[#This Row],[Витрина]]-(Q56+S56)</f>
        <v>9592.5</v>
      </c>
    </row>
    <row r="57" spans="1:20" s="21" customFormat="1" hidden="1">
      <c r="A57" s="26" t="s">
        <v>681</v>
      </c>
      <c r="B57" s="10">
        <v>10400</v>
      </c>
      <c r="C57" s="10"/>
      <c r="D57" s="11" t="str">
        <f t="shared" si="0"/>
        <v/>
      </c>
      <c r="E57" s="14">
        <v>0.24</v>
      </c>
      <c r="F57" s="11" t="str">
        <f t="shared" si="9"/>
        <v/>
      </c>
      <c r="G57" s="22">
        <v>1.7999999999999999E-2</v>
      </c>
      <c r="H57" s="11" t="str">
        <f t="shared" si="10"/>
        <v/>
      </c>
      <c r="I57" s="11">
        <v>595</v>
      </c>
      <c r="J57" s="14">
        <v>0</v>
      </c>
      <c r="K57" s="34" t="str">
        <f t="shared" si="11"/>
        <v/>
      </c>
      <c r="L57" s="51">
        <f t="shared" si="12"/>
        <v>0</v>
      </c>
      <c r="M57" s="11" t="str">
        <f t="shared" si="13"/>
        <v/>
      </c>
      <c r="N57" s="10" t="str">
        <f t="shared" si="14"/>
        <v/>
      </c>
      <c r="O57" s="18" t="str">
        <f t="shared" si="15"/>
        <v/>
      </c>
      <c r="Q57" s="54">
        <f>Таблица25544[[#This Row],[Витрина]]*15%</f>
        <v>0</v>
      </c>
      <c r="R57" s="56">
        <f>Таблица25544[[#This Row],[Витрина]]-Q57</f>
        <v>0</v>
      </c>
      <c r="S57" s="57">
        <f>Таблица25544[[#This Row],[Витрина]]*10%</f>
        <v>0</v>
      </c>
      <c r="T57" s="56">
        <f>Таблица25544[[#This Row],[Витрина]]-(Q57+S57)</f>
        <v>0</v>
      </c>
    </row>
    <row r="58" spans="1:20" s="21" customFormat="1" hidden="1">
      <c r="A58" s="26" t="s">
        <v>682</v>
      </c>
      <c r="B58" s="10">
        <v>10400</v>
      </c>
      <c r="C58" s="10"/>
      <c r="D58" s="11" t="str">
        <f t="shared" si="0"/>
        <v/>
      </c>
      <c r="E58" s="14">
        <v>0.24</v>
      </c>
      <c r="F58" s="11" t="str">
        <f t="shared" si="9"/>
        <v/>
      </c>
      <c r="G58" s="22">
        <v>1.7999999999999999E-2</v>
      </c>
      <c r="H58" s="11" t="str">
        <f t="shared" si="10"/>
        <v/>
      </c>
      <c r="I58" s="11">
        <v>595</v>
      </c>
      <c r="J58" s="14">
        <v>0</v>
      </c>
      <c r="K58" s="34" t="str">
        <f t="shared" si="11"/>
        <v/>
      </c>
      <c r="L58" s="51">
        <f t="shared" si="12"/>
        <v>0</v>
      </c>
      <c r="M58" s="11" t="str">
        <f t="shared" si="13"/>
        <v/>
      </c>
      <c r="N58" s="10" t="str">
        <f t="shared" si="14"/>
        <v/>
      </c>
      <c r="O58" s="18" t="str">
        <f t="shared" si="15"/>
        <v/>
      </c>
      <c r="Q58" s="54">
        <f>Таблица25544[[#This Row],[Витрина]]*15%</f>
        <v>0</v>
      </c>
      <c r="R58" s="56">
        <f>Таблица25544[[#This Row],[Витрина]]-Q58</f>
        <v>0</v>
      </c>
      <c r="S58" s="57">
        <f>Таблица25544[[#This Row],[Витрина]]*10%</f>
        <v>0</v>
      </c>
      <c r="T58" s="56">
        <f>Таблица25544[[#This Row],[Витрина]]-(Q58+S58)</f>
        <v>0</v>
      </c>
    </row>
    <row r="59" spans="1:20" hidden="1">
      <c r="A59" t="s">
        <v>57</v>
      </c>
      <c r="D59" s="11" t="str">
        <f t="shared" si="0"/>
        <v/>
      </c>
      <c r="E59" s="14">
        <v>0.24</v>
      </c>
      <c r="F59" s="13" t="str">
        <f t="shared" si="9"/>
        <v/>
      </c>
      <c r="G59" s="22">
        <v>1.7999999999999999E-2</v>
      </c>
      <c r="H59" s="13" t="str">
        <f t="shared" si="10"/>
        <v/>
      </c>
      <c r="I59" s="11">
        <v>595</v>
      </c>
      <c r="J59" s="14">
        <v>0</v>
      </c>
      <c r="K59" s="15" t="str">
        <f t="shared" si="11"/>
        <v/>
      </c>
      <c r="L59" s="16">
        <f t="shared" si="12"/>
        <v>0</v>
      </c>
      <c r="M59" s="11" t="str">
        <f t="shared" si="13"/>
        <v/>
      </c>
      <c r="N59" s="17" t="str">
        <f t="shared" si="14"/>
        <v/>
      </c>
      <c r="O59" s="18" t="str">
        <f t="shared" si="15"/>
        <v/>
      </c>
      <c r="Q59" s="54">
        <f>Таблица25544[[#This Row],[Витрина]]*15%</f>
        <v>0</v>
      </c>
      <c r="R59" s="56">
        <f>Таблица25544[[#This Row],[Витрина]]-Q59</f>
        <v>0</v>
      </c>
      <c r="S59" s="57">
        <f>Таблица25544[[#This Row],[Витрина]]*10%</f>
        <v>0</v>
      </c>
      <c r="T59" s="56">
        <f>Таблица25544[[#This Row],[Витрина]]-(Q59+S59)</f>
        <v>0</v>
      </c>
    </row>
    <row r="60" spans="1:20" hidden="1">
      <c r="A60" t="s">
        <v>58</v>
      </c>
      <c r="B60" s="10">
        <v>6000</v>
      </c>
      <c r="C60" s="10">
        <v>10390</v>
      </c>
      <c r="D60" s="11">
        <f t="shared" si="0"/>
        <v>3275.62</v>
      </c>
      <c r="E60" s="14">
        <v>0.24</v>
      </c>
      <c r="F60" s="13">
        <f t="shared" si="9"/>
        <v>2493.6</v>
      </c>
      <c r="G60" s="22">
        <v>1.7999999999999999E-2</v>
      </c>
      <c r="H60" s="13">
        <f t="shared" si="10"/>
        <v>187.01999999999998</v>
      </c>
      <c r="I60" s="11">
        <v>595</v>
      </c>
      <c r="J60" s="14">
        <v>0</v>
      </c>
      <c r="K60" s="15">
        <f t="shared" si="11"/>
        <v>0</v>
      </c>
      <c r="L60" s="16">
        <f t="shared" si="12"/>
        <v>103.9</v>
      </c>
      <c r="M60" s="11">
        <f t="shared" si="13"/>
        <v>137.30753399999998</v>
      </c>
      <c r="N60" s="17">
        <f t="shared" si="14"/>
        <v>873.1724660000018</v>
      </c>
      <c r="O60" s="18">
        <f t="shared" si="15"/>
        <v>8.4039698363811532E-2</v>
      </c>
      <c r="Q60" s="54">
        <f>Таблица25544[[#This Row],[Витрина]]*15%</f>
        <v>1558.5</v>
      </c>
      <c r="R60" s="56">
        <f>Таблица25544[[#This Row],[Витрина]]-Q60</f>
        <v>8831.5</v>
      </c>
      <c r="S60" s="57">
        <f>Таблица25544[[#This Row],[Витрина]]*10%</f>
        <v>1039</v>
      </c>
      <c r="T60" s="56">
        <f>Таблица25544[[#This Row],[Витрина]]-(Q60+S60)</f>
        <v>7792.5</v>
      </c>
    </row>
    <row r="61" spans="1:20" hidden="1">
      <c r="A61" s="30" t="s">
        <v>62</v>
      </c>
      <c r="D61" s="11" t="str">
        <f t="shared" si="0"/>
        <v/>
      </c>
      <c r="E61" s="12"/>
      <c r="F61" s="13" t="str">
        <f t="shared" si="9"/>
        <v/>
      </c>
      <c r="G61" s="22">
        <v>1.7999999999999999E-2</v>
      </c>
      <c r="H61" s="13" t="str">
        <f t="shared" si="10"/>
        <v/>
      </c>
      <c r="I61" s="11"/>
      <c r="J61" s="14">
        <v>0</v>
      </c>
      <c r="K61" s="15" t="str">
        <f t="shared" si="11"/>
        <v/>
      </c>
      <c r="L61" s="16">
        <f t="shared" si="12"/>
        <v>0</v>
      </c>
      <c r="M61" s="11" t="str">
        <f t="shared" si="13"/>
        <v/>
      </c>
      <c r="N61" s="17" t="str">
        <f t="shared" si="14"/>
        <v/>
      </c>
      <c r="O61" s="18" t="str">
        <f t="shared" si="15"/>
        <v/>
      </c>
      <c r="Q61" s="54">
        <f>Таблица25544[[#This Row],[Витрина]]*15%</f>
        <v>0</v>
      </c>
      <c r="R61" s="56">
        <f>Таблица25544[[#This Row],[Витрина]]-Q61</f>
        <v>0</v>
      </c>
      <c r="S61" s="57">
        <f>Таблица25544[[#This Row],[Витрина]]*10%</f>
        <v>0</v>
      </c>
      <c r="T61" s="56">
        <f>Таблица25544[[#This Row],[Витрина]]-(Q61+S61)</f>
        <v>0</v>
      </c>
    </row>
    <row r="62" spans="1:20" hidden="1">
      <c r="A62" s="24" t="s">
        <v>63</v>
      </c>
      <c r="B62" s="10">
        <v>17800</v>
      </c>
      <c r="C62" s="10">
        <v>28290</v>
      </c>
      <c r="D62" s="11">
        <f t="shared" si="0"/>
        <v>7610.920000000001</v>
      </c>
      <c r="E62" s="14">
        <v>0.23</v>
      </c>
      <c r="F62" s="13">
        <f t="shared" si="9"/>
        <v>6506.7000000000007</v>
      </c>
      <c r="G62" s="22">
        <v>1.7999999999999999E-2</v>
      </c>
      <c r="H62" s="13">
        <f t="shared" si="10"/>
        <v>509.21999999999997</v>
      </c>
      <c r="I62" s="11">
        <v>595</v>
      </c>
      <c r="J62" s="14">
        <v>0</v>
      </c>
      <c r="K62" s="15">
        <f t="shared" si="11"/>
        <v>0</v>
      </c>
      <c r="L62" s="16">
        <f t="shared" si="12"/>
        <v>282.90000000000003</v>
      </c>
      <c r="M62" s="11">
        <f t="shared" si="13"/>
        <v>399.10624399999989</v>
      </c>
      <c r="N62" s="17">
        <f t="shared" si="14"/>
        <v>2197.073755999998</v>
      </c>
      <c r="O62" s="18">
        <f t="shared" si="15"/>
        <v>7.7662557652880798E-2</v>
      </c>
      <c r="Q62" s="54">
        <f>Таблица25544[[#This Row],[Витрина]]*15%</f>
        <v>4243.5</v>
      </c>
      <c r="R62" s="56">
        <f>Таблица25544[[#This Row],[Витрина]]-Q62</f>
        <v>24046.5</v>
      </c>
      <c r="S62" s="57">
        <f>Таблица25544[[#This Row],[Витрина]]*10%</f>
        <v>2829</v>
      </c>
      <c r="T62" s="56">
        <f>Таблица25544[[#This Row],[Витрина]]-(Q62+S62)</f>
        <v>21217.5</v>
      </c>
    </row>
    <row r="63" spans="1:20" hidden="1">
      <c r="A63" s="24" t="s">
        <v>64</v>
      </c>
      <c r="B63" s="10">
        <v>17500</v>
      </c>
      <c r="C63" s="10">
        <v>27790</v>
      </c>
      <c r="D63" s="11">
        <f t="shared" si="0"/>
        <v>7486.920000000001</v>
      </c>
      <c r="E63" s="14">
        <v>0.23</v>
      </c>
      <c r="F63" s="13">
        <f t="shared" si="9"/>
        <v>6391.7000000000007</v>
      </c>
      <c r="G63" s="22">
        <v>1.7999999999999999E-2</v>
      </c>
      <c r="H63" s="13">
        <f t="shared" si="10"/>
        <v>500.21999999999997</v>
      </c>
      <c r="I63" s="11">
        <v>595</v>
      </c>
      <c r="J63" s="14">
        <v>0</v>
      </c>
      <c r="K63" s="15">
        <f t="shared" si="11"/>
        <v>0</v>
      </c>
      <c r="L63" s="16">
        <f t="shared" si="12"/>
        <v>277.90000000000003</v>
      </c>
      <c r="M63" s="11">
        <f t="shared" si="13"/>
        <v>391.84944399999989</v>
      </c>
      <c r="N63" s="17">
        <f t="shared" si="14"/>
        <v>2133.3305559999972</v>
      </c>
      <c r="O63" s="18">
        <f t="shared" si="15"/>
        <v>7.6766122921914259E-2</v>
      </c>
      <c r="Q63" s="54">
        <f>Таблица25544[[#This Row],[Витрина]]*15%</f>
        <v>4168.5</v>
      </c>
      <c r="R63" s="56">
        <f>Таблица25544[[#This Row],[Витрина]]-Q63</f>
        <v>23621.5</v>
      </c>
      <c r="S63" s="57">
        <f>Таблица25544[[#This Row],[Витрина]]*10%</f>
        <v>2779</v>
      </c>
      <c r="T63" s="56">
        <f>Таблица25544[[#This Row],[Витрина]]-(Q63+S63)</f>
        <v>20842.5</v>
      </c>
    </row>
    <row r="64" spans="1:20" hidden="1">
      <c r="A64" s="24" t="s">
        <v>65</v>
      </c>
      <c r="B64" s="10">
        <v>17100</v>
      </c>
      <c r="C64" s="10">
        <v>27200</v>
      </c>
      <c r="D64" s="11">
        <f t="shared" si="0"/>
        <v>7340.6</v>
      </c>
      <c r="E64" s="14">
        <v>0.23</v>
      </c>
      <c r="F64" s="13">
        <f t="shared" si="9"/>
        <v>6256</v>
      </c>
      <c r="G64" s="22">
        <v>1.7999999999999999E-2</v>
      </c>
      <c r="H64" s="13">
        <f t="shared" si="10"/>
        <v>489.59999999999997</v>
      </c>
      <c r="I64" s="11">
        <v>595</v>
      </c>
      <c r="J64" s="14">
        <v>0</v>
      </c>
      <c r="K64" s="15">
        <f t="shared" si="11"/>
        <v>0</v>
      </c>
      <c r="L64" s="16">
        <f t="shared" si="12"/>
        <v>272</v>
      </c>
      <c r="M64" s="11">
        <f t="shared" si="13"/>
        <v>383.28641999999996</v>
      </c>
      <c r="N64" s="17">
        <f t="shared" si="14"/>
        <v>2104.1135800000011</v>
      </c>
      <c r="O64" s="18">
        <f t="shared" si="15"/>
        <v>7.7357116911764751E-2</v>
      </c>
      <c r="Q64" s="54">
        <f>Таблица25544[[#This Row],[Витрина]]*15%</f>
        <v>4080</v>
      </c>
      <c r="R64" s="56">
        <f>Таблица25544[[#This Row],[Витрина]]-Q64</f>
        <v>23120</v>
      </c>
      <c r="S64" s="57">
        <f>Таблица25544[[#This Row],[Витрина]]*10%</f>
        <v>2720</v>
      </c>
      <c r="T64" s="56">
        <f>Таблица25544[[#This Row],[Витрина]]-(Q64+S64)</f>
        <v>20400</v>
      </c>
    </row>
    <row r="65" spans="1:20" hidden="1">
      <c r="A65" s="24" t="s">
        <v>66</v>
      </c>
      <c r="B65" s="10">
        <v>17600</v>
      </c>
      <c r="C65" s="10">
        <v>28000</v>
      </c>
      <c r="D65" s="11">
        <f t="shared" si="0"/>
        <v>7539</v>
      </c>
      <c r="E65" s="14">
        <v>0.23</v>
      </c>
      <c r="F65" s="13">
        <f t="shared" si="9"/>
        <v>6440</v>
      </c>
      <c r="G65" s="22">
        <v>1.7999999999999999E-2</v>
      </c>
      <c r="H65" s="13">
        <f t="shared" si="10"/>
        <v>503.99999999999994</v>
      </c>
      <c r="I65" s="11">
        <v>595</v>
      </c>
      <c r="J65" s="14">
        <v>0</v>
      </c>
      <c r="K65" s="15">
        <f t="shared" si="11"/>
        <v>0</v>
      </c>
      <c r="L65" s="16">
        <f t="shared" si="12"/>
        <v>280</v>
      </c>
      <c r="M65" s="11">
        <f t="shared" si="13"/>
        <v>394.89729999999997</v>
      </c>
      <c r="N65" s="17">
        <f t="shared" si="14"/>
        <v>2186.1026999999995</v>
      </c>
      <c r="O65" s="18">
        <f t="shared" si="15"/>
        <v>7.8075096428571411E-2</v>
      </c>
      <c r="Q65" s="54">
        <f>Таблица25544[[#This Row],[Витрина]]*15%</f>
        <v>4200</v>
      </c>
      <c r="R65" s="56">
        <f>Таблица25544[[#This Row],[Витрина]]-Q65</f>
        <v>23800</v>
      </c>
      <c r="S65" s="57">
        <f>Таблица25544[[#This Row],[Витрина]]*10%</f>
        <v>2800</v>
      </c>
      <c r="T65" s="56">
        <f>Таблица25544[[#This Row],[Витрина]]-(Q65+S65)</f>
        <v>21000</v>
      </c>
    </row>
    <row r="66" spans="1:20" hidden="1">
      <c r="A66" s="24" t="s">
        <v>67</v>
      </c>
      <c r="B66" s="10">
        <v>17400</v>
      </c>
      <c r="C66" s="10">
        <v>27700</v>
      </c>
      <c r="D66" s="11">
        <f t="shared" si="0"/>
        <v>7464.6</v>
      </c>
      <c r="E66" s="14">
        <v>0.23</v>
      </c>
      <c r="F66" s="13">
        <f t="shared" si="9"/>
        <v>6371</v>
      </c>
      <c r="G66" s="22">
        <v>1.7999999999999999E-2</v>
      </c>
      <c r="H66" s="13">
        <f t="shared" si="10"/>
        <v>498.59999999999997</v>
      </c>
      <c r="I66" s="11">
        <v>595</v>
      </c>
      <c r="J66" s="14">
        <v>0</v>
      </c>
      <c r="K66" s="15">
        <f t="shared" si="11"/>
        <v>0</v>
      </c>
      <c r="L66" s="16">
        <f t="shared" si="12"/>
        <v>277</v>
      </c>
      <c r="M66" s="11">
        <f t="shared" si="13"/>
        <v>390.54321999999996</v>
      </c>
      <c r="N66" s="17">
        <f t="shared" si="14"/>
        <v>2167.8567800000019</v>
      </c>
      <c r="O66" s="18">
        <f t="shared" si="15"/>
        <v>7.8261977617328587E-2</v>
      </c>
      <c r="Q66" s="54">
        <f>Таблица25544[[#This Row],[Витрина]]*15%</f>
        <v>4155</v>
      </c>
      <c r="R66" s="56">
        <f>Таблица25544[[#This Row],[Витрина]]-Q66</f>
        <v>23545</v>
      </c>
      <c r="S66" s="57">
        <f>Таблица25544[[#This Row],[Витрина]]*10%</f>
        <v>2770</v>
      </c>
      <c r="T66" s="56">
        <f>Таблица25544[[#This Row],[Витрина]]-(Q66+S66)</f>
        <v>20775</v>
      </c>
    </row>
    <row r="67" spans="1:20" hidden="1">
      <c r="A67" s="24" t="s">
        <v>68</v>
      </c>
      <c r="C67" s="10">
        <v>31910</v>
      </c>
      <c r="D67" s="11">
        <f t="shared" si="0"/>
        <v>8508.68</v>
      </c>
      <c r="E67" s="14">
        <v>0.23</v>
      </c>
      <c r="F67" s="13">
        <f t="shared" si="9"/>
        <v>7339.3</v>
      </c>
      <c r="G67" s="22">
        <v>1.7999999999999999E-2</v>
      </c>
      <c r="H67" s="13">
        <f t="shared" si="10"/>
        <v>574.38</v>
      </c>
      <c r="I67" s="11">
        <v>595</v>
      </c>
      <c r="J67" s="14">
        <v>0</v>
      </c>
      <c r="K67" s="15">
        <f t="shared" si="11"/>
        <v>0</v>
      </c>
      <c r="L67" s="16">
        <f t="shared" si="12"/>
        <v>319.10000000000002</v>
      </c>
      <c r="M67" s="11">
        <f t="shared" si="13"/>
        <v>451.64547599999992</v>
      </c>
      <c r="N67" s="17">
        <f t="shared" si="14"/>
        <v>22630.574524</v>
      </c>
      <c r="O67" s="18">
        <f t="shared" si="15"/>
        <v>0.70920007909746163</v>
      </c>
      <c r="Q67" s="54">
        <f>Таблица25544[[#This Row],[Витрина]]*15%</f>
        <v>4786.5</v>
      </c>
      <c r="R67" s="56">
        <f>Таблица25544[[#This Row],[Витрина]]-Q67</f>
        <v>27123.5</v>
      </c>
      <c r="S67" s="57">
        <f>Таблица25544[[#This Row],[Витрина]]*10%</f>
        <v>3191</v>
      </c>
      <c r="T67" s="56">
        <f>Таблица25544[[#This Row],[Витрина]]-(Q67+S67)</f>
        <v>23932.5</v>
      </c>
    </row>
    <row r="68" spans="1:20" hidden="1">
      <c r="A68" s="24" t="s">
        <v>69</v>
      </c>
      <c r="B68" s="10">
        <v>17600</v>
      </c>
      <c r="C68" s="10">
        <v>28000</v>
      </c>
      <c r="D68" s="11">
        <f t="shared" si="0"/>
        <v>7539</v>
      </c>
      <c r="E68" s="14">
        <v>0.23</v>
      </c>
      <c r="F68" s="13">
        <f t="shared" si="9"/>
        <v>6440</v>
      </c>
      <c r="G68" s="22">
        <v>1.7999999999999999E-2</v>
      </c>
      <c r="H68" s="13">
        <f t="shared" si="10"/>
        <v>503.99999999999994</v>
      </c>
      <c r="I68" s="11">
        <v>595</v>
      </c>
      <c r="J68" s="14">
        <v>0</v>
      </c>
      <c r="K68" s="15">
        <f t="shared" si="11"/>
        <v>0</v>
      </c>
      <c r="L68" s="16">
        <f t="shared" si="12"/>
        <v>280</v>
      </c>
      <c r="M68" s="11">
        <f t="shared" si="13"/>
        <v>394.89729999999997</v>
      </c>
      <c r="N68" s="17">
        <f t="shared" si="14"/>
        <v>2186.1026999999995</v>
      </c>
      <c r="O68" s="18">
        <f t="shared" si="15"/>
        <v>7.8075096428571411E-2</v>
      </c>
      <c r="Q68" s="54">
        <f>Таблица25544[[#This Row],[Витрина]]*15%</f>
        <v>4200</v>
      </c>
      <c r="R68" s="56">
        <f>Таблица25544[[#This Row],[Витрина]]-Q68</f>
        <v>23800</v>
      </c>
      <c r="S68" s="57">
        <f>Таблица25544[[#This Row],[Витрина]]*10%</f>
        <v>2800</v>
      </c>
      <c r="T68" s="56">
        <f>Таблица25544[[#This Row],[Витрина]]-(Q68+S68)</f>
        <v>21000</v>
      </c>
    </row>
    <row r="69" spans="1:20" hidden="1">
      <c r="A69" s="24" t="s">
        <v>70</v>
      </c>
      <c r="B69" s="10">
        <v>18000</v>
      </c>
      <c r="C69" s="10">
        <v>28390</v>
      </c>
      <c r="D69" s="11">
        <f t="shared" si="0"/>
        <v>7635.7200000000012</v>
      </c>
      <c r="E69" s="14">
        <v>0.23</v>
      </c>
      <c r="F69" s="13">
        <f t="shared" si="9"/>
        <v>6529.7000000000007</v>
      </c>
      <c r="G69" s="22">
        <v>1.7999999999999999E-2</v>
      </c>
      <c r="H69" s="13">
        <f t="shared" si="10"/>
        <v>511.02</v>
      </c>
      <c r="I69" s="11">
        <v>595</v>
      </c>
      <c r="J69" s="14">
        <v>0</v>
      </c>
      <c r="K69" s="15">
        <f t="shared" si="11"/>
        <v>0</v>
      </c>
      <c r="L69" s="16">
        <f t="shared" si="12"/>
        <v>283.90000000000003</v>
      </c>
      <c r="M69" s="11">
        <f t="shared" si="13"/>
        <v>400.55760399999991</v>
      </c>
      <c r="N69" s="17">
        <f t="shared" si="14"/>
        <v>2069.8223959999959</v>
      </c>
      <c r="O69" s="18">
        <f t="shared" si="15"/>
        <v>7.2906741669601829E-2</v>
      </c>
      <c r="Q69" s="54">
        <f>Таблица25544[[#This Row],[Витрина]]*15%</f>
        <v>4258.5</v>
      </c>
      <c r="R69" s="56">
        <f>Таблица25544[[#This Row],[Витрина]]-Q69</f>
        <v>24131.5</v>
      </c>
      <c r="S69" s="57">
        <f>Таблица25544[[#This Row],[Витрина]]*10%</f>
        <v>2839</v>
      </c>
      <c r="T69" s="56">
        <f>Таблица25544[[#This Row],[Витрина]]-(Q69+S69)</f>
        <v>21292.5</v>
      </c>
    </row>
    <row r="70" spans="1:20" hidden="1">
      <c r="A70" s="24" t="s">
        <v>71</v>
      </c>
      <c r="B70" s="10">
        <v>17700</v>
      </c>
      <c r="C70" s="10">
        <v>28100</v>
      </c>
      <c r="D70" s="11">
        <f t="shared" si="0"/>
        <v>7563.8</v>
      </c>
      <c r="E70" s="14">
        <v>0.23</v>
      </c>
      <c r="F70" s="13">
        <f t="shared" si="9"/>
        <v>6463</v>
      </c>
      <c r="G70" s="22">
        <v>1.7999999999999999E-2</v>
      </c>
      <c r="H70" s="13">
        <f t="shared" si="10"/>
        <v>505.79999999999995</v>
      </c>
      <c r="I70" s="11">
        <v>595</v>
      </c>
      <c r="J70" s="14">
        <v>0</v>
      </c>
      <c r="K70" s="15">
        <f t="shared" si="11"/>
        <v>0</v>
      </c>
      <c r="L70" s="16">
        <f t="shared" si="12"/>
        <v>281</v>
      </c>
      <c r="M70" s="11">
        <f t="shared" si="13"/>
        <v>396.34866</v>
      </c>
      <c r="N70" s="17">
        <f t="shared" si="14"/>
        <v>2158.8513400000011</v>
      </c>
      <c r="O70" s="18">
        <f t="shared" si="15"/>
        <v>7.6827449822064089E-2</v>
      </c>
      <c r="Q70" s="54">
        <f>Таблица25544[[#This Row],[Витрина]]*15%</f>
        <v>4215</v>
      </c>
      <c r="R70" s="56">
        <f>Таблица25544[[#This Row],[Витрина]]-Q70</f>
        <v>23885</v>
      </c>
      <c r="S70" s="57">
        <f>Таблица25544[[#This Row],[Витрина]]*10%</f>
        <v>2810</v>
      </c>
      <c r="T70" s="56">
        <f>Таблица25544[[#This Row],[Витрина]]-(Q70+S70)</f>
        <v>21075</v>
      </c>
    </row>
    <row r="71" spans="1:20" hidden="1">
      <c r="A71" s="30" t="s">
        <v>72</v>
      </c>
      <c r="D71" s="11" t="str">
        <f t="shared" si="0"/>
        <v/>
      </c>
      <c r="E71" s="12"/>
      <c r="F71" s="13" t="str">
        <f t="shared" si="9"/>
        <v/>
      </c>
      <c r="G71" s="22">
        <v>1.7999999999999999E-2</v>
      </c>
      <c r="H71" s="13" t="str">
        <f t="shared" si="10"/>
        <v/>
      </c>
      <c r="I71" s="11"/>
      <c r="J71" s="14">
        <v>0</v>
      </c>
      <c r="K71" s="15" t="str">
        <f t="shared" si="11"/>
        <v/>
      </c>
      <c r="L71" s="16">
        <f t="shared" si="12"/>
        <v>0</v>
      </c>
      <c r="M71" s="11" t="str">
        <f t="shared" si="13"/>
        <v/>
      </c>
      <c r="N71" s="17" t="str">
        <f t="shared" si="14"/>
        <v/>
      </c>
      <c r="O71" s="18" t="str">
        <f t="shared" si="15"/>
        <v/>
      </c>
      <c r="Q71" s="54">
        <f>Таблица25544[[#This Row],[Витрина]]*15%</f>
        <v>0</v>
      </c>
      <c r="R71" s="56">
        <f>Таблица25544[[#This Row],[Витрина]]-Q71</f>
        <v>0</v>
      </c>
      <c r="S71" s="57">
        <f>Таблица25544[[#This Row],[Витрина]]*10%</f>
        <v>0</v>
      </c>
      <c r="T71" s="56">
        <f>Таблица25544[[#This Row],[Витрина]]-(Q71+S71)</f>
        <v>0</v>
      </c>
    </row>
    <row r="72" spans="1:20" hidden="1">
      <c r="A72" s="24" t="s">
        <v>73</v>
      </c>
      <c r="B72" s="10">
        <v>14800</v>
      </c>
      <c r="C72" s="10">
        <v>22040</v>
      </c>
      <c r="D72" s="11">
        <f t="shared" si="0"/>
        <v>5815.52</v>
      </c>
      <c r="E72" s="14">
        <v>0.22</v>
      </c>
      <c r="F72" s="13">
        <f t="shared" si="9"/>
        <v>4848.8</v>
      </c>
      <c r="G72" s="22">
        <v>1.7999999999999999E-2</v>
      </c>
      <c r="H72" s="13">
        <f t="shared" si="10"/>
        <v>396.71999999999997</v>
      </c>
      <c r="I72" s="11">
        <v>570</v>
      </c>
      <c r="J72" s="14">
        <v>0</v>
      </c>
      <c r="K72" s="15">
        <f t="shared" si="11"/>
        <v>0</v>
      </c>
      <c r="L72" s="16">
        <f t="shared" si="12"/>
        <v>220.4</v>
      </c>
      <c r="M72" s="11">
        <f t="shared" si="13"/>
        <v>313.13246399999997</v>
      </c>
      <c r="N72" s="17">
        <f t="shared" si="14"/>
        <v>890.94753599999967</v>
      </c>
      <c r="O72" s="18">
        <f t="shared" si="15"/>
        <v>4.0424116878402888E-2</v>
      </c>
      <c r="Q72" s="54">
        <f>Таблица25544[[#This Row],[Витрина]]*15%</f>
        <v>3306</v>
      </c>
      <c r="R72" s="56">
        <f>Таблица25544[[#This Row],[Витрина]]-Q72</f>
        <v>18734</v>
      </c>
      <c r="S72" s="57">
        <f>Таблица25544[[#This Row],[Витрина]]*10%</f>
        <v>2204</v>
      </c>
      <c r="T72" s="56">
        <f>Таблица25544[[#This Row],[Витрина]]-(Q72+S72)</f>
        <v>16530</v>
      </c>
    </row>
    <row r="73" spans="1:20" s="43" customFormat="1" hidden="1">
      <c r="A73" s="63" t="s">
        <v>73</v>
      </c>
      <c r="B73" s="40">
        <v>14800</v>
      </c>
      <c r="C73" s="40">
        <v>22040</v>
      </c>
      <c r="D73" s="44">
        <f t="shared" si="0"/>
        <v>5374.72</v>
      </c>
      <c r="E73" s="45">
        <v>0.2</v>
      </c>
      <c r="F73" s="44">
        <f t="shared" si="9"/>
        <v>4408</v>
      </c>
      <c r="G73" s="22">
        <v>1.7999999999999999E-2</v>
      </c>
      <c r="H73" s="44">
        <f t="shared" si="10"/>
        <v>396.71999999999997</v>
      </c>
      <c r="I73" s="44">
        <v>570</v>
      </c>
      <c r="J73" s="14">
        <v>0</v>
      </c>
      <c r="K73" s="47">
        <f t="shared" si="11"/>
        <v>0</v>
      </c>
      <c r="L73" s="48">
        <f t="shared" si="12"/>
        <v>220.4</v>
      </c>
      <c r="M73" s="44">
        <f t="shared" si="13"/>
        <v>321.63990399999994</v>
      </c>
      <c r="N73" s="40">
        <f t="shared" si="14"/>
        <v>1323.2400959999977</v>
      </c>
      <c r="O73" s="49">
        <f t="shared" si="15"/>
        <v>6.0038116878402797E-2</v>
      </c>
      <c r="Q73" s="54">
        <f>Таблица25544[[#This Row],[Витрина]]*15%</f>
        <v>3306</v>
      </c>
      <c r="R73" s="56">
        <f>Таблица25544[[#This Row],[Витрина]]-Q73</f>
        <v>18734</v>
      </c>
      <c r="S73" s="57">
        <f>Таблица25544[[#This Row],[Витрина]]*10%</f>
        <v>2204</v>
      </c>
      <c r="T73" s="56">
        <f>Таблица25544[[#This Row],[Витрина]]-(Q73+S73)</f>
        <v>16530</v>
      </c>
    </row>
    <row r="74" spans="1:20" hidden="1">
      <c r="A74" s="24" t="s">
        <v>74</v>
      </c>
      <c r="B74" s="10">
        <v>15000</v>
      </c>
      <c r="C74" s="10">
        <v>23999</v>
      </c>
      <c r="D74" s="11">
        <f t="shared" si="0"/>
        <v>6546.7520000000004</v>
      </c>
      <c r="E74" s="14">
        <v>0.23</v>
      </c>
      <c r="F74" s="13">
        <f t="shared" si="9"/>
        <v>5519.77</v>
      </c>
      <c r="G74" s="22">
        <v>1.7999999999999999E-2</v>
      </c>
      <c r="H74" s="13">
        <f t="shared" si="10"/>
        <v>431.98199999999997</v>
      </c>
      <c r="I74" s="11">
        <v>595</v>
      </c>
      <c r="J74" s="14">
        <v>0</v>
      </c>
      <c r="K74" s="15">
        <f t="shared" si="11"/>
        <v>0</v>
      </c>
      <c r="L74" s="16">
        <f t="shared" si="12"/>
        <v>239.99</v>
      </c>
      <c r="M74" s="11">
        <f t="shared" si="13"/>
        <v>336.82838639999994</v>
      </c>
      <c r="N74" s="17">
        <f t="shared" si="14"/>
        <v>1875.4296135999975</v>
      </c>
      <c r="O74" s="18">
        <f t="shared" si="15"/>
        <v>7.8146156656527258E-2</v>
      </c>
      <c r="Q74" s="54">
        <f>Таблица25544[[#This Row],[Витрина]]*15%</f>
        <v>3599.85</v>
      </c>
      <c r="R74" s="56">
        <f>Таблица25544[[#This Row],[Витрина]]-Q74</f>
        <v>20399.150000000001</v>
      </c>
      <c r="S74" s="57">
        <f>Таблица25544[[#This Row],[Витрина]]*10%</f>
        <v>2399.9</v>
      </c>
      <c r="T74" s="56">
        <f>Таблица25544[[#This Row],[Витрина]]-(Q74+S74)</f>
        <v>17999.25</v>
      </c>
    </row>
    <row r="75" spans="1:20" hidden="1">
      <c r="A75" s="24" t="s">
        <v>75</v>
      </c>
      <c r="C75" s="10">
        <v>26990</v>
      </c>
      <c r="D75" s="11">
        <f t="shared" si="0"/>
        <v>7288.5199999999995</v>
      </c>
      <c r="E75" s="14">
        <v>0.23</v>
      </c>
      <c r="F75" s="13">
        <f t="shared" si="9"/>
        <v>6207.7</v>
      </c>
      <c r="G75" s="22">
        <v>1.7999999999999999E-2</v>
      </c>
      <c r="H75" s="13">
        <f t="shared" si="10"/>
        <v>485.81999999999994</v>
      </c>
      <c r="I75" s="11">
        <v>595</v>
      </c>
      <c r="J75" s="14">
        <v>0</v>
      </c>
      <c r="K75" s="15">
        <f t="shared" si="11"/>
        <v>0</v>
      </c>
      <c r="L75" s="16">
        <f t="shared" si="12"/>
        <v>269.89999999999998</v>
      </c>
      <c r="M75" s="11">
        <f t="shared" si="13"/>
        <v>380.23856399999994</v>
      </c>
      <c r="N75" s="17">
        <f t="shared" si="14"/>
        <v>19051.341436000002</v>
      </c>
      <c r="O75" s="18">
        <f t="shared" si="15"/>
        <v>0.70586667047054474</v>
      </c>
      <c r="Q75" s="54">
        <f>Таблица25544[[#This Row],[Витрина]]*15%</f>
        <v>4048.5</v>
      </c>
      <c r="R75" s="56">
        <f>Таблица25544[[#This Row],[Витрина]]-Q75</f>
        <v>22941.5</v>
      </c>
      <c r="S75" s="57">
        <f>Таблица25544[[#This Row],[Витрина]]*10%</f>
        <v>2699</v>
      </c>
      <c r="T75" s="56">
        <f>Таблица25544[[#This Row],[Витрина]]-(Q75+S75)</f>
        <v>20242.5</v>
      </c>
    </row>
    <row r="76" spans="1:20" hidden="1">
      <c r="A76" s="24" t="s">
        <v>76</v>
      </c>
      <c r="B76" s="10">
        <v>14700</v>
      </c>
      <c r="C76" s="10">
        <v>23500</v>
      </c>
      <c r="D76" s="11">
        <f t="shared" si="0"/>
        <v>6423</v>
      </c>
      <c r="E76" s="14">
        <v>0.23</v>
      </c>
      <c r="F76" s="13">
        <f t="shared" ref="F76:F113" si="16">IF(AND(C76&lt;&gt;"",E76&lt;&gt;""),C76*E76,"")</f>
        <v>5405</v>
      </c>
      <c r="G76" s="22">
        <v>1.7999999999999999E-2</v>
      </c>
      <c r="H76" s="13">
        <f t="shared" ref="H76:H113" si="17">IF(AND(C76&lt;&gt;"",G76&lt;&gt;""),C76*G76,"")</f>
        <v>422.99999999999994</v>
      </c>
      <c r="I76" s="11">
        <v>595</v>
      </c>
      <c r="J76" s="14">
        <v>0</v>
      </c>
      <c r="K76" s="15">
        <f t="shared" ref="K76:K113" si="18">IF(AND(C76&lt;&gt;"",J76&lt;&gt;""),C76*J76,"")</f>
        <v>0</v>
      </c>
      <c r="L76" s="16">
        <f t="shared" ref="L76:L113" si="19">IFERROR(C76*1%," ")</f>
        <v>235</v>
      </c>
      <c r="M76" s="11">
        <f t="shared" ref="M76:M113" si="20">IFERROR((C76-D76)*1.93%," ")</f>
        <v>329.58609999999999</v>
      </c>
      <c r="N76" s="17">
        <f t="shared" ref="N76:N113" si="21">IF(AND(C76&lt;&gt;"",D76&lt;&gt;"",L76&lt;&gt;""),C76-(B76+D76+L76+M76),"")</f>
        <v>1812.4138999999996</v>
      </c>
      <c r="O76" s="18">
        <f t="shared" ref="O76:O113" si="22">IFERROR((N76/C76)*100%," ")</f>
        <v>7.7123995744680832E-2</v>
      </c>
      <c r="Q76" s="54">
        <f>Таблица25544[[#This Row],[Витрина]]*15%</f>
        <v>3525</v>
      </c>
      <c r="R76" s="56">
        <f>Таблица25544[[#This Row],[Витрина]]-Q76</f>
        <v>19975</v>
      </c>
      <c r="S76" s="57">
        <f>Таблица25544[[#This Row],[Витрина]]*10%</f>
        <v>2350</v>
      </c>
      <c r="T76" s="56">
        <f>Таблица25544[[#This Row],[Витрина]]-(Q76+S76)</f>
        <v>17625</v>
      </c>
    </row>
    <row r="77" spans="1:20" hidden="1">
      <c r="A77" s="24" t="s">
        <v>77</v>
      </c>
      <c r="B77" s="10">
        <v>15000</v>
      </c>
      <c r="C77" s="10">
        <v>24000</v>
      </c>
      <c r="D77" s="11">
        <f t="shared" si="0"/>
        <v>6547</v>
      </c>
      <c r="E77" s="14">
        <v>0.23</v>
      </c>
      <c r="F77" s="13">
        <f t="shared" si="16"/>
        <v>5520</v>
      </c>
      <c r="G77" s="22">
        <v>1.7999999999999999E-2</v>
      </c>
      <c r="H77" s="13">
        <f t="shared" si="17"/>
        <v>431.99999999999994</v>
      </c>
      <c r="I77" s="11">
        <v>595</v>
      </c>
      <c r="J77" s="14">
        <v>0</v>
      </c>
      <c r="K77" s="15">
        <f t="shared" si="18"/>
        <v>0</v>
      </c>
      <c r="L77" s="16">
        <f t="shared" si="19"/>
        <v>240</v>
      </c>
      <c r="M77" s="11">
        <f t="shared" si="20"/>
        <v>336.84289999999999</v>
      </c>
      <c r="N77" s="17">
        <f t="shared" si="21"/>
        <v>1876.1571000000004</v>
      </c>
      <c r="O77" s="18">
        <f t="shared" si="22"/>
        <v>7.8173212500000019E-2</v>
      </c>
      <c r="Q77" s="54">
        <f>Таблица25544[[#This Row],[Витрина]]*15%</f>
        <v>3600</v>
      </c>
      <c r="R77" s="56">
        <f>Таблица25544[[#This Row],[Витрина]]-Q77</f>
        <v>20400</v>
      </c>
      <c r="S77" s="57">
        <f>Таблица25544[[#This Row],[Витрина]]*10%</f>
        <v>2400</v>
      </c>
      <c r="T77" s="56">
        <f>Таблица25544[[#This Row],[Витрина]]-(Q77+S77)</f>
        <v>18000</v>
      </c>
    </row>
    <row r="78" spans="1:20" hidden="1">
      <c r="A78" s="24" t="s">
        <v>78</v>
      </c>
      <c r="C78" s="10">
        <v>29790</v>
      </c>
      <c r="D78" s="11">
        <f t="shared" si="0"/>
        <v>7982.920000000001</v>
      </c>
      <c r="E78" s="14">
        <v>0.23</v>
      </c>
      <c r="F78" s="13">
        <f t="shared" si="16"/>
        <v>6851.7000000000007</v>
      </c>
      <c r="G78" s="22">
        <v>1.7999999999999999E-2</v>
      </c>
      <c r="H78" s="13">
        <f t="shared" si="17"/>
        <v>536.21999999999991</v>
      </c>
      <c r="I78" s="11">
        <v>595</v>
      </c>
      <c r="J78" s="14">
        <v>0</v>
      </c>
      <c r="K78" s="15">
        <f t="shared" si="18"/>
        <v>0</v>
      </c>
      <c r="L78" s="16">
        <f t="shared" si="19"/>
        <v>297.90000000000003</v>
      </c>
      <c r="M78" s="11">
        <f t="shared" si="20"/>
        <v>420.87664399999994</v>
      </c>
      <c r="N78" s="17">
        <f t="shared" si="21"/>
        <v>21088.303355999997</v>
      </c>
      <c r="O78" s="18">
        <f t="shared" si="22"/>
        <v>0.70789873635448131</v>
      </c>
      <c r="Q78" s="54">
        <f>Таблица25544[[#This Row],[Витрина]]*15%</f>
        <v>4468.5</v>
      </c>
      <c r="R78" s="56">
        <f>Таблица25544[[#This Row],[Витрина]]-Q78</f>
        <v>25321.5</v>
      </c>
      <c r="S78" s="57">
        <f>Таблица25544[[#This Row],[Витрина]]*10%</f>
        <v>2979</v>
      </c>
      <c r="T78" s="56">
        <f>Таблица25544[[#This Row],[Витрина]]-(Q78+S78)</f>
        <v>22342.5</v>
      </c>
    </row>
    <row r="79" spans="1:20" hidden="1">
      <c r="A79" s="24" t="s">
        <v>79</v>
      </c>
      <c r="B79" s="10">
        <v>15500</v>
      </c>
      <c r="C79" s="10">
        <v>24990</v>
      </c>
      <c r="D79" s="11">
        <f t="shared" si="0"/>
        <v>6792.5199999999995</v>
      </c>
      <c r="E79" s="14">
        <v>0.23</v>
      </c>
      <c r="F79" s="13">
        <f t="shared" si="16"/>
        <v>5747.7</v>
      </c>
      <c r="G79" s="22">
        <v>1.7999999999999999E-2</v>
      </c>
      <c r="H79" s="13">
        <f t="shared" si="17"/>
        <v>449.82</v>
      </c>
      <c r="I79" s="11">
        <v>595</v>
      </c>
      <c r="J79" s="14">
        <v>0</v>
      </c>
      <c r="K79" s="15">
        <f t="shared" si="18"/>
        <v>0</v>
      </c>
      <c r="L79" s="16">
        <f t="shared" si="19"/>
        <v>249.9</v>
      </c>
      <c r="M79" s="11">
        <f t="shared" si="20"/>
        <v>351.21136399999995</v>
      </c>
      <c r="N79" s="17">
        <f t="shared" si="21"/>
        <v>2096.3686359999992</v>
      </c>
      <c r="O79" s="18">
        <f t="shared" si="22"/>
        <v>8.3888300760304096E-2</v>
      </c>
      <c r="Q79" s="54">
        <f>Таблица25544[[#This Row],[Витрина]]*15%</f>
        <v>3748.5</v>
      </c>
      <c r="R79" s="56">
        <f>Таблица25544[[#This Row],[Витрина]]-Q79</f>
        <v>21241.5</v>
      </c>
      <c r="S79" s="57">
        <f>Таблица25544[[#This Row],[Витрина]]*10%</f>
        <v>2499</v>
      </c>
      <c r="T79" s="56">
        <f>Таблица25544[[#This Row],[Витрина]]-(Q79+S79)</f>
        <v>18742.5</v>
      </c>
    </row>
    <row r="80" spans="1:20" hidden="1">
      <c r="A80" s="24" t="s">
        <v>80</v>
      </c>
      <c r="B80" s="10">
        <v>16000</v>
      </c>
      <c r="C80" s="10">
        <v>25690</v>
      </c>
      <c r="D80" s="11">
        <f t="shared" si="0"/>
        <v>6966.12</v>
      </c>
      <c r="E80" s="14">
        <v>0.23</v>
      </c>
      <c r="F80" s="13">
        <f t="shared" si="16"/>
        <v>5908.7</v>
      </c>
      <c r="G80" s="22">
        <v>1.7999999999999999E-2</v>
      </c>
      <c r="H80" s="13">
        <f t="shared" si="17"/>
        <v>462.41999999999996</v>
      </c>
      <c r="I80" s="11">
        <v>595</v>
      </c>
      <c r="J80" s="14">
        <v>0</v>
      </c>
      <c r="K80" s="15">
        <f t="shared" si="18"/>
        <v>0</v>
      </c>
      <c r="L80" s="16">
        <f t="shared" si="19"/>
        <v>256.89999999999998</v>
      </c>
      <c r="M80" s="11">
        <f t="shared" si="20"/>
        <v>361.37088399999999</v>
      </c>
      <c r="N80" s="17">
        <f t="shared" si="21"/>
        <v>2105.6091159999996</v>
      </c>
      <c r="O80" s="18">
        <f t="shared" si="22"/>
        <v>8.1962207707279078E-2</v>
      </c>
      <c r="Q80" s="54">
        <f>Таблица25544[[#This Row],[Витрина]]*15%</f>
        <v>3853.5</v>
      </c>
      <c r="R80" s="56">
        <f>Таблица25544[[#This Row],[Витрина]]-Q80</f>
        <v>21836.5</v>
      </c>
      <c r="S80" s="57">
        <f>Таблица25544[[#This Row],[Витрина]]*10%</f>
        <v>2569</v>
      </c>
      <c r="T80" s="56">
        <f>Таблица25544[[#This Row],[Витрина]]-(Q80+S80)</f>
        <v>19267.5</v>
      </c>
    </row>
    <row r="81" spans="1:20" hidden="1">
      <c r="A81" s="24" t="s">
        <v>81</v>
      </c>
      <c r="B81" s="10">
        <v>15000</v>
      </c>
      <c r="C81" s="10">
        <v>24000</v>
      </c>
      <c r="D81" s="11">
        <f t="shared" si="0"/>
        <v>6547</v>
      </c>
      <c r="E81" s="14">
        <v>0.23</v>
      </c>
      <c r="F81" s="13">
        <f t="shared" si="16"/>
        <v>5520</v>
      </c>
      <c r="G81" s="22">
        <v>1.7999999999999999E-2</v>
      </c>
      <c r="H81" s="13">
        <f t="shared" si="17"/>
        <v>431.99999999999994</v>
      </c>
      <c r="I81" s="11">
        <v>595</v>
      </c>
      <c r="J81" s="14">
        <v>0</v>
      </c>
      <c r="K81" s="15">
        <f t="shared" si="18"/>
        <v>0</v>
      </c>
      <c r="L81" s="16">
        <f t="shared" si="19"/>
        <v>240</v>
      </c>
      <c r="M81" s="11">
        <f t="shared" si="20"/>
        <v>336.84289999999999</v>
      </c>
      <c r="N81" s="17">
        <f t="shared" si="21"/>
        <v>1876.1571000000004</v>
      </c>
      <c r="O81" s="18">
        <f t="shared" si="22"/>
        <v>7.8173212500000019E-2</v>
      </c>
      <c r="Q81" s="54">
        <f>Таблица25544[[#This Row],[Витрина]]*15%</f>
        <v>3600</v>
      </c>
      <c r="R81" s="56">
        <f>Таблица25544[[#This Row],[Витрина]]-Q81</f>
        <v>20400</v>
      </c>
      <c r="S81" s="57">
        <f>Таблица25544[[#This Row],[Витрина]]*10%</f>
        <v>2400</v>
      </c>
      <c r="T81" s="56">
        <f>Таблица25544[[#This Row],[Витрина]]-(Q81+S81)</f>
        <v>18000</v>
      </c>
    </row>
    <row r="82" spans="1:20" hidden="1">
      <c r="A82" s="30" t="s">
        <v>82</v>
      </c>
      <c r="D82" s="11" t="str">
        <f t="shared" si="0"/>
        <v/>
      </c>
      <c r="E82" s="14"/>
      <c r="F82" s="13" t="str">
        <f t="shared" si="16"/>
        <v/>
      </c>
      <c r="G82" s="22">
        <v>1.7999999999999999E-2</v>
      </c>
      <c r="H82" s="13" t="str">
        <f t="shared" si="17"/>
        <v/>
      </c>
      <c r="I82" s="11"/>
      <c r="J82" s="14">
        <v>0</v>
      </c>
      <c r="K82" s="15" t="str">
        <f t="shared" si="18"/>
        <v/>
      </c>
      <c r="L82" s="16">
        <f t="shared" si="19"/>
        <v>0</v>
      </c>
      <c r="M82" s="11" t="str">
        <f t="shared" si="20"/>
        <v/>
      </c>
      <c r="N82" s="17" t="str">
        <f t="shared" si="21"/>
        <v/>
      </c>
      <c r="O82" s="18" t="str">
        <f t="shared" si="22"/>
        <v/>
      </c>
      <c r="Q82" s="54">
        <f>Таблица25544[[#This Row],[Витрина]]*15%</f>
        <v>0</v>
      </c>
      <c r="R82" s="56">
        <f>Таблица25544[[#This Row],[Витрина]]-Q82</f>
        <v>0</v>
      </c>
      <c r="S82" s="57">
        <f>Таблица25544[[#This Row],[Витрина]]*10%</f>
        <v>0</v>
      </c>
      <c r="T82" s="56">
        <f>Таблица25544[[#This Row],[Витрина]]-(Q82+S82)</f>
        <v>0</v>
      </c>
    </row>
    <row r="83" spans="1:20" hidden="1">
      <c r="A83" s="24" t="s">
        <v>83</v>
      </c>
      <c r="C83" s="10">
        <v>41999</v>
      </c>
      <c r="D83" s="11">
        <f t="shared" si="0"/>
        <v>11010.752</v>
      </c>
      <c r="E83" s="14">
        <v>0.23</v>
      </c>
      <c r="F83" s="13">
        <f t="shared" si="16"/>
        <v>9659.77</v>
      </c>
      <c r="G83" s="22">
        <v>1.7999999999999999E-2</v>
      </c>
      <c r="H83" s="13">
        <f t="shared" si="17"/>
        <v>755.98199999999997</v>
      </c>
      <c r="I83" s="11">
        <v>595</v>
      </c>
      <c r="J83" s="14">
        <v>0</v>
      </c>
      <c r="K83" s="15">
        <f t="shared" si="18"/>
        <v>0</v>
      </c>
      <c r="L83" s="16">
        <f t="shared" si="19"/>
        <v>419.99</v>
      </c>
      <c r="M83" s="11">
        <f t="shared" si="20"/>
        <v>598.07318639999994</v>
      </c>
      <c r="N83" s="17">
        <f t="shared" si="21"/>
        <v>29970.184813600001</v>
      </c>
      <c r="O83" s="18">
        <f t="shared" si="22"/>
        <v>0.71359281920045714</v>
      </c>
      <c r="Q83" s="54">
        <f>Таблица25544[[#This Row],[Витрина]]*15%</f>
        <v>6299.8499999999995</v>
      </c>
      <c r="R83" s="56">
        <f>Таблица25544[[#This Row],[Витрина]]-Q83</f>
        <v>35699.15</v>
      </c>
      <c r="S83" s="57">
        <f>Таблица25544[[#This Row],[Витрина]]*10%</f>
        <v>4199.9000000000005</v>
      </c>
      <c r="T83" s="56">
        <f>Таблица25544[[#This Row],[Витрина]]-(Q83+S83)</f>
        <v>31499.25</v>
      </c>
    </row>
    <row r="84" spans="1:20" hidden="1">
      <c r="A84" s="24" t="s">
        <v>84</v>
      </c>
      <c r="C84" s="10">
        <v>41999</v>
      </c>
      <c r="D84" s="11">
        <f t="shared" si="0"/>
        <v>11010.752</v>
      </c>
      <c r="E84" s="14">
        <v>0.23</v>
      </c>
      <c r="F84" s="13">
        <f t="shared" si="16"/>
        <v>9659.77</v>
      </c>
      <c r="G84" s="22">
        <v>1.7999999999999999E-2</v>
      </c>
      <c r="H84" s="13">
        <f t="shared" si="17"/>
        <v>755.98199999999997</v>
      </c>
      <c r="I84" s="11">
        <v>595</v>
      </c>
      <c r="J84" s="14">
        <v>0</v>
      </c>
      <c r="K84" s="15">
        <f t="shared" si="18"/>
        <v>0</v>
      </c>
      <c r="L84" s="16">
        <f t="shared" si="19"/>
        <v>419.99</v>
      </c>
      <c r="M84" s="11">
        <f t="shared" si="20"/>
        <v>598.07318639999994</v>
      </c>
      <c r="N84" s="17">
        <f t="shared" si="21"/>
        <v>29970.184813600001</v>
      </c>
      <c r="O84" s="18">
        <f t="shared" si="22"/>
        <v>0.71359281920045714</v>
      </c>
      <c r="Q84" s="54">
        <f>Таблица25544[[#This Row],[Витрина]]*15%</f>
        <v>6299.8499999999995</v>
      </c>
      <c r="R84" s="56">
        <f>Таблица25544[[#This Row],[Витрина]]-Q84</f>
        <v>35699.15</v>
      </c>
      <c r="S84" s="57">
        <f>Таблица25544[[#This Row],[Витрина]]*10%</f>
        <v>4199.9000000000005</v>
      </c>
      <c r="T84" s="56">
        <f>Таблица25544[[#This Row],[Витрина]]-(Q84+S84)</f>
        <v>31499.25</v>
      </c>
    </row>
    <row r="85" spans="1:20" hidden="1">
      <c r="A85" s="24" t="s">
        <v>85</v>
      </c>
      <c r="C85" s="10">
        <v>41999</v>
      </c>
      <c r="D85" s="11">
        <f t="shared" si="0"/>
        <v>11010.752</v>
      </c>
      <c r="E85" s="14">
        <v>0.23</v>
      </c>
      <c r="F85" s="13">
        <f t="shared" si="16"/>
        <v>9659.77</v>
      </c>
      <c r="G85" s="22">
        <v>1.7999999999999999E-2</v>
      </c>
      <c r="H85" s="13">
        <f t="shared" si="17"/>
        <v>755.98199999999997</v>
      </c>
      <c r="I85" s="11">
        <v>595</v>
      </c>
      <c r="J85" s="14">
        <v>0</v>
      </c>
      <c r="K85" s="15">
        <f t="shared" si="18"/>
        <v>0</v>
      </c>
      <c r="L85" s="16">
        <f t="shared" si="19"/>
        <v>419.99</v>
      </c>
      <c r="M85" s="11">
        <f t="shared" si="20"/>
        <v>598.07318639999994</v>
      </c>
      <c r="N85" s="17">
        <f t="shared" si="21"/>
        <v>29970.184813600001</v>
      </c>
      <c r="O85" s="18">
        <f t="shared" si="22"/>
        <v>0.71359281920045714</v>
      </c>
      <c r="Q85" s="54">
        <f>Таблица25544[[#This Row],[Витрина]]*15%</f>
        <v>6299.8499999999995</v>
      </c>
      <c r="R85" s="56">
        <f>Таблица25544[[#This Row],[Витрина]]-Q85</f>
        <v>35699.15</v>
      </c>
      <c r="S85" s="57">
        <f>Таблица25544[[#This Row],[Витрина]]*10%</f>
        <v>4199.9000000000005</v>
      </c>
      <c r="T85" s="56">
        <f>Таблица25544[[#This Row],[Витрина]]-(Q85+S85)</f>
        <v>31499.25</v>
      </c>
    </row>
    <row r="86" spans="1:20" hidden="1">
      <c r="A86" s="30" t="s">
        <v>86</v>
      </c>
      <c r="D86" s="11" t="str">
        <f t="shared" si="0"/>
        <v/>
      </c>
      <c r="E86" s="14"/>
      <c r="F86" s="13" t="str">
        <f t="shared" si="16"/>
        <v/>
      </c>
      <c r="G86" s="22">
        <v>1.7999999999999999E-2</v>
      </c>
      <c r="H86" s="13" t="str">
        <f t="shared" si="17"/>
        <v/>
      </c>
      <c r="I86" s="11"/>
      <c r="J86" s="14">
        <v>0</v>
      </c>
      <c r="K86" s="15" t="str">
        <f t="shared" si="18"/>
        <v/>
      </c>
      <c r="L86" s="16">
        <f t="shared" si="19"/>
        <v>0</v>
      </c>
      <c r="M86" s="11" t="str">
        <f t="shared" si="20"/>
        <v/>
      </c>
      <c r="N86" s="17" t="str">
        <f t="shared" si="21"/>
        <v/>
      </c>
      <c r="O86" s="18" t="str">
        <f t="shared" si="22"/>
        <v/>
      </c>
      <c r="Q86" s="54">
        <f>Таблица25544[[#This Row],[Витрина]]*15%</f>
        <v>0</v>
      </c>
      <c r="R86" s="56">
        <f>Таблица25544[[#This Row],[Витрина]]-Q86</f>
        <v>0</v>
      </c>
      <c r="S86" s="57">
        <f>Таблица25544[[#This Row],[Витрина]]*10%</f>
        <v>0</v>
      </c>
      <c r="T86" s="56">
        <f>Таблица25544[[#This Row],[Витрина]]-(Q86+S86)</f>
        <v>0</v>
      </c>
    </row>
    <row r="87" spans="1:20" hidden="1">
      <c r="A87" s="24" t="s">
        <v>87</v>
      </c>
      <c r="C87" s="10">
        <v>50090</v>
      </c>
      <c r="D87" s="11">
        <f t="shared" si="0"/>
        <v>13017.32</v>
      </c>
      <c r="E87" s="14">
        <v>0.23</v>
      </c>
      <c r="F87" s="13">
        <f t="shared" si="16"/>
        <v>11520.7</v>
      </c>
      <c r="G87" s="22">
        <v>1.7999999999999999E-2</v>
      </c>
      <c r="H87" s="13">
        <f t="shared" si="17"/>
        <v>901.61999999999989</v>
      </c>
      <c r="I87" s="11">
        <v>595</v>
      </c>
      <c r="J87" s="14">
        <v>0</v>
      </c>
      <c r="K87" s="15">
        <f t="shared" si="18"/>
        <v>0</v>
      </c>
      <c r="L87" s="16">
        <f t="shared" si="19"/>
        <v>500.90000000000003</v>
      </c>
      <c r="M87" s="11">
        <f t="shared" si="20"/>
        <v>715.50272399999994</v>
      </c>
      <c r="N87" s="17">
        <f t="shared" si="21"/>
        <v>35856.277276000001</v>
      </c>
      <c r="O87" s="18">
        <f t="shared" si="22"/>
        <v>0.71583703885006988</v>
      </c>
      <c r="Q87" s="54">
        <f>Таблица25544[[#This Row],[Витрина]]*15%</f>
        <v>7513.5</v>
      </c>
      <c r="R87" s="56">
        <f>Таблица25544[[#This Row],[Витрина]]-Q87</f>
        <v>42576.5</v>
      </c>
      <c r="S87" s="57">
        <f>Таблица25544[[#This Row],[Витрина]]*10%</f>
        <v>5009</v>
      </c>
      <c r="T87" s="56">
        <f>Таблица25544[[#This Row],[Витрина]]-(Q87+S87)</f>
        <v>37567.5</v>
      </c>
    </row>
    <row r="88" spans="1:20" hidden="1">
      <c r="A88" s="24" t="s">
        <v>88</v>
      </c>
      <c r="B88" s="10">
        <v>25500</v>
      </c>
      <c r="C88" s="10">
        <v>40000</v>
      </c>
      <c r="D88" s="11">
        <f t="shared" si="0"/>
        <v>10515</v>
      </c>
      <c r="E88" s="14">
        <v>0.23</v>
      </c>
      <c r="F88" s="13">
        <f t="shared" si="16"/>
        <v>9200</v>
      </c>
      <c r="G88" s="22">
        <v>1.7999999999999999E-2</v>
      </c>
      <c r="H88" s="13">
        <f t="shared" si="17"/>
        <v>720</v>
      </c>
      <c r="I88" s="11">
        <v>595</v>
      </c>
      <c r="J88" s="14">
        <v>0</v>
      </c>
      <c r="K88" s="15">
        <f t="shared" si="18"/>
        <v>0</v>
      </c>
      <c r="L88" s="16">
        <f t="shared" si="19"/>
        <v>400</v>
      </c>
      <c r="M88" s="11">
        <f t="shared" si="20"/>
        <v>569.06049999999993</v>
      </c>
      <c r="N88" s="17">
        <f t="shared" si="21"/>
        <v>3015.9395000000004</v>
      </c>
      <c r="O88" s="18">
        <f t="shared" si="22"/>
        <v>7.5398487500000014E-2</v>
      </c>
      <c r="Q88" s="54">
        <f>Таблица25544[[#This Row],[Витрина]]*15%</f>
        <v>6000</v>
      </c>
      <c r="R88" s="56">
        <f>Таблица25544[[#This Row],[Витрина]]-Q88</f>
        <v>34000</v>
      </c>
      <c r="S88" s="57">
        <f>Таблица25544[[#This Row],[Витрина]]*10%</f>
        <v>4000</v>
      </c>
      <c r="T88" s="56">
        <f>Таблица25544[[#This Row],[Витрина]]-(Q88+S88)</f>
        <v>30000</v>
      </c>
    </row>
    <row r="89" spans="1:20" hidden="1">
      <c r="A89" s="24" t="s">
        <v>89</v>
      </c>
      <c r="B89" s="10">
        <v>25500</v>
      </c>
      <c r="C89" s="10">
        <v>40000</v>
      </c>
      <c r="D89" s="11">
        <f t="shared" si="0"/>
        <v>10515</v>
      </c>
      <c r="E89" s="14">
        <v>0.23</v>
      </c>
      <c r="F89" s="13">
        <f t="shared" si="16"/>
        <v>9200</v>
      </c>
      <c r="G89" s="22">
        <v>1.7999999999999999E-2</v>
      </c>
      <c r="H89" s="13">
        <f t="shared" si="17"/>
        <v>720</v>
      </c>
      <c r="I89" s="11">
        <v>595</v>
      </c>
      <c r="J89" s="14">
        <v>0</v>
      </c>
      <c r="K89" s="15">
        <f t="shared" si="18"/>
        <v>0</v>
      </c>
      <c r="L89" s="16">
        <f t="shared" si="19"/>
        <v>400</v>
      </c>
      <c r="M89" s="11">
        <f t="shared" si="20"/>
        <v>569.06049999999993</v>
      </c>
      <c r="N89" s="17">
        <f t="shared" si="21"/>
        <v>3015.9395000000004</v>
      </c>
      <c r="O89" s="18">
        <f t="shared" si="22"/>
        <v>7.5398487500000014E-2</v>
      </c>
      <c r="Q89" s="54">
        <f>Таблица25544[[#This Row],[Витрина]]*15%</f>
        <v>6000</v>
      </c>
      <c r="R89" s="56">
        <f>Таблица25544[[#This Row],[Витрина]]-Q89</f>
        <v>34000</v>
      </c>
      <c r="S89" s="57">
        <f>Таблица25544[[#This Row],[Витрина]]*10%</f>
        <v>4000</v>
      </c>
      <c r="T89" s="56">
        <f>Таблица25544[[#This Row],[Витрина]]-(Q89+S89)</f>
        <v>30000</v>
      </c>
    </row>
    <row r="90" spans="1:20" s="43" customFormat="1" hidden="1">
      <c r="A90" s="21"/>
      <c r="B90" s="10"/>
      <c r="C90" s="10"/>
      <c r="D90" s="11" t="str">
        <f>IF(AND(F90&lt;&gt;"",H90&lt;&gt;"",I90&lt;&gt;"",K90&lt;&gt;""),F90+H90+I90+K90,"")</f>
        <v/>
      </c>
      <c r="E90" s="14"/>
      <c r="F90" s="44" t="str">
        <f>IF(AND(C90&lt;&gt;"",E90&lt;&gt;""),C90*E90,"")</f>
        <v/>
      </c>
      <c r="G90" s="22">
        <v>1.7999999999999999E-2</v>
      </c>
      <c r="H90" s="44" t="str">
        <f>IF(AND(C90&lt;&gt;"",G90&lt;&gt;""),C90*G90,"")</f>
        <v/>
      </c>
      <c r="I90" s="11"/>
      <c r="J90" s="14">
        <v>0</v>
      </c>
      <c r="K90" s="47" t="str">
        <f>IF(AND(C90&lt;&gt;"",J90&lt;&gt;""),C90*J90,"")</f>
        <v/>
      </c>
      <c r="L90" s="48">
        <f>IFERROR(C90*1%," ")</f>
        <v>0</v>
      </c>
      <c r="M90" s="11" t="str">
        <f>IFERROR((C90-D90)*1.93%," ")</f>
        <v/>
      </c>
      <c r="N90" s="40" t="str">
        <f>IF(AND(C90&lt;&gt;"",D90&lt;&gt;"",L90&lt;&gt;""),C90-(B90+D90+L90+M90),"")</f>
        <v/>
      </c>
      <c r="O90" s="49" t="str">
        <f>IFERROR((N90/C90)*100%," ")</f>
        <v/>
      </c>
      <c r="Q90" s="54"/>
      <c r="R90" s="56"/>
      <c r="S90" s="57"/>
      <c r="T90" s="56"/>
    </row>
    <row r="91" spans="1:20" hidden="1">
      <c r="A91" s="24" t="s">
        <v>90</v>
      </c>
      <c r="B91" s="10">
        <v>26800</v>
      </c>
      <c r="C91" s="10">
        <v>41990</v>
      </c>
      <c r="D91" s="11">
        <f t="shared" si="0"/>
        <v>11008.52</v>
      </c>
      <c r="E91" s="14">
        <v>0.23</v>
      </c>
      <c r="F91" s="13">
        <f t="shared" si="16"/>
        <v>9657.7000000000007</v>
      </c>
      <c r="G91" s="22">
        <v>1.7999999999999999E-2</v>
      </c>
      <c r="H91" s="13">
        <f t="shared" si="17"/>
        <v>755.81999999999994</v>
      </c>
      <c r="I91" s="11">
        <v>595</v>
      </c>
      <c r="J91" s="14">
        <v>0</v>
      </c>
      <c r="K91" s="15">
        <f t="shared" si="18"/>
        <v>0</v>
      </c>
      <c r="L91" s="16">
        <f t="shared" si="19"/>
        <v>419.90000000000003</v>
      </c>
      <c r="M91" s="11">
        <f t="shared" si="20"/>
        <v>597.94256399999995</v>
      </c>
      <c r="N91" s="17">
        <f t="shared" si="21"/>
        <v>3163.6374359999973</v>
      </c>
      <c r="O91" s="18">
        <f t="shared" si="22"/>
        <v>7.5342639580852522E-2</v>
      </c>
      <c r="Q91" s="54">
        <f>Таблица25544[[#This Row],[Витрина]]*15%</f>
        <v>6298.5</v>
      </c>
      <c r="R91" s="56">
        <f>Таблица25544[[#This Row],[Витрина]]-Q91</f>
        <v>35691.5</v>
      </c>
      <c r="S91" s="57">
        <f>Таблица25544[[#This Row],[Витрина]]*10%</f>
        <v>4199</v>
      </c>
      <c r="T91" s="56">
        <f>Таблица25544[[#This Row],[Витрина]]-(Q91+S91)</f>
        <v>31492.5</v>
      </c>
    </row>
    <row r="92" spans="1:20">
      <c r="A92" s="24" t="s">
        <v>91</v>
      </c>
      <c r="B92" s="10">
        <v>26300</v>
      </c>
      <c r="C92" s="10">
        <v>38520</v>
      </c>
      <c r="D92" s="11">
        <f t="shared" si="0"/>
        <v>9737.76</v>
      </c>
      <c r="E92" s="14">
        <v>0.22</v>
      </c>
      <c r="F92" s="13">
        <f t="shared" si="16"/>
        <v>8474.4</v>
      </c>
      <c r="G92" s="22">
        <v>1.7999999999999999E-2</v>
      </c>
      <c r="H92" s="13">
        <f t="shared" si="17"/>
        <v>693.3599999999999</v>
      </c>
      <c r="I92" s="11">
        <v>570</v>
      </c>
      <c r="J92" s="14">
        <v>0</v>
      </c>
      <c r="K92" s="15">
        <f t="shared" si="18"/>
        <v>0</v>
      </c>
      <c r="L92" s="16">
        <f t="shared" si="19"/>
        <v>385.2</v>
      </c>
      <c r="M92" s="11">
        <f t="shared" si="20"/>
        <v>555.49723199999994</v>
      </c>
      <c r="N92" s="17">
        <f t="shared" si="21"/>
        <v>1541.5427679999993</v>
      </c>
      <c r="O92" s="18">
        <f t="shared" si="22"/>
        <v>4.001928265835928E-2</v>
      </c>
      <c r="Q92" s="54">
        <f>Таблица25544[[#This Row],[Витрина]]*15%</f>
        <v>5778</v>
      </c>
      <c r="R92" s="56">
        <f>Таблица25544[[#This Row],[Витрина]]-Q92</f>
        <v>32742</v>
      </c>
      <c r="S92" s="57">
        <f>Таблица25544[[#This Row],[Витрина]]*10%</f>
        <v>3852</v>
      </c>
      <c r="T92" s="56">
        <f>Таблица25544[[#This Row],[Витрина]]-(Q92+S92)</f>
        <v>28890</v>
      </c>
    </row>
    <row r="93" spans="1:20" s="43" customFormat="1">
      <c r="A93" s="43" t="s">
        <v>91</v>
      </c>
      <c r="B93" s="40">
        <v>26300</v>
      </c>
      <c r="C93" s="40">
        <v>38520</v>
      </c>
      <c r="D93" s="44">
        <f t="shared" si="0"/>
        <v>8967.36</v>
      </c>
      <c r="E93" s="45">
        <v>0.2</v>
      </c>
      <c r="F93" s="44">
        <f t="shared" si="16"/>
        <v>7704</v>
      </c>
      <c r="G93" s="22">
        <v>1.7999999999999999E-2</v>
      </c>
      <c r="H93" s="44">
        <f t="shared" si="17"/>
        <v>693.3599999999999</v>
      </c>
      <c r="I93" s="44">
        <v>570</v>
      </c>
      <c r="J93" s="14">
        <v>0</v>
      </c>
      <c r="K93" s="47">
        <f t="shared" si="18"/>
        <v>0</v>
      </c>
      <c r="L93" s="48">
        <f t="shared" si="19"/>
        <v>385.2</v>
      </c>
      <c r="M93" s="44">
        <f t="shared" si="20"/>
        <v>570.36595199999988</v>
      </c>
      <c r="N93" s="40">
        <f t="shared" si="21"/>
        <v>2297.0740480000022</v>
      </c>
      <c r="O93" s="49">
        <f t="shared" si="22"/>
        <v>5.9633282658359349E-2</v>
      </c>
      <c r="Q93" s="54">
        <f>Таблица25544[[#This Row],[Витрина]]*15%</f>
        <v>5778</v>
      </c>
      <c r="R93" s="56">
        <f>Таблица25544[[#This Row],[Витрина]]-Q93</f>
        <v>32742</v>
      </c>
      <c r="S93" s="57">
        <f>Таблица25544[[#This Row],[Витрина]]*10%</f>
        <v>3852</v>
      </c>
      <c r="T93" s="56">
        <f>Таблица25544[[#This Row],[Витрина]]-(Q93+S93)</f>
        <v>28890</v>
      </c>
    </row>
    <row r="94" spans="1:20" hidden="1">
      <c r="A94" s="24" t="s">
        <v>92</v>
      </c>
      <c r="B94" s="10">
        <v>27000</v>
      </c>
      <c r="C94" s="10">
        <v>42400</v>
      </c>
      <c r="D94" s="11">
        <f t="shared" si="0"/>
        <v>11110.2</v>
      </c>
      <c r="E94" s="14">
        <v>0.23</v>
      </c>
      <c r="F94" s="13">
        <f t="shared" si="16"/>
        <v>9752</v>
      </c>
      <c r="G94" s="22">
        <v>1.7999999999999999E-2</v>
      </c>
      <c r="H94" s="13">
        <f t="shared" si="17"/>
        <v>763.19999999999993</v>
      </c>
      <c r="I94" s="11">
        <v>595</v>
      </c>
      <c r="J94" s="14">
        <v>0</v>
      </c>
      <c r="K94" s="15">
        <f t="shared" si="18"/>
        <v>0</v>
      </c>
      <c r="L94" s="16">
        <f t="shared" si="19"/>
        <v>424</v>
      </c>
      <c r="M94" s="11">
        <f t="shared" si="20"/>
        <v>603.8931399999999</v>
      </c>
      <c r="N94" s="17">
        <f t="shared" si="21"/>
        <v>3261.9068600000028</v>
      </c>
      <c r="O94" s="18">
        <f t="shared" si="22"/>
        <v>7.6931765566037799E-2</v>
      </c>
      <c r="Q94" s="54">
        <f>Таблица25544[[#This Row],[Витрина]]*15%</f>
        <v>6360</v>
      </c>
      <c r="R94" s="56">
        <f>Таблица25544[[#This Row],[Витрина]]-Q94</f>
        <v>36040</v>
      </c>
      <c r="S94" s="57">
        <f>Таблица25544[[#This Row],[Витрина]]*10%</f>
        <v>4240</v>
      </c>
      <c r="T94" s="56">
        <f>Таблица25544[[#This Row],[Витрина]]-(Q94+S94)</f>
        <v>31800</v>
      </c>
    </row>
    <row r="95" spans="1:20" hidden="1">
      <c r="A95" s="24" t="s">
        <v>93</v>
      </c>
      <c r="B95" s="10">
        <v>27000</v>
      </c>
      <c r="C95" s="10">
        <v>42400</v>
      </c>
      <c r="D95" s="11">
        <f t="shared" si="0"/>
        <v>11110.2</v>
      </c>
      <c r="E95" s="14">
        <v>0.23</v>
      </c>
      <c r="F95" s="13">
        <f t="shared" si="16"/>
        <v>9752</v>
      </c>
      <c r="G95" s="22">
        <v>1.7999999999999999E-2</v>
      </c>
      <c r="H95" s="13">
        <f t="shared" si="17"/>
        <v>763.19999999999993</v>
      </c>
      <c r="I95" s="11">
        <v>595</v>
      </c>
      <c r="J95" s="14">
        <v>0</v>
      </c>
      <c r="K95" s="15">
        <f t="shared" si="18"/>
        <v>0</v>
      </c>
      <c r="L95" s="16">
        <f t="shared" si="19"/>
        <v>424</v>
      </c>
      <c r="M95" s="11">
        <f t="shared" si="20"/>
        <v>603.8931399999999</v>
      </c>
      <c r="N95" s="17">
        <f t="shared" si="21"/>
        <v>3261.9068600000028</v>
      </c>
      <c r="O95" s="18">
        <f t="shared" si="22"/>
        <v>7.6931765566037799E-2</v>
      </c>
      <c r="Q95" s="54">
        <f>Таблица25544[[#This Row],[Витрина]]*15%</f>
        <v>6360</v>
      </c>
      <c r="R95" s="56">
        <f>Таблица25544[[#This Row],[Витрина]]-Q95</f>
        <v>36040</v>
      </c>
      <c r="S95" s="57">
        <f>Таблица25544[[#This Row],[Витрина]]*10%</f>
        <v>4240</v>
      </c>
      <c r="T95" s="56">
        <f>Таблица25544[[#This Row],[Витрина]]-(Q95+S95)</f>
        <v>31800</v>
      </c>
    </row>
    <row r="96" spans="1:20" hidden="1">
      <c r="A96" s="30" t="s">
        <v>94</v>
      </c>
      <c r="D96" s="11" t="str">
        <f t="shared" si="0"/>
        <v/>
      </c>
      <c r="E96" s="14"/>
      <c r="F96" s="13" t="str">
        <f t="shared" si="16"/>
        <v/>
      </c>
      <c r="G96" s="22">
        <v>1.7999999999999999E-2</v>
      </c>
      <c r="H96" s="13" t="str">
        <f t="shared" si="17"/>
        <v/>
      </c>
      <c r="I96" s="11"/>
      <c r="J96" s="14">
        <v>0</v>
      </c>
      <c r="K96" s="15" t="str">
        <f t="shared" si="18"/>
        <v/>
      </c>
      <c r="L96" s="16">
        <f t="shared" si="19"/>
        <v>0</v>
      </c>
      <c r="M96" s="11" t="str">
        <f t="shared" si="20"/>
        <v/>
      </c>
      <c r="N96" s="17" t="str">
        <f t="shared" si="21"/>
        <v/>
      </c>
      <c r="O96" s="18" t="str">
        <f t="shared" si="22"/>
        <v/>
      </c>
      <c r="Q96" s="54">
        <f>Таблица25544[[#This Row],[Витрина]]*15%</f>
        <v>0</v>
      </c>
      <c r="R96" s="56">
        <f>Таблица25544[[#This Row],[Витрина]]-Q96</f>
        <v>0</v>
      </c>
      <c r="S96" s="57">
        <f>Таблица25544[[#This Row],[Витрина]]*10%</f>
        <v>0</v>
      </c>
      <c r="T96" s="56">
        <f>Таблица25544[[#This Row],[Витрина]]-(Q96+S96)</f>
        <v>0</v>
      </c>
    </row>
    <row r="97" spans="1:20" hidden="1">
      <c r="A97" s="21" t="s">
        <v>95</v>
      </c>
      <c r="B97" s="10">
        <v>29000</v>
      </c>
      <c r="C97" s="10">
        <v>45550</v>
      </c>
      <c r="D97" s="11">
        <f t="shared" si="0"/>
        <v>11891.4</v>
      </c>
      <c r="E97" s="14">
        <v>0.23</v>
      </c>
      <c r="F97" s="13">
        <f t="shared" si="16"/>
        <v>10476.5</v>
      </c>
      <c r="G97" s="22">
        <v>1.7999999999999999E-2</v>
      </c>
      <c r="H97" s="13">
        <f t="shared" si="17"/>
        <v>819.9</v>
      </c>
      <c r="I97" s="11">
        <v>595</v>
      </c>
      <c r="J97" s="14">
        <v>0</v>
      </c>
      <c r="K97" s="15">
        <f t="shared" si="18"/>
        <v>0</v>
      </c>
      <c r="L97" s="16">
        <f t="shared" si="19"/>
        <v>455.5</v>
      </c>
      <c r="M97" s="11">
        <f t="shared" si="20"/>
        <v>649.61097999999993</v>
      </c>
      <c r="N97" s="17">
        <f t="shared" si="21"/>
        <v>3553.4890200000009</v>
      </c>
      <c r="O97" s="18">
        <f t="shared" si="22"/>
        <v>7.8012931284302978E-2</v>
      </c>
      <c r="Q97" s="54">
        <f>Таблица25544[[#This Row],[Витрина]]*15%</f>
        <v>6832.5</v>
      </c>
      <c r="R97" s="56">
        <f>Таблица25544[[#This Row],[Витрина]]-Q97</f>
        <v>38717.5</v>
      </c>
      <c r="S97" s="57">
        <f>Таблица25544[[#This Row],[Витрина]]*10%</f>
        <v>4555</v>
      </c>
      <c r="T97" s="56">
        <f>Таблица25544[[#This Row],[Витрина]]-(Q97+S97)</f>
        <v>34162.5</v>
      </c>
    </row>
    <row r="98" spans="1:20" hidden="1">
      <c r="A98" s="21" t="s">
        <v>96</v>
      </c>
      <c r="C98" s="10">
        <v>49999</v>
      </c>
      <c r="D98" s="11">
        <f t="shared" si="0"/>
        <v>12994.752</v>
      </c>
      <c r="E98" s="14">
        <v>0.23</v>
      </c>
      <c r="F98" s="13">
        <f t="shared" si="16"/>
        <v>11499.77</v>
      </c>
      <c r="G98" s="22">
        <v>1.7999999999999999E-2</v>
      </c>
      <c r="H98" s="13">
        <f t="shared" si="17"/>
        <v>899.98199999999997</v>
      </c>
      <c r="I98" s="11">
        <v>595</v>
      </c>
      <c r="J98" s="14">
        <v>0</v>
      </c>
      <c r="K98" s="15">
        <f t="shared" si="18"/>
        <v>0</v>
      </c>
      <c r="L98" s="16">
        <f t="shared" si="19"/>
        <v>499.99</v>
      </c>
      <c r="M98" s="11">
        <f t="shared" si="20"/>
        <v>714.18198639999991</v>
      </c>
      <c r="N98" s="17">
        <f t="shared" si="21"/>
        <v>35790.076013600003</v>
      </c>
      <c r="O98" s="18">
        <f t="shared" si="22"/>
        <v>0.71581583658873182</v>
      </c>
      <c r="Q98" s="54">
        <f>Таблица25544[[#This Row],[Витрина]]*15%</f>
        <v>7499.8499999999995</v>
      </c>
      <c r="R98" s="56">
        <f>Таблица25544[[#This Row],[Витрина]]-Q98</f>
        <v>42499.15</v>
      </c>
      <c r="S98" s="57">
        <f>Таблица25544[[#This Row],[Витрина]]*10%</f>
        <v>4999.9000000000005</v>
      </c>
      <c r="T98" s="56">
        <f>Таблица25544[[#This Row],[Витрина]]-(Q98+S98)</f>
        <v>37499.25</v>
      </c>
    </row>
    <row r="99" spans="1:20" hidden="1">
      <c r="A99" s="24" t="s">
        <v>97</v>
      </c>
      <c r="B99" s="10">
        <v>30000</v>
      </c>
      <c r="C99" s="10">
        <v>47000</v>
      </c>
      <c r="D99" s="11">
        <f t="shared" si="0"/>
        <v>12251</v>
      </c>
      <c r="E99" s="14">
        <v>0.23</v>
      </c>
      <c r="F99" s="13">
        <f t="shared" si="16"/>
        <v>10810</v>
      </c>
      <c r="G99" s="22">
        <v>1.7999999999999999E-2</v>
      </c>
      <c r="H99" s="13">
        <f t="shared" si="17"/>
        <v>845.99999999999989</v>
      </c>
      <c r="I99" s="11">
        <v>595</v>
      </c>
      <c r="J99" s="14">
        <v>0</v>
      </c>
      <c r="K99" s="15">
        <f t="shared" si="18"/>
        <v>0</v>
      </c>
      <c r="L99" s="16">
        <f t="shared" si="19"/>
        <v>470</v>
      </c>
      <c r="M99" s="11">
        <f t="shared" si="20"/>
        <v>670.65569999999991</v>
      </c>
      <c r="N99" s="17">
        <f t="shared" si="21"/>
        <v>3608.344299999997</v>
      </c>
      <c r="O99" s="18">
        <f t="shared" si="22"/>
        <v>7.6773282978723337E-2</v>
      </c>
      <c r="Q99" s="54">
        <f>Таблица25544[[#This Row],[Витрина]]*15%</f>
        <v>7050</v>
      </c>
      <c r="R99" s="56">
        <f>Таблица25544[[#This Row],[Витрина]]-Q99</f>
        <v>39950</v>
      </c>
      <c r="S99" s="57">
        <f>Таблица25544[[#This Row],[Витрина]]*10%</f>
        <v>4700</v>
      </c>
      <c r="T99" s="56">
        <f>Таблица25544[[#This Row],[Витрина]]-(Q99+S99)</f>
        <v>35250</v>
      </c>
    </row>
    <row r="100" spans="1:20" hidden="1">
      <c r="A100" s="24" t="s">
        <v>98</v>
      </c>
      <c r="C100" s="10">
        <v>49890</v>
      </c>
      <c r="D100" s="11">
        <f t="shared" si="0"/>
        <v>12967.720000000001</v>
      </c>
      <c r="E100" s="14">
        <v>0.23</v>
      </c>
      <c r="F100" s="13">
        <f t="shared" si="16"/>
        <v>11474.7</v>
      </c>
      <c r="G100" s="22">
        <v>1.7999999999999999E-2</v>
      </c>
      <c r="H100" s="13">
        <f t="shared" si="17"/>
        <v>898.02</v>
      </c>
      <c r="I100" s="11">
        <v>595</v>
      </c>
      <c r="J100" s="14">
        <v>0</v>
      </c>
      <c r="K100" s="15">
        <f t="shared" si="18"/>
        <v>0</v>
      </c>
      <c r="L100" s="16">
        <f t="shared" si="19"/>
        <v>498.90000000000003</v>
      </c>
      <c r="M100" s="11">
        <f t="shared" si="20"/>
        <v>712.6000039999999</v>
      </c>
      <c r="N100" s="17">
        <f t="shared" si="21"/>
        <v>35710.779995999997</v>
      </c>
      <c r="O100" s="18">
        <f t="shared" si="22"/>
        <v>0.71579033866506314</v>
      </c>
      <c r="Q100" s="54">
        <f>Таблица25544[[#This Row],[Витрина]]*15%</f>
        <v>7483.5</v>
      </c>
      <c r="R100" s="56">
        <f>Таблица25544[[#This Row],[Витрина]]-Q100</f>
        <v>42406.5</v>
      </c>
      <c r="S100" s="57">
        <f>Таблица25544[[#This Row],[Витрина]]*10%</f>
        <v>4989</v>
      </c>
      <c r="T100" s="56">
        <f>Таблица25544[[#This Row],[Витрина]]-(Q100+S100)</f>
        <v>37417.5</v>
      </c>
    </row>
    <row r="101" spans="1:20" hidden="1">
      <c r="A101" s="24" t="s">
        <v>99</v>
      </c>
      <c r="C101" s="10">
        <v>49890</v>
      </c>
      <c r="D101" s="11">
        <f t="shared" si="0"/>
        <v>12967.720000000001</v>
      </c>
      <c r="E101" s="14">
        <v>0.23</v>
      </c>
      <c r="F101" s="13">
        <f t="shared" si="16"/>
        <v>11474.7</v>
      </c>
      <c r="G101" s="22">
        <v>1.7999999999999999E-2</v>
      </c>
      <c r="H101" s="13">
        <f t="shared" si="17"/>
        <v>898.02</v>
      </c>
      <c r="I101" s="11">
        <v>595</v>
      </c>
      <c r="J101" s="14">
        <v>0</v>
      </c>
      <c r="K101" s="15">
        <f t="shared" si="18"/>
        <v>0</v>
      </c>
      <c r="L101" s="16">
        <f t="shared" si="19"/>
        <v>498.90000000000003</v>
      </c>
      <c r="M101" s="11">
        <f t="shared" si="20"/>
        <v>712.6000039999999</v>
      </c>
      <c r="N101" s="17">
        <f t="shared" si="21"/>
        <v>35710.779995999997</v>
      </c>
      <c r="O101" s="18">
        <f t="shared" si="22"/>
        <v>0.71579033866506314</v>
      </c>
      <c r="Q101" s="54">
        <f>Таблица25544[[#This Row],[Витрина]]*15%</f>
        <v>7483.5</v>
      </c>
      <c r="R101" s="56">
        <f>Таблица25544[[#This Row],[Витрина]]-Q101</f>
        <v>42406.5</v>
      </c>
      <c r="S101" s="57">
        <f>Таблица25544[[#This Row],[Витрина]]*10%</f>
        <v>4989</v>
      </c>
      <c r="T101" s="56">
        <f>Таблица25544[[#This Row],[Витрина]]-(Q101+S101)</f>
        <v>37417.5</v>
      </c>
    </row>
    <row r="102" spans="1:20" hidden="1">
      <c r="A102" s="24" t="s">
        <v>100</v>
      </c>
      <c r="C102" s="10">
        <v>49990</v>
      </c>
      <c r="D102" s="11">
        <f t="shared" si="0"/>
        <v>12992.52</v>
      </c>
      <c r="E102" s="14">
        <v>0.23</v>
      </c>
      <c r="F102" s="13">
        <f t="shared" si="16"/>
        <v>11497.7</v>
      </c>
      <c r="G102" s="22">
        <v>1.7999999999999999E-2</v>
      </c>
      <c r="H102" s="13">
        <f t="shared" si="17"/>
        <v>899.81999999999994</v>
      </c>
      <c r="I102" s="11">
        <v>595</v>
      </c>
      <c r="J102" s="14">
        <v>0</v>
      </c>
      <c r="K102" s="15">
        <f t="shared" si="18"/>
        <v>0</v>
      </c>
      <c r="L102" s="16">
        <f t="shared" si="19"/>
        <v>499.90000000000003</v>
      </c>
      <c r="M102" s="11">
        <f t="shared" si="20"/>
        <v>714.05136399999981</v>
      </c>
      <c r="N102" s="17">
        <f t="shared" si="21"/>
        <v>35783.528636000003</v>
      </c>
      <c r="O102" s="18">
        <f t="shared" si="22"/>
        <v>0.71581373546709348</v>
      </c>
      <c r="Q102" s="54">
        <f>Таблица25544[[#This Row],[Витрина]]*15%</f>
        <v>7498.5</v>
      </c>
      <c r="R102" s="56">
        <f>Таблица25544[[#This Row],[Витрина]]-Q102</f>
        <v>42491.5</v>
      </c>
      <c r="S102" s="57">
        <f>Таблица25544[[#This Row],[Витрина]]*10%</f>
        <v>4999</v>
      </c>
      <c r="T102" s="56">
        <f>Таблица25544[[#This Row],[Витрина]]-(Q102+S102)</f>
        <v>37492.5</v>
      </c>
    </row>
    <row r="103" spans="1:20" hidden="1">
      <c r="A103" s="24" t="s">
        <v>101</v>
      </c>
      <c r="C103" s="10">
        <v>49890</v>
      </c>
      <c r="D103" s="11">
        <f t="shared" si="0"/>
        <v>12967.720000000001</v>
      </c>
      <c r="E103" s="14">
        <v>0.23</v>
      </c>
      <c r="F103" s="13">
        <f t="shared" si="16"/>
        <v>11474.7</v>
      </c>
      <c r="G103" s="22">
        <v>1.7999999999999999E-2</v>
      </c>
      <c r="H103" s="13">
        <f t="shared" si="17"/>
        <v>898.02</v>
      </c>
      <c r="I103" s="11">
        <v>595</v>
      </c>
      <c r="J103" s="14">
        <v>0</v>
      </c>
      <c r="K103" s="15">
        <f t="shared" si="18"/>
        <v>0</v>
      </c>
      <c r="L103" s="16">
        <f t="shared" si="19"/>
        <v>498.90000000000003</v>
      </c>
      <c r="M103" s="11">
        <f t="shared" si="20"/>
        <v>712.6000039999999</v>
      </c>
      <c r="N103" s="17">
        <f t="shared" si="21"/>
        <v>35710.779995999997</v>
      </c>
      <c r="O103" s="18">
        <f t="shared" si="22"/>
        <v>0.71579033866506314</v>
      </c>
      <c r="Q103" s="54">
        <f>Таблица25544[[#This Row],[Витрина]]*15%</f>
        <v>7483.5</v>
      </c>
      <c r="R103" s="56">
        <f>Таблица25544[[#This Row],[Витрина]]-Q103</f>
        <v>42406.5</v>
      </c>
      <c r="S103" s="57">
        <f>Таблица25544[[#This Row],[Витрина]]*10%</f>
        <v>4989</v>
      </c>
      <c r="T103" s="56">
        <f>Таблица25544[[#This Row],[Витрина]]-(Q103+S103)</f>
        <v>37417.5</v>
      </c>
    </row>
    <row r="104" spans="1:20" hidden="1">
      <c r="A104" s="30" t="s">
        <v>102</v>
      </c>
      <c r="D104" s="11" t="str">
        <f t="shared" si="0"/>
        <v/>
      </c>
      <c r="E104" s="14"/>
      <c r="F104" s="13" t="str">
        <f t="shared" si="16"/>
        <v/>
      </c>
      <c r="G104" s="22">
        <v>1.7999999999999999E-2</v>
      </c>
      <c r="H104" s="13" t="str">
        <f t="shared" si="17"/>
        <v/>
      </c>
      <c r="I104" s="11"/>
      <c r="J104" s="14">
        <v>0</v>
      </c>
      <c r="K104" s="15" t="str">
        <f t="shared" si="18"/>
        <v/>
      </c>
      <c r="L104" s="16">
        <f t="shared" si="19"/>
        <v>0</v>
      </c>
      <c r="M104" s="11" t="str">
        <f t="shared" si="20"/>
        <v/>
      </c>
      <c r="N104" s="17" t="str">
        <f t="shared" si="21"/>
        <v/>
      </c>
      <c r="O104" s="18" t="str">
        <f t="shared" si="22"/>
        <v/>
      </c>
      <c r="Q104" s="54">
        <f>Таблица25544[[#This Row],[Витрина]]*15%</f>
        <v>0</v>
      </c>
      <c r="R104" s="56">
        <f>Таблица25544[[#This Row],[Витрина]]-Q104</f>
        <v>0</v>
      </c>
      <c r="S104" s="57">
        <f>Таблица25544[[#This Row],[Витрина]]*10%</f>
        <v>0</v>
      </c>
      <c r="T104" s="56">
        <f>Таблица25544[[#This Row],[Витрина]]-(Q104+S104)</f>
        <v>0</v>
      </c>
    </row>
    <row r="105" spans="1:20" hidden="1">
      <c r="A105" s="24" t="s">
        <v>103</v>
      </c>
      <c r="B105" s="10">
        <v>63300</v>
      </c>
      <c r="C105" s="10">
        <v>98400</v>
      </c>
      <c r="D105" s="11">
        <f t="shared" si="0"/>
        <v>25008.2</v>
      </c>
      <c r="E105" s="14">
        <v>0.23</v>
      </c>
      <c r="F105" s="13">
        <f t="shared" si="16"/>
        <v>22632</v>
      </c>
      <c r="G105" s="22">
        <v>1.7999999999999999E-2</v>
      </c>
      <c r="H105" s="13">
        <f t="shared" si="17"/>
        <v>1771.1999999999998</v>
      </c>
      <c r="I105" s="11">
        <v>605</v>
      </c>
      <c r="J105" s="14">
        <v>0</v>
      </c>
      <c r="K105" s="15">
        <f t="shared" si="18"/>
        <v>0</v>
      </c>
      <c r="L105" s="16">
        <f t="shared" si="19"/>
        <v>984</v>
      </c>
      <c r="M105" s="11">
        <f t="shared" si="20"/>
        <v>1416.46174</v>
      </c>
      <c r="N105" s="17">
        <f t="shared" si="21"/>
        <v>7691.3382600000041</v>
      </c>
      <c r="O105" s="18">
        <f t="shared" si="22"/>
        <v>7.8164006707317116E-2</v>
      </c>
      <c r="Q105" s="54">
        <f>Таблица25544[[#This Row],[Витрина]]*15%</f>
        <v>14760</v>
      </c>
      <c r="R105" s="56">
        <f>Таблица25544[[#This Row],[Витрина]]-Q105</f>
        <v>83640</v>
      </c>
      <c r="S105" s="57">
        <f>Таблица25544[[#This Row],[Витрина]]*10%</f>
        <v>9840</v>
      </c>
      <c r="T105" s="56">
        <f>Таблица25544[[#This Row],[Витрина]]-(Q105+S105)</f>
        <v>73800</v>
      </c>
    </row>
    <row r="106" spans="1:20" hidden="1">
      <c r="A106" s="24" t="s">
        <v>104</v>
      </c>
      <c r="B106" s="10">
        <v>63300</v>
      </c>
      <c r="C106" s="10">
        <v>98400</v>
      </c>
      <c r="D106" s="11">
        <f t="shared" si="0"/>
        <v>25008.2</v>
      </c>
      <c r="E106" s="14">
        <v>0.23</v>
      </c>
      <c r="F106" s="13">
        <f t="shared" si="16"/>
        <v>22632</v>
      </c>
      <c r="G106" s="22">
        <v>1.7999999999999999E-2</v>
      </c>
      <c r="H106" s="13">
        <f t="shared" si="17"/>
        <v>1771.1999999999998</v>
      </c>
      <c r="I106" s="11">
        <v>605</v>
      </c>
      <c r="J106" s="14">
        <v>0</v>
      </c>
      <c r="K106" s="15">
        <f t="shared" si="18"/>
        <v>0</v>
      </c>
      <c r="L106" s="16">
        <f t="shared" si="19"/>
        <v>984</v>
      </c>
      <c r="M106" s="11">
        <f t="shared" si="20"/>
        <v>1416.46174</v>
      </c>
      <c r="N106" s="17">
        <f t="shared" si="21"/>
        <v>7691.3382600000041</v>
      </c>
      <c r="O106" s="18">
        <f t="shared" si="22"/>
        <v>7.8164006707317116E-2</v>
      </c>
      <c r="Q106" s="54">
        <f>Таблица25544[[#This Row],[Витрина]]*15%</f>
        <v>14760</v>
      </c>
      <c r="R106" s="56">
        <f>Таблица25544[[#This Row],[Витрина]]-Q106</f>
        <v>83640</v>
      </c>
      <c r="S106" s="57">
        <f>Таблица25544[[#This Row],[Витрина]]*10%</f>
        <v>9840</v>
      </c>
      <c r="T106" s="56">
        <f>Таблица25544[[#This Row],[Витрина]]-(Q106+S106)</f>
        <v>73800</v>
      </c>
    </row>
    <row r="107" spans="1:20" hidden="1">
      <c r="A107" s="24" t="s">
        <v>105</v>
      </c>
      <c r="B107" s="10">
        <v>60000</v>
      </c>
      <c r="C107" s="10">
        <v>93500</v>
      </c>
      <c r="D107" s="11">
        <f t="shared" si="0"/>
        <v>23793</v>
      </c>
      <c r="E107" s="14">
        <v>0.23</v>
      </c>
      <c r="F107" s="13">
        <f t="shared" si="16"/>
        <v>21505</v>
      </c>
      <c r="G107" s="22">
        <v>1.7999999999999999E-2</v>
      </c>
      <c r="H107" s="13">
        <f t="shared" si="17"/>
        <v>1682.9999999999998</v>
      </c>
      <c r="I107" s="11">
        <v>605</v>
      </c>
      <c r="J107" s="14">
        <v>0</v>
      </c>
      <c r="K107" s="15">
        <f t="shared" si="18"/>
        <v>0</v>
      </c>
      <c r="L107" s="16">
        <f t="shared" si="19"/>
        <v>935</v>
      </c>
      <c r="M107" s="11">
        <f t="shared" si="20"/>
        <v>1345.3450999999998</v>
      </c>
      <c r="N107" s="17">
        <f t="shared" si="21"/>
        <v>7426.6548999999941</v>
      </c>
      <c r="O107" s="18">
        <f t="shared" si="22"/>
        <v>7.9429464171122927E-2</v>
      </c>
      <c r="Q107" s="54">
        <f>Таблица25544[[#This Row],[Витрина]]*15%</f>
        <v>14025</v>
      </c>
      <c r="R107" s="56">
        <f>Таблица25544[[#This Row],[Витрина]]-Q107</f>
        <v>79475</v>
      </c>
      <c r="S107" s="57">
        <f>Таблица25544[[#This Row],[Витрина]]*10%</f>
        <v>9350</v>
      </c>
      <c r="T107" s="56">
        <f>Таблица25544[[#This Row],[Витрина]]-(Q107+S107)</f>
        <v>70125</v>
      </c>
    </row>
    <row r="108" spans="1:20" hidden="1">
      <c r="A108" s="24" t="s">
        <v>106</v>
      </c>
      <c r="B108" s="10">
        <v>63000</v>
      </c>
      <c r="C108" s="10">
        <v>98000</v>
      </c>
      <c r="D108" s="11">
        <f t="shared" si="0"/>
        <v>24909</v>
      </c>
      <c r="E108" s="14">
        <v>0.23</v>
      </c>
      <c r="F108" s="13">
        <f t="shared" si="16"/>
        <v>22540</v>
      </c>
      <c r="G108" s="22">
        <v>1.7999999999999999E-2</v>
      </c>
      <c r="H108" s="13">
        <f t="shared" si="17"/>
        <v>1763.9999999999998</v>
      </c>
      <c r="I108" s="11">
        <v>605</v>
      </c>
      <c r="J108" s="14">
        <v>0</v>
      </c>
      <c r="K108" s="15">
        <f t="shared" si="18"/>
        <v>0</v>
      </c>
      <c r="L108" s="16">
        <f t="shared" si="19"/>
        <v>980</v>
      </c>
      <c r="M108" s="11">
        <f t="shared" si="20"/>
        <v>1410.6562999999999</v>
      </c>
      <c r="N108" s="17">
        <f t="shared" si="21"/>
        <v>7700.3436999999976</v>
      </c>
      <c r="O108" s="18">
        <f t="shared" si="22"/>
        <v>7.8574935714285685E-2</v>
      </c>
      <c r="Q108" s="54">
        <f>Таблица25544[[#This Row],[Витрина]]*15%</f>
        <v>14700</v>
      </c>
      <c r="R108" s="56">
        <f>Таблица25544[[#This Row],[Витрина]]-Q108</f>
        <v>83300</v>
      </c>
      <c r="S108" s="57">
        <f>Таблица25544[[#This Row],[Витрина]]*10%</f>
        <v>9800</v>
      </c>
      <c r="T108" s="56">
        <f>Таблица25544[[#This Row],[Витрина]]-(Q108+S108)</f>
        <v>73500</v>
      </c>
    </row>
    <row r="109" spans="1:20" hidden="1">
      <c r="A109" s="24" t="s">
        <v>107</v>
      </c>
      <c r="B109" s="10">
        <v>74000</v>
      </c>
      <c r="C109" s="10">
        <v>115000</v>
      </c>
      <c r="D109" s="11">
        <f t="shared" si="0"/>
        <v>29125</v>
      </c>
      <c r="E109" s="14">
        <v>0.23</v>
      </c>
      <c r="F109" s="13">
        <f t="shared" si="16"/>
        <v>26450</v>
      </c>
      <c r="G109" s="22">
        <v>1.7999999999999999E-2</v>
      </c>
      <c r="H109" s="13">
        <f t="shared" si="17"/>
        <v>2070</v>
      </c>
      <c r="I109" s="11">
        <v>605</v>
      </c>
      <c r="J109" s="14">
        <v>0</v>
      </c>
      <c r="K109" s="15">
        <f t="shared" si="18"/>
        <v>0</v>
      </c>
      <c r="L109" s="16">
        <f t="shared" si="19"/>
        <v>1150</v>
      </c>
      <c r="M109" s="11">
        <f t="shared" si="20"/>
        <v>1657.3874999999998</v>
      </c>
      <c r="N109" s="17">
        <f t="shared" si="21"/>
        <v>9067.6125000000029</v>
      </c>
      <c r="O109" s="18">
        <f t="shared" si="22"/>
        <v>7.884880434782611E-2</v>
      </c>
      <c r="Q109" s="54">
        <f>Таблица25544[[#This Row],[Витрина]]*15%</f>
        <v>17250</v>
      </c>
      <c r="R109" s="56">
        <f>Таблица25544[[#This Row],[Витрина]]-Q109</f>
        <v>97750</v>
      </c>
      <c r="S109" s="57">
        <f>Таблица25544[[#This Row],[Витрина]]*10%</f>
        <v>11500</v>
      </c>
      <c r="T109" s="56">
        <f>Таблица25544[[#This Row],[Витрина]]-(Q109+S109)</f>
        <v>86250</v>
      </c>
    </row>
    <row r="110" spans="1:20" hidden="1">
      <c r="A110" s="8" t="s">
        <v>108</v>
      </c>
      <c r="D110" s="11" t="str">
        <f t="shared" si="0"/>
        <v/>
      </c>
      <c r="E110" s="14"/>
      <c r="F110" s="13" t="str">
        <f t="shared" si="16"/>
        <v/>
      </c>
      <c r="G110" s="22">
        <v>1.7999999999999999E-2</v>
      </c>
      <c r="H110" s="13" t="str">
        <f t="shared" si="17"/>
        <v/>
      </c>
      <c r="I110" s="11"/>
      <c r="J110" s="14">
        <v>0</v>
      </c>
      <c r="K110" s="15" t="str">
        <f t="shared" si="18"/>
        <v/>
      </c>
      <c r="L110" s="16">
        <f t="shared" si="19"/>
        <v>0</v>
      </c>
      <c r="M110" s="11" t="str">
        <f t="shared" si="20"/>
        <v/>
      </c>
      <c r="N110" s="17" t="str">
        <f t="shared" si="21"/>
        <v/>
      </c>
      <c r="O110" s="18" t="str">
        <f t="shared" si="22"/>
        <v/>
      </c>
      <c r="Q110" s="54">
        <f>Таблица25544[[#This Row],[Витрина]]*15%</f>
        <v>0</v>
      </c>
      <c r="R110" s="56">
        <f>Таблица25544[[#This Row],[Витрина]]-Q110</f>
        <v>0</v>
      </c>
      <c r="S110" s="57">
        <f>Таблица25544[[#This Row],[Витрина]]*10%</f>
        <v>0</v>
      </c>
      <c r="T110" s="56">
        <f>Таблица25544[[#This Row],[Витрина]]-(Q110+S110)</f>
        <v>0</v>
      </c>
    </row>
    <row r="111" spans="1:20" hidden="1">
      <c r="A111" s="21" t="s">
        <v>109</v>
      </c>
      <c r="C111" s="10">
        <v>116990</v>
      </c>
      <c r="D111" s="11">
        <f t="shared" si="0"/>
        <v>29618.52</v>
      </c>
      <c r="E111" s="14">
        <v>0.23</v>
      </c>
      <c r="F111" s="13">
        <f t="shared" si="16"/>
        <v>26907.7</v>
      </c>
      <c r="G111" s="22">
        <v>1.7999999999999999E-2</v>
      </c>
      <c r="H111" s="13">
        <f t="shared" si="17"/>
        <v>2105.8199999999997</v>
      </c>
      <c r="I111" s="11">
        <v>605</v>
      </c>
      <c r="J111" s="14">
        <v>0</v>
      </c>
      <c r="K111" s="15">
        <f t="shared" si="18"/>
        <v>0</v>
      </c>
      <c r="L111" s="16">
        <f t="shared" si="19"/>
        <v>1169.9000000000001</v>
      </c>
      <c r="M111" s="11">
        <f t="shared" si="20"/>
        <v>1686.2695639999997</v>
      </c>
      <c r="N111" s="17">
        <f t="shared" si="21"/>
        <v>84515.310436</v>
      </c>
      <c r="O111" s="18">
        <f t="shared" si="22"/>
        <v>0.72241482550645353</v>
      </c>
      <c r="Q111" s="54">
        <f>Таблица25544[[#This Row],[Витрина]]*15%</f>
        <v>17548.5</v>
      </c>
      <c r="R111" s="56">
        <f>Таблица25544[[#This Row],[Витрина]]-Q111</f>
        <v>99441.5</v>
      </c>
      <c r="S111" s="57">
        <f>Таблица25544[[#This Row],[Витрина]]*10%</f>
        <v>11699</v>
      </c>
      <c r="T111" s="56">
        <f>Таблица25544[[#This Row],[Витрина]]-(Q111+S111)</f>
        <v>87742.5</v>
      </c>
    </row>
    <row r="112" spans="1:20" hidden="1">
      <c r="A112" s="21" t="s">
        <v>111</v>
      </c>
      <c r="B112" s="10">
        <v>66000</v>
      </c>
      <c r="C112" s="10">
        <v>102500</v>
      </c>
      <c r="D112" s="11">
        <f t="shared" si="0"/>
        <v>26025</v>
      </c>
      <c r="E112" s="14">
        <v>0.23</v>
      </c>
      <c r="F112" s="13">
        <f t="shared" si="16"/>
        <v>23575</v>
      </c>
      <c r="G112" s="22">
        <v>1.7999999999999999E-2</v>
      </c>
      <c r="H112" s="13">
        <f t="shared" si="17"/>
        <v>1844.9999999999998</v>
      </c>
      <c r="I112" s="11">
        <v>605</v>
      </c>
      <c r="J112" s="14">
        <v>0</v>
      </c>
      <c r="K112" s="15">
        <f t="shared" si="18"/>
        <v>0</v>
      </c>
      <c r="L112" s="16">
        <f t="shared" si="19"/>
        <v>1025</v>
      </c>
      <c r="M112" s="11">
        <f t="shared" si="20"/>
        <v>1475.9674999999997</v>
      </c>
      <c r="N112" s="17">
        <f t="shared" si="21"/>
        <v>7974.0325000000012</v>
      </c>
      <c r="O112" s="18">
        <f t="shared" si="22"/>
        <v>7.7795439024390262E-2</v>
      </c>
      <c r="Q112" s="54">
        <f>Таблица25544[[#This Row],[Витрина]]*15%</f>
        <v>15375</v>
      </c>
      <c r="R112" s="56">
        <f>Таблица25544[[#This Row],[Витрина]]-Q112</f>
        <v>87125</v>
      </c>
      <c r="S112" s="57">
        <f>Таблица25544[[#This Row],[Витрина]]*10%</f>
        <v>10250</v>
      </c>
      <c r="T112" s="56">
        <f>Таблица25544[[#This Row],[Витрина]]-(Q112+S112)</f>
        <v>76875</v>
      </c>
    </row>
    <row r="113" spans="1:20" hidden="1">
      <c r="A113" s="21" t="s">
        <v>112</v>
      </c>
      <c r="C113" s="10">
        <v>116990</v>
      </c>
      <c r="D113" s="11">
        <f t="shared" si="0"/>
        <v>29618.52</v>
      </c>
      <c r="E113" s="14">
        <v>0.23</v>
      </c>
      <c r="F113" s="13">
        <f t="shared" si="16"/>
        <v>26907.7</v>
      </c>
      <c r="G113" s="22">
        <v>1.7999999999999999E-2</v>
      </c>
      <c r="H113" s="13">
        <f t="shared" si="17"/>
        <v>2105.8199999999997</v>
      </c>
      <c r="I113" s="11">
        <v>605</v>
      </c>
      <c r="J113" s="14">
        <v>0</v>
      </c>
      <c r="K113" s="15">
        <f t="shared" si="18"/>
        <v>0</v>
      </c>
      <c r="L113" s="16">
        <f t="shared" si="19"/>
        <v>1169.9000000000001</v>
      </c>
      <c r="M113" s="11">
        <f t="shared" si="20"/>
        <v>1686.2695639999997</v>
      </c>
      <c r="N113" s="17">
        <f t="shared" si="21"/>
        <v>84515.310436</v>
      </c>
      <c r="O113" s="18">
        <f t="shared" si="22"/>
        <v>0.72241482550645353</v>
      </c>
      <c r="Q113" s="54">
        <f>Таблица25544[[#This Row],[Витрина]]*15%</f>
        <v>17548.5</v>
      </c>
      <c r="R113" s="56">
        <f>Таблица25544[[#This Row],[Витрина]]-Q113</f>
        <v>99441.5</v>
      </c>
      <c r="S113" s="57">
        <f>Таблица25544[[#This Row],[Витрина]]*10%</f>
        <v>11699</v>
      </c>
      <c r="T113" s="56">
        <f>Таблица25544[[#This Row],[Витрина]]-(Q113+S113)</f>
        <v>87742.5</v>
      </c>
    </row>
    <row r="114" spans="1:20" hidden="1">
      <c r="A114" s="26" t="s">
        <v>113</v>
      </c>
      <c r="B114" s="10">
        <v>69000</v>
      </c>
      <c r="C114" s="10">
        <v>107000</v>
      </c>
      <c r="D114" s="11">
        <f t="shared" si="0"/>
        <v>27141</v>
      </c>
      <c r="E114" s="14">
        <v>0.23</v>
      </c>
      <c r="F114" s="13">
        <f t="shared" ref="F114:F150" si="23">IF(AND(C114&lt;&gt;"",E114&lt;&gt;""),C114*E114,"")</f>
        <v>24610</v>
      </c>
      <c r="G114" s="22">
        <v>1.7999999999999999E-2</v>
      </c>
      <c r="H114" s="13">
        <f t="shared" ref="H114:H150" si="24">IF(AND(C114&lt;&gt;"",G114&lt;&gt;""),C114*G114,"")</f>
        <v>1925.9999999999998</v>
      </c>
      <c r="I114" s="11">
        <v>605</v>
      </c>
      <c r="J114" s="14">
        <v>0</v>
      </c>
      <c r="K114" s="15">
        <f t="shared" ref="K114:K150" si="25">IF(AND(C114&lt;&gt;"",J114&lt;&gt;""),C114*J114,"")</f>
        <v>0</v>
      </c>
      <c r="L114" s="16">
        <f t="shared" ref="L114:L150" si="26">IFERROR(C114*1%," ")</f>
        <v>1070</v>
      </c>
      <c r="M114" s="11">
        <f t="shared" ref="M114:M150" si="27">IFERROR((C114-D114)*1.93%," ")</f>
        <v>1541.2786999999998</v>
      </c>
      <c r="N114" s="17">
        <f t="shared" ref="N114:N150" si="28">IF(AND(C114&lt;&gt;"",D114&lt;&gt;"",L114&lt;&gt;""),C114-(B114+D114+L114+M114),"")</f>
        <v>8247.7213000000047</v>
      </c>
      <c r="O114" s="18">
        <f t="shared" ref="O114:O150" si="29">IFERROR((N114/C114)*100%," ")</f>
        <v>7.7081507476635558E-2</v>
      </c>
      <c r="Q114" s="54">
        <f>Таблица25544[[#This Row],[Витрина]]*15%</f>
        <v>16050</v>
      </c>
      <c r="R114" s="56">
        <f>Таблица25544[[#This Row],[Витрина]]-Q114</f>
        <v>90950</v>
      </c>
      <c r="S114" s="57">
        <f>Таблица25544[[#This Row],[Витрина]]*10%</f>
        <v>10700</v>
      </c>
      <c r="T114" s="56">
        <f>Таблица25544[[#This Row],[Витрина]]-(Q114+S114)</f>
        <v>80250</v>
      </c>
    </row>
    <row r="115" spans="1:20" hidden="1">
      <c r="A115" s="21" t="s">
        <v>114</v>
      </c>
      <c r="B115" s="10">
        <v>79000</v>
      </c>
      <c r="C115" s="10">
        <v>122000</v>
      </c>
      <c r="D115" s="11">
        <f t="shared" si="0"/>
        <v>30861</v>
      </c>
      <c r="E115" s="14">
        <v>0.23</v>
      </c>
      <c r="F115" s="13">
        <f t="shared" si="23"/>
        <v>28060</v>
      </c>
      <c r="G115" s="22">
        <v>1.7999999999999999E-2</v>
      </c>
      <c r="H115" s="13">
        <f t="shared" si="24"/>
        <v>2196</v>
      </c>
      <c r="I115" s="11">
        <v>605</v>
      </c>
      <c r="J115" s="14">
        <v>0</v>
      </c>
      <c r="K115" s="15">
        <f t="shared" si="25"/>
        <v>0</v>
      </c>
      <c r="L115" s="16">
        <f t="shared" si="26"/>
        <v>1220</v>
      </c>
      <c r="M115" s="11">
        <f t="shared" si="27"/>
        <v>1758.9826999999998</v>
      </c>
      <c r="N115" s="17">
        <f t="shared" si="28"/>
        <v>9160.0173000000068</v>
      </c>
      <c r="O115" s="18">
        <f t="shared" si="29"/>
        <v>7.5082109016393492E-2</v>
      </c>
      <c r="Q115" s="54">
        <f>Таблица25544[[#This Row],[Витрина]]*15%</f>
        <v>18300</v>
      </c>
      <c r="R115" s="56">
        <f>Таблица25544[[#This Row],[Витрина]]-Q115</f>
        <v>103700</v>
      </c>
      <c r="S115" s="57">
        <f>Таблица25544[[#This Row],[Витрина]]*10%</f>
        <v>12200</v>
      </c>
      <c r="T115" s="56">
        <f>Таблица25544[[#This Row],[Витрина]]-(Q115+S115)</f>
        <v>91500</v>
      </c>
    </row>
    <row r="116" spans="1:20" hidden="1">
      <c r="A116" s="21" t="s">
        <v>115</v>
      </c>
      <c r="B116" s="10">
        <v>80000</v>
      </c>
      <c r="C116" s="10">
        <v>123900</v>
      </c>
      <c r="D116" s="11">
        <f t="shared" si="0"/>
        <v>31332.2</v>
      </c>
      <c r="E116" s="14">
        <v>0.23</v>
      </c>
      <c r="F116" s="13">
        <f t="shared" si="23"/>
        <v>28497</v>
      </c>
      <c r="G116" s="22">
        <v>1.7999999999999999E-2</v>
      </c>
      <c r="H116" s="13">
        <f t="shared" si="24"/>
        <v>2230.1999999999998</v>
      </c>
      <c r="I116" s="11">
        <v>605</v>
      </c>
      <c r="J116" s="14">
        <v>0</v>
      </c>
      <c r="K116" s="15">
        <f t="shared" si="25"/>
        <v>0</v>
      </c>
      <c r="L116" s="16">
        <f t="shared" si="26"/>
        <v>1239</v>
      </c>
      <c r="M116" s="11">
        <f t="shared" si="27"/>
        <v>1786.5585399999998</v>
      </c>
      <c r="N116" s="17">
        <f t="shared" si="28"/>
        <v>9542.2414600000047</v>
      </c>
      <c r="O116" s="18">
        <f t="shared" si="29"/>
        <v>7.7015669572235712E-2</v>
      </c>
      <c r="Q116" s="54">
        <f>Таблица25544[[#This Row],[Витрина]]*15%</f>
        <v>18585</v>
      </c>
      <c r="R116" s="56">
        <f>Таблица25544[[#This Row],[Витрина]]-Q116</f>
        <v>105315</v>
      </c>
      <c r="S116" s="57">
        <f>Таблица25544[[#This Row],[Витрина]]*10%</f>
        <v>12390</v>
      </c>
      <c r="T116" s="56">
        <f>Таблица25544[[#This Row],[Витрина]]-(Q116+S116)</f>
        <v>92925</v>
      </c>
    </row>
    <row r="117" spans="1:20" hidden="1">
      <c r="A117" s="21" t="s">
        <v>116</v>
      </c>
      <c r="B117" s="10">
        <v>79500</v>
      </c>
      <c r="C117" s="10">
        <v>123000</v>
      </c>
      <c r="D117" s="11">
        <f t="shared" si="0"/>
        <v>31109</v>
      </c>
      <c r="E117" s="14">
        <v>0.23</v>
      </c>
      <c r="F117" s="13">
        <f t="shared" si="23"/>
        <v>28290</v>
      </c>
      <c r="G117" s="22">
        <v>1.7999999999999999E-2</v>
      </c>
      <c r="H117" s="13">
        <f t="shared" si="24"/>
        <v>2214</v>
      </c>
      <c r="I117" s="11">
        <v>605</v>
      </c>
      <c r="J117" s="14">
        <v>0</v>
      </c>
      <c r="K117" s="15">
        <f t="shared" si="25"/>
        <v>0</v>
      </c>
      <c r="L117" s="16">
        <f t="shared" si="26"/>
        <v>1230</v>
      </c>
      <c r="M117" s="11">
        <f t="shared" si="27"/>
        <v>1773.4962999999998</v>
      </c>
      <c r="N117" s="17">
        <f t="shared" si="28"/>
        <v>9387.5037000000011</v>
      </c>
      <c r="O117" s="18">
        <f t="shared" si="29"/>
        <v>7.6321168292682942E-2</v>
      </c>
      <c r="Q117" s="54">
        <f>Таблица25544[[#This Row],[Витрина]]*15%</f>
        <v>18450</v>
      </c>
      <c r="R117" s="56">
        <f>Таблица25544[[#This Row],[Витрина]]-Q117</f>
        <v>104550</v>
      </c>
      <c r="S117" s="57">
        <f>Таблица25544[[#This Row],[Витрина]]*10%</f>
        <v>12300</v>
      </c>
      <c r="T117" s="56">
        <f>Таблица25544[[#This Row],[Витрина]]-(Q117+S117)</f>
        <v>92250</v>
      </c>
    </row>
    <row r="118" spans="1:20" hidden="1">
      <c r="A118" s="21" t="s">
        <v>117</v>
      </c>
      <c r="B118" s="10">
        <v>81500</v>
      </c>
      <c r="C118" s="10">
        <v>126500</v>
      </c>
      <c r="D118" s="11">
        <f t="shared" si="0"/>
        <v>31977</v>
      </c>
      <c r="E118" s="14">
        <v>0.23</v>
      </c>
      <c r="F118" s="13">
        <f t="shared" si="23"/>
        <v>29095</v>
      </c>
      <c r="G118" s="22">
        <v>1.7999999999999999E-2</v>
      </c>
      <c r="H118" s="13">
        <f t="shared" si="24"/>
        <v>2277</v>
      </c>
      <c r="I118" s="11">
        <v>605</v>
      </c>
      <c r="J118" s="14">
        <v>0</v>
      </c>
      <c r="K118" s="15">
        <f t="shared" si="25"/>
        <v>0</v>
      </c>
      <c r="L118" s="16">
        <f t="shared" si="26"/>
        <v>1265</v>
      </c>
      <c r="M118" s="11">
        <f t="shared" si="27"/>
        <v>1824.2938999999999</v>
      </c>
      <c r="N118" s="17">
        <f t="shared" si="28"/>
        <v>9933.7060999999958</v>
      </c>
      <c r="O118" s="18">
        <f t="shared" si="29"/>
        <v>7.8527320948616572E-2</v>
      </c>
      <c r="Q118" s="54">
        <f>Таблица25544[[#This Row],[Витрина]]*15%</f>
        <v>18975</v>
      </c>
      <c r="R118" s="56">
        <f>Таблица25544[[#This Row],[Витрина]]-Q118</f>
        <v>107525</v>
      </c>
      <c r="S118" s="57">
        <f>Таблица25544[[#This Row],[Витрина]]*10%</f>
        <v>12650</v>
      </c>
      <c r="T118" s="56">
        <f>Таблица25544[[#This Row],[Витрина]]-(Q118+S118)</f>
        <v>94875</v>
      </c>
    </row>
    <row r="119" spans="1:20" hidden="1">
      <c r="A119" s="21" t="s">
        <v>118</v>
      </c>
      <c r="B119" s="10">
        <v>84000</v>
      </c>
      <c r="C119" s="10">
        <v>126500</v>
      </c>
      <c r="D119" s="11">
        <f t="shared" si="0"/>
        <v>31977</v>
      </c>
      <c r="E119" s="14">
        <v>0.23</v>
      </c>
      <c r="F119" s="13">
        <f t="shared" si="23"/>
        <v>29095</v>
      </c>
      <c r="G119" s="22">
        <v>1.7999999999999999E-2</v>
      </c>
      <c r="H119" s="13">
        <f t="shared" si="24"/>
        <v>2277</v>
      </c>
      <c r="I119" s="11">
        <v>605</v>
      </c>
      <c r="J119" s="14">
        <v>0</v>
      </c>
      <c r="K119" s="15">
        <f t="shared" si="25"/>
        <v>0</v>
      </c>
      <c r="L119" s="16">
        <f t="shared" si="26"/>
        <v>1265</v>
      </c>
      <c r="M119" s="11">
        <f t="shared" si="27"/>
        <v>1824.2938999999999</v>
      </c>
      <c r="N119" s="17">
        <f t="shared" si="28"/>
        <v>7433.7060999999958</v>
      </c>
      <c r="O119" s="18">
        <f t="shared" si="29"/>
        <v>5.8764475098814196E-2</v>
      </c>
      <c r="Q119" s="54">
        <f>Таблица25544[[#This Row],[Витрина]]*15%</f>
        <v>18975</v>
      </c>
      <c r="R119" s="56">
        <f>Таблица25544[[#This Row],[Витрина]]-Q119</f>
        <v>107525</v>
      </c>
      <c r="S119" s="57">
        <f>Таблица25544[[#This Row],[Витрина]]*10%</f>
        <v>12650</v>
      </c>
      <c r="T119" s="56">
        <f>Таблица25544[[#This Row],[Витрина]]-(Q119+S119)</f>
        <v>94875</v>
      </c>
    </row>
    <row r="120" spans="1:20" hidden="1">
      <c r="A120" s="21" t="s">
        <v>119</v>
      </c>
      <c r="B120" s="10">
        <v>75500</v>
      </c>
      <c r="C120" s="10">
        <v>117000</v>
      </c>
      <c r="D120" s="11">
        <f t="shared" si="0"/>
        <v>29621</v>
      </c>
      <c r="E120" s="14">
        <v>0.23</v>
      </c>
      <c r="F120" s="13">
        <f t="shared" si="23"/>
        <v>26910</v>
      </c>
      <c r="G120" s="22">
        <v>1.7999999999999999E-2</v>
      </c>
      <c r="H120" s="13">
        <f t="shared" si="24"/>
        <v>2106</v>
      </c>
      <c r="I120" s="11">
        <v>605</v>
      </c>
      <c r="J120" s="14">
        <v>0</v>
      </c>
      <c r="K120" s="15">
        <f t="shared" si="25"/>
        <v>0</v>
      </c>
      <c r="L120" s="16">
        <f t="shared" si="26"/>
        <v>1170</v>
      </c>
      <c r="M120" s="11">
        <f t="shared" si="27"/>
        <v>1686.4146999999998</v>
      </c>
      <c r="N120" s="17">
        <f t="shared" si="28"/>
        <v>9022.5853000000061</v>
      </c>
      <c r="O120" s="18">
        <f t="shared" si="29"/>
        <v>7.7116113675213732E-2</v>
      </c>
      <c r="Q120" s="54">
        <f>Таблица25544[[#This Row],[Витрина]]*15%</f>
        <v>17550</v>
      </c>
      <c r="R120" s="56">
        <f>Таблица25544[[#This Row],[Витрина]]-Q120</f>
        <v>99450</v>
      </c>
      <c r="S120" s="57">
        <f>Таблица25544[[#This Row],[Витрина]]*10%</f>
        <v>11700</v>
      </c>
      <c r="T120" s="56">
        <f>Таблица25544[[#This Row],[Витрина]]-(Q120+S120)</f>
        <v>87750</v>
      </c>
    </row>
    <row r="121" spans="1:20" hidden="1">
      <c r="A121" s="21" t="s">
        <v>120</v>
      </c>
      <c r="B121" s="10">
        <v>73500</v>
      </c>
      <c r="C121" s="10">
        <v>114000</v>
      </c>
      <c r="D121" s="11">
        <f t="shared" si="0"/>
        <v>28877</v>
      </c>
      <c r="E121" s="14">
        <v>0.23</v>
      </c>
      <c r="F121" s="13">
        <f t="shared" si="23"/>
        <v>26220</v>
      </c>
      <c r="G121" s="22">
        <v>1.7999999999999999E-2</v>
      </c>
      <c r="H121" s="13">
        <f t="shared" si="24"/>
        <v>2052</v>
      </c>
      <c r="I121" s="11">
        <v>605</v>
      </c>
      <c r="J121" s="14">
        <v>0</v>
      </c>
      <c r="K121" s="15">
        <f t="shared" si="25"/>
        <v>0</v>
      </c>
      <c r="L121" s="16">
        <f t="shared" si="26"/>
        <v>1140</v>
      </c>
      <c r="M121" s="11">
        <f t="shared" si="27"/>
        <v>1642.8738999999998</v>
      </c>
      <c r="N121" s="17">
        <f t="shared" si="28"/>
        <v>8840.126099999994</v>
      </c>
      <c r="O121" s="18">
        <f t="shared" si="29"/>
        <v>7.7544965789473633E-2</v>
      </c>
      <c r="Q121" s="54">
        <f>Таблица25544[[#This Row],[Витрина]]*15%</f>
        <v>17100</v>
      </c>
      <c r="R121" s="56">
        <f>Таблица25544[[#This Row],[Витрина]]-Q121</f>
        <v>96900</v>
      </c>
      <c r="S121" s="57">
        <f>Таблица25544[[#This Row],[Витрина]]*10%</f>
        <v>11400</v>
      </c>
      <c r="T121" s="56">
        <f>Таблица25544[[#This Row],[Витрина]]-(Q121+S121)</f>
        <v>85500</v>
      </c>
    </row>
    <row r="122" spans="1:20" hidden="1">
      <c r="A122" s="28" t="s">
        <v>121</v>
      </c>
      <c r="D122" s="11" t="str">
        <f t="shared" si="0"/>
        <v/>
      </c>
      <c r="E122" s="14"/>
      <c r="F122" s="13" t="str">
        <f t="shared" si="23"/>
        <v/>
      </c>
      <c r="G122" s="22">
        <v>1.7999999999999999E-2</v>
      </c>
      <c r="H122" s="13" t="str">
        <f t="shared" si="24"/>
        <v/>
      </c>
      <c r="I122" s="11"/>
      <c r="J122" s="14">
        <v>0</v>
      </c>
      <c r="K122" s="15" t="str">
        <f t="shared" si="25"/>
        <v/>
      </c>
      <c r="L122" s="16">
        <f t="shared" si="26"/>
        <v>0</v>
      </c>
      <c r="M122" s="11" t="str">
        <f t="shared" si="27"/>
        <v/>
      </c>
      <c r="N122" s="17" t="str">
        <f t="shared" si="28"/>
        <v/>
      </c>
      <c r="O122" s="18" t="str">
        <f t="shared" si="29"/>
        <v/>
      </c>
      <c r="Q122" s="54">
        <f>Таблица25544[[#This Row],[Витрина]]*15%</f>
        <v>0</v>
      </c>
      <c r="R122" s="56">
        <f>Таблица25544[[#This Row],[Витрина]]-Q122</f>
        <v>0</v>
      </c>
      <c r="S122" s="57">
        <f>Таблица25544[[#This Row],[Витрина]]*10%</f>
        <v>0</v>
      </c>
      <c r="T122" s="56">
        <f>Таблица25544[[#This Row],[Витрина]]-(Q122+S122)</f>
        <v>0</v>
      </c>
    </row>
    <row r="123" spans="1:20" hidden="1">
      <c r="A123" t="s">
        <v>122</v>
      </c>
      <c r="B123" s="10">
        <v>12000</v>
      </c>
      <c r="C123" s="10">
        <v>24990</v>
      </c>
      <c r="D123" s="11">
        <f t="shared" si="0"/>
        <v>6792.5199999999995</v>
      </c>
      <c r="E123" s="14">
        <v>0.23</v>
      </c>
      <c r="F123" s="13">
        <f t="shared" si="23"/>
        <v>5747.7</v>
      </c>
      <c r="G123" s="22">
        <v>1.7999999999999999E-2</v>
      </c>
      <c r="H123" s="13">
        <f t="shared" si="24"/>
        <v>449.82</v>
      </c>
      <c r="I123" s="13">
        <v>595</v>
      </c>
      <c r="J123" s="14">
        <v>0</v>
      </c>
      <c r="K123" s="15">
        <f t="shared" si="25"/>
        <v>0</v>
      </c>
      <c r="L123" s="16">
        <f t="shared" si="26"/>
        <v>249.9</v>
      </c>
      <c r="M123" s="11">
        <f t="shared" si="27"/>
        <v>351.21136399999995</v>
      </c>
      <c r="N123" s="17">
        <f t="shared" si="28"/>
        <v>5596.3686359999992</v>
      </c>
      <c r="O123" s="18">
        <f t="shared" si="29"/>
        <v>0.22394432316926768</v>
      </c>
      <c r="Q123" s="54">
        <f>Таблица25544[[#This Row],[Витрина]]*15%</f>
        <v>3748.5</v>
      </c>
      <c r="R123" s="56">
        <f>Таблица25544[[#This Row],[Витрина]]-Q123</f>
        <v>21241.5</v>
      </c>
      <c r="S123" s="57">
        <f>Таблица25544[[#This Row],[Витрина]]*10%</f>
        <v>2499</v>
      </c>
      <c r="T123" s="56">
        <f>Таблица25544[[#This Row],[Витрина]]-(Q123+S123)</f>
        <v>18742.5</v>
      </c>
    </row>
    <row r="124" spans="1:20" hidden="1">
      <c r="A124" t="s">
        <v>123</v>
      </c>
      <c r="B124" s="10">
        <v>12000</v>
      </c>
      <c r="C124" s="10">
        <v>24990</v>
      </c>
      <c r="D124" s="11">
        <f t="shared" si="0"/>
        <v>6792.5199999999995</v>
      </c>
      <c r="E124" s="14">
        <v>0.23</v>
      </c>
      <c r="F124" s="13">
        <f t="shared" si="23"/>
        <v>5747.7</v>
      </c>
      <c r="G124" s="22">
        <v>1.7999999999999999E-2</v>
      </c>
      <c r="H124" s="13">
        <f t="shared" si="24"/>
        <v>449.82</v>
      </c>
      <c r="I124" s="13">
        <v>595</v>
      </c>
      <c r="J124" s="14">
        <v>0</v>
      </c>
      <c r="K124" s="15">
        <f t="shared" si="25"/>
        <v>0</v>
      </c>
      <c r="L124" s="16">
        <f t="shared" si="26"/>
        <v>249.9</v>
      </c>
      <c r="M124" s="11">
        <f t="shared" si="27"/>
        <v>351.21136399999995</v>
      </c>
      <c r="N124" s="17">
        <f t="shared" si="28"/>
        <v>5596.3686359999992</v>
      </c>
      <c r="O124" s="18">
        <f t="shared" si="29"/>
        <v>0.22394432316926768</v>
      </c>
      <c r="Q124" s="54">
        <f>Таблица25544[[#This Row],[Витрина]]*15%</f>
        <v>3748.5</v>
      </c>
      <c r="R124" s="56">
        <f>Таблица25544[[#This Row],[Витрина]]-Q124</f>
        <v>21241.5</v>
      </c>
      <c r="S124" s="57">
        <f>Таблица25544[[#This Row],[Витрина]]*10%</f>
        <v>2499</v>
      </c>
      <c r="T124" s="56">
        <f>Таблица25544[[#This Row],[Витрина]]-(Q124+S124)</f>
        <v>18742.5</v>
      </c>
    </row>
    <row r="125" spans="1:20" hidden="1">
      <c r="A125" s="19" t="s">
        <v>124</v>
      </c>
      <c r="B125" s="10">
        <v>16500</v>
      </c>
      <c r="C125" s="10">
        <v>34490</v>
      </c>
      <c r="D125" s="11">
        <f t="shared" si="0"/>
        <v>9148.52</v>
      </c>
      <c r="E125" s="14">
        <v>0.23</v>
      </c>
      <c r="F125" s="13">
        <f t="shared" si="23"/>
        <v>7932.7000000000007</v>
      </c>
      <c r="G125" s="22">
        <v>1.7999999999999999E-2</v>
      </c>
      <c r="H125" s="13">
        <f t="shared" si="24"/>
        <v>620.81999999999994</v>
      </c>
      <c r="I125" s="13">
        <v>595</v>
      </c>
      <c r="J125" s="14">
        <v>0</v>
      </c>
      <c r="K125" s="15">
        <f t="shared" si="25"/>
        <v>0</v>
      </c>
      <c r="L125" s="16">
        <f t="shared" si="26"/>
        <v>344.90000000000003</v>
      </c>
      <c r="M125" s="11">
        <f t="shared" si="27"/>
        <v>489.09056399999992</v>
      </c>
      <c r="N125" s="17">
        <f t="shared" si="28"/>
        <v>8007.4894359999998</v>
      </c>
      <c r="O125" s="18">
        <f t="shared" si="29"/>
        <v>0.23216843827196287</v>
      </c>
      <c r="Q125" s="54">
        <f>Таблица25544[[#This Row],[Витрина]]*15%</f>
        <v>5173.5</v>
      </c>
      <c r="R125" s="56">
        <f>Таблица25544[[#This Row],[Витрина]]-Q125</f>
        <v>29316.5</v>
      </c>
      <c r="S125" s="57">
        <f>Таблица25544[[#This Row],[Витрина]]*10%</f>
        <v>3449</v>
      </c>
      <c r="T125" s="56">
        <f>Таблица25544[[#This Row],[Витрина]]-(Q125+S125)</f>
        <v>25867.5</v>
      </c>
    </row>
    <row r="126" spans="1:20" hidden="1">
      <c r="A126" t="s">
        <v>125</v>
      </c>
      <c r="B126" s="10">
        <v>12800</v>
      </c>
      <c r="D126" s="11" t="str">
        <f t="shared" si="0"/>
        <v/>
      </c>
      <c r="E126" s="14"/>
      <c r="F126" s="13" t="str">
        <f t="shared" si="23"/>
        <v/>
      </c>
      <c r="G126" s="22">
        <v>1.7999999999999999E-2</v>
      </c>
      <c r="H126" s="13" t="str">
        <f t="shared" si="24"/>
        <v/>
      </c>
      <c r="I126" s="11"/>
      <c r="J126" s="14">
        <v>0</v>
      </c>
      <c r="K126" s="15" t="str">
        <f t="shared" si="25"/>
        <v/>
      </c>
      <c r="L126" s="16">
        <f t="shared" si="26"/>
        <v>0</v>
      </c>
      <c r="M126" s="11" t="str">
        <f t="shared" si="27"/>
        <v/>
      </c>
      <c r="N126" s="17" t="str">
        <f t="shared" si="28"/>
        <v/>
      </c>
      <c r="O126" s="18" t="str">
        <f t="shared" si="29"/>
        <v/>
      </c>
      <c r="Q126" s="54">
        <f>Таблица25544[[#This Row],[Витрина]]*15%</f>
        <v>0</v>
      </c>
      <c r="R126" s="56">
        <f>Таблица25544[[#This Row],[Витрина]]-Q126</f>
        <v>0</v>
      </c>
      <c r="S126" s="57">
        <f>Таблица25544[[#This Row],[Витрина]]*10%</f>
        <v>0</v>
      </c>
      <c r="T126" s="56">
        <f>Таблица25544[[#This Row],[Витрина]]-(Q126+S126)</f>
        <v>0</v>
      </c>
    </row>
    <row r="127" spans="1:20" hidden="1">
      <c r="A127" t="s">
        <v>126</v>
      </c>
      <c r="B127" s="10">
        <v>12800</v>
      </c>
      <c r="D127" s="11" t="str">
        <f t="shared" si="0"/>
        <v/>
      </c>
      <c r="E127" s="14"/>
      <c r="F127" s="13" t="str">
        <f t="shared" si="23"/>
        <v/>
      </c>
      <c r="G127" s="22">
        <v>1.7999999999999999E-2</v>
      </c>
      <c r="H127" s="13" t="str">
        <f t="shared" si="24"/>
        <v/>
      </c>
      <c r="I127" s="11"/>
      <c r="J127" s="14">
        <v>0</v>
      </c>
      <c r="K127" s="15" t="str">
        <f t="shared" si="25"/>
        <v/>
      </c>
      <c r="L127" s="16">
        <f t="shared" si="26"/>
        <v>0</v>
      </c>
      <c r="M127" s="11" t="str">
        <f t="shared" si="27"/>
        <v/>
      </c>
      <c r="N127" s="17" t="str">
        <f t="shared" si="28"/>
        <v/>
      </c>
      <c r="O127" s="18" t="str">
        <f t="shared" si="29"/>
        <v/>
      </c>
      <c r="Q127" s="54">
        <f>Таблица25544[[#This Row],[Витрина]]*15%</f>
        <v>0</v>
      </c>
      <c r="R127" s="56">
        <f>Таблица25544[[#This Row],[Витрина]]-Q127</f>
        <v>0</v>
      </c>
      <c r="S127" s="57">
        <f>Таблица25544[[#This Row],[Витрина]]*10%</f>
        <v>0</v>
      </c>
      <c r="T127" s="56">
        <f>Таблица25544[[#This Row],[Витрина]]-(Q127+S127)</f>
        <v>0</v>
      </c>
    </row>
    <row r="128" spans="1:20" hidden="1">
      <c r="A128" t="s">
        <v>127</v>
      </c>
      <c r="C128" s="10">
        <v>27811</v>
      </c>
      <c r="D128" s="13">
        <f t="shared" si="0"/>
        <v>7492.1280000000006</v>
      </c>
      <c r="E128" s="14">
        <v>0.23</v>
      </c>
      <c r="F128" s="13">
        <f t="shared" si="23"/>
        <v>6396.5300000000007</v>
      </c>
      <c r="G128" s="22">
        <v>1.7999999999999999E-2</v>
      </c>
      <c r="H128" s="13">
        <f t="shared" si="24"/>
        <v>500.59799999999996</v>
      </c>
      <c r="I128" s="13">
        <v>595</v>
      </c>
      <c r="J128" s="14">
        <v>0</v>
      </c>
      <c r="K128" s="15">
        <f t="shared" si="25"/>
        <v>0</v>
      </c>
      <c r="L128" s="16">
        <f t="shared" si="26"/>
        <v>278.11</v>
      </c>
      <c r="M128" s="13">
        <f t="shared" si="27"/>
        <v>392.15422959999995</v>
      </c>
      <c r="N128" s="17">
        <f t="shared" si="28"/>
        <v>19648.607770399998</v>
      </c>
      <c r="O128" s="32">
        <f t="shared" si="29"/>
        <v>0.70650489987415044</v>
      </c>
      <c r="Q128" s="54">
        <f>Таблица25544[[#This Row],[Витрина]]*15%</f>
        <v>4171.6499999999996</v>
      </c>
      <c r="R128" s="56">
        <f>Таблица25544[[#This Row],[Витрина]]-Q128</f>
        <v>23639.35</v>
      </c>
      <c r="S128" s="57">
        <f>Таблица25544[[#This Row],[Витрина]]*10%</f>
        <v>2781.1000000000004</v>
      </c>
      <c r="T128" s="56">
        <f>Таблица25544[[#This Row],[Витрина]]-(Q128+S128)</f>
        <v>20858.25</v>
      </c>
    </row>
    <row r="129" spans="1:20" hidden="1">
      <c r="A129" s="19" t="s">
        <v>128</v>
      </c>
      <c r="B129" s="10">
        <v>14200</v>
      </c>
      <c r="C129" s="10">
        <v>27811</v>
      </c>
      <c r="D129" s="13">
        <f t="shared" si="0"/>
        <v>7492.1280000000006</v>
      </c>
      <c r="E129" s="14">
        <v>0.23</v>
      </c>
      <c r="F129" s="13">
        <f t="shared" si="23"/>
        <v>6396.5300000000007</v>
      </c>
      <c r="G129" s="22">
        <v>1.7999999999999999E-2</v>
      </c>
      <c r="H129" s="13">
        <f t="shared" si="24"/>
        <v>500.59799999999996</v>
      </c>
      <c r="I129" s="13">
        <v>595</v>
      </c>
      <c r="J129" s="14">
        <v>0</v>
      </c>
      <c r="K129" s="15">
        <f t="shared" si="25"/>
        <v>0</v>
      </c>
      <c r="L129" s="16">
        <f t="shared" si="26"/>
        <v>278.11</v>
      </c>
      <c r="M129" s="13">
        <f t="shared" si="27"/>
        <v>392.15422959999995</v>
      </c>
      <c r="N129" s="17">
        <f t="shared" si="28"/>
        <v>5448.6077703999981</v>
      </c>
      <c r="O129" s="32">
        <f t="shared" si="29"/>
        <v>0.19591556471899602</v>
      </c>
      <c r="Q129" s="54">
        <f>Таблица25544[[#This Row],[Витрина]]*15%</f>
        <v>4171.6499999999996</v>
      </c>
      <c r="R129" s="56">
        <f>Таблица25544[[#This Row],[Витрина]]-Q129</f>
        <v>23639.35</v>
      </c>
      <c r="S129" s="57">
        <f>Таблица25544[[#This Row],[Витрина]]*10%</f>
        <v>2781.1000000000004</v>
      </c>
      <c r="T129" s="56">
        <f>Таблица25544[[#This Row],[Витрина]]-(Q129+S129)</f>
        <v>20858.25</v>
      </c>
    </row>
    <row r="130" spans="1:20" hidden="1">
      <c r="A130" s="19" t="s">
        <v>129</v>
      </c>
      <c r="B130" s="10">
        <v>19900</v>
      </c>
      <c r="D130" s="11" t="str">
        <f>IF(AND(F130&lt;&gt;"",H130&lt;&gt;"",I130&lt;&gt;"",K130&lt;&gt;""),F130+H130+I130+K130,"")</f>
        <v/>
      </c>
      <c r="E130" s="14"/>
      <c r="F130" s="13" t="str">
        <f t="shared" si="23"/>
        <v/>
      </c>
      <c r="G130" s="22">
        <v>1.7999999999999999E-2</v>
      </c>
      <c r="H130" s="13" t="str">
        <f t="shared" si="24"/>
        <v/>
      </c>
      <c r="I130" s="11"/>
      <c r="J130" s="14">
        <v>0</v>
      </c>
      <c r="K130" s="15" t="str">
        <f t="shared" si="25"/>
        <v/>
      </c>
      <c r="L130" s="16">
        <f t="shared" si="26"/>
        <v>0</v>
      </c>
      <c r="M130" s="11" t="str">
        <f t="shared" si="27"/>
        <v/>
      </c>
      <c r="N130" s="17" t="str">
        <f t="shared" si="28"/>
        <v/>
      </c>
      <c r="O130" s="32" t="str">
        <f t="shared" si="29"/>
        <v/>
      </c>
      <c r="Q130" s="54">
        <f>Таблица25544[[#This Row],[Витрина]]*15%</f>
        <v>0</v>
      </c>
      <c r="R130" s="56">
        <f>Таблица25544[[#This Row],[Витрина]]-Q130</f>
        <v>0</v>
      </c>
      <c r="S130" s="57">
        <f>Таблица25544[[#This Row],[Витрина]]*10%</f>
        <v>0</v>
      </c>
      <c r="T130" s="56">
        <f>Таблица25544[[#This Row],[Витрина]]-(Q130+S130)</f>
        <v>0</v>
      </c>
    </row>
    <row r="131" spans="1:20" hidden="1">
      <c r="A131" t="s">
        <v>130</v>
      </c>
      <c r="B131" s="10">
        <v>13000</v>
      </c>
      <c r="D131" s="11" t="str">
        <f t="shared" ref="D131:D137" si="30">IF(AND(F131&lt;&gt;"",H131&lt;&gt;"",I131&lt;&gt;"",K131&lt;&gt;""),F131+H131+I131+K131,"")</f>
        <v/>
      </c>
      <c r="E131" s="14"/>
      <c r="F131" s="13" t="str">
        <f t="shared" si="23"/>
        <v/>
      </c>
      <c r="G131" s="22">
        <v>1.7999999999999999E-2</v>
      </c>
      <c r="H131" s="13" t="str">
        <f t="shared" si="24"/>
        <v/>
      </c>
      <c r="I131" s="11"/>
      <c r="J131" s="14">
        <v>0</v>
      </c>
      <c r="K131" s="15" t="str">
        <f t="shared" si="25"/>
        <v/>
      </c>
      <c r="L131" s="16">
        <f t="shared" si="26"/>
        <v>0</v>
      </c>
      <c r="M131" s="11" t="str">
        <f t="shared" si="27"/>
        <v/>
      </c>
      <c r="N131" s="17" t="str">
        <f t="shared" si="28"/>
        <v/>
      </c>
      <c r="O131" s="18" t="str">
        <f t="shared" si="29"/>
        <v/>
      </c>
      <c r="Q131" s="54">
        <f>Таблица25544[[#This Row],[Витрина]]*15%</f>
        <v>0</v>
      </c>
      <c r="R131" s="56">
        <f>Таблица25544[[#This Row],[Витрина]]-Q131</f>
        <v>0</v>
      </c>
      <c r="S131" s="57">
        <f>Таблица25544[[#This Row],[Витрина]]*10%</f>
        <v>0</v>
      </c>
      <c r="T131" s="56">
        <f>Таблица25544[[#This Row],[Витрина]]-(Q131+S131)</f>
        <v>0</v>
      </c>
    </row>
    <row r="132" spans="1:20" hidden="1">
      <c r="A132" t="s">
        <v>131</v>
      </c>
      <c r="B132" s="10">
        <v>13200</v>
      </c>
      <c r="D132" s="11" t="str">
        <f>IF(AND(F132&lt;&gt;"",H132&lt;&gt;"",I132&lt;&gt;"",K132&lt;&gt;""),F132+H132+I132+K132,"")</f>
        <v/>
      </c>
      <c r="E132" s="14"/>
      <c r="F132" s="13" t="str">
        <f t="shared" si="23"/>
        <v/>
      </c>
      <c r="G132" s="22">
        <v>1.7999999999999999E-2</v>
      </c>
      <c r="H132" s="13" t="str">
        <f t="shared" si="24"/>
        <v/>
      </c>
      <c r="I132" s="11"/>
      <c r="J132" s="14">
        <v>0</v>
      </c>
      <c r="K132" s="15" t="str">
        <f t="shared" si="25"/>
        <v/>
      </c>
      <c r="L132" s="16">
        <f t="shared" si="26"/>
        <v>0</v>
      </c>
      <c r="M132" s="11" t="str">
        <f t="shared" si="27"/>
        <v/>
      </c>
      <c r="N132" s="17" t="str">
        <f t="shared" si="28"/>
        <v/>
      </c>
      <c r="O132" s="18" t="str">
        <f t="shared" si="29"/>
        <v/>
      </c>
      <c r="Q132" s="54">
        <f>Таблица25544[[#This Row],[Витрина]]*15%</f>
        <v>0</v>
      </c>
      <c r="R132" s="56">
        <f>Таблица25544[[#This Row],[Витрина]]-Q132</f>
        <v>0</v>
      </c>
      <c r="S132" s="57">
        <f>Таблица25544[[#This Row],[Витрина]]*10%</f>
        <v>0</v>
      </c>
      <c r="T132" s="56">
        <f>Таблица25544[[#This Row],[Витрина]]-(Q132+S132)</f>
        <v>0</v>
      </c>
    </row>
    <row r="133" spans="1:20" hidden="1">
      <c r="A133" t="s">
        <v>132</v>
      </c>
      <c r="B133" s="10">
        <v>20500</v>
      </c>
      <c r="D133" s="11" t="str">
        <f>IF(AND(F133&lt;&gt;"",H133&lt;&gt;"",I133&lt;&gt;"",K133&lt;&gt;""),F133+H133+I133+K133,"")</f>
        <v/>
      </c>
      <c r="E133" s="14"/>
      <c r="F133" s="13" t="str">
        <f t="shared" si="23"/>
        <v/>
      </c>
      <c r="G133" s="22">
        <v>1.7999999999999999E-2</v>
      </c>
      <c r="H133" s="13" t="str">
        <f t="shared" si="24"/>
        <v/>
      </c>
      <c r="I133" s="11"/>
      <c r="J133" s="14">
        <v>0</v>
      </c>
      <c r="K133" s="15" t="str">
        <f t="shared" si="25"/>
        <v/>
      </c>
      <c r="L133" s="16">
        <f t="shared" si="26"/>
        <v>0</v>
      </c>
      <c r="M133" s="11" t="str">
        <f t="shared" si="27"/>
        <v/>
      </c>
      <c r="N133" s="17" t="str">
        <f t="shared" si="28"/>
        <v/>
      </c>
      <c r="O133" s="18" t="str">
        <f t="shared" si="29"/>
        <v/>
      </c>
      <c r="Q133" s="54">
        <f>Таблица25544[[#This Row],[Витрина]]*15%</f>
        <v>0</v>
      </c>
      <c r="R133" s="56">
        <f>Таблица25544[[#This Row],[Витрина]]-Q133</f>
        <v>0</v>
      </c>
      <c r="S133" s="57">
        <f>Таблица25544[[#This Row],[Витрина]]*10%</f>
        <v>0</v>
      </c>
      <c r="T133" s="56">
        <f>Таблица25544[[#This Row],[Витрина]]-(Q133+S133)</f>
        <v>0</v>
      </c>
    </row>
    <row r="134" spans="1:20">
      <c r="A134" s="28" t="s">
        <v>133</v>
      </c>
      <c r="D134" s="11" t="str">
        <f t="shared" si="30"/>
        <v/>
      </c>
      <c r="E134" s="14"/>
      <c r="F134" s="13" t="str">
        <f t="shared" si="23"/>
        <v/>
      </c>
      <c r="G134" s="22">
        <v>1.7999999999999999E-2</v>
      </c>
      <c r="H134" s="13" t="str">
        <f t="shared" si="24"/>
        <v/>
      </c>
      <c r="I134" s="11"/>
      <c r="J134" s="14">
        <v>0</v>
      </c>
      <c r="K134" s="15" t="str">
        <f t="shared" si="25"/>
        <v/>
      </c>
      <c r="L134" s="16">
        <f t="shared" si="26"/>
        <v>0</v>
      </c>
      <c r="M134" s="11" t="str">
        <f t="shared" si="27"/>
        <v/>
      </c>
      <c r="N134" s="17" t="str">
        <f t="shared" si="28"/>
        <v/>
      </c>
      <c r="O134" s="18" t="str">
        <f t="shared" si="29"/>
        <v/>
      </c>
      <c r="Q134" s="54">
        <f>Таблица25544[[#This Row],[Витрина]]*15%</f>
        <v>0</v>
      </c>
      <c r="R134" s="56">
        <f>Таблица25544[[#This Row],[Витрина]]-Q134</f>
        <v>0</v>
      </c>
      <c r="S134" s="57">
        <f>Таблица25544[[#This Row],[Витрина]]*10%</f>
        <v>0</v>
      </c>
      <c r="T134" s="56">
        <f>Таблица25544[[#This Row],[Витрина]]-(Q134+S134)</f>
        <v>0</v>
      </c>
    </row>
    <row r="135" spans="1:20">
      <c r="A135" s="19" t="s">
        <v>134</v>
      </c>
      <c r="B135" s="10">
        <v>24300</v>
      </c>
      <c r="C135" s="10">
        <v>35650</v>
      </c>
      <c r="D135" s="11">
        <f t="shared" si="30"/>
        <v>9054.7000000000007</v>
      </c>
      <c r="E135" s="14">
        <v>0.22</v>
      </c>
      <c r="F135" s="13">
        <f t="shared" si="23"/>
        <v>7843</v>
      </c>
      <c r="G135" s="22">
        <v>1.7999999999999999E-2</v>
      </c>
      <c r="H135" s="13">
        <f t="shared" si="24"/>
        <v>641.69999999999993</v>
      </c>
      <c r="I135" s="11">
        <v>570</v>
      </c>
      <c r="J135" s="14">
        <v>0</v>
      </c>
      <c r="K135" s="15">
        <f t="shared" si="25"/>
        <v>0</v>
      </c>
      <c r="L135" s="16">
        <f t="shared" si="26"/>
        <v>356.5</v>
      </c>
      <c r="M135" s="11">
        <f t="shared" si="27"/>
        <v>513.28928999999994</v>
      </c>
      <c r="N135" s="17">
        <f t="shared" si="28"/>
        <v>1425.5107100000023</v>
      </c>
      <c r="O135" s="18">
        <f t="shared" si="29"/>
        <v>3.9986275175315632E-2</v>
      </c>
      <c r="Q135" s="54">
        <f>Таблица25544[[#This Row],[Витрина]]*15%</f>
        <v>5347.5</v>
      </c>
      <c r="R135" s="56">
        <f>Таблица25544[[#This Row],[Витрина]]-Q135</f>
        <v>30302.5</v>
      </c>
      <c r="S135" s="57">
        <f>Таблица25544[[#This Row],[Витрина]]*10%</f>
        <v>3565</v>
      </c>
      <c r="T135" s="56">
        <f>Таблица25544[[#This Row],[Витрина]]-(Q135+S135)</f>
        <v>26737.5</v>
      </c>
    </row>
    <row r="136" spans="1:20">
      <c r="A136" s="19" t="s">
        <v>135</v>
      </c>
      <c r="B136" s="10">
        <v>24000</v>
      </c>
      <c r="C136" s="10">
        <v>35240</v>
      </c>
      <c r="D136" s="11">
        <f t="shared" si="30"/>
        <v>8957.1200000000008</v>
      </c>
      <c r="E136" s="14">
        <v>0.22</v>
      </c>
      <c r="F136" s="13">
        <f t="shared" si="23"/>
        <v>7752.8</v>
      </c>
      <c r="G136" s="22">
        <v>1.7999999999999999E-2</v>
      </c>
      <c r="H136" s="13">
        <f t="shared" si="24"/>
        <v>634.31999999999994</v>
      </c>
      <c r="I136" s="11">
        <v>570</v>
      </c>
      <c r="J136" s="14">
        <v>0</v>
      </c>
      <c r="K136" s="15">
        <f t="shared" si="25"/>
        <v>0</v>
      </c>
      <c r="L136" s="16">
        <f t="shared" si="26"/>
        <v>352.40000000000003</v>
      </c>
      <c r="M136" s="11">
        <f t="shared" si="27"/>
        <v>507.2595839999999</v>
      </c>
      <c r="N136" s="17">
        <f t="shared" si="28"/>
        <v>1423.2204159999965</v>
      </c>
      <c r="O136" s="18">
        <f t="shared" si="29"/>
        <v>4.0386504426787644E-2</v>
      </c>
      <c r="Q136" s="54">
        <f>Таблица25544[[#This Row],[Витрина]]*15%</f>
        <v>5286</v>
      </c>
      <c r="R136" s="56">
        <f>Таблица25544[[#This Row],[Витрина]]-Q136</f>
        <v>29954</v>
      </c>
      <c r="S136" s="57">
        <f>Таблица25544[[#This Row],[Витрина]]*10%</f>
        <v>3524</v>
      </c>
      <c r="T136" s="56">
        <f>Таблица25544[[#This Row],[Витрина]]-(Q136+S136)</f>
        <v>26430</v>
      </c>
    </row>
    <row r="137" spans="1:20" hidden="1">
      <c r="A137" s="19" t="s">
        <v>136</v>
      </c>
      <c r="B137" s="10">
        <v>23600</v>
      </c>
      <c r="C137" s="10">
        <v>37590</v>
      </c>
      <c r="D137" s="11">
        <f t="shared" si="30"/>
        <v>9516.42</v>
      </c>
      <c r="E137" s="14">
        <v>0.22</v>
      </c>
      <c r="F137" s="13">
        <f t="shared" si="23"/>
        <v>8269.7999999999993</v>
      </c>
      <c r="G137" s="22">
        <v>1.7999999999999999E-2</v>
      </c>
      <c r="H137" s="13">
        <f t="shared" si="24"/>
        <v>676.62</v>
      </c>
      <c r="I137" s="11">
        <v>570</v>
      </c>
      <c r="J137" s="14">
        <v>0</v>
      </c>
      <c r="K137" s="15">
        <f t="shared" si="25"/>
        <v>0</v>
      </c>
      <c r="L137" s="16">
        <f t="shared" si="26"/>
        <v>375.90000000000003</v>
      </c>
      <c r="M137" s="11">
        <f t="shared" si="27"/>
        <v>541.82009399999993</v>
      </c>
      <c r="N137" s="17">
        <f t="shared" si="28"/>
        <v>3555.8599059999979</v>
      </c>
      <c r="O137" s="18">
        <f t="shared" si="29"/>
        <v>9.459590066507044E-2</v>
      </c>
      <c r="Q137" s="54">
        <f>Таблица25544[[#This Row],[Витрина]]*15%</f>
        <v>5638.5</v>
      </c>
      <c r="R137" s="56">
        <f>Таблица25544[[#This Row],[Витрина]]-Q137</f>
        <v>31951.5</v>
      </c>
      <c r="S137" s="57">
        <f>Таблица25544[[#This Row],[Витрина]]*10%</f>
        <v>3759</v>
      </c>
      <c r="T137" s="56">
        <f>Таблица25544[[#This Row],[Витрина]]-(Q137+S137)</f>
        <v>28192.5</v>
      </c>
    </row>
    <row r="138" spans="1:20" hidden="1">
      <c r="A138" s="29" t="s">
        <v>137</v>
      </c>
      <c r="D138" s="11" t="str">
        <f>IF(AND(F138&lt;&gt;"",H138&lt;&gt;"",I138&lt;&gt;"",K138&lt;&gt;""),F138+H138+I138+K138,"")</f>
        <v/>
      </c>
      <c r="E138" s="14"/>
      <c r="F138" s="13" t="str">
        <f t="shared" si="23"/>
        <v/>
      </c>
      <c r="G138" s="22">
        <v>1.7999999999999999E-2</v>
      </c>
      <c r="H138" s="13" t="str">
        <f t="shared" si="24"/>
        <v/>
      </c>
      <c r="I138" s="11"/>
      <c r="J138" s="14">
        <v>0</v>
      </c>
      <c r="K138" s="15" t="str">
        <f t="shared" si="25"/>
        <v/>
      </c>
      <c r="L138" s="16">
        <f t="shared" si="26"/>
        <v>0</v>
      </c>
      <c r="M138" s="11" t="str">
        <f t="shared" si="27"/>
        <v/>
      </c>
      <c r="N138" s="17" t="str">
        <f t="shared" si="28"/>
        <v/>
      </c>
      <c r="O138" s="18" t="str">
        <f t="shared" si="29"/>
        <v/>
      </c>
      <c r="Q138" s="54">
        <f>Таблица25544[[#This Row],[Витрина]]*15%</f>
        <v>0</v>
      </c>
      <c r="R138" s="56">
        <f>Таблица25544[[#This Row],[Витрина]]-Q138</f>
        <v>0</v>
      </c>
      <c r="S138" s="57">
        <f>Таблица25544[[#This Row],[Витрина]]*10%</f>
        <v>0</v>
      </c>
      <c r="T138" s="56">
        <f>Таблица25544[[#This Row],[Витрина]]-(Q138+S138)</f>
        <v>0</v>
      </c>
    </row>
    <row r="139" spans="1:20" hidden="1">
      <c r="A139" t="s">
        <v>138</v>
      </c>
      <c r="B139" s="10">
        <v>11200</v>
      </c>
      <c r="D139" s="11" t="str">
        <f>IF(AND(F139&lt;&gt;"",H139&lt;&gt;"",I139&lt;&gt;"",K139&lt;&gt;""),F139+H139+I139+K139,"")</f>
        <v/>
      </c>
      <c r="E139" s="14"/>
      <c r="F139" s="13" t="str">
        <f t="shared" si="23"/>
        <v/>
      </c>
      <c r="G139" s="22">
        <v>1.7999999999999999E-2</v>
      </c>
      <c r="H139" s="13" t="str">
        <f t="shared" si="24"/>
        <v/>
      </c>
      <c r="I139" s="11"/>
      <c r="J139" s="14">
        <v>0</v>
      </c>
      <c r="K139" s="15" t="str">
        <f t="shared" si="25"/>
        <v/>
      </c>
      <c r="L139" s="16">
        <f t="shared" si="26"/>
        <v>0</v>
      </c>
      <c r="M139" s="11" t="str">
        <f t="shared" si="27"/>
        <v/>
      </c>
      <c r="N139" s="17" t="str">
        <f t="shared" si="28"/>
        <v/>
      </c>
      <c r="O139" s="18" t="str">
        <f t="shared" si="29"/>
        <v/>
      </c>
      <c r="Q139" s="54">
        <f>Таблица25544[[#This Row],[Витрина]]*15%</f>
        <v>0</v>
      </c>
      <c r="R139" s="56">
        <f>Таблица25544[[#This Row],[Витрина]]-Q139</f>
        <v>0</v>
      </c>
      <c r="S139" s="57">
        <f>Таблица25544[[#This Row],[Витрина]]*10%</f>
        <v>0</v>
      </c>
      <c r="T139" s="56">
        <f>Таблица25544[[#This Row],[Витрина]]-(Q139+S139)</f>
        <v>0</v>
      </c>
    </row>
    <row r="140" spans="1:20" hidden="1">
      <c r="A140" t="s">
        <v>138</v>
      </c>
      <c r="B140" s="10">
        <v>11200</v>
      </c>
      <c r="D140" s="11" t="str">
        <f>IF(AND(F140&lt;&gt;"",H140&lt;&gt;"",I140&lt;&gt;"",K140&lt;&gt;""),F140+H140+I140+K140,"")</f>
        <v/>
      </c>
      <c r="E140" s="14"/>
      <c r="F140" s="13" t="str">
        <f t="shared" si="23"/>
        <v/>
      </c>
      <c r="G140" s="22">
        <v>1.7999999999999999E-2</v>
      </c>
      <c r="H140" s="13" t="str">
        <f t="shared" si="24"/>
        <v/>
      </c>
      <c r="I140" s="11"/>
      <c r="J140" s="14">
        <v>0</v>
      </c>
      <c r="K140" s="15" t="str">
        <f t="shared" si="25"/>
        <v/>
      </c>
      <c r="L140" s="16">
        <f t="shared" si="26"/>
        <v>0</v>
      </c>
      <c r="M140" s="11" t="str">
        <f t="shared" si="27"/>
        <v/>
      </c>
      <c r="N140" s="17" t="str">
        <f t="shared" si="28"/>
        <v/>
      </c>
      <c r="O140" s="18" t="str">
        <f t="shared" si="29"/>
        <v/>
      </c>
      <c r="Q140" s="54">
        <f>Таблица25544[[#This Row],[Витрина]]*15%</f>
        <v>0</v>
      </c>
      <c r="R140" s="56">
        <f>Таблица25544[[#This Row],[Витрина]]-Q140</f>
        <v>0</v>
      </c>
      <c r="S140" s="57">
        <f>Таблица25544[[#This Row],[Витрина]]*10%</f>
        <v>0</v>
      </c>
      <c r="T140" s="56">
        <f>Таблица25544[[#This Row],[Витрина]]-(Q140+S140)</f>
        <v>0</v>
      </c>
    </row>
    <row r="141" spans="1:20" hidden="1">
      <c r="A141" s="30" t="s">
        <v>139</v>
      </c>
      <c r="D141" s="11" t="str">
        <f t="shared" ref="D141:D318" si="31">IF(AND(F141&lt;&gt;"",H141&lt;&gt;"",I141&lt;&gt;"",K141&lt;&gt;""),F141+H141+I141+K141,"")</f>
        <v/>
      </c>
      <c r="E141" s="14"/>
      <c r="F141" s="13" t="str">
        <f t="shared" si="23"/>
        <v/>
      </c>
      <c r="G141" s="22">
        <v>1.7999999999999999E-2</v>
      </c>
      <c r="H141" s="13" t="str">
        <f t="shared" si="24"/>
        <v/>
      </c>
      <c r="I141" s="11"/>
      <c r="J141" s="14">
        <v>0</v>
      </c>
      <c r="K141" s="15" t="str">
        <f t="shared" si="25"/>
        <v/>
      </c>
      <c r="L141" s="16">
        <f t="shared" si="26"/>
        <v>0</v>
      </c>
      <c r="M141" s="11" t="str">
        <f t="shared" si="27"/>
        <v/>
      </c>
      <c r="N141" s="17" t="str">
        <f t="shared" si="28"/>
        <v/>
      </c>
      <c r="O141" s="18" t="str">
        <f t="shared" si="29"/>
        <v/>
      </c>
      <c r="Q141" s="54">
        <f>Таблица25544[[#This Row],[Витрина]]*15%</f>
        <v>0</v>
      </c>
      <c r="R141" s="56">
        <f>Таблица25544[[#This Row],[Витрина]]-Q141</f>
        <v>0</v>
      </c>
      <c r="S141" s="57">
        <f>Таблица25544[[#This Row],[Витрина]]*10%</f>
        <v>0</v>
      </c>
      <c r="T141" s="56">
        <f>Таблица25544[[#This Row],[Витрина]]-(Q141+S141)</f>
        <v>0</v>
      </c>
    </row>
    <row r="142" spans="1:20" hidden="1">
      <c r="A142" s="24" t="s">
        <v>140</v>
      </c>
      <c r="C142" s="10">
        <v>124990</v>
      </c>
      <c r="D142" s="11">
        <f t="shared" si="31"/>
        <v>21058.420000000002</v>
      </c>
      <c r="E142" s="14">
        <v>0.14000000000000001</v>
      </c>
      <c r="F142" s="13">
        <f t="shared" si="23"/>
        <v>17498.600000000002</v>
      </c>
      <c r="G142" s="22">
        <v>1.7999999999999999E-2</v>
      </c>
      <c r="H142" s="13">
        <f t="shared" si="24"/>
        <v>2249.8199999999997</v>
      </c>
      <c r="I142" s="11">
        <v>1310</v>
      </c>
      <c r="J142" s="14">
        <v>0</v>
      </c>
      <c r="K142" s="15">
        <f t="shared" si="25"/>
        <v>0</v>
      </c>
      <c r="L142" s="16">
        <f t="shared" si="26"/>
        <v>1249.9000000000001</v>
      </c>
      <c r="M142" s="11">
        <f t="shared" si="27"/>
        <v>2005.8794939999998</v>
      </c>
      <c r="N142" s="17">
        <f t="shared" si="28"/>
        <v>100675.800506</v>
      </c>
      <c r="O142" s="18">
        <f t="shared" si="29"/>
        <v>0.80547084171533723</v>
      </c>
      <c r="Q142" s="54">
        <f>Таблица25544[[#This Row],[Витрина]]*15%</f>
        <v>18748.5</v>
      </c>
      <c r="R142" s="56">
        <f>Таблица25544[[#This Row],[Витрина]]-Q142</f>
        <v>106241.5</v>
      </c>
      <c r="S142" s="57">
        <f>Таблица25544[[#This Row],[Витрина]]*10%</f>
        <v>12499</v>
      </c>
      <c r="T142" s="56">
        <f>Таблица25544[[#This Row],[Витрина]]-(Q142+S142)</f>
        <v>93742.5</v>
      </c>
    </row>
    <row r="143" spans="1:20">
      <c r="A143" s="8" t="s">
        <v>141</v>
      </c>
      <c r="D143" s="11" t="str">
        <f t="shared" si="31"/>
        <v/>
      </c>
      <c r="E143" s="14"/>
      <c r="F143" s="13" t="str">
        <f t="shared" si="23"/>
        <v/>
      </c>
      <c r="G143" s="22">
        <v>1.7999999999999999E-2</v>
      </c>
      <c r="H143" s="13" t="str">
        <f t="shared" si="24"/>
        <v/>
      </c>
      <c r="I143" s="11"/>
      <c r="J143" s="14">
        <v>0</v>
      </c>
      <c r="K143" s="15" t="str">
        <f t="shared" si="25"/>
        <v/>
      </c>
      <c r="L143" s="16">
        <f t="shared" si="26"/>
        <v>0</v>
      </c>
      <c r="M143" s="11" t="str">
        <f t="shared" si="27"/>
        <v/>
      </c>
      <c r="N143" s="17" t="str">
        <f t="shared" si="28"/>
        <v/>
      </c>
      <c r="O143" s="18" t="str">
        <f t="shared" si="29"/>
        <v/>
      </c>
      <c r="Q143" s="54">
        <f>Таблица25544[[#This Row],[Витрина]]*15%</f>
        <v>0</v>
      </c>
      <c r="R143" s="56">
        <f>Таблица25544[[#This Row],[Витрина]]-Q143</f>
        <v>0</v>
      </c>
      <c r="S143" s="57">
        <f>Таблица25544[[#This Row],[Витрина]]*10%</f>
        <v>0</v>
      </c>
      <c r="T143" s="56">
        <f>Таблица25544[[#This Row],[Витрина]]-(Q143+S143)</f>
        <v>0</v>
      </c>
    </row>
    <row r="144" spans="1:20">
      <c r="A144" s="24" t="s">
        <v>142</v>
      </c>
      <c r="B144" s="10">
        <v>47000</v>
      </c>
      <c r="C144" s="10">
        <v>64690</v>
      </c>
      <c r="D144" s="11">
        <f t="shared" si="31"/>
        <v>13468.619999999999</v>
      </c>
      <c r="E144" s="14">
        <v>0.18</v>
      </c>
      <c r="F144" s="13">
        <f t="shared" si="23"/>
        <v>11644.199999999999</v>
      </c>
      <c r="G144" s="22">
        <v>1.7999999999999999E-2</v>
      </c>
      <c r="H144" s="13">
        <f t="shared" si="24"/>
        <v>1164.4199999999998</v>
      </c>
      <c r="I144" s="11">
        <v>660</v>
      </c>
      <c r="J144" s="14">
        <v>0</v>
      </c>
      <c r="K144" s="15">
        <f t="shared" si="25"/>
        <v>0</v>
      </c>
      <c r="L144" s="16">
        <f t="shared" si="26"/>
        <v>646.9</v>
      </c>
      <c r="M144" s="11">
        <f t="shared" si="27"/>
        <v>988.57263399999999</v>
      </c>
      <c r="N144" s="17">
        <f t="shared" si="28"/>
        <v>2585.9073660000067</v>
      </c>
      <c r="O144" s="18">
        <f t="shared" si="29"/>
        <v>3.9973834688514558E-2</v>
      </c>
      <c r="Q144" s="54">
        <f>Таблица25544[[#This Row],[Витрина]]*8%</f>
        <v>5175.2</v>
      </c>
      <c r="R144" s="56">
        <f>Таблица25544[[#This Row],[Витрина]]-Q144</f>
        <v>59514.8</v>
      </c>
      <c r="S144" s="57">
        <f>Таблица25544[[#This Row],[Витрина]]*6%</f>
        <v>3881.3999999999996</v>
      </c>
      <c r="T144" s="56">
        <f>Таблица25544[[#This Row],[Витрина]]-(Q144+S144)</f>
        <v>55633.4</v>
      </c>
    </row>
    <row r="145" spans="1:20" s="43" customFormat="1">
      <c r="A145" s="63" t="s">
        <v>142</v>
      </c>
      <c r="B145" s="40">
        <v>47000</v>
      </c>
      <c r="C145" s="40">
        <v>64690</v>
      </c>
      <c r="D145" s="44">
        <f t="shared" si="31"/>
        <v>10234.120000000001</v>
      </c>
      <c r="E145" s="45">
        <v>0.13</v>
      </c>
      <c r="F145" s="44">
        <f t="shared" si="23"/>
        <v>8409.7000000000007</v>
      </c>
      <c r="G145" s="22">
        <v>1.7999999999999999E-2</v>
      </c>
      <c r="H145" s="44">
        <f t="shared" si="24"/>
        <v>1164.4199999999998</v>
      </c>
      <c r="I145" s="44">
        <v>660</v>
      </c>
      <c r="J145" s="14">
        <v>0</v>
      </c>
      <c r="K145" s="47">
        <f t="shared" si="25"/>
        <v>0</v>
      </c>
      <c r="L145" s="48">
        <f t="shared" si="26"/>
        <v>646.9</v>
      </c>
      <c r="M145" s="44">
        <f t="shared" si="27"/>
        <v>1050.9984839999997</v>
      </c>
      <c r="N145" s="40">
        <f t="shared" si="28"/>
        <v>5757.9815159999998</v>
      </c>
      <c r="O145" s="49">
        <f t="shared" si="29"/>
        <v>8.9008834688514449E-2</v>
      </c>
      <c r="Q145" s="54">
        <f>Таблица25544[[#This Row],[Витрина]]*8%</f>
        <v>5175.2</v>
      </c>
      <c r="R145" s="56">
        <f>Таблица25544[[#This Row],[Витрина]]-Q145</f>
        <v>59514.8</v>
      </c>
      <c r="S145" s="57">
        <f>Таблица25544[[#This Row],[Витрина]]*6%</f>
        <v>3881.3999999999996</v>
      </c>
      <c r="T145" s="56">
        <f>Таблица25544[[#This Row],[Витрина]]-(Q145+S145)</f>
        <v>55633.4</v>
      </c>
    </row>
    <row r="146" spans="1:20" hidden="1">
      <c r="A146" s="24" t="s">
        <v>143</v>
      </c>
      <c r="B146" s="10">
        <v>63000</v>
      </c>
      <c r="C146" s="10">
        <v>87900</v>
      </c>
      <c r="D146" s="11">
        <f t="shared" si="31"/>
        <v>14533.2</v>
      </c>
      <c r="E146" s="14">
        <v>0.14000000000000001</v>
      </c>
      <c r="F146" s="13">
        <f t="shared" si="23"/>
        <v>12306.000000000002</v>
      </c>
      <c r="G146" s="22">
        <v>1.7999999999999999E-2</v>
      </c>
      <c r="H146" s="13">
        <f t="shared" si="24"/>
        <v>1582.1999999999998</v>
      </c>
      <c r="I146" s="11">
        <v>645</v>
      </c>
      <c r="J146" s="14">
        <v>0</v>
      </c>
      <c r="K146" s="15">
        <f t="shared" si="25"/>
        <v>0</v>
      </c>
      <c r="L146" s="16">
        <f t="shared" si="26"/>
        <v>879</v>
      </c>
      <c r="M146" s="11">
        <f t="shared" si="27"/>
        <v>1415.9792399999999</v>
      </c>
      <c r="N146" s="17">
        <f t="shared" si="28"/>
        <v>8071.8207600000023</v>
      </c>
      <c r="O146" s="18">
        <f t="shared" si="29"/>
        <v>9.1829587713310609E-2</v>
      </c>
      <c r="Q146" s="54">
        <f>Таблица25544[[#This Row],[Витрина]]*8%</f>
        <v>7032</v>
      </c>
      <c r="R146" s="56">
        <f>Таблица25544[[#This Row],[Витрина]]-Q146</f>
        <v>80868</v>
      </c>
      <c r="S146" s="57">
        <f>Таблица25544[[#This Row],[Витрина]]*6%</f>
        <v>5274</v>
      </c>
      <c r="T146" s="56">
        <f>Таблица25544[[#This Row],[Витрина]]-(Q146+S146)</f>
        <v>75594</v>
      </c>
    </row>
    <row r="147" spans="1:20" hidden="1">
      <c r="A147" s="24" t="s">
        <v>145</v>
      </c>
      <c r="B147" s="10">
        <v>80000</v>
      </c>
      <c r="C147" s="10">
        <v>112500</v>
      </c>
      <c r="D147" s="11">
        <f t="shared" si="31"/>
        <v>18420</v>
      </c>
      <c r="E147" s="14">
        <v>0.14000000000000001</v>
      </c>
      <c r="F147" s="13">
        <f t="shared" si="23"/>
        <v>15750.000000000002</v>
      </c>
      <c r="G147" s="22">
        <v>1.7999999999999999E-2</v>
      </c>
      <c r="H147" s="13">
        <f t="shared" si="24"/>
        <v>2024.9999999999998</v>
      </c>
      <c r="I147" s="11">
        <v>645</v>
      </c>
      <c r="J147" s="14">
        <v>0</v>
      </c>
      <c r="K147" s="15">
        <f t="shared" si="25"/>
        <v>0</v>
      </c>
      <c r="L147" s="16">
        <f t="shared" si="26"/>
        <v>1125</v>
      </c>
      <c r="M147" s="11">
        <f t="shared" si="27"/>
        <v>1815.7439999999997</v>
      </c>
      <c r="N147" s="17">
        <f t="shared" si="28"/>
        <v>11139.255999999994</v>
      </c>
      <c r="O147" s="18">
        <f t="shared" si="29"/>
        <v>9.9015608888888829E-2</v>
      </c>
      <c r="Q147" s="54">
        <f>Таблица25544[[#This Row],[Витрина]]*8%</f>
        <v>9000</v>
      </c>
      <c r="R147" s="56">
        <f>Таблица25544[[#This Row],[Витрина]]-Q147</f>
        <v>103500</v>
      </c>
      <c r="S147" s="57">
        <f>Таблица25544[[#This Row],[Витрина]]*6%</f>
        <v>6750</v>
      </c>
      <c r="T147" s="56">
        <f>Таблица25544[[#This Row],[Витрина]]-(Q147+S147)</f>
        <v>96750</v>
      </c>
    </row>
    <row r="148" spans="1:20" hidden="1">
      <c r="A148" s="24" t="s">
        <v>146</v>
      </c>
      <c r="B148" s="10">
        <v>115000</v>
      </c>
      <c r="C148" s="10">
        <v>161000</v>
      </c>
      <c r="D148" s="11">
        <f t="shared" si="31"/>
        <v>26083.000000000004</v>
      </c>
      <c r="E148" s="14">
        <v>0.14000000000000001</v>
      </c>
      <c r="F148" s="13">
        <f t="shared" si="23"/>
        <v>22540.000000000004</v>
      </c>
      <c r="G148" s="22">
        <v>1.7999999999999999E-2</v>
      </c>
      <c r="H148" s="13">
        <f t="shared" si="24"/>
        <v>2898</v>
      </c>
      <c r="I148" s="11">
        <v>645</v>
      </c>
      <c r="J148" s="14">
        <v>0</v>
      </c>
      <c r="K148" s="15">
        <f t="shared" si="25"/>
        <v>0</v>
      </c>
      <c r="L148" s="16">
        <f t="shared" si="26"/>
        <v>1610</v>
      </c>
      <c r="M148" s="11">
        <f t="shared" si="27"/>
        <v>2603.8980999999999</v>
      </c>
      <c r="N148" s="17">
        <f t="shared" si="28"/>
        <v>15703.101900000009</v>
      </c>
      <c r="O148" s="18">
        <f t="shared" si="29"/>
        <v>9.7534794409937939E-2</v>
      </c>
      <c r="Q148" s="54">
        <f>Таблица25544[[#This Row],[Витрина]]*8%</f>
        <v>12880</v>
      </c>
      <c r="R148" s="56">
        <f>Таблица25544[[#This Row],[Витрина]]-Q148</f>
        <v>148120</v>
      </c>
      <c r="S148" s="57">
        <f>Таблица25544[[#This Row],[Витрина]]*6%</f>
        <v>9660</v>
      </c>
      <c r="T148" s="56">
        <f>Таблица25544[[#This Row],[Витрина]]-(Q148+S148)</f>
        <v>138460</v>
      </c>
    </row>
    <row r="149" spans="1:20" hidden="1">
      <c r="A149" s="8" t="s">
        <v>147</v>
      </c>
      <c r="D149" s="11" t="str">
        <f t="shared" si="31"/>
        <v/>
      </c>
      <c r="E149" s="14"/>
      <c r="F149" s="13" t="str">
        <f t="shared" si="23"/>
        <v/>
      </c>
      <c r="G149" s="22">
        <v>1.7999999999999999E-2</v>
      </c>
      <c r="H149" s="13" t="str">
        <f t="shared" si="24"/>
        <v/>
      </c>
      <c r="I149" s="11"/>
      <c r="J149" s="14">
        <v>0</v>
      </c>
      <c r="K149" s="15" t="str">
        <f t="shared" si="25"/>
        <v/>
      </c>
      <c r="L149" s="16">
        <f t="shared" si="26"/>
        <v>0</v>
      </c>
      <c r="M149" s="11" t="str">
        <f t="shared" si="27"/>
        <v/>
      </c>
      <c r="N149" s="17" t="str">
        <f t="shared" si="28"/>
        <v/>
      </c>
      <c r="O149" s="18" t="str">
        <f t="shared" si="29"/>
        <v/>
      </c>
      <c r="Q149" s="54">
        <f>Таблица25544[[#This Row],[Витрина]]*8%</f>
        <v>0</v>
      </c>
      <c r="R149" s="56">
        <f>Таблица25544[[#This Row],[Витрина]]-Q149</f>
        <v>0</v>
      </c>
      <c r="S149" s="57">
        <f>Таблица25544[[#This Row],[Витрина]]*6%</f>
        <v>0</v>
      </c>
      <c r="T149" s="56">
        <f>Таблица25544[[#This Row],[Витрина]]-(Q149+S149)</f>
        <v>0</v>
      </c>
    </row>
    <row r="150" spans="1:20" hidden="1">
      <c r="A150" s="24" t="s">
        <v>148</v>
      </c>
      <c r="B150" s="10">
        <v>50500</v>
      </c>
      <c r="C150" s="10">
        <v>70990</v>
      </c>
      <c r="D150" s="11">
        <f t="shared" si="31"/>
        <v>11206.52</v>
      </c>
      <c r="E150" s="14">
        <v>0.13</v>
      </c>
      <c r="F150" s="13">
        <f t="shared" si="23"/>
        <v>9228.7000000000007</v>
      </c>
      <c r="G150" s="22">
        <v>1.7999999999999999E-2</v>
      </c>
      <c r="H150" s="13">
        <f t="shared" si="24"/>
        <v>1277.82</v>
      </c>
      <c r="I150" s="11">
        <v>700</v>
      </c>
      <c r="J150" s="14">
        <v>0</v>
      </c>
      <c r="K150" s="15">
        <f t="shared" si="25"/>
        <v>0</v>
      </c>
      <c r="L150" s="16">
        <f t="shared" si="26"/>
        <v>709.9</v>
      </c>
      <c r="M150" s="11">
        <f t="shared" si="27"/>
        <v>1153.8211639999997</v>
      </c>
      <c r="N150" s="17">
        <f t="shared" si="28"/>
        <v>7419.7588359999936</v>
      </c>
      <c r="O150" s="18">
        <f t="shared" si="29"/>
        <v>0.10451836647415119</v>
      </c>
      <c r="Q150" s="54">
        <f>Таблица25544[[#This Row],[Витрина]]*9%</f>
        <v>6389.0999999999995</v>
      </c>
      <c r="R150" s="56">
        <f>Таблица25544[[#This Row],[Витрина]]-Q150</f>
        <v>64600.9</v>
      </c>
      <c r="S150" s="57">
        <f>Таблица25544[[#This Row],[Витрина]]*6%</f>
        <v>4259.3999999999996</v>
      </c>
      <c r="T150" s="56">
        <f>Таблица25544[[#This Row],[Витрина]]-(Q150+S150)</f>
        <v>60341.5</v>
      </c>
    </row>
    <row r="151" spans="1:20" hidden="1">
      <c r="A151" s="24" t="s">
        <v>149</v>
      </c>
      <c r="C151" s="10">
        <v>74990</v>
      </c>
      <c r="D151" s="11">
        <f t="shared" si="31"/>
        <v>11798.52</v>
      </c>
      <c r="E151" s="14">
        <v>0.13</v>
      </c>
      <c r="F151" s="13">
        <f t="shared" ref="F151:F198" si="32">IF(AND(C151&lt;&gt;"",E151&lt;&gt;""),C151*E151,"")</f>
        <v>9748.7000000000007</v>
      </c>
      <c r="G151" s="22">
        <v>1.7999999999999999E-2</v>
      </c>
      <c r="H151" s="13">
        <f t="shared" ref="H151:H198" si="33">IF(AND(C151&lt;&gt;"",G151&lt;&gt;""),C151*G151,"")</f>
        <v>1349.82</v>
      </c>
      <c r="I151" s="11">
        <v>700</v>
      </c>
      <c r="J151" s="14">
        <v>0</v>
      </c>
      <c r="K151" s="15">
        <f t="shared" ref="K151:K198" si="34">IF(AND(C151&lt;&gt;"",J151&lt;&gt;""),C151*J151,"")</f>
        <v>0</v>
      </c>
      <c r="L151" s="16">
        <f t="shared" ref="L151:L198" si="35">IFERROR(C151*1%," ")</f>
        <v>749.9</v>
      </c>
      <c r="M151" s="11">
        <f t="shared" ref="M151:M198" si="36">IFERROR((C151-D151)*1.93%," ")</f>
        <v>1219.5955639999997</v>
      </c>
      <c r="N151" s="17">
        <f t="shared" ref="N151:N198" si="37">IF(AND(C151&lt;&gt;"",D151&lt;&gt;"",L151&lt;&gt;""),C151-(B151+D151+L151+M151),"")</f>
        <v>61221.984435999999</v>
      </c>
      <c r="O151" s="18">
        <f t="shared" ref="O151:O198" si="38">IFERROR((N151/C151)*100%," ")</f>
        <v>0.81640197941058801</v>
      </c>
      <c r="Q151" s="54">
        <f>Таблица25544[[#This Row],[Витрина]]*9%</f>
        <v>6749.0999999999995</v>
      </c>
      <c r="R151" s="56">
        <f>Таблица25544[[#This Row],[Витрина]]-Q151</f>
        <v>68240.899999999994</v>
      </c>
      <c r="S151" s="57">
        <f>Таблица25544[[#This Row],[Витрина]]*6%</f>
        <v>4499.3999999999996</v>
      </c>
      <c r="T151" s="56">
        <f>Таблица25544[[#This Row],[Витрина]]-(Q151+S151)</f>
        <v>63741.5</v>
      </c>
    </row>
    <row r="152" spans="1:20" hidden="1">
      <c r="A152" s="24" t="s">
        <v>150</v>
      </c>
      <c r="C152" s="10">
        <v>74990</v>
      </c>
      <c r="D152" s="11">
        <f t="shared" si="31"/>
        <v>11798.52</v>
      </c>
      <c r="E152" s="14">
        <v>0.13</v>
      </c>
      <c r="F152" s="13">
        <f t="shared" si="32"/>
        <v>9748.7000000000007</v>
      </c>
      <c r="G152" s="22">
        <v>1.7999999999999999E-2</v>
      </c>
      <c r="H152" s="13">
        <f t="shared" si="33"/>
        <v>1349.82</v>
      </c>
      <c r="I152" s="11">
        <v>700</v>
      </c>
      <c r="J152" s="14">
        <v>0</v>
      </c>
      <c r="K152" s="15">
        <f t="shared" si="34"/>
        <v>0</v>
      </c>
      <c r="L152" s="16">
        <f t="shared" si="35"/>
        <v>749.9</v>
      </c>
      <c r="M152" s="11">
        <f t="shared" si="36"/>
        <v>1219.5955639999997</v>
      </c>
      <c r="N152" s="17">
        <f t="shared" si="37"/>
        <v>61221.984435999999</v>
      </c>
      <c r="O152" s="18">
        <f t="shared" si="38"/>
        <v>0.81640197941058801</v>
      </c>
      <c r="Q152" s="54">
        <f>Таблица25544[[#This Row],[Витрина]]*9%</f>
        <v>6749.0999999999995</v>
      </c>
      <c r="R152" s="56">
        <f>Таблица25544[[#This Row],[Витрина]]-Q152</f>
        <v>68240.899999999994</v>
      </c>
      <c r="S152" s="57">
        <f>Таблица25544[[#This Row],[Витрина]]*6%</f>
        <v>4499.3999999999996</v>
      </c>
      <c r="T152" s="56">
        <f>Таблица25544[[#This Row],[Витрина]]-(Q152+S152)</f>
        <v>63741.5</v>
      </c>
    </row>
    <row r="153" spans="1:20" hidden="1">
      <c r="A153" s="8" t="s">
        <v>151</v>
      </c>
      <c r="D153" s="11" t="str">
        <f t="shared" si="31"/>
        <v/>
      </c>
      <c r="E153" s="14"/>
      <c r="F153" s="13" t="str">
        <f t="shared" si="32"/>
        <v/>
      </c>
      <c r="G153" s="22">
        <v>1.7999999999999999E-2</v>
      </c>
      <c r="H153" s="13" t="str">
        <f t="shared" si="33"/>
        <v/>
      </c>
      <c r="I153" s="11"/>
      <c r="J153" s="14">
        <v>0</v>
      </c>
      <c r="K153" s="15" t="str">
        <f t="shared" si="34"/>
        <v/>
      </c>
      <c r="L153" s="16">
        <f t="shared" si="35"/>
        <v>0</v>
      </c>
      <c r="M153" s="11" t="str">
        <f t="shared" si="36"/>
        <v/>
      </c>
      <c r="N153" s="17" t="str">
        <f t="shared" si="37"/>
        <v/>
      </c>
      <c r="O153" s="18" t="str">
        <f t="shared" si="38"/>
        <v/>
      </c>
      <c r="Q153" s="54">
        <f>Таблица25544[[#This Row],[Витрина]]*9%</f>
        <v>0</v>
      </c>
      <c r="R153" s="56">
        <f>Таблица25544[[#This Row],[Витрина]]-Q153</f>
        <v>0</v>
      </c>
      <c r="S153" s="57">
        <f>Таблица25544[[#This Row],[Витрина]]*6%</f>
        <v>0</v>
      </c>
      <c r="T153" s="56">
        <f>Таблица25544[[#This Row],[Витрина]]-(Q153+S153)</f>
        <v>0</v>
      </c>
    </row>
    <row r="154" spans="1:20" hidden="1">
      <c r="A154" s="24" t="s">
        <v>152</v>
      </c>
      <c r="B154" s="10">
        <v>66100</v>
      </c>
      <c r="C154" s="10">
        <v>92999</v>
      </c>
      <c r="D154" s="11">
        <f t="shared" si="31"/>
        <v>14463.852000000001</v>
      </c>
      <c r="E154" s="14">
        <v>0.13</v>
      </c>
      <c r="F154" s="13">
        <f t="shared" si="32"/>
        <v>12089.87</v>
      </c>
      <c r="G154" s="22">
        <v>1.7999999999999999E-2</v>
      </c>
      <c r="H154" s="13">
        <f t="shared" si="33"/>
        <v>1673.982</v>
      </c>
      <c r="I154" s="11">
        <v>700</v>
      </c>
      <c r="J154" s="14">
        <v>0</v>
      </c>
      <c r="K154" s="15">
        <f t="shared" si="34"/>
        <v>0</v>
      </c>
      <c r="L154" s="16">
        <f t="shared" si="35"/>
        <v>929.99</v>
      </c>
      <c r="M154" s="11">
        <f t="shared" si="36"/>
        <v>1515.7283563999999</v>
      </c>
      <c r="N154" s="17">
        <f t="shared" si="37"/>
        <v>9989.4296436000004</v>
      </c>
      <c r="O154" s="18">
        <f t="shared" si="38"/>
        <v>0.10741437696749428</v>
      </c>
      <c r="Q154" s="54">
        <f>Таблица25544[[#This Row],[Витрина]]*9%</f>
        <v>8369.91</v>
      </c>
      <c r="R154" s="56">
        <f>Таблица25544[[#This Row],[Витрина]]-Q154</f>
        <v>84629.09</v>
      </c>
      <c r="S154" s="57">
        <f>Таблица25544[[#This Row],[Витрина]]*6%</f>
        <v>5579.94</v>
      </c>
      <c r="T154" s="56">
        <f>Таблица25544[[#This Row],[Витрина]]-(Q154+S154)</f>
        <v>79049.149999999994</v>
      </c>
    </row>
    <row r="155" spans="1:20" hidden="1">
      <c r="A155" s="24" t="s">
        <v>153</v>
      </c>
      <c r="B155" s="10">
        <v>66500</v>
      </c>
      <c r="C155" s="10">
        <v>93500</v>
      </c>
      <c r="D155" s="11">
        <f t="shared" si="31"/>
        <v>14538</v>
      </c>
      <c r="E155" s="14">
        <v>0.13</v>
      </c>
      <c r="F155" s="13">
        <f t="shared" si="32"/>
        <v>12155</v>
      </c>
      <c r="G155" s="22">
        <v>1.7999999999999999E-2</v>
      </c>
      <c r="H155" s="13">
        <f t="shared" si="33"/>
        <v>1682.9999999999998</v>
      </c>
      <c r="I155" s="11">
        <v>700</v>
      </c>
      <c r="J155" s="14">
        <v>0</v>
      </c>
      <c r="K155" s="15">
        <f t="shared" si="34"/>
        <v>0</v>
      </c>
      <c r="L155" s="16">
        <f t="shared" si="35"/>
        <v>935</v>
      </c>
      <c r="M155" s="11">
        <f t="shared" si="36"/>
        <v>1523.9665999999997</v>
      </c>
      <c r="N155" s="17">
        <f t="shared" si="37"/>
        <v>10003.0334</v>
      </c>
      <c r="O155" s="18">
        <f t="shared" si="38"/>
        <v>0.10698431443850268</v>
      </c>
      <c r="Q155" s="54">
        <f>Таблица25544[[#This Row],[Витрина]]*9%</f>
        <v>8415</v>
      </c>
      <c r="R155" s="56">
        <f>Таблица25544[[#This Row],[Витрина]]-Q155</f>
        <v>85085</v>
      </c>
      <c r="S155" s="57">
        <f>Таблица25544[[#This Row],[Витрина]]*6%</f>
        <v>5610</v>
      </c>
      <c r="T155" s="56">
        <f>Таблица25544[[#This Row],[Витрина]]-(Q155+S155)</f>
        <v>79475</v>
      </c>
    </row>
    <row r="156" spans="1:20" hidden="1">
      <c r="A156" s="24" t="s">
        <v>154</v>
      </c>
      <c r="B156" s="10">
        <v>66500</v>
      </c>
      <c r="C156" s="10">
        <v>93500</v>
      </c>
      <c r="D156" s="11">
        <f>IF(AND(F156&lt;&gt;"",H156&lt;&gt;"",I156&lt;&gt;"",K156&lt;&gt;""),F156+H156+I156+K156,"")</f>
        <v>14538</v>
      </c>
      <c r="E156" s="14">
        <v>0.13</v>
      </c>
      <c r="F156" s="13">
        <f t="shared" si="32"/>
        <v>12155</v>
      </c>
      <c r="G156" s="22">
        <v>1.7999999999999999E-2</v>
      </c>
      <c r="H156" s="13">
        <f t="shared" si="33"/>
        <v>1682.9999999999998</v>
      </c>
      <c r="I156" s="11">
        <v>700</v>
      </c>
      <c r="J156" s="14">
        <v>0</v>
      </c>
      <c r="K156" s="15">
        <f t="shared" si="34"/>
        <v>0</v>
      </c>
      <c r="L156" s="16">
        <f t="shared" si="35"/>
        <v>935</v>
      </c>
      <c r="M156" s="11">
        <f t="shared" si="36"/>
        <v>1523.9665999999997</v>
      </c>
      <c r="N156" s="17">
        <f t="shared" si="37"/>
        <v>10003.0334</v>
      </c>
      <c r="O156" s="18">
        <f t="shared" si="38"/>
        <v>0.10698431443850268</v>
      </c>
      <c r="Q156" s="54">
        <f>Таблица25544[[#This Row],[Витрина]]*9%</f>
        <v>8415</v>
      </c>
      <c r="R156" s="56">
        <f>Таблица25544[[#This Row],[Витрина]]-Q156</f>
        <v>85085</v>
      </c>
      <c r="S156" s="57">
        <f>Таблица25544[[#This Row],[Витрина]]*6%</f>
        <v>5610</v>
      </c>
      <c r="T156" s="56">
        <f>Таблица25544[[#This Row],[Витрина]]-(Q156+S156)</f>
        <v>79475</v>
      </c>
    </row>
    <row r="157" spans="1:20" hidden="1">
      <c r="A157" s="24" t="s">
        <v>155</v>
      </c>
      <c r="B157" s="10">
        <v>66500</v>
      </c>
      <c r="C157" s="10">
        <v>93600</v>
      </c>
      <c r="D157" s="11">
        <f t="shared" si="31"/>
        <v>14552.8</v>
      </c>
      <c r="E157" s="14">
        <v>0.13</v>
      </c>
      <c r="F157" s="13">
        <f t="shared" si="32"/>
        <v>12168</v>
      </c>
      <c r="G157" s="22">
        <v>1.7999999999999999E-2</v>
      </c>
      <c r="H157" s="13">
        <f t="shared" si="33"/>
        <v>1684.8</v>
      </c>
      <c r="I157" s="11">
        <v>700</v>
      </c>
      <c r="J157" s="14">
        <v>0</v>
      </c>
      <c r="K157" s="15">
        <f t="shared" si="34"/>
        <v>0</v>
      </c>
      <c r="L157" s="16">
        <f t="shared" si="35"/>
        <v>936</v>
      </c>
      <c r="M157" s="11">
        <f t="shared" si="36"/>
        <v>1525.6109599999997</v>
      </c>
      <c r="N157" s="17">
        <f t="shared" si="37"/>
        <v>10085.589039999992</v>
      </c>
      <c r="O157" s="18">
        <f t="shared" si="38"/>
        <v>0.10775201965811956</v>
      </c>
      <c r="Q157" s="54">
        <f>Таблица25544[[#This Row],[Витрина]]*9%</f>
        <v>8424</v>
      </c>
      <c r="R157" s="56">
        <f>Таблица25544[[#This Row],[Витрина]]-Q157</f>
        <v>85176</v>
      </c>
      <c r="S157" s="57">
        <f>Таблица25544[[#This Row],[Витрина]]*6%</f>
        <v>5616</v>
      </c>
      <c r="T157" s="56">
        <f>Таблица25544[[#This Row],[Витрина]]-(Q157+S157)</f>
        <v>79560</v>
      </c>
    </row>
    <row r="158" spans="1:20" hidden="1">
      <c r="A158" s="24" t="s">
        <v>156</v>
      </c>
      <c r="C158" s="10">
        <v>99990</v>
      </c>
      <c r="D158" s="17">
        <f t="shared" si="31"/>
        <v>15498.52</v>
      </c>
      <c r="E158" s="14">
        <v>0.13</v>
      </c>
      <c r="F158" s="33">
        <f t="shared" si="32"/>
        <v>12998.7</v>
      </c>
      <c r="G158" s="22">
        <v>1.7999999999999999E-2</v>
      </c>
      <c r="H158" s="17">
        <f t="shared" si="33"/>
        <v>1799.82</v>
      </c>
      <c r="I158" s="34">
        <v>700</v>
      </c>
      <c r="J158" s="14">
        <v>0</v>
      </c>
      <c r="K158" s="15">
        <f t="shared" si="34"/>
        <v>0</v>
      </c>
      <c r="L158" s="17">
        <f t="shared" si="35"/>
        <v>999.9</v>
      </c>
      <c r="M158" s="10">
        <f t="shared" si="36"/>
        <v>1630.6855639999997</v>
      </c>
      <c r="N158" s="17">
        <f t="shared" si="37"/>
        <v>81860.894436000002</v>
      </c>
      <c r="O158" s="18">
        <f t="shared" si="38"/>
        <v>0.8186908134413442</v>
      </c>
      <c r="Q158" s="54">
        <f>Таблица25544[[#This Row],[Витрина]]*9%</f>
        <v>8999.1</v>
      </c>
      <c r="R158" s="56">
        <f>Таблица25544[[#This Row],[Витрина]]-Q158</f>
        <v>90990.9</v>
      </c>
      <c r="S158" s="57">
        <f>Таблица25544[[#This Row],[Витрина]]*6%</f>
        <v>5999.4</v>
      </c>
      <c r="T158" s="56">
        <f>Таблица25544[[#This Row],[Витрина]]-(Q158+S158)</f>
        <v>84991.5</v>
      </c>
    </row>
    <row r="159" spans="1:20" hidden="1">
      <c r="A159" s="21" t="s">
        <v>157</v>
      </c>
      <c r="C159" s="10">
        <v>100690</v>
      </c>
      <c r="D159" s="17">
        <f t="shared" si="31"/>
        <v>15602.12</v>
      </c>
      <c r="E159" s="14">
        <v>0.13</v>
      </c>
      <c r="F159" s="33">
        <f t="shared" si="32"/>
        <v>13089.7</v>
      </c>
      <c r="G159" s="22">
        <v>1.7999999999999999E-2</v>
      </c>
      <c r="H159" s="17">
        <f t="shared" si="33"/>
        <v>1812.4199999999998</v>
      </c>
      <c r="I159" s="34">
        <v>700</v>
      </c>
      <c r="J159" s="14">
        <v>0</v>
      </c>
      <c r="K159" s="15">
        <f t="shared" si="34"/>
        <v>0</v>
      </c>
      <c r="L159" s="17">
        <f t="shared" si="35"/>
        <v>1006.9</v>
      </c>
      <c r="M159" s="10">
        <f t="shared" si="36"/>
        <v>1642.1960839999999</v>
      </c>
      <c r="N159" s="17">
        <f t="shared" si="37"/>
        <v>82438.783916</v>
      </c>
      <c r="O159" s="18">
        <f t="shared" si="38"/>
        <v>0.81873854321183837</v>
      </c>
      <c r="Q159" s="54">
        <f>Таблица25544[[#This Row],[Витрина]]*9%</f>
        <v>9062.1</v>
      </c>
      <c r="R159" s="56">
        <f>Таблица25544[[#This Row],[Витрина]]-Q159</f>
        <v>91627.9</v>
      </c>
      <c r="S159" s="57">
        <f>Таблица25544[[#This Row],[Витрина]]*6%</f>
        <v>6041.4</v>
      </c>
      <c r="T159" s="56">
        <f>Таблица25544[[#This Row],[Витрина]]-(Q159+S159)</f>
        <v>85586.5</v>
      </c>
    </row>
    <row r="160" spans="1:20" hidden="1">
      <c r="A160" s="24" t="s">
        <v>158</v>
      </c>
      <c r="B160" s="10">
        <v>61500</v>
      </c>
      <c r="C160" s="10">
        <v>86600</v>
      </c>
      <c r="D160" s="17">
        <f t="shared" si="31"/>
        <v>13516.8</v>
      </c>
      <c r="E160" s="14">
        <v>0.13</v>
      </c>
      <c r="F160" s="33">
        <f t="shared" si="32"/>
        <v>11258</v>
      </c>
      <c r="G160" s="22">
        <v>1.7999999999999999E-2</v>
      </c>
      <c r="H160" s="17">
        <f t="shared" si="33"/>
        <v>1558.8</v>
      </c>
      <c r="I160" s="34">
        <v>700</v>
      </c>
      <c r="J160" s="14">
        <v>0</v>
      </c>
      <c r="K160" s="15">
        <f t="shared" si="34"/>
        <v>0</v>
      </c>
      <c r="L160" s="17">
        <f t="shared" si="35"/>
        <v>866</v>
      </c>
      <c r="M160" s="10">
        <f t="shared" si="36"/>
        <v>1410.5057599999998</v>
      </c>
      <c r="N160" s="17">
        <f t="shared" si="37"/>
        <v>9306.6942399999971</v>
      </c>
      <c r="O160" s="18">
        <f t="shared" si="38"/>
        <v>0.1074676009237875</v>
      </c>
      <c r="Q160" s="54">
        <f>Таблица25544[[#This Row],[Витрина]]*9%</f>
        <v>7794</v>
      </c>
      <c r="R160" s="56">
        <f>Таблица25544[[#This Row],[Витрина]]-Q160</f>
        <v>78806</v>
      </c>
      <c r="S160" s="57">
        <f>Таблица25544[[#This Row],[Витрина]]*6%</f>
        <v>5196</v>
      </c>
      <c r="T160" s="56">
        <f>Таблица25544[[#This Row],[Витрина]]-(Q160+S160)</f>
        <v>73610</v>
      </c>
    </row>
    <row r="161" spans="1:20" hidden="1">
      <c r="A161" s="24" t="s">
        <v>159</v>
      </c>
      <c r="B161" s="10">
        <v>60000</v>
      </c>
      <c r="C161" s="10">
        <v>83990</v>
      </c>
      <c r="D161" s="17">
        <f t="shared" si="31"/>
        <v>13130.52</v>
      </c>
      <c r="E161" s="14">
        <v>0.13</v>
      </c>
      <c r="F161" s="33">
        <f t="shared" si="32"/>
        <v>10918.7</v>
      </c>
      <c r="G161" s="22">
        <v>1.7999999999999999E-2</v>
      </c>
      <c r="H161" s="17">
        <f t="shared" si="33"/>
        <v>1511.82</v>
      </c>
      <c r="I161" s="34">
        <v>700</v>
      </c>
      <c r="J161" s="14">
        <v>0</v>
      </c>
      <c r="K161" s="15">
        <f t="shared" si="34"/>
        <v>0</v>
      </c>
      <c r="L161" s="17">
        <f t="shared" si="35"/>
        <v>839.9</v>
      </c>
      <c r="M161" s="10">
        <f t="shared" si="36"/>
        <v>1367.5879639999998</v>
      </c>
      <c r="N161" s="17">
        <f t="shared" si="37"/>
        <v>8651.992035999996</v>
      </c>
      <c r="O161" s="18">
        <f t="shared" si="38"/>
        <v>0.10301216854387422</v>
      </c>
      <c r="Q161" s="54">
        <f>Таблица25544[[#This Row],[Витрина]]*9%</f>
        <v>7559.0999999999995</v>
      </c>
      <c r="R161" s="56">
        <f>Таблица25544[[#This Row],[Витрина]]-Q161</f>
        <v>76430.899999999994</v>
      </c>
      <c r="S161" s="57">
        <f>Таблица25544[[#This Row],[Витрина]]*6%</f>
        <v>5039.3999999999996</v>
      </c>
      <c r="T161" s="56">
        <f>Таблица25544[[#This Row],[Витрина]]-(Q161+S161)</f>
        <v>71391.5</v>
      </c>
    </row>
    <row r="162" spans="1:20" hidden="1">
      <c r="A162" s="21" t="s">
        <v>160</v>
      </c>
      <c r="C162" s="10">
        <v>125700</v>
      </c>
      <c r="D162" s="17">
        <f t="shared" si="31"/>
        <v>19303.599999999999</v>
      </c>
      <c r="E162" s="14">
        <v>0.13</v>
      </c>
      <c r="F162" s="33">
        <f t="shared" si="32"/>
        <v>16341</v>
      </c>
      <c r="G162" s="22">
        <v>1.7999999999999999E-2</v>
      </c>
      <c r="H162" s="17">
        <f t="shared" si="33"/>
        <v>2262.6</v>
      </c>
      <c r="I162" s="34">
        <v>700</v>
      </c>
      <c r="J162" s="14">
        <v>0</v>
      </c>
      <c r="K162" s="15">
        <f t="shared" si="34"/>
        <v>0</v>
      </c>
      <c r="L162" s="17">
        <f t="shared" si="35"/>
        <v>1257</v>
      </c>
      <c r="M162" s="10">
        <f t="shared" si="36"/>
        <v>2053.4505199999999</v>
      </c>
      <c r="N162" s="17">
        <f t="shared" si="37"/>
        <v>103085.94948000001</v>
      </c>
      <c r="O162" s="18">
        <f t="shared" si="38"/>
        <v>0.82009506348448691</v>
      </c>
      <c r="Q162" s="54">
        <f>Таблица25544[[#This Row],[Витрина]]*9%</f>
        <v>11313</v>
      </c>
      <c r="R162" s="56">
        <f>Таблица25544[[#This Row],[Витрина]]-Q162</f>
        <v>114387</v>
      </c>
      <c r="S162" s="57">
        <f>Таблица25544[[#This Row],[Витрина]]*6%</f>
        <v>7542</v>
      </c>
      <c r="T162" s="56">
        <f>Таблица25544[[#This Row],[Витрина]]-(Q162+S162)</f>
        <v>106845</v>
      </c>
    </row>
    <row r="163" spans="1:20" hidden="1">
      <c r="A163" s="21" t="s">
        <v>161</v>
      </c>
      <c r="C163" s="10">
        <v>125700</v>
      </c>
      <c r="D163" s="17">
        <f t="shared" si="31"/>
        <v>19303.599999999999</v>
      </c>
      <c r="E163" s="14">
        <v>0.13</v>
      </c>
      <c r="F163" s="33">
        <f t="shared" si="32"/>
        <v>16341</v>
      </c>
      <c r="G163" s="22">
        <v>1.7999999999999999E-2</v>
      </c>
      <c r="H163" s="17">
        <f t="shared" si="33"/>
        <v>2262.6</v>
      </c>
      <c r="I163" s="34">
        <v>700</v>
      </c>
      <c r="J163" s="14">
        <v>0</v>
      </c>
      <c r="K163" s="15">
        <f t="shared" si="34"/>
        <v>0</v>
      </c>
      <c r="L163" s="17">
        <f t="shared" si="35"/>
        <v>1257</v>
      </c>
      <c r="M163" s="10">
        <f t="shared" si="36"/>
        <v>2053.4505199999999</v>
      </c>
      <c r="N163" s="17">
        <f t="shared" si="37"/>
        <v>103085.94948000001</v>
      </c>
      <c r="O163" s="18">
        <f t="shared" si="38"/>
        <v>0.82009506348448691</v>
      </c>
      <c r="Q163" s="54">
        <f>Таблица25544[[#This Row],[Витрина]]*9%</f>
        <v>11313</v>
      </c>
      <c r="R163" s="56">
        <f>Таблица25544[[#This Row],[Витрина]]-Q163</f>
        <v>114387</v>
      </c>
      <c r="S163" s="57">
        <f>Таблица25544[[#This Row],[Витрина]]*6%</f>
        <v>7542</v>
      </c>
      <c r="T163" s="56">
        <f>Таблица25544[[#This Row],[Витрина]]-(Q163+S163)</f>
        <v>106845</v>
      </c>
    </row>
    <row r="164" spans="1:20" hidden="1">
      <c r="A164" s="21" t="s">
        <v>162</v>
      </c>
      <c r="C164" s="10">
        <v>125700</v>
      </c>
      <c r="D164" s="17">
        <f t="shared" si="31"/>
        <v>19303.599999999999</v>
      </c>
      <c r="E164" s="14">
        <v>0.13</v>
      </c>
      <c r="F164" s="33">
        <f t="shared" si="32"/>
        <v>16341</v>
      </c>
      <c r="G164" s="22">
        <v>1.7999999999999999E-2</v>
      </c>
      <c r="H164" s="17">
        <f t="shared" si="33"/>
        <v>2262.6</v>
      </c>
      <c r="I164" s="34">
        <v>700</v>
      </c>
      <c r="J164" s="14">
        <v>0</v>
      </c>
      <c r="K164" s="15">
        <f t="shared" si="34"/>
        <v>0</v>
      </c>
      <c r="L164" s="17">
        <f t="shared" si="35"/>
        <v>1257</v>
      </c>
      <c r="M164" s="10">
        <f t="shared" si="36"/>
        <v>2053.4505199999999</v>
      </c>
      <c r="N164" s="17">
        <f t="shared" si="37"/>
        <v>103085.94948000001</v>
      </c>
      <c r="O164" s="18">
        <f t="shared" si="38"/>
        <v>0.82009506348448691</v>
      </c>
      <c r="Q164" s="54">
        <f>Таблица25544[[#This Row],[Витрина]]*9%</f>
        <v>11313</v>
      </c>
      <c r="R164" s="56">
        <f>Таблица25544[[#This Row],[Витрина]]-Q164</f>
        <v>114387</v>
      </c>
      <c r="S164" s="57">
        <f>Таблица25544[[#This Row],[Витрина]]*6%</f>
        <v>7542</v>
      </c>
      <c r="T164" s="56">
        <f>Таблица25544[[#This Row],[Витрина]]-(Q164+S164)</f>
        <v>106845</v>
      </c>
    </row>
    <row r="165" spans="1:20" hidden="1">
      <c r="A165" s="21" t="s">
        <v>163</v>
      </c>
      <c r="C165" s="10">
        <v>125700</v>
      </c>
      <c r="D165" s="17">
        <f t="shared" si="31"/>
        <v>19303.599999999999</v>
      </c>
      <c r="E165" s="14">
        <v>0.13</v>
      </c>
      <c r="F165" s="33">
        <f t="shared" si="32"/>
        <v>16341</v>
      </c>
      <c r="G165" s="22">
        <v>1.7999999999999999E-2</v>
      </c>
      <c r="H165" s="17">
        <f t="shared" si="33"/>
        <v>2262.6</v>
      </c>
      <c r="I165" s="34">
        <v>700</v>
      </c>
      <c r="J165" s="14">
        <v>0</v>
      </c>
      <c r="K165" s="15">
        <f t="shared" si="34"/>
        <v>0</v>
      </c>
      <c r="L165" s="17">
        <f t="shared" si="35"/>
        <v>1257</v>
      </c>
      <c r="M165" s="10">
        <f t="shared" si="36"/>
        <v>2053.4505199999999</v>
      </c>
      <c r="N165" s="17">
        <f t="shared" si="37"/>
        <v>103085.94948000001</v>
      </c>
      <c r="O165" s="18">
        <f t="shared" si="38"/>
        <v>0.82009506348448691</v>
      </c>
      <c r="Q165" s="54">
        <f>Таблица25544[[#This Row],[Витрина]]*9%</f>
        <v>11313</v>
      </c>
      <c r="R165" s="56">
        <f>Таблица25544[[#This Row],[Витрина]]-Q165</f>
        <v>114387</v>
      </c>
      <c r="S165" s="57">
        <f>Таблица25544[[#This Row],[Витрина]]*6%</f>
        <v>7542</v>
      </c>
      <c r="T165" s="56">
        <f>Таблица25544[[#This Row],[Витрина]]-(Q165+S165)</f>
        <v>106845</v>
      </c>
    </row>
    <row r="166" spans="1:20" hidden="1">
      <c r="A166" s="8" t="s">
        <v>164</v>
      </c>
      <c r="D166" s="11" t="str">
        <f t="shared" si="31"/>
        <v/>
      </c>
      <c r="E166" s="14"/>
      <c r="F166" s="13" t="str">
        <f t="shared" si="32"/>
        <v/>
      </c>
      <c r="G166" s="22">
        <v>1.7999999999999999E-2</v>
      </c>
      <c r="H166" s="13" t="str">
        <f t="shared" si="33"/>
        <v/>
      </c>
      <c r="I166" s="11"/>
      <c r="J166" s="14">
        <v>0</v>
      </c>
      <c r="K166" s="15" t="str">
        <f t="shared" si="34"/>
        <v/>
      </c>
      <c r="L166" s="16">
        <f t="shared" si="35"/>
        <v>0</v>
      </c>
      <c r="M166" s="11" t="str">
        <f t="shared" si="36"/>
        <v/>
      </c>
      <c r="N166" s="17" t="str">
        <f t="shared" si="37"/>
        <v/>
      </c>
      <c r="O166" s="18" t="str">
        <f t="shared" si="38"/>
        <v/>
      </c>
      <c r="Q166" s="54">
        <f>Таблица25544[[#This Row],[Витрина]]*9%</f>
        <v>0</v>
      </c>
      <c r="R166" s="56">
        <f>Таблица25544[[#This Row],[Витрина]]-Q166</f>
        <v>0</v>
      </c>
      <c r="S166" s="57">
        <f>Таблица25544[[#This Row],[Витрина]]*6%</f>
        <v>0</v>
      </c>
      <c r="T166" s="56">
        <f>Таблица25544[[#This Row],[Витрина]]-(Q166+S166)</f>
        <v>0</v>
      </c>
    </row>
    <row r="167" spans="1:20" hidden="1">
      <c r="A167" s="21" t="s">
        <v>165</v>
      </c>
      <c r="C167" s="10">
        <v>124290</v>
      </c>
      <c r="D167" s="11">
        <f t="shared" si="31"/>
        <v>19094.920000000002</v>
      </c>
      <c r="E167" s="14">
        <v>0.13</v>
      </c>
      <c r="F167" s="13">
        <f t="shared" si="32"/>
        <v>16157.7</v>
      </c>
      <c r="G167" s="22">
        <v>1.7999999999999999E-2</v>
      </c>
      <c r="H167" s="13">
        <f t="shared" si="33"/>
        <v>2237.2199999999998</v>
      </c>
      <c r="I167" s="11">
        <v>700</v>
      </c>
      <c r="J167" s="14">
        <v>0</v>
      </c>
      <c r="K167" s="15">
        <f t="shared" si="34"/>
        <v>0</v>
      </c>
      <c r="L167" s="16">
        <f t="shared" si="35"/>
        <v>1242.9000000000001</v>
      </c>
      <c r="M167" s="11">
        <f t="shared" si="36"/>
        <v>2030.2650439999998</v>
      </c>
      <c r="N167" s="17">
        <f t="shared" si="37"/>
        <v>101921.91495599999</v>
      </c>
      <c r="O167" s="18">
        <f t="shared" si="38"/>
        <v>0.82003310769973448</v>
      </c>
      <c r="Q167" s="54">
        <f>Таблица25544[[#This Row],[Витрина]]*9%</f>
        <v>11186.1</v>
      </c>
      <c r="R167" s="56">
        <f>Таблица25544[[#This Row],[Витрина]]-Q167</f>
        <v>113103.9</v>
      </c>
      <c r="S167" s="57">
        <f>Таблица25544[[#This Row],[Витрина]]*6%</f>
        <v>7457.4</v>
      </c>
      <c r="T167" s="56">
        <f>Таблица25544[[#This Row],[Витрина]]-(Q167+S167)</f>
        <v>105646.5</v>
      </c>
    </row>
    <row r="168" spans="1:20" hidden="1">
      <c r="A168" s="24" t="s">
        <v>166</v>
      </c>
      <c r="B168" s="10">
        <v>69800</v>
      </c>
      <c r="C168" s="10">
        <v>98100</v>
      </c>
      <c r="D168" s="11">
        <f t="shared" si="31"/>
        <v>15218.8</v>
      </c>
      <c r="E168" s="14">
        <v>0.13</v>
      </c>
      <c r="F168" s="13">
        <f t="shared" si="32"/>
        <v>12753</v>
      </c>
      <c r="G168" s="22">
        <v>1.7999999999999999E-2</v>
      </c>
      <c r="H168" s="13">
        <f t="shared" si="33"/>
        <v>1765.8</v>
      </c>
      <c r="I168" s="11">
        <v>700</v>
      </c>
      <c r="J168" s="14">
        <v>0</v>
      </c>
      <c r="K168" s="15">
        <f t="shared" si="34"/>
        <v>0</v>
      </c>
      <c r="L168" s="16">
        <f t="shared" si="35"/>
        <v>981</v>
      </c>
      <c r="M168" s="11">
        <f t="shared" si="36"/>
        <v>1599.6071599999998</v>
      </c>
      <c r="N168" s="17">
        <f t="shared" si="37"/>
        <v>10500.592839999998</v>
      </c>
      <c r="O168" s="18">
        <f t="shared" si="38"/>
        <v>0.10703968236493372</v>
      </c>
      <c r="Q168" s="54">
        <f>Таблица25544[[#This Row],[Витрина]]*9%</f>
        <v>8829</v>
      </c>
      <c r="R168" s="56">
        <f>Таблица25544[[#This Row],[Витрина]]-Q168</f>
        <v>89271</v>
      </c>
      <c r="S168" s="57">
        <f>Таблица25544[[#This Row],[Витрина]]*6%</f>
        <v>5886</v>
      </c>
      <c r="T168" s="56">
        <f>Таблица25544[[#This Row],[Витрина]]-(Q168+S168)</f>
        <v>83385</v>
      </c>
    </row>
    <row r="169" spans="1:20" hidden="1">
      <c r="A169" s="21" t="s">
        <v>167</v>
      </c>
      <c r="C169" s="10">
        <v>124290</v>
      </c>
      <c r="D169" s="11">
        <f t="shared" si="31"/>
        <v>19094.920000000002</v>
      </c>
      <c r="E169" s="14">
        <v>0.13</v>
      </c>
      <c r="F169" s="13">
        <f t="shared" si="32"/>
        <v>16157.7</v>
      </c>
      <c r="G169" s="22">
        <v>1.7999999999999999E-2</v>
      </c>
      <c r="H169" s="13">
        <f t="shared" si="33"/>
        <v>2237.2199999999998</v>
      </c>
      <c r="I169" s="11">
        <v>700</v>
      </c>
      <c r="J169" s="14">
        <v>0</v>
      </c>
      <c r="K169" s="15">
        <f t="shared" si="34"/>
        <v>0</v>
      </c>
      <c r="L169" s="16">
        <f t="shared" si="35"/>
        <v>1242.9000000000001</v>
      </c>
      <c r="M169" s="11">
        <f t="shared" si="36"/>
        <v>2030.2650439999998</v>
      </c>
      <c r="N169" s="17">
        <f t="shared" si="37"/>
        <v>101921.91495599999</v>
      </c>
      <c r="O169" s="18">
        <f t="shared" si="38"/>
        <v>0.82003310769973448</v>
      </c>
      <c r="Q169" s="54">
        <f>Таблица25544[[#This Row],[Витрина]]*9%</f>
        <v>11186.1</v>
      </c>
      <c r="R169" s="56">
        <f>Таблица25544[[#This Row],[Витрина]]-Q169</f>
        <v>113103.9</v>
      </c>
      <c r="S169" s="57">
        <f>Таблица25544[[#This Row],[Витрина]]*6%</f>
        <v>7457.4</v>
      </c>
      <c r="T169" s="56">
        <f>Таблица25544[[#This Row],[Витрина]]-(Q169+S169)</f>
        <v>105646.5</v>
      </c>
    </row>
    <row r="170" spans="1:20" hidden="1">
      <c r="A170" s="21" t="s">
        <v>168</v>
      </c>
      <c r="C170" s="10">
        <v>124290</v>
      </c>
      <c r="D170" s="11">
        <f t="shared" si="31"/>
        <v>19094.920000000002</v>
      </c>
      <c r="E170" s="14">
        <v>0.13</v>
      </c>
      <c r="F170" s="13">
        <f t="shared" si="32"/>
        <v>16157.7</v>
      </c>
      <c r="G170" s="22">
        <v>1.7999999999999999E-2</v>
      </c>
      <c r="H170" s="13">
        <f t="shared" si="33"/>
        <v>2237.2199999999998</v>
      </c>
      <c r="I170" s="11">
        <v>700</v>
      </c>
      <c r="J170" s="14">
        <v>0</v>
      </c>
      <c r="K170" s="15">
        <f t="shared" si="34"/>
        <v>0</v>
      </c>
      <c r="L170" s="16">
        <f t="shared" si="35"/>
        <v>1242.9000000000001</v>
      </c>
      <c r="M170" s="11">
        <f t="shared" si="36"/>
        <v>2030.2650439999998</v>
      </c>
      <c r="N170" s="17">
        <f t="shared" si="37"/>
        <v>101921.91495599999</v>
      </c>
      <c r="O170" s="18">
        <f t="shared" si="38"/>
        <v>0.82003310769973448</v>
      </c>
      <c r="Q170" s="54">
        <f>Таблица25544[[#This Row],[Витрина]]*9%</f>
        <v>11186.1</v>
      </c>
      <c r="R170" s="56">
        <f>Таблица25544[[#This Row],[Витрина]]-Q170</f>
        <v>113103.9</v>
      </c>
      <c r="S170" s="57">
        <f>Таблица25544[[#This Row],[Витрина]]*6%</f>
        <v>7457.4</v>
      </c>
      <c r="T170" s="56">
        <f>Таблица25544[[#This Row],[Витрина]]-(Q170+S170)</f>
        <v>105646.5</v>
      </c>
    </row>
    <row r="171" spans="1:20" hidden="1">
      <c r="A171" s="24" t="s">
        <v>169</v>
      </c>
      <c r="C171" s="10">
        <v>134290</v>
      </c>
      <c r="D171" s="11">
        <f t="shared" si="31"/>
        <v>20574.920000000002</v>
      </c>
      <c r="E171" s="14">
        <v>0.13</v>
      </c>
      <c r="F171" s="13">
        <f t="shared" si="32"/>
        <v>17457.7</v>
      </c>
      <c r="G171" s="22">
        <v>1.7999999999999999E-2</v>
      </c>
      <c r="H171" s="13">
        <f t="shared" si="33"/>
        <v>2417.2199999999998</v>
      </c>
      <c r="I171" s="11">
        <v>700</v>
      </c>
      <c r="J171" s="14">
        <v>0</v>
      </c>
      <c r="K171" s="15">
        <f t="shared" si="34"/>
        <v>0</v>
      </c>
      <c r="L171" s="16">
        <f t="shared" si="35"/>
        <v>1342.9</v>
      </c>
      <c r="M171" s="11">
        <f t="shared" si="36"/>
        <v>2194.7010439999999</v>
      </c>
      <c r="N171" s="17">
        <f t="shared" si="37"/>
        <v>110177.47895599999</v>
      </c>
      <c r="O171" s="18">
        <f t="shared" si="38"/>
        <v>0.820444403574354</v>
      </c>
      <c r="Q171" s="54">
        <f>Таблица25544[[#This Row],[Витрина]]*9%</f>
        <v>12086.1</v>
      </c>
      <c r="R171" s="56">
        <f>Таблица25544[[#This Row],[Витрина]]-Q171</f>
        <v>122203.9</v>
      </c>
      <c r="S171" s="57">
        <f>Таблица25544[[#This Row],[Витрина]]*6%</f>
        <v>8057.4</v>
      </c>
      <c r="T171" s="56">
        <f>Таблица25544[[#This Row],[Витрина]]-(Q171+S171)</f>
        <v>114146.5</v>
      </c>
    </row>
    <row r="172" spans="1:20" hidden="1">
      <c r="A172" s="24" t="s">
        <v>170</v>
      </c>
      <c r="C172" s="10">
        <v>134290</v>
      </c>
      <c r="D172" s="11">
        <f t="shared" si="31"/>
        <v>20574.920000000002</v>
      </c>
      <c r="E172" s="14">
        <v>0.13</v>
      </c>
      <c r="F172" s="13">
        <f t="shared" si="32"/>
        <v>17457.7</v>
      </c>
      <c r="G172" s="22">
        <v>1.7999999999999999E-2</v>
      </c>
      <c r="H172" s="13">
        <f t="shared" si="33"/>
        <v>2417.2199999999998</v>
      </c>
      <c r="I172" s="11">
        <v>700</v>
      </c>
      <c r="J172" s="14">
        <v>0</v>
      </c>
      <c r="K172" s="15">
        <f t="shared" si="34"/>
        <v>0</v>
      </c>
      <c r="L172" s="16">
        <f t="shared" si="35"/>
        <v>1342.9</v>
      </c>
      <c r="M172" s="11">
        <f t="shared" si="36"/>
        <v>2194.7010439999999</v>
      </c>
      <c r="N172" s="17">
        <f t="shared" si="37"/>
        <v>110177.47895599999</v>
      </c>
      <c r="O172" s="18">
        <f t="shared" si="38"/>
        <v>0.820444403574354</v>
      </c>
      <c r="Q172" s="54">
        <f>Таблица25544[[#This Row],[Витрина]]*9%</f>
        <v>12086.1</v>
      </c>
      <c r="R172" s="56">
        <f>Таблица25544[[#This Row],[Витрина]]-Q172</f>
        <v>122203.9</v>
      </c>
      <c r="S172" s="57">
        <f>Таблица25544[[#This Row],[Витрина]]*6%</f>
        <v>8057.4</v>
      </c>
      <c r="T172" s="56">
        <f>Таблица25544[[#This Row],[Витрина]]-(Q172+S172)</f>
        <v>114146.5</v>
      </c>
    </row>
    <row r="173" spans="1:20" hidden="1">
      <c r="A173" s="24" t="s">
        <v>171</v>
      </c>
      <c r="C173" s="10">
        <v>134290</v>
      </c>
      <c r="D173" s="11">
        <f t="shared" si="31"/>
        <v>20574.920000000002</v>
      </c>
      <c r="E173" s="14">
        <v>0.13</v>
      </c>
      <c r="F173" s="13">
        <f t="shared" si="32"/>
        <v>17457.7</v>
      </c>
      <c r="G173" s="22">
        <v>1.7999999999999999E-2</v>
      </c>
      <c r="H173" s="13">
        <f t="shared" si="33"/>
        <v>2417.2199999999998</v>
      </c>
      <c r="I173" s="11">
        <v>700</v>
      </c>
      <c r="J173" s="14">
        <v>0</v>
      </c>
      <c r="K173" s="15">
        <f t="shared" si="34"/>
        <v>0</v>
      </c>
      <c r="L173" s="16">
        <f t="shared" si="35"/>
        <v>1342.9</v>
      </c>
      <c r="M173" s="11">
        <f t="shared" si="36"/>
        <v>2194.7010439999999</v>
      </c>
      <c r="N173" s="17">
        <f t="shared" si="37"/>
        <v>110177.47895599999</v>
      </c>
      <c r="O173" s="18">
        <f t="shared" si="38"/>
        <v>0.820444403574354</v>
      </c>
      <c r="Q173" s="54">
        <f>Таблица25544[[#This Row],[Витрина]]*9%</f>
        <v>12086.1</v>
      </c>
      <c r="R173" s="56">
        <f>Таблица25544[[#This Row],[Витрина]]-Q173</f>
        <v>122203.9</v>
      </c>
      <c r="S173" s="57">
        <f>Таблица25544[[#This Row],[Витрина]]*6%</f>
        <v>8057.4</v>
      </c>
      <c r="T173" s="56">
        <f>Таблица25544[[#This Row],[Витрина]]-(Q173+S173)</f>
        <v>114146.5</v>
      </c>
    </row>
    <row r="174" spans="1:20" hidden="1">
      <c r="A174" s="24" t="s">
        <v>172</v>
      </c>
      <c r="C174" s="10">
        <v>134290</v>
      </c>
      <c r="D174" s="11">
        <f t="shared" si="31"/>
        <v>20574.920000000002</v>
      </c>
      <c r="E174" s="14">
        <v>0.13</v>
      </c>
      <c r="F174" s="13">
        <f t="shared" si="32"/>
        <v>17457.7</v>
      </c>
      <c r="G174" s="22">
        <v>1.7999999999999999E-2</v>
      </c>
      <c r="H174" s="13">
        <f t="shared" si="33"/>
        <v>2417.2199999999998</v>
      </c>
      <c r="I174" s="11">
        <v>700</v>
      </c>
      <c r="J174" s="14">
        <v>0</v>
      </c>
      <c r="K174" s="15">
        <f t="shared" si="34"/>
        <v>0</v>
      </c>
      <c r="L174" s="16">
        <f t="shared" si="35"/>
        <v>1342.9</v>
      </c>
      <c r="M174" s="11">
        <f t="shared" si="36"/>
        <v>2194.7010439999999</v>
      </c>
      <c r="N174" s="17">
        <f t="shared" si="37"/>
        <v>110177.47895599999</v>
      </c>
      <c r="O174" s="18">
        <f t="shared" si="38"/>
        <v>0.820444403574354</v>
      </c>
      <c r="Q174" s="54">
        <f>Таблица25544[[#This Row],[Витрина]]*9%</f>
        <v>12086.1</v>
      </c>
      <c r="R174" s="56">
        <f>Таблица25544[[#This Row],[Витрина]]-Q174</f>
        <v>122203.9</v>
      </c>
      <c r="S174" s="57">
        <f>Таблица25544[[#This Row],[Витрина]]*6%</f>
        <v>8057.4</v>
      </c>
      <c r="T174" s="56">
        <f>Таблица25544[[#This Row],[Витрина]]-(Q174+S174)</f>
        <v>114146.5</v>
      </c>
    </row>
    <row r="175" spans="1:20" hidden="1">
      <c r="A175" s="24" t="s">
        <v>173</v>
      </c>
      <c r="C175" s="10">
        <v>139290</v>
      </c>
      <c r="D175" s="11">
        <f t="shared" si="31"/>
        <v>21314.920000000002</v>
      </c>
      <c r="E175" s="14">
        <v>0.13</v>
      </c>
      <c r="F175" s="13">
        <f t="shared" si="32"/>
        <v>18107.7</v>
      </c>
      <c r="G175" s="22">
        <v>1.7999999999999999E-2</v>
      </c>
      <c r="H175" s="13">
        <f t="shared" si="33"/>
        <v>2507.2199999999998</v>
      </c>
      <c r="I175" s="11">
        <v>700</v>
      </c>
      <c r="J175" s="14">
        <v>0</v>
      </c>
      <c r="K175" s="15">
        <f t="shared" si="34"/>
        <v>0</v>
      </c>
      <c r="L175" s="16">
        <f t="shared" si="35"/>
        <v>1392.9</v>
      </c>
      <c r="M175" s="11">
        <f t="shared" si="36"/>
        <v>2276.9190439999998</v>
      </c>
      <c r="N175" s="17">
        <f t="shared" si="37"/>
        <v>114305.260956</v>
      </c>
      <c r="O175" s="18">
        <f t="shared" si="38"/>
        <v>0.82062790549213871</v>
      </c>
      <c r="Q175" s="54">
        <f>Таблица25544[[#This Row],[Витрина]]*9%</f>
        <v>12536.1</v>
      </c>
      <c r="R175" s="56">
        <f>Таблица25544[[#This Row],[Витрина]]-Q175</f>
        <v>126753.9</v>
      </c>
      <c r="S175" s="57">
        <f>Таблица25544[[#This Row],[Витрина]]*6%</f>
        <v>8357.4</v>
      </c>
      <c r="T175" s="56">
        <f>Таблица25544[[#This Row],[Витрина]]-(Q175+S175)</f>
        <v>118396.5</v>
      </c>
    </row>
    <row r="176" spans="1:20" hidden="1">
      <c r="A176" s="24" t="s">
        <v>174</v>
      </c>
      <c r="B176" s="10">
        <v>81000</v>
      </c>
      <c r="C176" s="10">
        <v>113800</v>
      </c>
      <c r="D176" s="11">
        <f t="shared" si="31"/>
        <v>17542.400000000001</v>
      </c>
      <c r="E176" s="14">
        <v>0.13</v>
      </c>
      <c r="F176" s="13">
        <f t="shared" si="32"/>
        <v>14794</v>
      </c>
      <c r="G176" s="22">
        <v>1.7999999999999999E-2</v>
      </c>
      <c r="H176" s="13">
        <f t="shared" si="33"/>
        <v>2048.3999999999996</v>
      </c>
      <c r="I176" s="11">
        <v>700</v>
      </c>
      <c r="J176" s="14">
        <v>0</v>
      </c>
      <c r="K176" s="15">
        <f t="shared" si="34"/>
        <v>0</v>
      </c>
      <c r="L176" s="16">
        <f t="shared" si="35"/>
        <v>1138</v>
      </c>
      <c r="M176" s="11">
        <f t="shared" si="36"/>
        <v>1857.7716799999998</v>
      </c>
      <c r="N176" s="17">
        <f t="shared" si="37"/>
        <v>12261.828320000001</v>
      </c>
      <c r="O176" s="18">
        <f t="shared" si="38"/>
        <v>0.10774893075571178</v>
      </c>
      <c r="Q176" s="54">
        <f>Таблица25544[[#This Row],[Витрина]]*9%</f>
        <v>10242</v>
      </c>
      <c r="R176" s="56">
        <f>Таблица25544[[#This Row],[Витрина]]-Q176</f>
        <v>103558</v>
      </c>
      <c r="S176" s="57">
        <f>Таблица25544[[#This Row],[Витрина]]*6%</f>
        <v>6828</v>
      </c>
      <c r="T176" s="56">
        <f>Таблица25544[[#This Row],[Витрина]]-(Q176+S176)</f>
        <v>96730</v>
      </c>
    </row>
    <row r="177" spans="1:20" hidden="1">
      <c r="A177" s="24" t="s">
        <v>175</v>
      </c>
      <c r="C177" s="10">
        <v>139290</v>
      </c>
      <c r="D177" s="11">
        <f t="shared" si="31"/>
        <v>21314.920000000002</v>
      </c>
      <c r="E177" s="14">
        <v>0.13</v>
      </c>
      <c r="F177" s="13">
        <f t="shared" si="32"/>
        <v>18107.7</v>
      </c>
      <c r="G177" s="22">
        <v>1.7999999999999999E-2</v>
      </c>
      <c r="H177" s="13">
        <f t="shared" si="33"/>
        <v>2507.2199999999998</v>
      </c>
      <c r="I177" s="11">
        <v>700</v>
      </c>
      <c r="J177" s="14">
        <v>0</v>
      </c>
      <c r="K177" s="15">
        <f t="shared" si="34"/>
        <v>0</v>
      </c>
      <c r="L177" s="16">
        <f t="shared" si="35"/>
        <v>1392.9</v>
      </c>
      <c r="M177" s="11">
        <f t="shared" si="36"/>
        <v>2276.9190439999998</v>
      </c>
      <c r="N177" s="17">
        <f t="shared" si="37"/>
        <v>114305.260956</v>
      </c>
      <c r="O177" s="18">
        <f t="shared" si="38"/>
        <v>0.82062790549213871</v>
      </c>
      <c r="Q177" s="54">
        <f>Таблица25544[[#This Row],[Витрина]]*9%</f>
        <v>12536.1</v>
      </c>
      <c r="R177" s="56">
        <f>Таблица25544[[#This Row],[Витрина]]-Q177</f>
        <v>126753.9</v>
      </c>
      <c r="S177" s="57">
        <f>Таблица25544[[#This Row],[Витрина]]*6%</f>
        <v>8357.4</v>
      </c>
      <c r="T177" s="56">
        <f>Таблица25544[[#This Row],[Витрина]]-(Q177+S177)</f>
        <v>118396.5</v>
      </c>
    </row>
    <row r="178" spans="1:20" hidden="1">
      <c r="A178" s="24" t="s">
        <v>176</v>
      </c>
      <c r="C178" s="10">
        <v>139290</v>
      </c>
      <c r="D178" s="11">
        <f t="shared" si="31"/>
        <v>21314.920000000002</v>
      </c>
      <c r="E178" s="14">
        <v>0.13</v>
      </c>
      <c r="F178" s="13">
        <f t="shared" si="32"/>
        <v>18107.7</v>
      </c>
      <c r="G178" s="22">
        <v>1.7999999999999999E-2</v>
      </c>
      <c r="H178" s="13">
        <f t="shared" si="33"/>
        <v>2507.2199999999998</v>
      </c>
      <c r="I178" s="11">
        <v>700</v>
      </c>
      <c r="J178" s="14">
        <v>0</v>
      </c>
      <c r="K178" s="15">
        <f t="shared" si="34"/>
        <v>0</v>
      </c>
      <c r="L178" s="16">
        <f t="shared" si="35"/>
        <v>1392.9</v>
      </c>
      <c r="M178" s="11">
        <f t="shared" si="36"/>
        <v>2276.9190439999998</v>
      </c>
      <c r="N178" s="17">
        <f t="shared" si="37"/>
        <v>114305.260956</v>
      </c>
      <c r="O178" s="18">
        <f t="shared" si="38"/>
        <v>0.82062790549213871</v>
      </c>
      <c r="Q178" s="54">
        <f>Таблица25544[[#This Row],[Витрина]]*9%</f>
        <v>12536.1</v>
      </c>
      <c r="R178" s="56">
        <f>Таблица25544[[#This Row],[Витрина]]-Q178</f>
        <v>126753.9</v>
      </c>
      <c r="S178" s="57">
        <f>Таблица25544[[#This Row],[Витрина]]*6%</f>
        <v>8357.4</v>
      </c>
      <c r="T178" s="56">
        <f>Таблица25544[[#This Row],[Витрина]]-(Q178+S178)</f>
        <v>118396.5</v>
      </c>
    </row>
    <row r="179" spans="1:20" hidden="1">
      <c r="A179" s="30" t="s">
        <v>177</v>
      </c>
      <c r="D179" s="11" t="str">
        <f t="shared" si="31"/>
        <v/>
      </c>
      <c r="E179" s="14"/>
      <c r="F179" s="13" t="str">
        <f t="shared" si="32"/>
        <v/>
      </c>
      <c r="G179" s="22">
        <v>1.7999999999999999E-2</v>
      </c>
      <c r="H179" s="13" t="str">
        <f t="shared" si="33"/>
        <v/>
      </c>
      <c r="I179" s="11"/>
      <c r="J179" s="14">
        <v>0</v>
      </c>
      <c r="K179" s="15" t="str">
        <f t="shared" si="34"/>
        <v/>
      </c>
      <c r="L179" s="16">
        <f t="shared" si="35"/>
        <v>0</v>
      </c>
      <c r="M179" s="11" t="str">
        <f t="shared" si="36"/>
        <v/>
      </c>
      <c r="N179" s="17" t="str">
        <f t="shared" si="37"/>
        <v/>
      </c>
      <c r="O179" s="18" t="str">
        <f t="shared" si="38"/>
        <v/>
      </c>
      <c r="Q179" s="54">
        <f>Таблица25544[[#This Row],[Витрина]]*9%</f>
        <v>0</v>
      </c>
      <c r="R179" s="56">
        <f>Таблица25544[[#This Row],[Витрина]]-Q179</f>
        <v>0</v>
      </c>
      <c r="S179" s="57">
        <f>Таблица25544[[#This Row],[Витрина]]*6%</f>
        <v>0</v>
      </c>
      <c r="T179" s="56">
        <f>Таблица25544[[#This Row],[Витрина]]-(Q179+S179)</f>
        <v>0</v>
      </c>
    </row>
    <row r="180" spans="1:20" hidden="1">
      <c r="A180" s="24" t="s">
        <v>688</v>
      </c>
      <c r="B180" s="10">
        <v>76500</v>
      </c>
      <c r="C180" s="10">
        <v>107500</v>
      </c>
      <c r="D180" s="11">
        <f t="shared" si="31"/>
        <v>16610</v>
      </c>
      <c r="E180" s="14">
        <v>0.13</v>
      </c>
      <c r="F180" s="13">
        <f t="shared" si="32"/>
        <v>13975</v>
      </c>
      <c r="G180" s="22">
        <v>1.7999999999999999E-2</v>
      </c>
      <c r="H180" s="13">
        <f t="shared" si="33"/>
        <v>1934.9999999999998</v>
      </c>
      <c r="I180" s="11">
        <v>700</v>
      </c>
      <c r="J180" s="14">
        <v>0</v>
      </c>
      <c r="K180" s="15">
        <f t="shared" si="34"/>
        <v>0</v>
      </c>
      <c r="L180" s="16">
        <f t="shared" si="35"/>
        <v>1075</v>
      </c>
      <c r="M180" s="11">
        <f t="shared" si="36"/>
        <v>1754.1769999999997</v>
      </c>
      <c r="N180" s="17">
        <f t="shared" si="37"/>
        <v>11560.823000000004</v>
      </c>
      <c r="O180" s="18">
        <f t="shared" si="38"/>
        <v>0.10754253953488375</v>
      </c>
      <c r="Q180" s="54">
        <f>Таблица25544[[#This Row],[Витрина]]*9%</f>
        <v>9675</v>
      </c>
      <c r="R180" s="56">
        <f>Таблица25544[[#This Row],[Витрина]]-Q180</f>
        <v>97825</v>
      </c>
      <c r="S180" s="57">
        <f>Таблица25544[[#This Row],[Витрина]]*6%</f>
        <v>6450</v>
      </c>
      <c r="T180" s="56">
        <f>Таблица25544[[#This Row],[Витрина]]-(Q180+S180)</f>
        <v>91375</v>
      </c>
    </row>
    <row r="181" spans="1:20" hidden="1">
      <c r="A181" s="24" t="s">
        <v>178</v>
      </c>
      <c r="C181" s="10">
        <v>134290</v>
      </c>
      <c r="D181" s="11">
        <f t="shared" si="31"/>
        <v>20574.920000000002</v>
      </c>
      <c r="E181" s="14">
        <v>0.13</v>
      </c>
      <c r="F181" s="13">
        <f t="shared" si="32"/>
        <v>17457.7</v>
      </c>
      <c r="G181" s="22">
        <v>1.7999999999999999E-2</v>
      </c>
      <c r="H181" s="13">
        <f t="shared" si="33"/>
        <v>2417.2199999999998</v>
      </c>
      <c r="I181" s="11">
        <v>700</v>
      </c>
      <c r="J181" s="14">
        <v>0</v>
      </c>
      <c r="K181" s="15">
        <f t="shared" si="34"/>
        <v>0</v>
      </c>
      <c r="L181" s="16">
        <f t="shared" si="35"/>
        <v>1342.9</v>
      </c>
      <c r="M181" s="11">
        <f t="shared" si="36"/>
        <v>2194.7010439999999</v>
      </c>
      <c r="N181" s="17">
        <f t="shared" si="37"/>
        <v>110177.47895599999</v>
      </c>
      <c r="O181" s="18">
        <f t="shared" si="38"/>
        <v>0.820444403574354</v>
      </c>
      <c r="Q181" s="54">
        <f>Таблица25544[[#This Row],[Витрина]]*9%</f>
        <v>12086.1</v>
      </c>
      <c r="R181" s="56">
        <f>Таблица25544[[#This Row],[Витрина]]-Q181</f>
        <v>122203.9</v>
      </c>
      <c r="S181" s="57">
        <f>Таблица25544[[#This Row],[Витрина]]*6%</f>
        <v>8057.4</v>
      </c>
      <c r="T181" s="56">
        <f>Таблица25544[[#This Row],[Витрина]]-(Q181+S181)</f>
        <v>114146.5</v>
      </c>
    </row>
    <row r="182" spans="1:20" hidden="1">
      <c r="A182" s="24" t="s">
        <v>179</v>
      </c>
      <c r="C182" s="10">
        <v>134290</v>
      </c>
      <c r="D182" s="11">
        <f t="shared" si="31"/>
        <v>20574.920000000002</v>
      </c>
      <c r="E182" s="14">
        <v>0.13</v>
      </c>
      <c r="F182" s="13">
        <f t="shared" si="32"/>
        <v>17457.7</v>
      </c>
      <c r="G182" s="22">
        <v>1.7999999999999999E-2</v>
      </c>
      <c r="H182" s="13">
        <f t="shared" si="33"/>
        <v>2417.2199999999998</v>
      </c>
      <c r="I182" s="11">
        <v>700</v>
      </c>
      <c r="J182" s="14">
        <v>0</v>
      </c>
      <c r="K182" s="15">
        <f t="shared" si="34"/>
        <v>0</v>
      </c>
      <c r="L182" s="16">
        <f t="shared" si="35"/>
        <v>1342.9</v>
      </c>
      <c r="M182" s="11">
        <f t="shared" si="36"/>
        <v>2194.7010439999999</v>
      </c>
      <c r="N182" s="17">
        <f t="shared" si="37"/>
        <v>110177.47895599999</v>
      </c>
      <c r="O182" s="18">
        <f t="shared" si="38"/>
        <v>0.820444403574354</v>
      </c>
      <c r="Q182" s="54">
        <f>Таблица25544[[#This Row],[Витрина]]*9%</f>
        <v>12086.1</v>
      </c>
      <c r="R182" s="56">
        <f>Таблица25544[[#This Row],[Витрина]]-Q182</f>
        <v>122203.9</v>
      </c>
      <c r="S182" s="57">
        <f>Таблица25544[[#This Row],[Витрина]]*6%</f>
        <v>8057.4</v>
      </c>
      <c r="T182" s="56">
        <f>Таблица25544[[#This Row],[Витрина]]-(Q182+S182)</f>
        <v>114146.5</v>
      </c>
    </row>
    <row r="183" spans="1:20" hidden="1">
      <c r="A183" s="24" t="s">
        <v>180</v>
      </c>
      <c r="C183" s="10">
        <v>134290</v>
      </c>
      <c r="D183" s="11">
        <f t="shared" si="31"/>
        <v>20574.920000000002</v>
      </c>
      <c r="E183" s="14">
        <v>0.13</v>
      </c>
      <c r="F183" s="13">
        <f t="shared" si="32"/>
        <v>17457.7</v>
      </c>
      <c r="G183" s="22">
        <v>1.7999999999999999E-2</v>
      </c>
      <c r="H183" s="13">
        <f t="shared" si="33"/>
        <v>2417.2199999999998</v>
      </c>
      <c r="I183" s="11">
        <v>700</v>
      </c>
      <c r="J183" s="14">
        <v>0</v>
      </c>
      <c r="K183" s="15">
        <f t="shared" si="34"/>
        <v>0</v>
      </c>
      <c r="L183" s="16">
        <f t="shared" si="35"/>
        <v>1342.9</v>
      </c>
      <c r="M183" s="11">
        <f t="shared" si="36"/>
        <v>2194.7010439999999</v>
      </c>
      <c r="N183" s="17">
        <f t="shared" si="37"/>
        <v>110177.47895599999</v>
      </c>
      <c r="O183" s="18">
        <f t="shared" si="38"/>
        <v>0.820444403574354</v>
      </c>
      <c r="Q183" s="54">
        <f>Таблица25544[[#This Row],[Витрина]]*9%</f>
        <v>12086.1</v>
      </c>
      <c r="R183" s="56">
        <f>Таблица25544[[#This Row],[Витрина]]-Q183</f>
        <v>122203.9</v>
      </c>
      <c r="S183" s="57">
        <f>Таблица25544[[#This Row],[Витрина]]*6%</f>
        <v>8057.4</v>
      </c>
      <c r="T183" s="56">
        <f>Таблица25544[[#This Row],[Витрина]]-(Q183+S183)</f>
        <v>114146.5</v>
      </c>
    </row>
    <row r="184" spans="1:20" hidden="1">
      <c r="A184" s="24" t="s">
        <v>181</v>
      </c>
      <c r="C184" s="10">
        <v>134290</v>
      </c>
      <c r="D184" s="11">
        <f t="shared" si="31"/>
        <v>20574.920000000002</v>
      </c>
      <c r="E184" s="14">
        <v>0.13</v>
      </c>
      <c r="F184" s="13">
        <f t="shared" si="32"/>
        <v>17457.7</v>
      </c>
      <c r="G184" s="22">
        <v>1.7999999999999999E-2</v>
      </c>
      <c r="H184" s="13">
        <f t="shared" si="33"/>
        <v>2417.2199999999998</v>
      </c>
      <c r="I184" s="11">
        <v>700</v>
      </c>
      <c r="J184" s="14">
        <v>0</v>
      </c>
      <c r="K184" s="15">
        <f t="shared" si="34"/>
        <v>0</v>
      </c>
      <c r="L184" s="16">
        <f t="shared" si="35"/>
        <v>1342.9</v>
      </c>
      <c r="M184" s="11">
        <f t="shared" si="36"/>
        <v>2194.7010439999999</v>
      </c>
      <c r="N184" s="17">
        <f t="shared" si="37"/>
        <v>110177.47895599999</v>
      </c>
      <c r="O184" s="18">
        <f t="shared" si="38"/>
        <v>0.820444403574354</v>
      </c>
      <c r="Q184" s="54">
        <f>Таблица25544[[#This Row],[Витрина]]*9%</f>
        <v>12086.1</v>
      </c>
      <c r="R184" s="56">
        <f>Таблица25544[[#This Row],[Витрина]]-Q184</f>
        <v>122203.9</v>
      </c>
      <c r="S184" s="57">
        <f>Таблица25544[[#This Row],[Витрина]]*6%</f>
        <v>8057.4</v>
      </c>
      <c r="T184" s="56">
        <f>Таблица25544[[#This Row],[Витрина]]-(Q184+S184)</f>
        <v>114146.5</v>
      </c>
    </row>
    <row r="185" spans="1:20" hidden="1">
      <c r="A185" s="24" t="s">
        <v>182</v>
      </c>
      <c r="B185" s="10">
        <v>86100</v>
      </c>
      <c r="C185" s="10">
        <v>120800</v>
      </c>
      <c r="D185" s="11">
        <f t="shared" si="31"/>
        <v>18578.400000000001</v>
      </c>
      <c r="E185" s="14">
        <v>0.13</v>
      </c>
      <c r="F185" s="13">
        <f t="shared" si="32"/>
        <v>15704</v>
      </c>
      <c r="G185" s="22">
        <v>1.7999999999999999E-2</v>
      </c>
      <c r="H185" s="13">
        <f t="shared" si="33"/>
        <v>2174.3999999999996</v>
      </c>
      <c r="I185" s="11">
        <v>700</v>
      </c>
      <c r="J185" s="14">
        <v>0</v>
      </c>
      <c r="K185" s="15">
        <f t="shared" si="34"/>
        <v>0</v>
      </c>
      <c r="L185" s="16">
        <f t="shared" si="35"/>
        <v>1208</v>
      </c>
      <c r="M185" s="11">
        <f t="shared" si="36"/>
        <v>1972.8768799999998</v>
      </c>
      <c r="N185" s="17">
        <f t="shared" si="37"/>
        <v>12940.72312000001</v>
      </c>
      <c r="O185" s="18">
        <f t="shared" si="38"/>
        <v>0.10712519139072856</v>
      </c>
      <c r="Q185" s="54">
        <f>Таблица25544[[#This Row],[Витрина]]*9%</f>
        <v>10872</v>
      </c>
      <c r="R185" s="56">
        <f>Таблица25544[[#This Row],[Витрина]]-Q185</f>
        <v>109928</v>
      </c>
      <c r="S185" s="57">
        <f>Таблица25544[[#This Row],[Витрина]]*6%</f>
        <v>7248</v>
      </c>
      <c r="T185" s="56">
        <f>Таблица25544[[#This Row],[Витрина]]-(Q185+S185)</f>
        <v>102680</v>
      </c>
    </row>
    <row r="186" spans="1:20" hidden="1">
      <c r="A186" s="24" t="s">
        <v>183</v>
      </c>
      <c r="B186" s="10">
        <v>95000</v>
      </c>
      <c r="C186" s="10">
        <v>133200</v>
      </c>
      <c r="D186" s="11">
        <f t="shared" si="31"/>
        <v>20413.599999999999</v>
      </c>
      <c r="E186" s="14">
        <v>0.13</v>
      </c>
      <c r="F186" s="13">
        <f t="shared" si="32"/>
        <v>17316</v>
      </c>
      <c r="G186" s="22">
        <v>1.7999999999999999E-2</v>
      </c>
      <c r="H186" s="13">
        <f t="shared" si="33"/>
        <v>2397.6</v>
      </c>
      <c r="I186" s="11">
        <v>700</v>
      </c>
      <c r="J186" s="14">
        <v>0</v>
      </c>
      <c r="K186" s="15">
        <f t="shared" si="34"/>
        <v>0</v>
      </c>
      <c r="L186" s="16">
        <f t="shared" si="35"/>
        <v>1332</v>
      </c>
      <c r="M186" s="11">
        <f t="shared" si="36"/>
        <v>2176.7775199999996</v>
      </c>
      <c r="N186" s="17">
        <f t="shared" si="37"/>
        <v>14277.622479999991</v>
      </c>
      <c r="O186" s="18">
        <f t="shared" si="38"/>
        <v>0.10718935795795789</v>
      </c>
      <c r="Q186" s="54">
        <f>Таблица25544[[#This Row],[Витрина]]*9%</f>
        <v>11988</v>
      </c>
      <c r="R186" s="56">
        <f>Таблица25544[[#This Row],[Витрина]]-Q186</f>
        <v>121212</v>
      </c>
      <c r="S186" s="57">
        <f>Таблица25544[[#This Row],[Витрина]]*6%</f>
        <v>7992</v>
      </c>
      <c r="T186" s="56">
        <f>Таблица25544[[#This Row],[Витрина]]-(Q186+S186)</f>
        <v>113220</v>
      </c>
    </row>
    <row r="187" spans="1:20" hidden="1">
      <c r="A187" s="24" t="s">
        <v>184</v>
      </c>
      <c r="B187" s="10">
        <v>86100</v>
      </c>
      <c r="C187" s="10">
        <v>120800</v>
      </c>
      <c r="D187" s="11">
        <f t="shared" si="31"/>
        <v>18578.400000000001</v>
      </c>
      <c r="E187" s="14">
        <v>0.13</v>
      </c>
      <c r="F187" s="13">
        <f t="shared" si="32"/>
        <v>15704</v>
      </c>
      <c r="G187" s="22">
        <v>1.7999999999999999E-2</v>
      </c>
      <c r="H187" s="13">
        <f t="shared" si="33"/>
        <v>2174.3999999999996</v>
      </c>
      <c r="I187" s="11">
        <v>700</v>
      </c>
      <c r="J187" s="14">
        <v>0</v>
      </c>
      <c r="K187" s="15">
        <f t="shared" si="34"/>
        <v>0</v>
      </c>
      <c r="L187" s="16">
        <f t="shared" si="35"/>
        <v>1208</v>
      </c>
      <c r="M187" s="11">
        <f t="shared" si="36"/>
        <v>1972.8768799999998</v>
      </c>
      <c r="N187" s="17">
        <f t="shared" si="37"/>
        <v>12940.72312000001</v>
      </c>
      <c r="O187" s="18">
        <f t="shared" si="38"/>
        <v>0.10712519139072856</v>
      </c>
      <c r="Q187" s="54">
        <f>Таблица25544[[#This Row],[Витрина]]*9%</f>
        <v>10872</v>
      </c>
      <c r="R187" s="56">
        <f>Таблица25544[[#This Row],[Витрина]]-Q187</f>
        <v>109928</v>
      </c>
      <c r="S187" s="57">
        <f>Таблица25544[[#This Row],[Витрина]]*6%</f>
        <v>7248</v>
      </c>
      <c r="T187" s="56">
        <f>Таблица25544[[#This Row],[Витрина]]-(Q187+S187)</f>
        <v>102680</v>
      </c>
    </row>
    <row r="188" spans="1:20" hidden="1">
      <c r="A188" s="24" t="s">
        <v>185</v>
      </c>
      <c r="C188" s="10">
        <v>144290</v>
      </c>
      <c r="D188" s="11">
        <f t="shared" si="31"/>
        <v>22054.920000000002</v>
      </c>
      <c r="E188" s="14">
        <v>0.13</v>
      </c>
      <c r="F188" s="13">
        <f t="shared" si="32"/>
        <v>18757.7</v>
      </c>
      <c r="G188" s="22">
        <v>1.7999999999999999E-2</v>
      </c>
      <c r="H188" s="13">
        <f t="shared" si="33"/>
        <v>2597.2199999999998</v>
      </c>
      <c r="I188" s="11">
        <v>700</v>
      </c>
      <c r="J188" s="14">
        <v>0</v>
      </c>
      <c r="K188" s="15">
        <f t="shared" si="34"/>
        <v>0</v>
      </c>
      <c r="L188" s="16">
        <f t="shared" si="35"/>
        <v>1442.9</v>
      </c>
      <c r="M188" s="11">
        <f t="shared" si="36"/>
        <v>2359.1370439999996</v>
      </c>
      <c r="N188" s="17">
        <f t="shared" si="37"/>
        <v>118433.04295599999</v>
      </c>
      <c r="O188" s="18">
        <f t="shared" si="38"/>
        <v>0.82079868983297521</v>
      </c>
      <c r="Q188" s="54">
        <f>Таблица25544[[#This Row],[Витрина]]*9%</f>
        <v>12986.1</v>
      </c>
      <c r="R188" s="56">
        <f>Таблица25544[[#This Row],[Витрина]]-Q188</f>
        <v>131303.9</v>
      </c>
      <c r="S188" s="57">
        <f>Таблица25544[[#This Row],[Витрина]]*6%</f>
        <v>8657.4</v>
      </c>
      <c r="T188" s="56">
        <f>Таблица25544[[#This Row],[Витрина]]-(Q188+S188)</f>
        <v>122646.5</v>
      </c>
    </row>
    <row r="189" spans="1:20" hidden="1">
      <c r="A189" s="24" t="s">
        <v>186</v>
      </c>
      <c r="C189" s="10">
        <v>149290</v>
      </c>
      <c r="D189" s="11">
        <f t="shared" si="31"/>
        <v>22794.920000000002</v>
      </c>
      <c r="E189" s="14">
        <v>0.13</v>
      </c>
      <c r="F189" s="13">
        <f t="shared" si="32"/>
        <v>19407.7</v>
      </c>
      <c r="G189" s="22">
        <v>1.7999999999999999E-2</v>
      </c>
      <c r="H189" s="13">
        <f t="shared" si="33"/>
        <v>2687.22</v>
      </c>
      <c r="I189" s="11">
        <v>700</v>
      </c>
      <c r="J189" s="14">
        <v>0</v>
      </c>
      <c r="K189" s="15">
        <f t="shared" si="34"/>
        <v>0</v>
      </c>
      <c r="L189" s="16">
        <f t="shared" si="35"/>
        <v>1492.9</v>
      </c>
      <c r="M189" s="11">
        <f t="shared" si="36"/>
        <v>2441.3550439999999</v>
      </c>
      <c r="N189" s="17">
        <f t="shared" si="37"/>
        <v>122560.824956</v>
      </c>
      <c r="O189" s="18">
        <f t="shared" si="38"/>
        <v>0.8209580344028401</v>
      </c>
      <c r="Q189" s="54">
        <f>Таблица25544[[#This Row],[Витрина]]*9%</f>
        <v>13436.1</v>
      </c>
      <c r="R189" s="56">
        <f>Таблица25544[[#This Row],[Витрина]]-Q189</f>
        <v>135853.9</v>
      </c>
      <c r="S189" s="57">
        <f>Таблица25544[[#This Row],[Витрина]]*6%</f>
        <v>8957.4</v>
      </c>
      <c r="T189" s="56">
        <f>Таблица25544[[#This Row],[Витрина]]-(Q189+S189)</f>
        <v>126896.5</v>
      </c>
    </row>
    <row r="190" spans="1:20" hidden="1">
      <c r="A190" s="24" t="s">
        <v>187</v>
      </c>
      <c r="C190" s="10">
        <v>149290</v>
      </c>
      <c r="D190" s="11">
        <f t="shared" si="31"/>
        <v>22794.920000000002</v>
      </c>
      <c r="E190" s="14">
        <v>0.13</v>
      </c>
      <c r="F190" s="13">
        <f t="shared" si="32"/>
        <v>19407.7</v>
      </c>
      <c r="G190" s="22">
        <v>1.7999999999999999E-2</v>
      </c>
      <c r="H190" s="13">
        <f t="shared" si="33"/>
        <v>2687.22</v>
      </c>
      <c r="I190" s="11">
        <v>700</v>
      </c>
      <c r="J190" s="14">
        <v>0</v>
      </c>
      <c r="K190" s="15">
        <f t="shared" si="34"/>
        <v>0</v>
      </c>
      <c r="L190" s="16">
        <f t="shared" si="35"/>
        <v>1492.9</v>
      </c>
      <c r="M190" s="11">
        <f t="shared" si="36"/>
        <v>2441.3550439999999</v>
      </c>
      <c r="N190" s="17">
        <f t="shared" si="37"/>
        <v>122560.824956</v>
      </c>
      <c r="O190" s="18">
        <f t="shared" si="38"/>
        <v>0.8209580344028401</v>
      </c>
      <c r="Q190" s="54">
        <f>Таблица25544[[#This Row],[Витрина]]*9%</f>
        <v>13436.1</v>
      </c>
      <c r="R190" s="56">
        <f>Таблица25544[[#This Row],[Витрина]]-Q190</f>
        <v>135853.9</v>
      </c>
      <c r="S190" s="57">
        <f>Таблица25544[[#This Row],[Витрина]]*6%</f>
        <v>8957.4</v>
      </c>
      <c r="T190" s="56">
        <f>Таблица25544[[#This Row],[Витрина]]-(Q190+S190)</f>
        <v>126896.5</v>
      </c>
    </row>
    <row r="191" spans="1:20" hidden="1">
      <c r="A191" s="24" t="s">
        <v>188</v>
      </c>
      <c r="C191" s="10">
        <v>149290</v>
      </c>
      <c r="D191" s="11">
        <f t="shared" si="31"/>
        <v>22794.920000000002</v>
      </c>
      <c r="E191" s="14">
        <v>0.13</v>
      </c>
      <c r="F191" s="13">
        <f t="shared" si="32"/>
        <v>19407.7</v>
      </c>
      <c r="G191" s="22">
        <v>1.7999999999999999E-2</v>
      </c>
      <c r="H191" s="13">
        <f t="shared" si="33"/>
        <v>2687.22</v>
      </c>
      <c r="I191" s="11">
        <v>700</v>
      </c>
      <c r="J191" s="14">
        <v>0</v>
      </c>
      <c r="K191" s="15">
        <f t="shared" si="34"/>
        <v>0</v>
      </c>
      <c r="L191" s="16">
        <f t="shared" si="35"/>
        <v>1492.9</v>
      </c>
      <c r="M191" s="11">
        <f t="shared" si="36"/>
        <v>2441.3550439999999</v>
      </c>
      <c r="N191" s="17">
        <f t="shared" si="37"/>
        <v>122560.824956</v>
      </c>
      <c r="O191" s="18">
        <f t="shared" si="38"/>
        <v>0.8209580344028401</v>
      </c>
      <c r="Q191" s="54">
        <f>Таблица25544[[#This Row],[Витрина]]*9%</f>
        <v>13436.1</v>
      </c>
      <c r="R191" s="56">
        <f>Таблица25544[[#This Row],[Витрина]]-Q191</f>
        <v>135853.9</v>
      </c>
      <c r="S191" s="57">
        <f>Таблица25544[[#This Row],[Витрина]]*6%</f>
        <v>8957.4</v>
      </c>
      <c r="T191" s="56">
        <f>Таблица25544[[#This Row],[Витрина]]-(Q191+S191)</f>
        <v>126896.5</v>
      </c>
    </row>
    <row r="192" spans="1:20" hidden="1">
      <c r="A192" s="24" t="s">
        <v>189</v>
      </c>
      <c r="C192" s="10">
        <v>149290</v>
      </c>
      <c r="D192" s="11">
        <f t="shared" si="31"/>
        <v>22794.920000000002</v>
      </c>
      <c r="E192" s="14">
        <v>0.13</v>
      </c>
      <c r="F192" s="13">
        <f t="shared" si="32"/>
        <v>19407.7</v>
      </c>
      <c r="G192" s="22">
        <v>1.7999999999999999E-2</v>
      </c>
      <c r="H192" s="13">
        <f t="shared" si="33"/>
        <v>2687.22</v>
      </c>
      <c r="I192" s="11">
        <v>700</v>
      </c>
      <c r="J192" s="14">
        <v>0</v>
      </c>
      <c r="K192" s="15">
        <f t="shared" si="34"/>
        <v>0</v>
      </c>
      <c r="L192" s="16">
        <f t="shared" si="35"/>
        <v>1492.9</v>
      </c>
      <c r="M192" s="11">
        <f t="shared" si="36"/>
        <v>2441.3550439999999</v>
      </c>
      <c r="N192" s="17">
        <f t="shared" si="37"/>
        <v>122560.824956</v>
      </c>
      <c r="O192" s="18">
        <f t="shared" si="38"/>
        <v>0.8209580344028401</v>
      </c>
      <c r="Q192" s="54">
        <f>Таблица25544[[#This Row],[Витрина]]*9%</f>
        <v>13436.1</v>
      </c>
      <c r="R192" s="56">
        <f>Таблица25544[[#This Row],[Витрина]]-Q192</f>
        <v>135853.9</v>
      </c>
      <c r="S192" s="57">
        <f>Таблица25544[[#This Row],[Витрина]]*6%</f>
        <v>8957.4</v>
      </c>
      <c r="T192" s="56">
        <f>Таблица25544[[#This Row],[Витрина]]-(Q192+S192)</f>
        <v>126896.5</v>
      </c>
    </row>
    <row r="193" spans="1:20" hidden="1">
      <c r="A193" s="8" t="s">
        <v>190</v>
      </c>
      <c r="D193" s="11" t="str">
        <f t="shared" si="31"/>
        <v/>
      </c>
      <c r="E193" s="14"/>
      <c r="F193" s="13" t="str">
        <f t="shared" si="32"/>
        <v/>
      </c>
      <c r="G193" s="22">
        <v>1.7999999999999999E-2</v>
      </c>
      <c r="H193" s="13" t="str">
        <f t="shared" si="33"/>
        <v/>
      </c>
      <c r="I193" s="11"/>
      <c r="J193" s="14">
        <v>0</v>
      </c>
      <c r="K193" s="15" t="str">
        <f t="shared" si="34"/>
        <v/>
      </c>
      <c r="L193" s="16">
        <f t="shared" si="35"/>
        <v>0</v>
      </c>
      <c r="M193" s="11" t="str">
        <f t="shared" si="36"/>
        <v/>
      </c>
      <c r="N193" s="17" t="str">
        <f t="shared" si="37"/>
        <v/>
      </c>
      <c r="O193" s="18" t="str">
        <f t="shared" si="38"/>
        <v/>
      </c>
      <c r="Q193" s="54">
        <f>Таблица25544[[#This Row],[Витрина]]*9%</f>
        <v>0</v>
      </c>
      <c r="R193" s="56">
        <f>Таблица25544[[#This Row],[Витрина]]-Q193</f>
        <v>0</v>
      </c>
      <c r="S193" s="57">
        <f>Таблица25544[[#This Row],[Витрина]]*6%</f>
        <v>0</v>
      </c>
      <c r="T193" s="56">
        <f>Таблица25544[[#This Row],[Витрина]]-(Q193+S193)</f>
        <v>0</v>
      </c>
    </row>
    <row r="194" spans="1:20" hidden="1">
      <c r="A194" s="21" t="s">
        <v>191</v>
      </c>
      <c r="D194" s="11" t="str">
        <f t="shared" si="31"/>
        <v/>
      </c>
      <c r="E194" s="14">
        <v>0.13</v>
      </c>
      <c r="F194" s="13" t="str">
        <f t="shared" si="32"/>
        <v/>
      </c>
      <c r="G194" s="22">
        <v>1.7999999999999999E-2</v>
      </c>
      <c r="H194" s="13" t="str">
        <f t="shared" si="33"/>
        <v/>
      </c>
      <c r="I194" s="11">
        <v>700</v>
      </c>
      <c r="J194" s="14">
        <v>0</v>
      </c>
      <c r="K194" s="15" t="str">
        <f t="shared" si="34"/>
        <v/>
      </c>
      <c r="L194" s="16">
        <f t="shared" si="35"/>
        <v>0</v>
      </c>
      <c r="M194" s="11" t="str">
        <f t="shared" si="36"/>
        <v/>
      </c>
      <c r="N194" s="17" t="str">
        <f t="shared" si="37"/>
        <v/>
      </c>
      <c r="O194" s="18" t="str">
        <f t="shared" si="38"/>
        <v/>
      </c>
      <c r="Q194" s="54">
        <f>Таблица25544[[#This Row],[Витрина]]*9%</f>
        <v>0</v>
      </c>
      <c r="R194" s="56">
        <f>Таблица25544[[#This Row],[Витрина]]-Q194</f>
        <v>0</v>
      </c>
      <c r="S194" s="57">
        <f>Таблица25544[[#This Row],[Витрина]]*6%</f>
        <v>0</v>
      </c>
      <c r="T194" s="56">
        <f>Таблица25544[[#This Row],[Витрина]]-(Q194+S194)</f>
        <v>0</v>
      </c>
    </row>
    <row r="195" spans="1:20" hidden="1">
      <c r="A195" s="21" t="s">
        <v>192</v>
      </c>
      <c r="D195" s="11" t="str">
        <f t="shared" si="31"/>
        <v/>
      </c>
      <c r="E195" s="14">
        <v>0.13</v>
      </c>
      <c r="F195" s="13" t="str">
        <f t="shared" si="32"/>
        <v/>
      </c>
      <c r="G195" s="22">
        <v>1.7999999999999999E-2</v>
      </c>
      <c r="H195" s="13" t="str">
        <f t="shared" si="33"/>
        <v/>
      </c>
      <c r="I195" s="11">
        <v>700</v>
      </c>
      <c r="J195" s="14">
        <v>0</v>
      </c>
      <c r="K195" s="15" t="str">
        <f t="shared" si="34"/>
        <v/>
      </c>
      <c r="L195" s="16">
        <f t="shared" si="35"/>
        <v>0</v>
      </c>
      <c r="M195" s="11" t="str">
        <f t="shared" si="36"/>
        <v/>
      </c>
      <c r="N195" s="17" t="str">
        <f t="shared" si="37"/>
        <v/>
      </c>
      <c r="O195" s="18" t="str">
        <f t="shared" si="38"/>
        <v/>
      </c>
      <c r="Q195" s="54">
        <f>Таблица25544[[#This Row],[Витрина]]*9%</f>
        <v>0</v>
      </c>
      <c r="R195" s="56">
        <f>Таблица25544[[#This Row],[Витрина]]-Q195</f>
        <v>0</v>
      </c>
      <c r="S195" s="57">
        <f>Таблица25544[[#This Row],[Витрина]]*6%</f>
        <v>0</v>
      </c>
      <c r="T195" s="56">
        <f>Таблица25544[[#This Row],[Витрина]]-(Q195+S195)</f>
        <v>0</v>
      </c>
    </row>
    <row r="196" spans="1:20" hidden="1">
      <c r="A196" s="8" t="s">
        <v>193</v>
      </c>
      <c r="D196" s="17" t="str">
        <f>IF(AND(F196&lt;&gt;"",H196&lt;&gt;"",I196&lt;&gt;"",K196&lt;&gt;""),F196+H196+I196+K196,"")</f>
        <v/>
      </c>
      <c r="E196" s="14"/>
      <c r="F196" s="33" t="str">
        <f t="shared" si="32"/>
        <v/>
      </c>
      <c r="G196" s="22">
        <v>1.7999999999999999E-2</v>
      </c>
      <c r="H196" s="17" t="str">
        <f t="shared" si="33"/>
        <v/>
      </c>
      <c r="I196" s="34"/>
      <c r="J196" s="14">
        <v>0</v>
      </c>
      <c r="K196" s="15" t="str">
        <f t="shared" si="34"/>
        <v/>
      </c>
      <c r="L196" s="17">
        <f t="shared" si="35"/>
        <v>0</v>
      </c>
      <c r="M196" s="10" t="str">
        <f t="shared" si="36"/>
        <v/>
      </c>
      <c r="N196" s="17" t="str">
        <f t="shared" si="37"/>
        <v/>
      </c>
      <c r="O196" s="18" t="str">
        <f t="shared" si="38"/>
        <v/>
      </c>
      <c r="Q196" s="54">
        <f>Таблица25544[[#This Row],[Витрина]]*9%</f>
        <v>0</v>
      </c>
      <c r="R196" s="56">
        <f>Таблица25544[[#This Row],[Витрина]]-Q196</f>
        <v>0</v>
      </c>
      <c r="S196" s="57">
        <f>Таблица25544[[#This Row],[Витрина]]*6%</f>
        <v>0</v>
      </c>
      <c r="T196" s="56">
        <f>Таблица25544[[#This Row],[Витрина]]-(Q196+S196)</f>
        <v>0</v>
      </c>
    </row>
    <row r="197" spans="1:20" hidden="1">
      <c r="A197" s="24" t="s">
        <v>194</v>
      </c>
      <c r="B197" s="10">
        <v>73500</v>
      </c>
      <c r="C197" s="10">
        <v>93290</v>
      </c>
      <c r="D197" s="17">
        <f>IF(AND(F197&lt;&gt;"",H197&lt;&gt;"",I197&lt;&gt;"",K197&lt;&gt;""),F197+H197+I197+K197,"")</f>
        <v>13534.019999999999</v>
      </c>
      <c r="E197" s="14">
        <v>0.12</v>
      </c>
      <c r="F197" s="33">
        <f t="shared" si="32"/>
        <v>11194.8</v>
      </c>
      <c r="G197" s="22">
        <v>1.7999999999999999E-2</v>
      </c>
      <c r="H197" s="17">
        <f t="shared" si="33"/>
        <v>1679.2199999999998</v>
      </c>
      <c r="I197" s="34">
        <v>660</v>
      </c>
      <c r="J197" s="14">
        <v>0</v>
      </c>
      <c r="K197" s="15">
        <f t="shared" si="34"/>
        <v>0</v>
      </c>
      <c r="L197" s="17">
        <f t="shared" si="35"/>
        <v>932.9</v>
      </c>
      <c r="M197" s="10">
        <f t="shared" si="36"/>
        <v>1539.2904139999998</v>
      </c>
      <c r="N197" s="17">
        <f t="shared" si="37"/>
        <v>3783.789585999999</v>
      </c>
      <c r="O197" s="18">
        <f t="shared" si="38"/>
        <v>4.0559433872869533E-2</v>
      </c>
      <c r="Q197" s="54">
        <f>Таблица25544[[#This Row],[Витрина]]*9%</f>
        <v>8396.1</v>
      </c>
      <c r="R197" s="56">
        <f>Таблица25544[[#This Row],[Витрина]]-Q197</f>
        <v>84893.9</v>
      </c>
      <c r="S197" s="57">
        <f>Таблица25544[[#This Row],[Витрина]]*6%</f>
        <v>5597.4</v>
      </c>
      <c r="T197" s="56">
        <f>Таблица25544[[#This Row],[Витрина]]-(Q197+S197)</f>
        <v>79296.5</v>
      </c>
    </row>
    <row r="198" spans="1:20" hidden="1">
      <c r="A198" s="24" t="s">
        <v>195</v>
      </c>
      <c r="B198" s="10">
        <v>74000</v>
      </c>
      <c r="C198" s="10">
        <v>103900</v>
      </c>
      <c r="D198" s="17">
        <f t="shared" ref="D198:D207" si="39">IF(AND(F198&lt;&gt;"",H198&lt;&gt;"",I198&lt;&gt;"",K198&lt;&gt;""),F198+H198+I198+K198,"")</f>
        <v>16022.2</v>
      </c>
      <c r="E198" s="14">
        <v>0.13</v>
      </c>
      <c r="F198" s="33">
        <f t="shared" si="32"/>
        <v>13507</v>
      </c>
      <c r="G198" s="22">
        <v>1.7999999999999999E-2</v>
      </c>
      <c r="H198" s="17">
        <f t="shared" si="33"/>
        <v>1870.1999999999998</v>
      </c>
      <c r="I198" s="34">
        <v>645</v>
      </c>
      <c r="J198" s="14">
        <v>0</v>
      </c>
      <c r="K198" s="15">
        <f t="shared" si="34"/>
        <v>0</v>
      </c>
      <c r="L198" s="17">
        <f t="shared" si="35"/>
        <v>1039</v>
      </c>
      <c r="M198" s="10">
        <f t="shared" si="36"/>
        <v>1696.0415399999999</v>
      </c>
      <c r="N198" s="17">
        <f t="shared" si="37"/>
        <v>11142.758459999997</v>
      </c>
      <c r="O198" s="18">
        <f t="shared" si="38"/>
        <v>0.10724502848893164</v>
      </c>
      <c r="Q198" s="54">
        <f>Таблица25544[[#This Row],[Витрина]]*9%</f>
        <v>9351</v>
      </c>
      <c r="R198" s="56">
        <f>Таблица25544[[#This Row],[Витрина]]-Q198</f>
        <v>94549</v>
      </c>
      <c r="S198" s="57">
        <f>Таблица25544[[#This Row],[Витрина]]*6%</f>
        <v>6234</v>
      </c>
      <c r="T198" s="56">
        <f>Таблица25544[[#This Row],[Витрина]]-(Q198+S198)</f>
        <v>88315</v>
      </c>
    </row>
    <row r="199" spans="1:20" hidden="1">
      <c r="A199" s="24" t="s">
        <v>196</v>
      </c>
      <c r="B199" s="10">
        <v>73500</v>
      </c>
      <c r="C199" s="10">
        <v>103250</v>
      </c>
      <c r="D199" s="17">
        <f t="shared" si="39"/>
        <v>15926</v>
      </c>
      <c r="E199" s="14">
        <v>0.13</v>
      </c>
      <c r="F199" s="33">
        <f t="shared" ref="F199:F240" si="40">IF(AND(C199&lt;&gt;"",E199&lt;&gt;""),C199*E199,"")</f>
        <v>13422.5</v>
      </c>
      <c r="G199" s="22">
        <v>1.7999999999999999E-2</v>
      </c>
      <c r="H199" s="17">
        <f t="shared" ref="H199:H240" si="41">IF(AND(C199&lt;&gt;"",G199&lt;&gt;""),C199*G199,"")</f>
        <v>1858.4999999999998</v>
      </c>
      <c r="I199" s="34">
        <v>645</v>
      </c>
      <c r="J199" s="14">
        <v>0</v>
      </c>
      <c r="K199" s="15">
        <f t="shared" ref="K199:K240" si="42">IF(AND(C199&lt;&gt;"",J199&lt;&gt;""),C199*J199,"")</f>
        <v>0</v>
      </c>
      <c r="L199" s="17">
        <f t="shared" ref="L199:L240" si="43">IFERROR(C199*1%," ")</f>
        <v>1032.5</v>
      </c>
      <c r="M199" s="10">
        <f t="shared" ref="M199:M240" si="44">IFERROR((C199-D199)*1.93%," ")</f>
        <v>1685.3531999999998</v>
      </c>
      <c r="N199" s="17">
        <f t="shared" ref="N199:N240" si="45">IF(AND(C199&lt;&gt;"",D199&lt;&gt;"",L199&lt;&gt;""),C199-(B199+D199+L199+M199),"")</f>
        <v>11106.146800000002</v>
      </c>
      <c r="O199" s="18">
        <f t="shared" ref="O199:O240" si="46">IFERROR((N199/C199)*100%," ")</f>
        <v>0.10756558644067798</v>
      </c>
      <c r="Q199" s="54">
        <f>Таблица25544[[#This Row],[Витрина]]*9%</f>
        <v>9292.5</v>
      </c>
      <c r="R199" s="56">
        <f>Таблица25544[[#This Row],[Витрина]]-Q199</f>
        <v>93957.5</v>
      </c>
      <c r="S199" s="57">
        <f>Таблица25544[[#This Row],[Витрина]]*6%</f>
        <v>6195</v>
      </c>
      <c r="T199" s="56">
        <f>Таблица25544[[#This Row],[Витрина]]-(Q199+S199)</f>
        <v>87762.5</v>
      </c>
    </row>
    <row r="200" spans="1:20" hidden="1">
      <c r="A200" s="24" t="s">
        <v>197</v>
      </c>
      <c r="B200" s="10">
        <v>77000</v>
      </c>
      <c r="C200" s="10">
        <v>108100</v>
      </c>
      <c r="D200" s="17">
        <f t="shared" si="39"/>
        <v>16643.8</v>
      </c>
      <c r="E200" s="14">
        <v>0.13</v>
      </c>
      <c r="F200" s="33">
        <f t="shared" si="40"/>
        <v>14053</v>
      </c>
      <c r="G200" s="22">
        <v>1.7999999999999999E-2</v>
      </c>
      <c r="H200" s="17">
        <f t="shared" si="41"/>
        <v>1945.8</v>
      </c>
      <c r="I200" s="34">
        <v>645</v>
      </c>
      <c r="J200" s="14">
        <v>0</v>
      </c>
      <c r="K200" s="15">
        <f t="shared" si="42"/>
        <v>0</v>
      </c>
      <c r="L200" s="17">
        <f t="shared" si="43"/>
        <v>1081</v>
      </c>
      <c r="M200" s="10">
        <f t="shared" si="44"/>
        <v>1765.1046599999997</v>
      </c>
      <c r="N200" s="17">
        <f t="shared" si="45"/>
        <v>11610.09534</v>
      </c>
      <c r="O200" s="18">
        <f t="shared" si="46"/>
        <v>0.10740143700277521</v>
      </c>
      <c r="Q200" s="54">
        <f>Таблица25544[[#This Row],[Витрина]]*9%</f>
        <v>9729</v>
      </c>
      <c r="R200" s="56">
        <f>Таблица25544[[#This Row],[Витрина]]-Q200</f>
        <v>98371</v>
      </c>
      <c r="S200" s="57">
        <f>Таблица25544[[#This Row],[Витрина]]*6%</f>
        <v>6486</v>
      </c>
      <c r="T200" s="56">
        <f>Таблица25544[[#This Row],[Витрина]]-(Q200+S200)</f>
        <v>91885</v>
      </c>
    </row>
    <row r="201" spans="1:20" hidden="1">
      <c r="A201" s="24" t="s">
        <v>198</v>
      </c>
      <c r="B201" s="10">
        <v>99000</v>
      </c>
      <c r="C201" s="10">
        <v>139000</v>
      </c>
      <c r="D201" s="17">
        <f t="shared" si="39"/>
        <v>21217</v>
      </c>
      <c r="E201" s="14">
        <v>0.13</v>
      </c>
      <c r="F201" s="33">
        <f t="shared" si="40"/>
        <v>18070</v>
      </c>
      <c r="G201" s="22">
        <v>1.7999999999999999E-2</v>
      </c>
      <c r="H201" s="17">
        <f t="shared" si="41"/>
        <v>2502</v>
      </c>
      <c r="I201" s="15">
        <v>645</v>
      </c>
      <c r="J201" s="14">
        <v>0</v>
      </c>
      <c r="K201" s="15">
        <f t="shared" si="42"/>
        <v>0</v>
      </c>
      <c r="L201" s="17">
        <f t="shared" si="43"/>
        <v>1390</v>
      </c>
      <c r="M201" s="17">
        <f t="shared" si="44"/>
        <v>2273.2118999999998</v>
      </c>
      <c r="N201" s="17">
        <f t="shared" si="45"/>
        <v>15119.788100000005</v>
      </c>
      <c r="O201" s="18">
        <f t="shared" si="46"/>
        <v>0.10877545395683456</v>
      </c>
      <c r="Q201" s="54">
        <f>Таблица25544[[#This Row],[Витрина]]*9%</f>
        <v>12510</v>
      </c>
      <c r="R201" s="56">
        <f>Таблица25544[[#This Row],[Витрина]]-Q201</f>
        <v>126490</v>
      </c>
      <c r="S201" s="57">
        <f>Таблица25544[[#This Row],[Витрина]]*6%</f>
        <v>8340</v>
      </c>
      <c r="T201" s="56">
        <f>Таблица25544[[#This Row],[Витрина]]-(Q201+S201)</f>
        <v>118150</v>
      </c>
    </row>
    <row r="202" spans="1:20" hidden="1">
      <c r="A202" s="24" t="s">
        <v>199</v>
      </c>
      <c r="C202" s="10">
        <v>145990</v>
      </c>
      <c r="D202" s="17">
        <f t="shared" si="39"/>
        <v>22251.52</v>
      </c>
      <c r="E202" s="14">
        <v>0.13</v>
      </c>
      <c r="F202" s="33">
        <f t="shared" si="40"/>
        <v>18978.7</v>
      </c>
      <c r="G202" s="22">
        <v>1.7999999999999999E-2</v>
      </c>
      <c r="H202" s="17">
        <f t="shared" si="41"/>
        <v>2627.8199999999997</v>
      </c>
      <c r="I202" s="34">
        <v>645</v>
      </c>
      <c r="J202" s="14">
        <v>0</v>
      </c>
      <c r="K202" s="15">
        <f t="shared" si="42"/>
        <v>0</v>
      </c>
      <c r="L202" s="17">
        <f t="shared" si="43"/>
        <v>1459.9</v>
      </c>
      <c r="M202" s="10">
        <f t="shared" si="44"/>
        <v>2388.1526639999997</v>
      </c>
      <c r="N202" s="17">
        <f t="shared" si="45"/>
        <v>119890.42733599999</v>
      </c>
      <c r="O202" s="18">
        <f t="shared" si="46"/>
        <v>0.82122355870950059</v>
      </c>
      <c r="Q202" s="54">
        <f>Таблица25544[[#This Row],[Витрина]]*9%</f>
        <v>13139.1</v>
      </c>
      <c r="R202" s="56">
        <f>Таблица25544[[#This Row],[Витрина]]-Q202</f>
        <v>132850.9</v>
      </c>
      <c r="S202" s="57">
        <f>Таблица25544[[#This Row],[Витрина]]*6%</f>
        <v>8759.4</v>
      </c>
      <c r="T202" s="56">
        <f>Таблица25544[[#This Row],[Витрина]]-(Q202+S202)</f>
        <v>124091.5</v>
      </c>
    </row>
    <row r="203" spans="1:20" hidden="1">
      <c r="A203" s="24" t="s">
        <v>200</v>
      </c>
      <c r="B203" s="10">
        <v>98500</v>
      </c>
      <c r="C203" s="10">
        <v>138000</v>
      </c>
      <c r="D203" s="17">
        <f t="shared" si="39"/>
        <v>21069</v>
      </c>
      <c r="E203" s="14">
        <v>0.13</v>
      </c>
      <c r="F203" s="33">
        <f t="shared" si="40"/>
        <v>17940</v>
      </c>
      <c r="G203" s="22">
        <v>1.7999999999999999E-2</v>
      </c>
      <c r="H203" s="17">
        <f t="shared" si="41"/>
        <v>2484</v>
      </c>
      <c r="I203" s="34">
        <v>645</v>
      </c>
      <c r="J203" s="14">
        <v>0</v>
      </c>
      <c r="K203" s="15">
        <f t="shared" si="42"/>
        <v>0</v>
      </c>
      <c r="L203" s="17">
        <f t="shared" si="43"/>
        <v>1380</v>
      </c>
      <c r="M203" s="10">
        <f t="shared" si="44"/>
        <v>2256.7682999999997</v>
      </c>
      <c r="N203" s="17">
        <f t="shared" si="45"/>
        <v>14794.231700000004</v>
      </c>
      <c r="O203" s="18">
        <f t="shared" si="46"/>
        <v>0.10720457753623192</v>
      </c>
      <c r="Q203" s="54">
        <f>Таблица25544[[#This Row],[Витрина]]*9%</f>
        <v>12420</v>
      </c>
      <c r="R203" s="56">
        <f>Таблица25544[[#This Row],[Витрина]]-Q203</f>
        <v>125580</v>
      </c>
      <c r="S203" s="57">
        <f>Таблица25544[[#This Row],[Витрина]]*6%</f>
        <v>8280</v>
      </c>
      <c r="T203" s="56">
        <f>Таблица25544[[#This Row],[Витрина]]-(Q203+S203)</f>
        <v>117300</v>
      </c>
    </row>
    <row r="204" spans="1:20" hidden="1">
      <c r="A204" s="24" t="s">
        <v>201</v>
      </c>
      <c r="C204" s="10">
        <v>145990</v>
      </c>
      <c r="D204" s="17">
        <f t="shared" si="39"/>
        <v>22251.52</v>
      </c>
      <c r="E204" s="14">
        <v>0.13</v>
      </c>
      <c r="F204" s="33">
        <f t="shared" si="40"/>
        <v>18978.7</v>
      </c>
      <c r="G204" s="22">
        <v>1.7999999999999999E-2</v>
      </c>
      <c r="H204" s="17">
        <f t="shared" si="41"/>
        <v>2627.8199999999997</v>
      </c>
      <c r="I204" s="34">
        <v>645</v>
      </c>
      <c r="J204" s="14">
        <v>0</v>
      </c>
      <c r="K204" s="15">
        <f t="shared" si="42"/>
        <v>0</v>
      </c>
      <c r="L204" s="17">
        <f t="shared" si="43"/>
        <v>1459.9</v>
      </c>
      <c r="M204" s="10">
        <f t="shared" si="44"/>
        <v>2388.1526639999997</v>
      </c>
      <c r="N204" s="17">
        <f t="shared" si="45"/>
        <v>119890.42733599999</v>
      </c>
      <c r="O204" s="18">
        <f t="shared" si="46"/>
        <v>0.82122355870950059</v>
      </c>
      <c r="Q204" s="54">
        <f>Таблица25544[[#This Row],[Витрина]]*9%</f>
        <v>13139.1</v>
      </c>
      <c r="R204" s="56">
        <f>Таблица25544[[#This Row],[Витрина]]-Q204</f>
        <v>132850.9</v>
      </c>
      <c r="S204" s="57">
        <f>Таблица25544[[#This Row],[Витрина]]*6%</f>
        <v>8759.4</v>
      </c>
      <c r="T204" s="56">
        <f>Таблица25544[[#This Row],[Витрина]]-(Q204+S204)</f>
        <v>124091.5</v>
      </c>
    </row>
    <row r="205" spans="1:20" hidden="1">
      <c r="A205" s="30" t="s">
        <v>202</v>
      </c>
      <c r="D205" s="17" t="str">
        <f t="shared" si="39"/>
        <v/>
      </c>
      <c r="E205" s="14"/>
      <c r="F205" s="33" t="str">
        <f t="shared" si="40"/>
        <v/>
      </c>
      <c r="G205" s="22">
        <v>1.7999999999999999E-2</v>
      </c>
      <c r="H205" s="17" t="str">
        <f t="shared" si="41"/>
        <v/>
      </c>
      <c r="I205" s="34"/>
      <c r="J205" s="14">
        <v>0</v>
      </c>
      <c r="K205" s="15" t="str">
        <f t="shared" si="42"/>
        <v/>
      </c>
      <c r="L205" s="17">
        <f t="shared" si="43"/>
        <v>0</v>
      </c>
      <c r="M205" s="10" t="str">
        <f t="shared" si="44"/>
        <v/>
      </c>
      <c r="N205" s="17" t="str">
        <f t="shared" si="45"/>
        <v/>
      </c>
      <c r="O205" s="18" t="str">
        <f t="shared" si="46"/>
        <v/>
      </c>
      <c r="Q205" s="54">
        <f>Таблица25544[[#This Row],[Витрина]]*9%</f>
        <v>0</v>
      </c>
      <c r="R205" s="56">
        <f>Таблица25544[[#This Row],[Витрина]]-Q205</f>
        <v>0</v>
      </c>
      <c r="S205" s="57">
        <f>Таблица25544[[#This Row],[Витрина]]*6%</f>
        <v>0</v>
      </c>
      <c r="T205" s="56">
        <f>Таблица25544[[#This Row],[Витрина]]-(Q205+S205)</f>
        <v>0</v>
      </c>
    </row>
    <row r="206" spans="1:20" hidden="1">
      <c r="A206" s="24" t="s">
        <v>203</v>
      </c>
      <c r="B206" s="10">
        <v>89000</v>
      </c>
      <c r="C206" s="10">
        <v>124990</v>
      </c>
      <c r="D206" s="17">
        <f t="shared" si="39"/>
        <v>19143.52</v>
      </c>
      <c r="E206" s="14">
        <v>0.13</v>
      </c>
      <c r="F206" s="33">
        <f t="shared" si="40"/>
        <v>16248.7</v>
      </c>
      <c r="G206" s="22">
        <v>1.7999999999999999E-2</v>
      </c>
      <c r="H206" s="17">
        <f t="shared" si="41"/>
        <v>2249.8199999999997</v>
      </c>
      <c r="I206" s="34">
        <v>645</v>
      </c>
      <c r="J206" s="14">
        <v>0</v>
      </c>
      <c r="K206" s="15">
        <f t="shared" si="42"/>
        <v>0</v>
      </c>
      <c r="L206" s="17">
        <f t="shared" si="43"/>
        <v>1249.9000000000001</v>
      </c>
      <c r="M206" s="10">
        <f t="shared" si="44"/>
        <v>2042.8370639999996</v>
      </c>
      <c r="N206" s="17">
        <f t="shared" si="45"/>
        <v>13553.742935999995</v>
      </c>
      <c r="O206" s="18">
        <f t="shared" si="46"/>
        <v>0.10843861857748616</v>
      </c>
      <c r="Q206" s="54">
        <f>Таблица25544[[#This Row],[Витрина]]*9%</f>
        <v>11249.1</v>
      </c>
      <c r="R206" s="56">
        <f>Таблица25544[[#This Row],[Витрина]]-Q206</f>
        <v>113740.9</v>
      </c>
      <c r="S206" s="57">
        <f>Таблица25544[[#This Row],[Витрина]]*6%</f>
        <v>7499.4</v>
      </c>
      <c r="T206" s="56">
        <f>Таблица25544[[#This Row],[Витрина]]-(Q206+S206)</f>
        <v>106241.5</v>
      </c>
    </row>
    <row r="207" spans="1:20" hidden="1">
      <c r="A207" s="24" t="s">
        <v>204</v>
      </c>
      <c r="B207" s="10">
        <v>91000</v>
      </c>
      <c r="C207" s="10">
        <v>126990</v>
      </c>
      <c r="D207" s="17">
        <f t="shared" si="39"/>
        <v>19439.52</v>
      </c>
      <c r="E207" s="14">
        <v>0.13</v>
      </c>
      <c r="F207" s="33">
        <f t="shared" si="40"/>
        <v>16508.7</v>
      </c>
      <c r="G207" s="22">
        <v>1.7999999999999999E-2</v>
      </c>
      <c r="H207" s="17">
        <f t="shared" si="41"/>
        <v>2285.8199999999997</v>
      </c>
      <c r="I207" s="34">
        <v>645</v>
      </c>
      <c r="J207" s="14">
        <v>0</v>
      </c>
      <c r="K207" s="15">
        <f t="shared" si="42"/>
        <v>0</v>
      </c>
      <c r="L207" s="17">
        <f t="shared" si="43"/>
        <v>1269.9000000000001</v>
      </c>
      <c r="M207" s="10">
        <f t="shared" si="44"/>
        <v>2075.7242639999995</v>
      </c>
      <c r="N207" s="17">
        <f t="shared" si="45"/>
        <v>13204.855735999998</v>
      </c>
      <c r="O207" s="18">
        <f t="shared" si="46"/>
        <v>0.10398342968737694</v>
      </c>
      <c r="Q207" s="54">
        <f>Таблица25544[[#This Row],[Витрина]]*9%</f>
        <v>11429.1</v>
      </c>
      <c r="R207" s="56">
        <f>Таблица25544[[#This Row],[Витрина]]-Q207</f>
        <v>115560.9</v>
      </c>
      <c r="S207" s="57">
        <f>Таблица25544[[#This Row],[Витрина]]*6%</f>
        <v>7619.4</v>
      </c>
      <c r="T207" s="56">
        <f>Таблица25544[[#This Row],[Витрина]]-(Q207+S207)</f>
        <v>107941.5</v>
      </c>
    </row>
    <row r="208" spans="1:20" hidden="1">
      <c r="A208" s="24" t="s">
        <v>205</v>
      </c>
      <c r="B208" s="10">
        <v>91000</v>
      </c>
      <c r="C208" s="10">
        <v>126990</v>
      </c>
      <c r="D208" s="17">
        <f>IF(AND(F208&lt;&gt;"",H208&lt;&gt;"",I208&lt;&gt;"",K208&lt;&gt;""),F208+H208+I208+K208,"")</f>
        <v>19439.52</v>
      </c>
      <c r="E208" s="14">
        <v>0.13</v>
      </c>
      <c r="F208" s="33">
        <f t="shared" si="40"/>
        <v>16508.7</v>
      </c>
      <c r="G208" s="22">
        <v>1.7999999999999999E-2</v>
      </c>
      <c r="H208" s="17">
        <f t="shared" si="41"/>
        <v>2285.8199999999997</v>
      </c>
      <c r="I208" s="34">
        <v>645</v>
      </c>
      <c r="J208" s="14">
        <v>0</v>
      </c>
      <c r="K208" s="15">
        <f t="shared" si="42"/>
        <v>0</v>
      </c>
      <c r="L208" s="17">
        <f t="shared" si="43"/>
        <v>1269.9000000000001</v>
      </c>
      <c r="M208" s="10">
        <f t="shared" si="44"/>
        <v>2075.7242639999995</v>
      </c>
      <c r="N208" s="17">
        <f t="shared" si="45"/>
        <v>13204.855735999998</v>
      </c>
      <c r="O208" s="18">
        <f t="shared" si="46"/>
        <v>0.10398342968737694</v>
      </c>
      <c r="Q208" s="54">
        <f>Таблица25544[[#This Row],[Витрина]]*9%</f>
        <v>11429.1</v>
      </c>
      <c r="R208" s="56">
        <f>Таблица25544[[#This Row],[Витрина]]-Q208</f>
        <v>115560.9</v>
      </c>
      <c r="S208" s="57">
        <f>Таблица25544[[#This Row],[Витрина]]*6%</f>
        <v>7619.4</v>
      </c>
      <c r="T208" s="56">
        <f>Таблица25544[[#This Row],[Витрина]]-(Q208+S208)</f>
        <v>107941.5</v>
      </c>
    </row>
    <row r="209" spans="1:20" hidden="1">
      <c r="A209" s="24" t="s">
        <v>206</v>
      </c>
      <c r="B209" s="10">
        <v>93500</v>
      </c>
      <c r="C209" s="10">
        <v>131000</v>
      </c>
      <c r="D209" s="17">
        <f>IF(AND(F209&lt;&gt;"",H209&lt;&gt;"",I209&lt;&gt;"",K209&lt;&gt;""),F209+H209+I209+K209,"")</f>
        <v>20033</v>
      </c>
      <c r="E209" s="14">
        <v>0.13</v>
      </c>
      <c r="F209" s="33">
        <f t="shared" si="40"/>
        <v>17030</v>
      </c>
      <c r="G209" s="22">
        <v>1.7999999999999999E-2</v>
      </c>
      <c r="H209" s="17">
        <f t="shared" si="41"/>
        <v>2358</v>
      </c>
      <c r="I209" s="34">
        <v>645</v>
      </c>
      <c r="J209" s="14">
        <v>0</v>
      </c>
      <c r="K209" s="15">
        <f t="shared" si="42"/>
        <v>0</v>
      </c>
      <c r="L209" s="17">
        <f t="shared" si="43"/>
        <v>1310</v>
      </c>
      <c r="M209" s="10">
        <f t="shared" si="44"/>
        <v>2141.6630999999998</v>
      </c>
      <c r="N209" s="17">
        <f t="shared" si="45"/>
        <v>14015.336899999995</v>
      </c>
      <c r="O209" s="18">
        <f t="shared" si="46"/>
        <v>0.10698730458015263</v>
      </c>
      <c r="Q209" s="54">
        <f>Таблица25544[[#This Row],[Витрина]]*9%</f>
        <v>11790</v>
      </c>
      <c r="R209" s="56">
        <f>Таблица25544[[#This Row],[Витрина]]-Q209</f>
        <v>119210</v>
      </c>
      <c r="S209" s="57">
        <f>Таблица25544[[#This Row],[Витрина]]*6%</f>
        <v>7860</v>
      </c>
      <c r="T209" s="56">
        <f>Таблица25544[[#This Row],[Витрина]]-(Q209+S209)</f>
        <v>111350</v>
      </c>
    </row>
    <row r="210" spans="1:20" hidden="1">
      <c r="A210" s="24" t="s">
        <v>207</v>
      </c>
      <c r="C210" s="10">
        <v>128990</v>
      </c>
      <c r="D210" s="17">
        <f>IF(AND(F210&lt;&gt;"",H210&lt;&gt;"",I210&lt;&gt;"",K210&lt;&gt;""),F210+H210+I210+K210,"")</f>
        <v>19735.52</v>
      </c>
      <c r="E210" s="14">
        <v>0.13</v>
      </c>
      <c r="F210" s="33">
        <f t="shared" si="40"/>
        <v>16768.7</v>
      </c>
      <c r="G210" s="22">
        <v>1.7999999999999999E-2</v>
      </c>
      <c r="H210" s="17">
        <f t="shared" si="41"/>
        <v>2321.8199999999997</v>
      </c>
      <c r="I210" s="15">
        <v>645</v>
      </c>
      <c r="J210" s="14">
        <v>0</v>
      </c>
      <c r="K210" s="15">
        <f t="shared" si="42"/>
        <v>0</v>
      </c>
      <c r="L210" s="17">
        <f t="shared" si="43"/>
        <v>1289.9000000000001</v>
      </c>
      <c r="M210" s="17">
        <f t="shared" si="44"/>
        <v>2108.6114639999996</v>
      </c>
      <c r="N210" s="17">
        <f t="shared" si="45"/>
        <v>105855.968536</v>
      </c>
      <c r="O210" s="18">
        <f t="shared" si="46"/>
        <v>0.82065251985425225</v>
      </c>
      <c r="Q210" s="54">
        <f>Таблица25544[[#This Row],[Витрина]]*9%</f>
        <v>11609.1</v>
      </c>
      <c r="R210" s="56">
        <f>Таблица25544[[#This Row],[Витрина]]-Q210</f>
        <v>117380.9</v>
      </c>
      <c r="S210" s="57">
        <f>Таблица25544[[#This Row],[Витрина]]*6%</f>
        <v>7739.4</v>
      </c>
      <c r="T210" s="56">
        <f>Таблица25544[[#This Row],[Витрина]]-(Q210+S210)</f>
        <v>109641.5</v>
      </c>
    </row>
    <row r="211" spans="1:20" hidden="1">
      <c r="A211" s="24" t="s">
        <v>208</v>
      </c>
      <c r="C211" s="10">
        <v>125200</v>
      </c>
      <c r="D211" s="17">
        <f t="shared" ref="D211" si="47">IF(AND(F211&lt;&gt;"",H211&lt;&gt;"",I211&lt;&gt;"",K211&lt;&gt;""),F211+H211+I211+K211,"")</f>
        <v>19174.599999999999</v>
      </c>
      <c r="E211" s="14">
        <v>0.13</v>
      </c>
      <c r="F211" s="33">
        <f t="shared" si="40"/>
        <v>16276</v>
      </c>
      <c r="G211" s="22">
        <v>1.7999999999999999E-2</v>
      </c>
      <c r="H211" s="17">
        <f t="shared" si="41"/>
        <v>2253.6</v>
      </c>
      <c r="I211" s="34">
        <v>645</v>
      </c>
      <c r="J211" s="14">
        <v>0</v>
      </c>
      <c r="K211" s="15">
        <f t="shared" si="42"/>
        <v>0</v>
      </c>
      <c r="L211" s="17">
        <f t="shared" si="43"/>
        <v>1252</v>
      </c>
      <c r="M211" s="10">
        <f t="shared" si="44"/>
        <v>2046.2902199999996</v>
      </c>
      <c r="N211" s="17">
        <f t="shared" si="45"/>
        <v>102727.10978</v>
      </c>
      <c r="O211" s="18">
        <f t="shared" si="46"/>
        <v>0.82050407172523965</v>
      </c>
      <c r="Q211" s="54">
        <f>Таблица25544[[#This Row],[Витрина]]*9%</f>
        <v>11268</v>
      </c>
      <c r="R211" s="56">
        <f>Таблица25544[[#This Row],[Витрина]]-Q211</f>
        <v>113932</v>
      </c>
      <c r="S211" s="57">
        <f>Таблица25544[[#This Row],[Витрина]]*6%</f>
        <v>7512</v>
      </c>
      <c r="T211" s="56">
        <f>Таблица25544[[#This Row],[Витрина]]-(Q211+S211)</f>
        <v>106420</v>
      </c>
    </row>
    <row r="212" spans="1:20" hidden="1">
      <c r="A212" s="24" t="s">
        <v>209</v>
      </c>
      <c r="C212" s="10">
        <v>121290</v>
      </c>
      <c r="D212" s="17">
        <f>IF(AND(F212&lt;&gt;"",H212&lt;&gt;"",I212&lt;&gt;"",K212&lt;&gt;""),F212+H212+I212+K212,"")</f>
        <v>18595.920000000002</v>
      </c>
      <c r="E212" s="14">
        <v>0.13</v>
      </c>
      <c r="F212" s="33">
        <f t="shared" si="40"/>
        <v>15767.7</v>
      </c>
      <c r="G212" s="22">
        <v>1.7999999999999999E-2</v>
      </c>
      <c r="H212" s="17">
        <f t="shared" si="41"/>
        <v>2183.2199999999998</v>
      </c>
      <c r="I212" s="34">
        <v>645</v>
      </c>
      <c r="J212" s="14">
        <v>0</v>
      </c>
      <c r="K212" s="15">
        <f t="shared" si="42"/>
        <v>0</v>
      </c>
      <c r="L212" s="17">
        <f t="shared" si="43"/>
        <v>1212.9000000000001</v>
      </c>
      <c r="M212" s="10">
        <f t="shared" si="44"/>
        <v>1981.9957439999998</v>
      </c>
      <c r="N212" s="17">
        <f t="shared" si="45"/>
        <v>99499.184255999993</v>
      </c>
      <c r="O212" s="18">
        <f t="shared" si="46"/>
        <v>0.82034120089042784</v>
      </c>
      <c r="Q212" s="54">
        <f>Таблица25544[[#This Row],[Витрина]]*9%</f>
        <v>10916.1</v>
      </c>
      <c r="R212" s="56">
        <f>Таблица25544[[#This Row],[Витрина]]-Q212</f>
        <v>110373.9</v>
      </c>
      <c r="S212" s="57">
        <f>Таблица25544[[#This Row],[Витрина]]*6%</f>
        <v>7277.4</v>
      </c>
      <c r="T212" s="56">
        <f>Таблица25544[[#This Row],[Витрина]]-(Q212+S212)</f>
        <v>103096.5</v>
      </c>
    </row>
    <row r="213" spans="1:20" hidden="1">
      <c r="A213" s="24" t="s">
        <v>210</v>
      </c>
      <c r="C213" s="10">
        <v>129800</v>
      </c>
      <c r="D213" s="17">
        <f>IF(AND(F213&lt;&gt;"",H213&lt;&gt;"",I213&lt;&gt;"",K213&lt;&gt;""),F213+H213+I213+K213,"")</f>
        <v>19855.400000000001</v>
      </c>
      <c r="E213" s="14">
        <v>0.13</v>
      </c>
      <c r="F213" s="33">
        <f t="shared" si="40"/>
        <v>16874</v>
      </c>
      <c r="G213" s="22">
        <v>1.7999999999999999E-2</v>
      </c>
      <c r="H213" s="17">
        <f t="shared" si="41"/>
        <v>2336.3999999999996</v>
      </c>
      <c r="I213" s="34">
        <v>645</v>
      </c>
      <c r="J213" s="14">
        <v>0</v>
      </c>
      <c r="K213" s="15">
        <f t="shared" si="42"/>
        <v>0</v>
      </c>
      <c r="L213" s="17">
        <f t="shared" si="43"/>
        <v>1298</v>
      </c>
      <c r="M213" s="10">
        <f t="shared" si="44"/>
        <v>2121.9307799999997</v>
      </c>
      <c r="N213" s="17">
        <f t="shared" si="45"/>
        <v>106524.66922</v>
      </c>
      <c r="O213" s="18">
        <f t="shared" si="46"/>
        <v>0.82068312187981507</v>
      </c>
      <c r="Q213" s="54">
        <f>Таблица25544[[#This Row],[Витрина]]*9%</f>
        <v>11682</v>
      </c>
      <c r="R213" s="56">
        <f>Таблица25544[[#This Row],[Витрина]]-Q213</f>
        <v>118118</v>
      </c>
      <c r="S213" s="57">
        <f>Таблица25544[[#This Row],[Витрина]]*6%</f>
        <v>7788</v>
      </c>
      <c r="T213" s="56">
        <f>Таблица25544[[#This Row],[Витрина]]-(Q213+S213)</f>
        <v>110330</v>
      </c>
    </row>
    <row r="214" spans="1:20" hidden="1">
      <c r="A214" s="21" t="s">
        <v>211</v>
      </c>
      <c r="C214" s="10">
        <v>185990</v>
      </c>
      <c r="D214" s="17">
        <f>IF(AND(F214&lt;&gt;"",H214&lt;&gt;"",I214&lt;&gt;"",K214&lt;&gt;""),F214+H214+I214+K214,"")</f>
        <v>28171.52</v>
      </c>
      <c r="E214" s="14">
        <v>0.13</v>
      </c>
      <c r="F214" s="33">
        <f t="shared" si="40"/>
        <v>24178.7</v>
      </c>
      <c r="G214" s="22">
        <v>1.7999999999999999E-2</v>
      </c>
      <c r="H214" s="17">
        <f t="shared" si="41"/>
        <v>3347.8199999999997</v>
      </c>
      <c r="I214" s="15">
        <v>645</v>
      </c>
      <c r="J214" s="14">
        <v>0</v>
      </c>
      <c r="K214" s="15">
        <f t="shared" si="42"/>
        <v>0</v>
      </c>
      <c r="L214" s="17">
        <f t="shared" si="43"/>
        <v>1859.9</v>
      </c>
      <c r="M214" s="17">
        <f t="shared" si="44"/>
        <v>3045.8966639999999</v>
      </c>
      <c r="N214" s="17">
        <f t="shared" si="45"/>
        <v>152912.68333600002</v>
      </c>
      <c r="O214" s="18">
        <f t="shared" si="46"/>
        <v>0.82215540263455034</v>
      </c>
      <c r="Q214" s="54">
        <f>Таблица25544[[#This Row],[Витрина]]*9%</f>
        <v>16739.099999999999</v>
      </c>
      <c r="R214" s="56">
        <f>Таблица25544[[#This Row],[Витрина]]-Q214</f>
        <v>169250.9</v>
      </c>
      <c r="S214" s="57">
        <f>Таблица25544[[#This Row],[Витрина]]*6%</f>
        <v>11159.4</v>
      </c>
      <c r="T214" s="56">
        <f>Таблица25544[[#This Row],[Витрина]]-(Q214+S214)</f>
        <v>158091.5</v>
      </c>
    </row>
    <row r="215" spans="1:20" hidden="1">
      <c r="A215" s="8" t="s">
        <v>212</v>
      </c>
      <c r="D215" s="11" t="str">
        <f t="shared" si="31"/>
        <v/>
      </c>
      <c r="E215" s="14"/>
      <c r="F215" s="13" t="str">
        <f t="shared" si="40"/>
        <v/>
      </c>
      <c r="G215" s="22">
        <v>1.7999999999999999E-2</v>
      </c>
      <c r="H215" s="13" t="str">
        <f t="shared" si="41"/>
        <v/>
      </c>
      <c r="I215" s="11"/>
      <c r="J215" s="14">
        <v>0</v>
      </c>
      <c r="K215" s="15" t="str">
        <f t="shared" si="42"/>
        <v/>
      </c>
      <c r="L215" s="16">
        <f t="shared" si="43"/>
        <v>0</v>
      </c>
      <c r="M215" s="11" t="str">
        <f t="shared" si="44"/>
        <v/>
      </c>
      <c r="N215" s="17" t="str">
        <f t="shared" si="45"/>
        <v/>
      </c>
      <c r="O215" s="18" t="str">
        <f t="shared" si="46"/>
        <v/>
      </c>
      <c r="Q215" s="54">
        <f>Таблица25544[[#This Row],[Витрина]]*9%</f>
        <v>0</v>
      </c>
      <c r="R215" s="56">
        <f>Таблица25544[[#This Row],[Витрина]]-Q215</f>
        <v>0</v>
      </c>
      <c r="S215" s="57">
        <f>Таблица25544[[#This Row],[Витрина]]*6%</f>
        <v>0</v>
      </c>
      <c r="T215" s="56">
        <f>Таблица25544[[#This Row],[Витрина]]-(Q215+S215)</f>
        <v>0</v>
      </c>
    </row>
    <row r="216" spans="1:20" hidden="1">
      <c r="A216" s="21" t="s">
        <v>213</v>
      </c>
      <c r="D216" s="11" t="str">
        <f t="shared" si="31"/>
        <v/>
      </c>
      <c r="E216" s="14">
        <v>0.13</v>
      </c>
      <c r="F216" s="13" t="str">
        <f t="shared" si="40"/>
        <v/>
      </c>
      <c r="G216" s="22">
        <v>1.7999999999999999E-2</v>
      </c>
      <c r="H216" s="13" t="str">
        <f t="shared" si="41"/>
        <v/>
      </c>
      <c r="I216" s="11">
        <v>700</v>
      </c>
      <c r="J216" s="14">
        <v>0</v>
      </c>
      <c r="K216" s="15" t="str">
        <f t="shared" si="42"/>
        <v/>
      </c>
      <c r="L216" s="16">
        <f t="shared" si="43"/>
        <v>0</v>
      </c>
      <c r="M216" s="11" t="str">
        <f t="shared" si="44"/>
        <v/>
      </c>
      <c r="N216" s="17" t="str">
        <f t="shared" si="45"/>
        <v/>
      </c>
      <c r="O216" s="18" t="str">
        <f t="shared" si="46"/>
        <v/>
      </c>
      <c r="Q216" s="54">
        <f>Таблица25544[[#This Row],[Витрина]]*9%</f>
        <v>0</v>
      </c>
      <c r="R216" s="56">
        <f>Таблица25544[[#This Row],[Витрина]]-Q216</f>
        <v>0</v>
      </c>
      <c r="S216" s="57">
        <f>Таблица25544[[#This Row],[Витрина]]*6%</f>
        <v>0</v>
      </c>
      <c r="T216" s="56">
        <f>Таблица25544[[#This Row],[Витрина]]-(Q216+S216)</f>
        <v>0</v>
      </c>
    </row>
    <row r="217" spans="1:20" hidden="1">
      <c r="A217" s="21" t="s">
        <v>214</v>
      </c>
      <c r="D217" s="11" t="str">
        <f t="shared" si="31"/>
        <v/>
      </c>
      <c r="E217" s="14">
        <v>0.13</v>
      </c>
      <c r="F217" s="13" t="str">
        <f t="shared" si="40"/>
        <v/>
      </c>
      <c r="G217" s="22">
        <v>1.7999999999999999E-2</v>
      </c>
      <c r="H217" s="13" t="str">
        <f t="shared" si="41"/>
        <v/>
      </c>
      <c r="I217" s="11">
        <v>700</v>
      </c>
      <c r="J217" s="14">
        <v>0</v>
      </c>
      <c r="K217" s="15" t="str">
        <f t="shared" si="42"/>
        <v/>
      </c>
      <c r="L217" s="16">
        <f t="shared" si="43"/>
        <v>0</v>
      </c>
      <c r="M217" s="11" t="str">
        <f t="shared" si="44"/>
        <v/>
      </c>
      <c r="N217" s="17" t="str">
        <f t="shared" si="45"/>
        <v/>
      </c>
      <c r="O217" s="18" t="str">
        <f t="shared" si="46"/>
        <v/>
      </c>
      <c r="Q217" s="54">
        <f>Таблица25544[[#This Row],[Витрина]]*9%</f>
        <v>0</v>
      </c>
      <c r="R217" s="56">
        <f>Таблица25544[[#This Row],[Витрина]]-Q217</f>
        <v>0</v>
      </c>
      <c r="S217" s="57">
        <f>Таблица25544[[#This Row],[Витрина]]*6%</f>
        <v>0</v>
      </c>
      <c r="T217" s="56">
        <f>Таблица25544[[#This Row],[Витрина]]-(Q217+S217)</f>
        <v>0</v>
      </c>
    </row>
    <row r="218" spans="1:20" hidden="1">
      <c r="D218" s="11" t="str">
        <f t="shared" si="31"/>
        <v/>
      </c>
      <c r="E218" s="14"/>
      <c r="F218" s="13" t="str">
        <f t="shared" si="40"/>
        <v/>
      </c>
      <c r="G218" s="22">
        <v>1.7999999999999999E-2</v>
      </c>
      <c r="H218" s="13" t="str">
        <f t="shared" si="41"/>
        <v/>
      </c>
      <c r="I218" s="11"/>
      <c r="J218" s="14">
        <v>0</v>
      </c>
      <c r="K218" s="15" t="str">
        <f t="shared" si="42"/>
        <v/>
      </c>
      <c r="L218" s="16">
        <f t="shared" si="43"/>
        <v>0</v>
      </c>
      <c r="M218" s="11" t="str">
        <f t="shared" si="44"/>
        <v/>
      </c>
      <c r="N218" s="17" t="str">
        <f t="shared" si="45"/>
        <v/>
      </c>
      <c r="O218" s="18" t="str">
        <f t="shared" si="46"/>
        <v/>
      </c>
      <c r="Q218" s="54">
        <f>Таблица25544[[#This Row],[Витрина]]*9%</f>
        <v>0</v>
      </c>
      <c r="R218" s="56">
        <f>Таблица25544[[#This Row],[Витрина]]-Q218</f>
        <v>0</v>
      </c>
      <c r="S218" s="57">
        <f>Таблица25544[[#This Row],[Витрина]]*6%</f>
        <v>0</v>
      </c>
      <c r="T218" s="56">
        <f>Таблица25544[[#This Row],[Витрина]]-(Q218+S218)</f>
        <v>0</v>
      </c>
    </row>
    <row r="219" spans="1:20" hidden="1">
      <c r="A219" s="24" t="s">
        <v>215</v>
      </c>
      <c r="D219" s="11" t="str">
        <f t="shared" si="31"/>
        <v/>
      </c>
      <c r="E219" s="14">
        <v>0.13</v>
      </c>
      <c r="F219" s="13" t="str">
        <f t="shared" si="40"/>
        <v/>
      </c>
      <c r="G219" s="22">
        <v>1.7999999999999999E-2</v>
      </c>
      <c r="H219" s="13" t="str">
        <f t="shared" si="41"/>
        <v/>
      </c>
      <c r="I219" s="11">
        <v>700</v>
      </c>
      <c r="J219" s="14">
        <v>0</v>
      </c>
      <c r="K219" s="15" t="str">
        <f t="shared" si="42"/>
        <v/>
      </c>
      <c r="L219" s="16">
        <f t="shared" si="43"/>
        <v>0</v>
      </c>
      <c r="M219" s="11" t="str">
        <f t="shared" si="44"/>
        <v/>
      </c>
      <c r="N219" s="17" t="str">
        <f t="shared" si="45"/>
        <v/>
      </c>
      <c r="O219" s="18" t="str">
        <f t="shared" si="46"/>
        <v/>
      </c>
      <c r="Q219" s="54">
        <f>Таблица25544[[#This Row],[Витрина]]*9%</f>
        <v>0</v>
      </c>
      <c r="R219" s="56">
        <f>Таблица25544[[#This Row],[Витрина]]-Q219</f>
        <v>0</v>
      </c>
      <c r="S219" s="57">
        <f>Таблица25544[[#This Row],[Витрина]]*6%</f>
        <v>0</v>
      </c>
      <c r="T219" s="56">
        <f>Таблица25544[[#This Row],[Витрина]]-(Q219+S219)</f>
        <v>0</v>
      </c>
    </row>
    <row r="220" spans="1:20" hidden="1">
      <c r="D220" s="11" t="str">
        <f t="shared" si="31"/>
        <v/>
      </c>
      <c r="E220" s="14"/>
      <c r="F220" s="13" t="str">
        <f t="shared" si="40"/>
        <v/>
      </c>
      <c r="G220" s="22">
        <v>1.7999999999999999E-2</v>
      </c>
      <c r="H220" s="13" t="str">
        <f t="shared" si="41"/>
        <v/>
      </c>
      <c r="I220" s="11"/>
      <c r="J220" s="14">
        <v>0</v>
      </c>
      <c r="K220" s="15" t="str">
        <f t="shared" si="42"/>
        <v/>
      </c>
      <c r="L220" s="16">
        <f t="shared" si="43"/>
        <v>0</v>
      </c>
      <c r="M220" s="11" t="str">
        <f t="shared" si="44"/>
        <v/>
      </c>
      <c r="N220" s="17" t="str">
        <f t="shared" si="45"/>
        <v/>
      </c>
      <c r="O220" s="18" t="str">
        <f t="shared" si="46"/>
        <v/>
      </c>
      <c r="Q220" s="54">
        <f>Таблица25544[[#This Row],[Витрина]]*9%</f>
        <v>0</v>
      </c>
      <c r="R220" s="56">
        <f>Таблица25544[[#This Row],[Витрина]]-Q220</f>
        <v>0</v>
      </c>
      <c r="S220" s="57">
        <f>Таблица25544[[#This Row],[Витрина]]*6%</f>
        <v>0</v>
      </c>
      <c r="T220" s="56">
        <f>Таблица25544[[#This Row],[Витрина]]-(Q220+S220)</f>
        <v>0</v>
      </c>
    </row>
    <row r="221" spans="1:20" hidden="1">
      <c r="A221" s="24" t="s">
        <v>216</v>
      </c>
      <c r="D221" s="11" t="str">
        <f t="shared" si="31"/>
        <v/>
      </c>
      <c r="E221" s="14">
        <v>0.13</v>
      </c>
      <c r="F221" s="13" t="str">
        <f t="shared" si="40"/>
        <v/>
      </c>
      <c r="G221" s="22">
        <v>1.7999999999999999E-2</v>
      </c>
      <c r="H221" s="13" t="str">
        <f t="shared" si="41"/>
        <v/>
      </c>
      <c r="I221" s="11">
        <v>700</v>
      </c>
      <c r="J221" s="14">
        <v>0</v>
      </c>
      <c r="K221" s="15" t="str">
        <f t="shared" si="42"/>
        <v/>
      </c>
      <c r="L221" s="16">
        <f t="shared" si="43"/>
        <v>0</v>
      </c>
      <c r="M221" s="11" t="str">
        <f t="shared" si="44"/>
        <v/>
      </c>
      <c r="N221" s="17" t="str">
        <f t="shared" si="45"/>
        <v/>
      </c>
      <c r="O221" s="18" t="str">
        <f t="shared" si="46"/>
        <v/>
      </c>
      <c r="Q221" s="54">
        <f>Таблица25544[[#This Row],[Витрина]]*9%</f>
        <v>0</v>
      </c>
      <c r="R221" s="56">
        <f>Таблица25544[[#This Row],[Витрина]]-Q221</f>
        <v>0</v>
      </c>
      <c r="S221" s="57">
        <f>Таблица25544[[#This Row],[Витрина]]*6%</f>
        <v>0</v>
      </c>
      <c r="T221" s="56">
        <f>Таблица25544[[#This Row],[Витрина]]-(Q221+S221)</f>
        <v>0</v>
      </c>
    </row>
    <row r="222" spans="1:20" hidden="1">
      <c r="A222" s="24" t="s">
        <v>217</v>
      </c>
      <c r="D222" s="11" t="str">
        <f t="shared" si="31"/>
        <v/>
      </c>
      <c r="E222" s="14">
        <v>0.13</v>
      </c>
      <c r="F222" s="13" t="str">
        <f t="shared" si="40"/>
        <v/>
      </c>
      <c r="G222" s="22">
        <v>1.7999999999999999E-2</v>
      </c>
      <c r="H222" s="13" t="str">
        <f t="shared" si="41"/>
        <v/>
      </c>
      <c r="I222" s="11">
        <v>700</v>
      </c>
      <c r="J222" s="14">
        <v>0</v>
      </c>
      <c r="K222" s="15" t="str">
        <f t="shared" si="42"/>
        <v/>
      </c>
      <c r="L222" s="16">
        <f t="shared" si="43"/>
        <v>0</v>
      </c>
      <c r="M222" s="11" t="str">
        <f t="shared" si="44"/>
        <v/>
      </c>
      <c r="N222" s="17" t="str">
        <f t="shared" si="45"/>
        <v/>
      </c>
      <c r="O222" s="18" t="str">
        <f t="shared" si="46"/>
        <v/>
      </c>
      <c r="Q222" s="54">
        <f>Таблица25544[[#This Row],[Витрина]]*9%</f>
        <v>0</v>
      </c>
      <c r="R222" s="56">
        <f>Таблица25544[[#This Row],[Витрина]]-Q222</f>
        <v>0</v>
      </c>
      <c r="S222" s="57">
        <f>Таблица25544[[#This Row],[Витрина]]*6%</f>
        <v>0</v>
      </c>
      <c r="T222" s="56">
        <f>Таблица25544[[#This Row],[Витрина]]-(Q222+S222)</f>
        <v>0</v>
      </c>
    </row>
    <row r="223" spans="1:20" ht="17.100000000000001" hidden="1" customHeight="1">
      <c r="A223" s="35" t="s">
        <v>218</v>
      </c>
      <c r="D223" s="11" t="str">
        <f t="shared" si="31"/>
        <v/>
      </c>
      <c r="E223" s="14"/>
      <c r="F223" s="13" t="str">
        <f t="shared" si="40"/>
        <v/>
      </c>
      <c r="G223" s="22">
        <v>1.7999999999999999E-2</v>
      </c>
      <c r="H223" s="13" t="str">
        <f t="shared" si="41"/>
        <v/>
      </c>
      <c r="I223" s="11"/>
      <c r="J223" s="14">
        <v>0</v>
      </c>
      <c r="K223" s="15" t="str">
        <f t="shared" si="42"/>
        <v/>
      </c>
      <c r="L223" s="16">
        <f t="shared" si="43"/>
        <v>0</v>
      </c>
      <c r="M223" s="11" t="str">
        <f t="shared" si="44"/>
        <v/>
      </c>
      <c r="N223" s="17" t="str">
        <f t="shared" si="45"/>
        <v/>
      </c>
      <c r="O223" s="18" t="str">
        <f t="shared" si="46"/>
        <v/>
      </c>
      <c r="Q223" s="54">
        <f>Таблица25544[[#This Row],[Витрина]]*9%</f>
        <v>0</v>
      </c>
      <c r="R223" s="56">
        <f>Таблица25544[[#This Row],[Витрина]]-Q223</f>
        <v>0</v>
      </c>
      <c r="S223" s="57">
        <f>Таблица25544[[#This Row],[Витрина]]*6%</f>
        <v>0</v>
      </c>
      <c r="T223" s="56">
        <f>Таблица25544[[#This Row],[Витрина]]-(Q223+S223)</f>
        <v>0</v>
      </c>
    </row>
    <row r="224" spans="1:20" hidden="1">
      <c r="A224" s="27" t="s">
        <v>219</v>
      </c>
      <c r="B224" s="10">
        <v>25500</v>
      </c>
      <c r="C224" s="64">
        <v>37490</v>
      </c>
      <c r="D224" s="13">
        <f t="shared" si="31"/>
        <v>7643.12</v>
      </c>
      <c r="E224" s="14">
        <v>0.17</v>
      </c>
      <c r="F224" s="13">
        <f t="shared" si="40"/>
        <v>6373.3</v>
      </c>
      <c r="G224" s="22">
        <v>1.7999999999999999E-2</v>
      </c>
      <c r="H224" s="13">
        <f t="shared" si="41"/>
        <v>674.81999999999994</v>
      </c>
      <c r="I224" s="11">
        <v>595</v>
      </c>
      <c r="J224" s="14">
        <v>0</v>
      </c>
      <c r="K224" s="15">
        <f t="shared" si="42"/>
        <v>0</v>
      </c>
      <c r="L224" s="16">
        <f t="shared" si="43"/>
        <v>374.90000000000003</v>
      </c>
      <c r="M224" s="11">
        <f t="shared" si="44"/>
        <v>576.04478399999994</v>
      </c>
      <c r="N224" s="17">
        <f t="shared" si="45"/>
        <v>3395.935215999998</v>
      </c>
      <c r="O224" s="18">
        <f t="shared" si="46"/>
        <v>9.0582427740730803E-2</v>
      </c>
      <c r="Q224" s="54">
        <f>Таблица25544[[#This Row],[Витрина]]*9%</f>
        <v>3374.1</v>
      </c>
      <c r="R224" s="56">
        <f>Таблица25544[[#This Row],[Витрина]]-Q224</f>
        <v>34115.9</v>
      </c>
      <c r="S224" s="57">
        <f>Таблица25544[[#This Row],[Витрина]]*6%</f>
        <v>2249.4</v>
      </c>
      <c r="T224" s="56">
        <f>Таблица25544[[#This Row],[Витрина]]-(Q224+S224)</f>
        <v>31866.5</v>
      </c>
    </row>
    <row r="225" spans="1:20" hidden="1">
      <c r="A225" s="27" t="s">
        <v>220</v>
      </c>
      <c r="B225" s="10">
        <v>25700</v>
      </c>
      <c r="C225" s="10">
        <v>37490</v>
      </c>
      <c r="D225" s="13">
        <f t="shared" si="31"/>
        <v>7643.12</v>
      </c>
      <c r="E225" s="14">
        <v>0.17</v>
      </c>
      <c r="F225" s="13">
        <f t="shared" si="40"/>
        <v>6373.3</v>
      </c>
      <c r="G225" s="22">
        <v>1.7999999999999999E-2</v>
      </c>
      <c r="H225" s="13">
        <f t="shared" si="41"/>
        <v>674.81999999999994</v>
      </c>
      <c r="I225" s="11">
        <v>595</v>
      </c>
      <c r="J225" s="14">
        <v>0</v>
      </c>
      <c r="K225" s="15">
        <f t="shared" si="42"/>
        <v>0</v>
      </c>
      <c r="L225" s="16">
        <f t="shared" si="43"/>
        <v>374.90000000000003</v>
      </c>
      <c r="M225" s="11">
        <f t="shared" si="44"/>
        <v>576.04478399999994</v>
      </c>
      <c r="N225" s="17">
        <f t="shared" si="45"/>
        <v>3195.935215999998</v>
      </c>
      <c r="O225" s="18">
        <f t="shared" si="46"/>
        <v>8.5247671805814829E-2</v>
      </c>
      <c r="Q225" s="54">
        <f>Таблица25544[[#This Row],[Витрина]]*9%</f>
        <v>3374.1</v>
      </c>
      <c r="R225" s="56">
        <f>Таблица25544[[#This Row],[Витрина]]-Q225</f>
        <v>34115.9</v>
      </c>
      <c r="S225" s="57">
        <f>Таблица25544[[#This Row],[Витрина]]*6%</f>
        <v>2249.4</v>
      </c>
      <c r="T225" s="56">
        <f>Таблица25544[[#This Row],[Витрина]]-(Q225+S225)</f>
        <v>31866.5</v>
      </c>
    </row>
    <row r="226" spans="1:20" hidden="1">
      <c r="A226" s="27" t="s">
        <v>221</v>
      </c>
      <c r="D226" s="13" t="str">
        <f t="shared" si="31"/>
        <v/>
      </c>
      <c r="E226" s="14">
        <v>0.17</v>
      </c>
      <c r="F226" s="13" t="str">
        <f t="shared" si="40"/>
        <v/>
      </c>
      <c r="G226" s="22">
        <v>1.7999999999999999E-2</v>
      </c>
      <c r="H226" s="13" t="str">
        <f t="shared" si="41"/>
        <v/>
      </c>
      <c r="I226" s="11">
        <v>595</v>
      </c>
      <c r="J226" s="14">
        <v>0</v>
      </c>
      <c r="K226" s="15" t="str">
        <f t="shared" si="42"/>
        <v/>
      </c>
      <c r="L226" s="16">
        <f t="shared" si="43"/>
        <v>0</v>
      </c>
      <c r="M226" s="11" t="str">
        <f t="shared" si="44"/>
        <v/>
      </c>
      <c r="N226" s="17" t="str">
        <f t="shared" si="45"/>
        <v/>
      </c>
      <c r="O226" s="18" t="str">
        <f t="shared" si="46"/>
        <v/>
      </c>
      <c r="Q226" s="54">
        <f>Таблица25544[[#This Row],[Витрина]]*9%</f>
        <v>0</v>
      </c>
      <c r="R226" s="56">
        <f>Таблица25544[[#This Row],[Витрина]]-Q226</f>
        <v>0</v>
      </c>
      <c r="S226" s="57">
        <f>Таблица25544[[#This Row],[Витрина]]*6%</f>
        <v>0</v>
      </c>
      <c r="T226" s="56">
        <f>Таблица25544[[#This Row],[Витрина]]-(Q226+S226)</f>
        <v>0</v>
      </c>
    </row>
    <row r="227" spans="1:20" hidden="1">
      <c r="A227" s="30" t="s">
        <v>222</v>
      </c>
      <c r="D227" s="11" t="str">
        <f t="shared" si="31"/>
        <v/>
      </c>
      <c r="E227" s="14"/>
      <c r="F227" s="13" t="str">
        <f t="shared" si="40"/>
        <v/>
      </c>
      <c r="G227" s="22">
        <v>1.7999999999999999E-2</v>
      </c>
      <c r="H227" s="13" t="str">
        <f t="shared" si="41"/>
        <v/>
      </c>
      <c r="I227" s="11"/>
      <c r="J227" s="14">
        <v>0</v>
      </c>
      <c r="K227" s="15" t="str">
        <f t="shared" si="42"/>
        <v/>
      </c>
      <c r="L227" s="16">
        <f t="shared" si="43"/>
        <v>0</v>
      </c>
      <c r="M227" s="11" t="str">
        <f t="shared" si="44"/>
        <v/>
      </c>
      <c r="N227" s="17" t="str">
        <f t="shared" si="45"/>
        <v/>
      </c>
      <c r="O227" s="18" t="str">
        <f t="shared" si="46"/>
        <v/>
      </c>
      <c r="Q227" s="54">
        <f>Таблица25544[[#This Row],[Витрина]]*9%</f>
        <v>0</v>
      </c>
      <c r="R227" s="56">
        <f>Таблица25544[[#This Row],[Витрина]]-Q227</f>
        <v>0</v>
      </c>
      <c r="S227" s="57">
        <f>Таблица25544[[#This Row],[Витрина]]*6%</f>
        <v>0</v>
      </c>
      <c r="T227" s="56">
        <f>Таблица25544[[#This Row],[Витрина]]-(Q227+S227)</f>
        <v>0</v>
      </c>
    </row>
    <row r="228" spans="1:20" hidden="1">
      <c r="A228" s="36" t="s">
        <v>223</v>
      </c>
      <c r="B228" s="10">
        <v>35400</v>
      </c>
      <c r="C228" s="10">
        <v>52250</v>
      </c>
      <c r="D228" s="11">
        <f t="shared" si="31"/>
        <v>10418</v>
      </c>
      <c r="E228" s="14">
        <v>0.17</v>
      </c>
      <c r="F228" s="13">
        <f t="shared" si="40"/>
        <v>8882.5</v>
      </c>
      <c r="G228" s="22">
        <v>1.7999999999999999E-2</v>
      </c>
      <c r="H228" s="13">
        <f t="shared" si="41"/>
        <v>940.49999999999989</v>
      </c>
      <c r="I228" s="11">
        <v>595</v>
      </c>
      <c r="J228" s="14">
        <v>0</v>
      </c>
      <c r="K228" s="15">
        <f t="shared" si="42"/>
        <v>0</v>
      </c>
      <c r="L228" s="16">
        <f t="shared" si="43"/>
        <v>522.5</v>
      </c>
      <c r="M228" s="11">
        <f t="shared" si="44"/>
        <v>807.35759999999993</v>
      </c>
      <c r="N228" s="17">
        <f t="shared" si="45"/>
        <v>5102.142399999997</v>
      </c>
      <c r="O228" s="18">
        <f t="shared" si="46"/>
        <v>9.7648658373205688E-2</v>
      </c>
      <c r="Q228" s="54">
        <f>Таблица25544[[#This Row],[Витрина]]*11%</f>
        <v>5747.5</v>
      </c>
      <c r="R228" s="56">
        <f>Таблица25544[[#This Row],[Витрина]]-Q228</f>
        <v>46502.5</v>
      </c>
      <c r="S228" s="57">
        <f>Таблица25544[[#This Row],[Витрина]]*8%</f>
        <v>4180</v>
      </c>
      <c r="T228" s="56">
        <f>Таблица25544[[#This Row],[Витрина]]-(Q228+S228)</f>
        <v>42322.5</v>
      </c>
    </row>
    <row r="229" spans="1:20" hidden="1">
      <c r="A229" s="36" t="s">
        <v>224</v>
      </c>
      <c r="B229" s="10">
        <v>37300</v>
      </c>
      <c r="C229" s="10">
        <v>55000</v>
      </c>
      <c r="D229" s="11">
        <f t="shared" si="31"/>
        <v>10935</v>
      </c>
      <c r="E229" s="14">
        <v>0.17</v>
      </c>
      <c r="F229" s="13">
        <f t="shared" si="40"/>
        <v>9350</v>
      </c>
      <c r="G229" s="22">
        <v>1.7999999999999999E-2</v>
      </c>
      <c r="H229" s="13">
        <f t="shared" si="41"/>
        <v>989.99999999999989</v>
      </c>
      <c r="I229" s="11">
        <v>595</v>
      </c>
      <c r="J229" s="14">
        <v>0</v>
      </c>
      <c r="K229" s="15">
        <f t="shared" si="42"/>
        <v>0</v>
      </c>
      <c r="L229" s="16">
        <f t="shared" si="43"/>
        <v>550</v>
      </c>
      <c r="M229" s="11">
        <f t="shared" si="44"/>
        <v>850.45449999999994</v>
      </c>
      <c r="N229" s="17">
        <f t="shared" si="45"/>
        <v>5364.5455000000002</v>
      </c>
      <c r="O229" s="18">
        <f t="shared" si="46"/>
        <v>9.7537190909090909E-2</v>
      </c>
      <c r="Q229" s="54">
        <f>Таблица25544[[#This Row],[Витрина]]*11%</f>
        <v>6050</v>
      </c>
      <c r="R229" s="56">
        <f>Таблица25544[[#This Row],[Витрина]]-Q229</f>
        <v>48950</v>
      </c>
      <c r="S229" s="57">
        <f>Таблица25544[[#This Row],[Витрина]]*8%</f>
        <v>4400</v>
      </c>
      <c r="T229" s="56">
        <f>Таблица25544[[#This Row],[Витрина]]-(Q229+S229)</f>
        <v>44550</v>
      </c>
    </row>
    <row r="230" spans="1:20" hidden="1">
      <c r="A230" s="36" t="s">
        <v>225</v>
      </c>
      <c r="B230" s="10">
        <v>37300</v>
      </c>
      <c r="C230" s="10">
        <v>55000</v>
      </c>
      <c r="D230" s="11">
        <f t="shared" si="31"/>
        <v>10935</v>
      </c>
      <c r="E230" s="14">
        <v>0.17</v>
      </c>
      <c r="F230" s="13">
        <f t="shared" si="40"/>
        <v>9350</v>
      </c>
      <c r="G230" s="22">
        <v>1.7999999999999999E-2</v>
      </c>
      <c r="H230" s="13">
        <f t="shared" si="41"/>
        <v>989.99999999999989</v>
      </c>
      <c r="I230" s="11">
        <v>595</v>
      </c>
      <c r="J230" s="14">
        <v>0</v>
      </c>
      <c r="K230" s="15">
        <f t="shared" si="42"/>
        <v>0</v>
      </c>
      <c r="L230" s="16">
        <f t="shared" si="43"/>
        <v>550</v>
      </c>
      <c r="M230" s="11">
        <f t="shared" si="44"/>
        <v>850.45449999999994</v>
      </c>
      <c r="N230" s="17">
        <f t="shared" si="45"/>
        <v>5364.5455000000002</v>
      </c>
      <c r="O230" s="18">
        <f t="shared" si="46"/>
        <v>9.7537190909090909E-2</v>
      </c>
      <c r="Q230" s="54">
        <f>Таблица25544[[#This Row],[Витрина]]*11%</f>
        <v>6050</v>
      </c>
      <c r="R230" s="56">
        <f>Таблица25544[[#This Row],[Витрина]]-Q230</f>
        <v>48950</v>
      </c>
      <c r="S230" s="57">
        <f>Таблица25544[[#This Row],[Витрина]]*8%</f>
        <v>4400</v>
      </c>
      <c r="T230" s="56">
        <f>Таблица25544[[#This Row],[Витрина]]-(Q230+S230)</f>
        <v>44550</v>
      </c>
    </row>
    <row r="231" spans="1:20" hidden="1">
      <c r="A231" s="36" t="s">
        <v>226</v>
      </c>
      <c r="B231" s="10">
        <v>38100</v>
      </c>
      <c r="C231" s="10">
        <v>56200</v>
      </c>
      <c r="D231" s="13">
        <f t="shared" si="31"/>
        <v>11160.6</v>
      </c>
      <c r="E231" s="14">
        <v>0.17</v>
      </c>
      <c r="F231" s="13">
        <f t="shared" si="40"/>
        <v>9554</v>
      </c>
      <c r="G231" s="22">
        <v>1.7999999999999999E-2</v>
      </c>
      <c r="H231" s="13">
        <f t="shared" si="41"/>
        <v>1011.5999999999999</v>
      </c>
      <c r="I231" s="11">
        <v>595</v>
      </c>
      <c r="J231" s="14">
        <v>0</v>
      </c>
      <c r="K231" s="15">
        <f t="shared" si="42"/>
        <v>0</v>
      </c>
      <c r="L231" s="16">
        <f t="shared" si="43"/>
        <v>562</v>
      </c>
      <c r="M231" s="11">
        <f t="shared" si="44"/>
        <v>869.26041999999995</v>
      </c>
      <c r="N231" s="17">
        <f t="shared" si="45"/>
        <v>5508.1395800000028</v>
      </c>
      <c r="O231" s="18">
        <f t="shared" si="46"/>
        <v>9.8009601067615706E-2</v>
      </c>
      <c r="Q231" s="54">
        <f>Таблица25544[[#This Row],[Витрина]]*11%</f>
        <v>6182</v>
      </c>
      <c r="R231" s="56">
        <f>Таблица25544[[#This Row],[Витрина]]-Q231</f>
        <v>50018</v>
      </c>
      <c r="S231" s="57">
        <f>Таблица25544[[#This Row],[Витрина]]*8%</f>
        <v>4496</v>
      </c>
      <c r="T231" s="56">
        <f>Таблица25544[[#This Row],[Витрина]]-(Q231+S231)</f>
        <v>45522</v>
      </c>
    </row>
    <row r="232" spans="1:20" hidden="1">
      <c r="A232" s="36" t="s">
        <v>227</v>
      </c>
      <c r="B232" s="10">
        <v>45300</v>
      </c>
      <c r="C232" s="10">
        <v>69290</v>
      </c>
      <c r="D232" s="13">
        <f t="shared" si="31"/>
        <v>13621.52</v>
      </c>
      <c r="E232" s="14">
        <v>0.17</v>
      </c>
      <c r="F232" s="13">
        <f t="shared" si="40"/>
        <v>11779.300000000001</v>
      </c>
      <c r="G232" s="22">
        <v>1.7999999999999999E-2</v>
      </c>
      <c r="H232" s="13">
        <f t="shared" si="41"/>
        <v>1247.2199999999998</v>
      </c>
      <c r="I232" s="11">
        <v>595</v>
      </c>
      <c r="J232" s="14">
        <v>0</v>
      </c>
      <c r="K232" s="15">
        <f t="shared" si="42"/>
        <v>0</v>
      </c>
      <c r="L232" s="16">
        <f t="shared" si="43"/>
        <v>692.9</v>
      </c>
      <c r="M232" s="11">
        <f t="shared" si="44"/>
        <v>1074.4016639999998</v>
      </c>
      <c r="N232" s="17">
        <f t="shared" si="45"/>
        <v>8601.1783359999972</v>
      </c>
      <c r="O232" s="18">
        <f t="shared" si="46"/>
        <v>0.12413303991918022</v>
      </c>
      <c r="Q232" s="54">
        <f>Таблица25544[[#This Row],[Витрина]]*11%</f>
        <v>7621.9</v>
      </c>
      <c r="R232" s="56">
        <f>Таблица25544[[#This Row],[Витрина]]-Q232</f>
        <v>61668.1</v>
      </c>
      <c r="S232" s="57">
        <f>Таблица25544[[#This Row],[Витрина]]*8%</f>
        <v>5543.2</v>
      </c>
      <c r="T232" s="56">
        <f>Таблица25544[[#This Row],[Витрина]]-(Q232+S232)</f>
        <v>56124.9</v>
      </c>
    </row>
    <row r="233" spans="1:20" hidden="1">
      <c r="A233" s="30" t="s">
        <v>228</v>
      </c>
      <c r="D233" s="11" t="str">
        <f t="shared" si="31"/>
        <v/>
      </c>
      <c r="E233" s="14"/>
      <c r="F233" s="13" t="str">
        <f t="shared" si="40"/>
        <v/>
      </c>
      <c r="G233" s="22">
        <v>1.7999999999999999E-2</v>
      </c>
      <c r="H233" s="13" t="str">
        <f t="shared" si="41"/>
        <v/>
      </c>
      <c r="I233" s="11"/>
      <c r="J233" s="14">
        <v>0</v>
      </c>
      <c r="K233" s="15" t="str">
        <f t="shared" si="42"/>
        <v/>
      </c>
      <c r="L233" s="16">
        <f t="shared" si="43"/>
        <v>0</v>
      </c>
      <c r="M233" s="11" t="str">
        <f t="shared" si="44"/>
        <v/>
      </c>
      <c r="N233" s="17" t="str">
        <f t="shared" si="45"/>
        <v/>
      </c>
      <c r="O233" s="18" t="str">
        <f t="shared" si="46"/>
        <v/>
      </c>
      <c r="Q233" s="54">
        <f>Таблица25544[[#This Row],[Витрина]]*11%</f>
        <v>0</v>
      </c>
      <c r="R233" s="56">
        <f>Таблица25544[[#This Row],[Витрина]]-Q233</f>
        <v>0</v>
      </c>
      <c r="S233" s="57">
        <f>Таблица25544[[#This Row],[Витрина]]*8%</f>
        <v>0</v>
      </c>
      <c r="T233" s="56">
        <f>Таблица25544[[#This Row],[Витрина]]-(Q233+S233)</f>
        <v>0</v>
      </c>
    </row>
    <row r="234" spans="1:20" hidden="1">
      <c r="A234" s="36" t="s">
        <v>229</v>
      </c>
      <c r="B234" s="10">
        <v>44700</v>
      </c>
      <c r="C234" s="10">
        <v>76999</v>
      </c>
      <c r="D234" s="11">
        <f t="shared" si="31"/>
        <v>15070.812000000002</v>
      </c>
      <c r="E234" s="14">
        <v>0.17</v>
      </c>
      <c r="F234" s="13">
        <f t="shared" si="40"/>
        <v>13089.830000000002</v>
      </c>
      <c r="G234" s="22">
        <v>1.7999999999999999E-2</v>
      </c>
      <c r="H234" s="13">
        <f t="shared" si="41"/>
        <v>1385.982</v>
      </c>
      <c r="I234" s="11">
        <v>595</v>
      </c>
      <c r="J234" s="14">
        <v>0</v>
      </c>
      <c r="K234" s="15">
        <f t="shared" si="42"/>
        <v>0</v>
      </c>
      <c r="L234" s="16">
        <f t="shared" si="43"/>
        <v>769.99</v>
      </c>
      <c r="M234" s="11">
        <f t="shared" si="44"/>
        <v>1195.2140283999997</v>
      </c>
      <c r="N234" s="17">
        <f t="shared" si="45"/>
        <v>15262.983971599999</v>
      </c>
      <c r="O234" s="18">
        <f t="shared" si="46"/>
        <v>0.1982231453863037</v>
      </c>
      <c r="Q234" s="54">
        <f>Таблица25544[[#This Row],[Витрина]]*11%</f>
        <v>8469.89</v>
      </c>
      <c r="R234" s="56">
        <f>Таблица25544[[#This Row],[Витрина]]-Q234</f>
        <v>68529.11</v>
      </c>
      <c r="S234" s="57">
        <f>Таблица25544[[#This Row],[Витрина]]*8%</f>
        <v>6159.92</v>
      </c>
      <c r="T234" s="56">
        <f>Таблица25544[[#This Row],[Витрина]]-(Q234+S234)</f>
        <v>62369.19</v>
      </c>
    </row>
    <row r="235" spans="1:20" hidden="1">
      <c r="A235" s="36" t="s">
        <v>230</v>
      </c>
      <c r="B235" s="10">
        <v>44800</v>
      </c>
      <c r="C235" s="10">
        <v>76999</v>
      </c>
      <c r="D235" s="11">
        <f t="shared" si="31"/>
        <v>15070.812000000002</v>
      </c>
      <c r="E235" s="14">
        <v>0.17</v>
      </c>
      <c r="F235" s="13">
        <f t="shared" si="40"/>
        <v>13089.830000000002</v>
      </c>
      <c r="G235" s="22">
        <v>1.7999999999999999E-2</v>
      </c>
      <c r="H235" s="13">
        <f t="shared" si="41"/>
        <v>1385.982</v>
      </c>
      <c r="I235" s="11">
        <v>595</v>
      </c>
      <c r="J235" s="14">
        <v>0</v>
      </c>
      <c r="K235" s="15">
        <f t="shared" si="42"/>
        <v>0</v>
      </c>
      <c r="L235" s="16">
        <f t="shared" si="43"/>
        <v>769.99</v>
      </c>
      <c r="M235" s="11">
        <f t="shared" si="44"/>
        <v>1195.2140283999997</v>
      </c>
      <c r="N235" s="17">
        <f t="shared" si="45"/>
        <v>15162.983971599999</v>
      </c>
      <c r="O235" s="18">
        <f t="shared" si="46"/>
        <v>0.19692442722113274</v>
      </c>
      <c r="Q235" s="54">
        <f>Таблица25544[[#This Row],[Витрина]]*11%</f>
        <v>8469.89</v>
      </c>
      <c r="R235" s="56">
        <f>Таблица25544[[#This Row],[Витрина]]-Q235</f>
        <v>68529.11</v>
      </c>
      <c r="S235" s="57">
        <f>Таблица25544[[#This Row],[Витрина]]*8%</f>
        <v>6159.92</v>
      </c>
      <c r="T235" s="56">
        <f>Таблица25544[[#This Row],[Витрина]]-(Q235+S235)</f>
        <v>62369.19</v>
      </c>
    </row>
    <row r="236" spans="1:20" hidden="1">
      <c r="A236" s="36" t="s">
        <v>231</v>
      </c>
      <c r="B236" s="10">
        <v>44900</v>
      </c>
      <c r="C236" s="10">
        <v>76999</v>
      </c>
      <c r="D236" s="11">
        <f t="shared" si="31"/>
        <v>15070.812000000002</v>
      </c>
      <c r="E236" s="14">
        <v>0.17</v>
      </c>
      <c r="F236" s="13">
        <f t="shared" si="40"/>
        <v>13089.830000000002</v>
      </c>
      <c r="G236" s="22">
        <v>1.7999999999999999E-2</v>
      </c>
      <c r="H236" s="13">
        <f t="shared" si="41"/>
        <v>1385.982</v>
      </c>
      <c r="I236" s="11">
        <v>595</v>
      </c>
      <c r="J236" s="14">
        <v>0</v>
      </c>
      <c r="K236" s="15">
        <f t="shared" si="42"/>
        <v>0</v>
      </c>
      <c r="L236" s="16">
        <f t="shared" si="43"/>
        <v>769.99</v>
      </c>
      <c r="M236" s="11">
        <f t="shared" si="44"/>
        <v>1195.2140283999997</v>
      </c>
      <c r="N236" s="17">
        <f t="shared" si="45"/>
        <v>15062.983971599999</v>
      </c>
      <c r="O236" s="18">
        <f t="shared" si="46"/>
        <v>0.19562570905596174</v>
      </c>
      <c r="Q236" s="54">
        <f>Таблица25544[[#This Row],[Витрина]]*11%</f>
        <v>8469.89</v>
      </c>
      <c r="R236" s="56">
        <f>Таблица25544[[#This Row],[Витрина]]-Q236</f>
        <v>68529.11</v>
      </c>
      <c r="S236" s="57">
        <f>Таблица25544[[#This Row],[Витрина]]*8%</f>
        <v>6159.92</v>
      </c>
      <c r="T236" s="56">
        <f>Таблица25544[[#This Row],[Витрина]]-(Q236+S236)</f>
        <v>62369.19</v>
      </c>
    </row>
    <row r="237" spans="1:20" hidden="1">
      <c r="A237" s="36" t="s">
        <v>232</v>
      </c>
      <c r="B237" s="10">
        <v>42200</v>
      </c>
      <c r="C237" s="10">
        <v>76999</v>
      </c>
      <c r="D237" s="13">
        <f t="shared" si="31"/>
        <v>15070.812000000002</v>
      </c>
      <c r="E237" s="14">
        <v>0.17</v>
      </c>
      <c r="F237" s="13">
        <f t="shared" si="40"/>
        <v>13089.830000000002</v>
      </c>
      <c r="G237" s="22">
        <v>1.7999999999999999E-2</v>
      </c>
      <c r="H237" s="13">
        <f t="shared" si="41"/>
        <v>1385.982</v>
      </c>
      <c r="I237" s="11">
        <v>595</v>
      </c>
      <c r="J237" s="14">
        <v>0</v>
      </c>
      <c r="K237" s="15">
        <f t="shared" si="42"/>
        <v>0</v>
      </c>
      <c r="L237" s="16">
        <f t="shared" si="43"/>
        <v>769.99</v>
      </c>
      <c r="M237" s="11">
        <f t="shared" si="44"/>
        <v>1195.2140283999997</v>
      </c>
      <c r="N237" s="17">
        <f t="shared" si="45"/>
        <v>17762.983971599999</v>
      </c>
      <c r="O237" s="18">
        <f t="shared" si="46"/>
        <v>0.23069109951557812</v>
      </c>
      <c r="Q237" s="54">
        <f>Таблица25544[[#This Row],[Витрина]]*11%</f>
        <v>8469.89</v>
      </c>
      <c r="R237" s="56">
        <f>Таблица25544[[#This Row],[Витрина]]-Q237</f>
        <v>68529.11</v>
      </c>
      <c r="S237" s="57">
        <f>Таблица25544[[#This Row],[Витрина]]*8%</f>
        <v>6159.92</v>
      </c>
      <c r="T237" s="56">
        <f>Таблица25544[[#This Row],[Витрина]]-(Q237+S237)</f>
        <v>62369.19</v>
      </c>
    </row>
    <row r="238" spans="1:20" hidden="1">
      <c r="A238" s="36" t="s">
        <v>233</v>
      </c>
      <c r="B238" s="10">
        <v>41700</v>
      </c>
      <c r="C238" s="10">
        <v>76999</v>
      </c>
      <c r="D238" s="13">
        <f t="shared" si="31"/>
        <v>15070.812000000002</v>
      </c>
      <c r="E238" s="14">
        <v>0.17</v>
      </c>
      <c r="F238" s="13">
        <f t="shared" si="40"/>
        <v>13089.830000000002</v>
      </c>
      <c r="G238" s="22">
        <v>1.7999999999999999E-2</v>
      </c>
      <c r="H238" s="13">
        <f t="shared" si="41"/>
        <v>1385.982</v>
      </c>
      <c r="I238" s="11">
        <v>595</v>
      </c>
      <c r="J238" s="14">
        <v>0</v>
      </c>
      <c r="K238" s="15">
        <f t="shared" si="42"/>
        <v>0</v>
      </c>
      <c r="L238" s="16">
        <f t="shared" si="43"/>
        <v>769.99</v>
      </c>
      <c r="M238" s="11">
        <f t="shared" si="44"/>
        <v>1195.2140283999997</v>
      </c>
      <c r="N238" s="17">
        <f t="shared" si="45"/>
        <v>18262.983971599999</v>
      </c>
      <c r="O238" s="18">
        <f t="shared" si="46"/>
        <v>0.237184690341433</v>
      </c>
      <c r="Q238" s="54">
        <f>Таблица25544[[#This Row],[Витрина]]*11%</f>
        <v>8469.89</v>
      </c>
      <c r="R238" s="56">
        <f>Таблица25544[[#This Row],[Витрина]]-Q238</f>
        <v>68529.11</v>
      </c>
      <c r="S238" s="57">
        <f>Таблица25544[[#This Row],[Витрина]]*8%</f>
        <v>6159.92</v>
      </c>
      <c r="T238" s="56">
        <f>Таблица25544[[#This Row],[Витрина]]-(Q238+S238)</f>
        <v>62369.19</v>
      </c>
    </row>
    <row r="239" spans="1:20" hidden="1">
      <c r="A239" s="36" t="s">
        <v>234</v>
      </c>
      <c r="B239" s="10">
        <v>52800</v>
      </c>
      <c r="C239" s="10">
        <v>79999</v>
      </c>
      <c r="D239" s="11">
        <f t="shared" si="31"/>
        <v>15634.812000000002</v>
      </c>
      <c r="E239" s="14">
        <v>0.17</v>
      </c>
      <c r="F239" s="13">
        <f t="shared" si="40"/>
        <v>13599.830000000002</v>
      </c>
      <c r="G239" s="22">
        <v>1.7999999999999999E-2</v>
      </c>
      <c r="H239" s="13">
        <f t="shared" si="41"/>
        <v>1439.982</v>
      </c>
      <c r="I239" s="11">
        <v>595</v>
      </c>
      <c r="J239" s="14">
        <v>0</v>
      </c>
      <c r="K239" s="15">
        <f t="shared" si="42"/>
        <v>0</v>
      </c>
      <c r="L239" s="16">
        <f t="shared" si="43"/>
        <v>799.99</v>
      </c>
      <c r="M239" s="11">
        <f t="shared" si="44"/>
        <v>1242.2288283999997</v>
      </c>
      <c r="N239" s="17">
        <f t="shared" si="45"/>
        <v>9521.9691715999943</v>
      </c>
      <c r="O239" s="18">
        <f t="shared" si="46"/>
        <v>0.11902610247128081</v>
      </c>
      <c r="Q239" s="54">
        <f>Таблица25544[[#This Row],[Витрина]]*11%</f>
        <v>8799.89</v>
      </c>
      <c r="R239" s="56">
        <f>Таблица25544[[#This Row],[Витрина]]-Q239</f>
        <v>71199.11</v>
      </c>
      <c r="S239" s="57">
        <f>Таблица25544[[#This Row],[Витрина]]*8%</f>
        <v>6399.92</v>
      </c>
      <c r="T239" s="56">
        <f>Таблица25544[[#This Row],[Витрина]]-(Q239+S239)</f>
        <v>64799.19</v>
      </c>
    </row>
    <row r="240" spans="1:20" hidden="1">
      <c r="A240" s="36" t="s">
        <v>235</v>
      </c>
      <c r="B240" s="10">
        <v>52700</v>
      </c>
      <c r="C240" s="10">
        <v>79999</v>
      </c>
      <c r="D240" s="11">
        <f t="shared" si="31"/>
        <v>15634.812000000002</v>
      </c>
      <c r="E240" s="14">
        <v>0.17</v>
      </c>
      <c r="F240" s="13">
        <f t="shared" si="40"/>
        <v>13599.830000000002</v>
      </c>
      <c r="G240" s="22">
        <v>1.7999999999999999E-2</v>
      </c>
      <c r="H240" s="13">
        <f t="shared" si="41"/>
        <v>1439.982</v>
      </c>
      <c r="I240" s="11">
        <v>595</v>
      </c>
      <c r="J240" s="14">
        <v>0</v>
      </c>
      <c r="K240" s="15">
        <f t="shared" si="42"/>
        <v>0</v>
      </c>
      <c r="L240" s="16">
        <f t="shared" si="43"/>
        <v>799.99</v>
      </c>
      <c r="M240" s="11">
        <f t="shared" si="44"/>
        <v>1242.2288283999997</v>
      </c>
      <c r="N240" s="17">
        <f t="shared" si="45"/>
        <v>9621.9691715999943</v>
      </c>
      <c r="O240" s="18">
        <f t="shared" si="46"/>
        <v>0.12027611809647613</v>
      </c>
      <c r="Q240" s="54">
        <f>Таблица25544[[#This Row],[Витрина]]*11%</f>
        <v>8799.89</v>
      </c>
      <c r="R240" s="56">
        <f>Таблица25544[[#This Row],[Витрина]]-Q240</f>
        <v>71199.11</v>
      </c>
      <c r="S240" s="57">
        <f>Таблица25544[[#This Row],[Витрина]]*8%</f>
        <v>6399.92</v>
      </c>
      <c r="T240" s="56">
        <f>Таблица25544[[#This Row],[Витрина]]-(Q240+S240)</f>
        <v>64799.19</v>
      </c>
    </row>
    <row r="241" spans="1:20" hidden="1">
      <c r="A241" s="36" t="s">
        <v>236</v>
      </c>
      <c r="B241" s="10">
        <v>56600</v>
      </c>
      <c r="C241" s="10">
        <v>84999</v>
      </c>
      <c r="D241" s="11">
        <f t="shared" si="31"/>
        <v>16574.812000000002</v>
      </c>
      <c r="E241" s="14">
        <v>0.17</v>
      </c>
      <c r="F241" s="13">
        <f t="shared" ref="F241:F279" si="48">IF(AND(C241&lt;&gt;"",E241&lt;&gt;""),C241*E241,"")</f>
        <v>14449.830000000002</v>
      </c>
      <c r="G241" s="22">
        <v>1.7999999999999999E-2</v>
      </c>
      <c r="H241" s="13">
        <f t="shared" ref="H241:H279" si="49">IF(AND(C241&lt;&gt;"",G241&lt;&gt;""),C241*G241,"")</f>
        <v>1529.982</v>
      </c>
      <c r="I241" s="11">
        <v>595</v>
      </c>
      <c r="J241" s="14">
        <v>0</v>
      </c>
      <c r="K241" s="15">
        <f t="shared" ref="K241:K279" si="50">IF(AND(C241&lt;&gt;"",J241&lt;&gt;""),C241*J241,"")</f>
        <v>0</v>
      </c>
      <c r="L241" s="16">
        <f t="shared" ref="L241:L279" si="51">IFERROR(C241*1%," ")</f>
        <v>849.99</v>
      </c>
      <c r="M241" s="11">
        <f t="shared" ref="M241:M279" si="52">IFERROR((C241-D241)*1.93%," ")</f>
        <v>1320.5868283999998</v>
      </c>
      <c r="N241" s="17">
        <f t="shared" ref="N241:N279" si="53">IF(AND(C241&lt;&gt;"",D241&lt;&gt;"",L241&lt;&gt;""),C241-(B241+D241+L241+M241),"")</f>
        <v>9653.6111715999868</v>
      </c>
      <c r="O241" s="18">
        <f t="shared" ref="O241:O279" si="54">IFERROR((N241/C241)*100%," ")</f>
        <v>0.11357323229214446</v>
      </c>
      <c r="Q241" s="54">
        <f>Таблица25544[[#This Row],[Витрина]]*11%</f>
        <v>9349.89</v>
      </c>
      <c r="R241" s="56">
        <f>Таблица25544[[#This Row],[Витрина]]-Q241</f>
        <v>75649.11</v>
      </c>
      <c r="S241" s="57">
        <f>Таблица25544[[#This Row],[Витрина]]*8%</f>
        <v>6799.92</v>
      </c>
      <c r="T241" s="56">
        <f>Таблица25544[[#This Row],[Витрина]]-(Q241+S241)</f>
        <v>68849.19</v>
      </c>
    </row>
    <row r="242" spans="1:20" hidden="1">
      <c r="A242" s="36" t="s">
        <v>237</v>
      </c>
      <c r="B242" s="10">
        <v>55700</v>
      </c>
      <c r="C242" s="10">
        <v>84999</v>
      </c>
      <c r="D242" s="13">
        <f t="shared" si="31"/>
        <v>16574.812000000002</v>
      </c>
      <c r="E242" s="14">
        <v>0.17</v>
      </c>
      <c r="F242" s="13">
        <f t="shared" si="48"/>
        <v>14449.830000000002</v>
      </c>
      <c r="G242" s="22">
        <v>1.7999999999999999E-2</v>
      </c>
      <c r="H242" s="13">
        <f t="shared" si="49"/>
        <v>1529.982</v>
      </c>
      <c r="I242" s="11">
        <v>595</v>
      </c>
      <c r="J242" s="14">
        <v>0</v>
      </c>
      <c r="K242" s="15">
        <f t="shared" si="50"/>
        <v>0</v>
      </c>
      <c r="L242" s="16">
        <f t="shared" si="51"/>
        <v>849.99</v>
      </c>
      <c r="M242" s="11">
        <f t="shared" si="52"/>
        <v>1320.5868283999998</v>
      </c>
      <c r="N242" s="17">
        <f t="shared" si="53"/>
        <v>10553.611171599987</v>
      </c>
      <c r="O242" s="18">
        <f t="shared" si="54"/>
        <v>0.12416159215520167</v>
      </c>
      <c r="Q242" s="54">
        <f>Таблица25544[[#This Row],[Витрина]]*11%</f>
        <v>9349.89</v>
      </c>
      <c r="R242" s="56">
        <f>Таблица25544[[#This Row],[Витрина]]-Q242</f>
        <v>75649.11</v>
      </c>
      <c r="S242" s="57">
        <f>Таблица25544[[#This Row],[Витрина]]*8%</f>
        <v>6799.92</v>
      </c>
      <c r="T242" s="56">
        <f>Таблица25544[[#This Row],[Витрина]]-(Q242+S242)</f>
        <v>68849.19</v>
      </c>
    </row>
    <row r="243" spans="1:20" hidden="1">
      <c r="A243" s="36" t="s">
        <v>238</v>
      </c>
      <c r="B243" s="10">
        <v>59700</v>
      </c>
      <c r="C243" s="10">
        <v>89999</v>
      </c>
      <c r="D243" s="13">
        <f t="shared" si="31"/>
        <v>17514.812000000002</v>
      </c>
      <c r="E243" s="14">
        <v>0.17</v>
      </c>
      <c r="F243" s="13">
        <f t="shared" si="48"/>
        <v>15299.830000000002</v>
      </c>
      <c r="G243" s="22">
        <v>1.7999999999999999E-2</v>
      </c>
      <c r="H243" s="13">
        <f t="shared" si="49"/>
        <v>1619.982</v>
      </c>
      <c r="I243" s="11">
        <v>595</v>
      </c>
      <c r="J243" s="14">
        <v>0</v>
      </c>
      <c r="K243" s="15">
        <f t="shared" si="50"/>
        <v>0</v>
      </c>
      <c r="L243" s="16">
        <f t="shared" si="51"/>
        <v>899.99</v>
      </c>
      <c r="M243" s="11">
        <f t="shared" si="52"/>
        <v>1398.9448283999998</v>
      </c>
      <c r="N243" s="17">
        <f t="shared" si="53"/>
        <v>10485.253171599994</v>
      </c>
      <c r="O243" s="18">
        <f t="shared" si="54"/>
        <v>0.11650410750786114</v>
      </c>
      <c r="Q243" s="54">
        <f>Таблица25544[[#This Row],[Витрина]]*11%</f>
        <v>9899.89</v>
      </c>
      <c r="R243" s="56">
        <f>Таблица25544[[#This Row],[Витрина]]-Q243</f>
        <v>80099.11</v>
      </c>
      <c r="S243" s="57">
        <f>Таблица25544[[#This Row],[Витрина]]*8%</f>
        <v>7199.92</v>
      </c>
      <c r="T243" s="56">
        <f>Таблица25544[[#This Row],[Витрина]]-(Q243+S243)</f>
        <v>72899.19</v>
      </c>
    </row>
    <row r="244" spans="1:20" hidden="1">
      <c r="A244" s="25" t="s">
        <v>239</v>
      </c>
      <c r="D244" s="13" t="str">
        <f t="shared" si="31"/>
        <v/>
      </c>
      <c r="E244" s="14"/>
      <c r="F244" s="13" t="str">
        <f t="shared" si="48"/>
        <v/>
      </c>
      <c r="G244" s="22">
        <v>1.7999999999999999E-2</v>
      </c>
      <c r="H244" s="13" t="str">
        <f t="shared" si="49"/>
        <v/>
      </c>
      <c r="I244" s="11"/>
      <c r="J244" s="14">
        <v>0</v>
      </c>
      <c r="K244" s="15" t="str">
        <f t="shared" si="50"/>
        <v/>
      </c>
      <c r="L244" s="16">
        <f t="shared" si="51"/>
        <v>0</v>
      </c>
      <c r="M244" s="11" t="str">
        <f t="shared" si="52"/>
        <v/>
      </c>
      <c r="N244" s="17" t="str">
        <f t="shared" si="53"/>
        <v/>
      </c>
      <c r="O244" s="18" t="str">
        <f t="shared" si="54"/>
        <v/>
      </c>
      <c r="Q244" s="54">
        <f>Таблица25544[[#This Row],[Витрина]]*11%</f>
        <v>0</v>
      </c>
      <c r="R244" s="56">
        <f>Таблица25544[[#This Row],[Витрина]]-Q244</f>
        <v>0</v>
      </c>
      <c r="S244" s="57">
        <f>Таблица25544[[#This Row],[Витрина]]*8%</f>
        <v>0</v>
      </c>
      <c r="T244" s="56">
        <f>Таблица25544[[#This Row],[Витрина]]-(Q244+S244)</f>
        <v>0</v>
      </c>
    </row>
    <row r="245" spans="1:20" hidden="1">
      <c r="A245" s="36" t="s">
        <v>240</v>
      </c>
      <c r="B245" s="10">
        <v>54100</v>
      </c>
      <c r="C245" s="10">
        <v>79450</v>
      </c>
      <c r="D245" s="13">
        <f t="shared" si="31"/>
        <v>15531.600000000002</v>
      </c>
      <c r="E245" s="14">
        <v>0.17</v>
      </c>
      <c r="F245" s="13">
        <f t="shared" si="48"/>
        <v>13506.500000000002</v>
      </c>
      <c r="G245" s="22">
        <v>1.7999999999999999E-2</v>
      </c>
      <c r="H245" s="13">
        <f t="shared" si="49"/>
        <v>1430.1</v>
      </c>
      <c r="I245" s="11">
        <v>595</v>
      </c>
      <c r="J245" s="14">
        <v>0</v>
      </c>
      <c r="K245" s="15">
        <f t="shared" si="50"/>
        <v>0</v>
      </c>
      <c r="L245" s="16">
        <f t="shared" si="51"/>
        <v>794.5</v>
      </c>
      <c r="M245" s="11">
        <f t="shared" si="52"/>
        <v>1233.6251199999997</v>
      </c>
      <c r="N245" s="17">
        <f t="shared" si="53"/>
        <v>7790.2748799999972</v>
      </c>
      <c r="O245" s="18">
        <f t="shared" si="54"/>
        <v>9.8052547262429166E-2</v>
      </c>
      <c r="Q245" s="54">
        <f>Таблица25544[[#This Row],[Витрина]]*11%</f>
        <v>8739.5</v>
      </c>
      <c r="R245" s="56">
        <f>Таблица25544[[#This Row],[Витрина]]-Q245</f>
        <v>70710.5</v>
      </c>
      <c r="S245" s="57">
        <f>Таблица25544[[#This Row],[Витрина]]*8%</f>
        <v>6356</v>
      </c>
      <c r="T245" s="56">
        <f>Таблица25544[[#This Row],[Витрина]]-(Q245+S245)</f>
        <v>64354.5</v>
      </c>
    </row>
    <row r="246" spans="1:20" hidden="1">
      <c r="A246" s="36" t="s">
        <v>241</v>
      </c>
      <c r="B246" s="10">
        <v>53600</v>
      </c>
      <c r="C246" s="10">
        <v>78700</v>
      </c>
      <c r="D246" s="13">
        <f t="shared" si="31"/>
        <v>15390.600000000002</v>
      </c>
      <c r="E246" s="14">
        <v>0.17</v>
      </c>
      <c r="F246" s="13">
        <f t="shared" si="48"/>
        <v>13379.000000000002</v>
      </c>
      <c r="G246" s="22">
        <v>1.7999999999999999E-2</v>
      </c>
      <c r="H246" s="13">
        <f t="shared" si="49"/>
        <v>1416.6</v>
      </c>
      <c r="I246" s="11">
        <v>595</v>
      </c>
      <c r="J246" s="14">
        <v>0</v>
      </c>
      <c r="K246" s="15">
        <f t="shared" si="50"/>
        <v>0</v>
      </c>
      <c r="L246" s="16">
        <f t="shared" si="51"/>
        <v>787</v>
      </c>
      <c r="M246" s="11">
        <f t="shared" si="52"/>
        <v>1221.8714199999997</v>
      </c>
      <c r="N246" s="17">
        <f t="shared" si="53"/>
        <v>7700.5285799999983</v>
      </c>
      <c r="O246" s="18">
        <f t="shared" si="54"/>
        <v>9.7846614739517127E-2</v>
      </c>
      <c r="Q246" s="54">
        <f>Таблица25544[[#This Row],[Витрина]]*11%</f>
        <v>8657</v>
      </c>
      <c r="R246" s="56">
        <f>Таблица25544[[#This Row],[Витрина]]-Q246</f>
        <v>70043</v>
      </c>
      <c r="S246" s="57">
        <f>Таблица25544[[#This Row],[Витрина]]*8%</f>
        <v>6296</v>
      </c>
      <c r="T246" s="56">
        <f>Таблица25544[[#This Row],[Витрина]]-(Q246+S246)</f>
        <v>63747</v>
      </c>
    </row>
    <row r="247" spans="1:20" hidden="1">
      <c r="A247" s="36" t="s">
        <v>242</v>
      </c>
      <c r="B247" s="10">
        <v>53600</v>
      </c>
      <c r="C247" s="10">
        <v>78700</v>
      </c>
      <c r="D247" s="13">
        <f t="shared" si="31"/>
        <v>15390.600000000002</v>
      </c>
      <c r="E247" s="14">
        <v>0.17</v>
      </c>
      <c r="F247" s="13">
        <f t="shared" si="48"/>
        <v>13379.000000000002</v>
      </c>
      <c r="G247" s="22">
        <v>1.7999999999999999E-2</v>
      </c>
      <c r="H247" s="13">
        <f t="shared" si="49"/>
        <v>1416.6</v>
      </c>
      <c r="I247" s="11">
        <v>595</v>
      </c>
      <c r="J247" s="14">
        <v>0</v>
      </c>
      <c r="K247" s="15">
        <f t="shared" si="50"/>
        <v>0</v>
      </c>
      <c r="L247" s="16">
        <f t="shared" si="51"/>
        <v>787</v>
      </c>
      <c r="M247" s="11">
        <f t="shared" si="52"/>
        <v>1221.8714199999997</v>
      </c>
      <c r="N247" s="17">
        <f t="shared" si="53"/>
        <v>7700.5285799999983</v>
      </c>
      <c r="O247" s="18">
        <f t="shared" si="54"/>
        <v>9.7846614739517127E-2</v>
      </c>
      <c r="Q247" s="54">
        <f>Таблица25544[[#This Row],[Витрина]]*11%</f>
        <v>8657</v>
      </c>
      <c r="R247" s="56">
        <f>Таблица25544[[#This Row],[Витрина]]-Q247</f>
        <v>70043</v>
      </c>
      <c r="S247" s="57">
        <f>Таблица25544[[#This Row],[Витрина]]*8%</f>
        <v>6296</v>
      </c>
      <c r="T247" s="56">
        <f>Таблица25544[[#This Row],[Витрина]]-(Q247+S247)</f>
        <v>63747</v>
      </c>
    </row>
    <row r="248" spans="1:20" hidden="1">
      <c r="A248" s="36" t="s">
        <v>243</v>
      </c>
      <c r="B248" s="10">
        <v>53600</v>
      </c>
      <c r="C248" s="10">
        <v>78700</v>
      </c>
      <c r="D248" s="13">
        <f t="shared" si="31"/>
        <v>15390.600000000002</v>
      </c>
      <c r="E248" s="14">
        <v>0.17</v>
      </c>
      <c r="F248" s="13">
        <f t="shared" si="48"/>
        <v>13379.000000000002</v>
      </c>
      <c r="G248" s="22">
        <v>1.7999999999999999E-2</v>
      </c>
      <c r="H248" s="13">
        <f t="shared" si="49"/>
        <v>1416.6</v>
      </c>
      <c r="I248" s="11">
        <v>595</v>
      </c>
      <c r="J248" s="14">
        <v>0</v>
      </c>
      <c r="K248" s="15">
        <f t="shared" si="50"/>
        <v>0</v>
      </c>
      <c r="L248" s="16">
        <f t="shared" si="51"/>
        <v>787</v>
      </c>
      <c r="M248" s="11">
        <f t="shared" si="52"/>
        <v>1221.8714199999997</v>
      </c>
      <c r="N248" s="17">
        <f t="shared" si="53"/>
        <v>7700.5285799999983</v>
      </c>
      <c r="O248" s="18">
        <f t="shared" si="54"/>
        <v>9.7846614739517127E-2</v>
      </c>
      <c r="Q248" s="54">
        <f>Таблица25544[[#This Row],[Витрина]]*11%</f>
        <v>8657</v>
      </c>
      <c r="R248" s="56">
        <f>Таблица25544[[#This Row],[Витрина]]-Q248</f>
        <v>70043</v>
      </c>
      <c r="S248" s="57">
        <f>Таблица25544[[#This Row],[Витрина]]*8%</f>
        <v>6296</v>
      </c>
      <c r="T248" s="56">
        <f>Таблица25544[[#This Row],[Витрина]]-(Q248+S248)</f>
        <v>63747</v>
      </c>
    </row>
    <row r="249" spans="1:20" hidden="1">
      <c r="A249" s="36" t="s">
        <v>244</v>
      </c>
      <c r="B249" s="10">
        <v>64000</v>
      </c>
      <c r="C249" s="10">
        <v>93800</v>
      </c>
      <c r="D249" s="13">
        <f t="shared" si="31"/>
        <v>18229.400000000001</v>
      </c>
      <c r="E249" s="14">
        <v>0.17</v>
      </c>
      <c r="F249" s="13">
        <f t="shared" si="48"/>
        <v>15946.000000000002</v>
      </c>
      <c r="G249" s="22">
        <v>1.7999999999999999E-2</v>
      </c>
      <c r="H249" s="13">
        <f t="shared" si="49"/>
        <v>1688.3999999999999</v>
      </c>
      <c r="I249" s="11">
        <v>595</v>
      </c>
      <c r="J249" s="14">
        <v>0</v>
      </c>
      <c r="K249" s="15">
        <f t="shared" si="50"/>
        <v>0</v>
      </c>
      <c r="L249" s="16">
        <f t="shared" si="51"/>
        <v>938</v>
      </c>
      <c r="M249" s="11">
        <f t="shared" si="52"/>
        <v>1458.5125799999998</v>
      </c>
      <c r="N249" s="17">
        <f t="shared" si="53"/>
        <v>9174.0874200000108</v>
      </c>
      <c r="O249" s="18">
        <f t="shared" si="54"/>
        <v>9.7804769936034236E-2</v>
      </c>
      <c r="Q249" s="54">
        <f>Таблица25544[[#This Row],[Витрина]]*11%</f>
        <v>10318</v>
      </c>
      <c r="R249" s="56">
        <f>Таблица25544[[#This Row],[Витрина]]-Q249</f>
        <v>83482</v>
      </c>
      <c r="S249" s="57">
        <f>Таблица25544[[#This Row],[Витрина]]*8%</f>
        <v>7504</v>
      </c>
      <c r="T249" s="56">
        <f>Таблица25544[[#This Row],[Витрина]]-(Q249+S249)</f>
        <v>75978</v>
      </c>
    </row>
    <row r="250" spans="1:20" hidden="1">
      <c r="A250" s="36" t="s">
        <v>245</v>
      </c>
      <c r="B250" s="10">
        <v>65800</v>
      </c>
      <c r="C250" s="10">
        <v>96450</v>
      </c>
      <c r="D250" s="13">
        <f t="shared" si="31"/>
        <v>18727.599999999999</v>
      </c>
      <c r="E250" s="14">
        <v>0.17</v>
      </c>
      <c r="F250" s="13">
        <f t="shared" si="48"/>
        <v>16396.5</v>
      </c>
      <c r="G250" s="22">
        <v>1.7999999999999999E-2</v>
      </c>
      <c r="H250" s="13">
        <f t="shared" si="49"/>
        <v>1736.1</v>
      </c>
      <c r="I250" s="11">
        <v>595</v>
      </c>
      <c r="J250" s="14">
        <v>0</v>
      </c>
      <c r="K250" s="15">
        <f t="shared" si="50"/>
        <v>0</v>
      </c>
      <c r="L250" s="16">
        <f t="shared" si="51"/>
        <v>964.5</v>
      </c>
      <c r="M250" s="11">
        <f t="shared" si="52"/>
        <v>1500.0423199999998</v>
      </c>
      <c r="N250" s="17">
        <f t="shared" si="53"/>
        <v>9457.857680000001</v>
      </c>
      <c r="O250" s="18">
        <f t="shared" si="54"/>
        <v>9.8059696008294464E-2</v>
      </c>
      <c r="Q250" s="54">
        <f>Таблица25544[[#This Row],[Витрина]]*11%</f>
        <v>10609.5</v>
      </c>
      <c r="R250" s="56">
        <f>Таблица25544[[#This Row],[Витрина]]-Q250</f>
        <v>85840.5</v>
      </c>
      <c r="S250" s="57">
        <f>Таблица25544[[#This Row],[Витрина]]*8%</f>
        <v>7716</v>
      </c>
      <c r="T250" s="56">
        <f>Таблица25544[[#This Row],[Витрина]]-(Q250+S250)</f>
        <v>78124.5</v>
      </c>
    </row>
    <row r="251" spans="1:20" hidden="1">
      <c r="A251" s="36" t="s">
        <v>246</v>
      </c>
      <c r="B251" s="10">
        <v>62200</v>
      </c>
      <c r="C251" s="10">
        <v>91100</v>
      </c>
      <c r="D251" s="13">
        <f t="shared" si="31"/>
        <v>17721.800000000003</v>
      </c>
      <c r="E251" s="14">
        <v>0.17</v>
      </c>
      <c r="F251" s="13">
        <f t="shared" si="48"/>
        <v>15487.000000000002</v>
      </c>
      <c r="G251" s="22">
        <v>1.7999999999999999E-2</v>
      </c>
      <c r="H251" s="13">
        <f t="shared" si="49"/>
        <v>1639.8</v>
      </c>
      <c r="I251" s="11">
        <v>595</v>
      </c>
      <c r="J251" s="14">
        <v>0</v>
      </c>
      <c r="K251" s="15">
        <f t="shared" si="50"/>
        <v>0</v>
      </c>
      <c r="L251" s="16">
        <f t="shared" si="51"/>
        <v>911</v>
      </c>
      <c r="M251" s="11">
        <f t="shared" si="52"/>
        <v>1416.1992599999999</v>
      </c>
      <c r="N251" s="17">
        <f t="shared" si="53"/>
        <v>8851.0007400000031</v>
      </c>
      <c r="O251" s="18">
        <f t="shared" si="54"/>
        <v>9.715697848518115E-2</v>
      </c>
      <c r="Q251" s="54">
        <f>Таблица25544[[#This Row],[Витрина]]*11%</f>
        <v>10021</v>
      </c>
      <c r="R251" s="56">
        <f>Таблица25544[[#This Row],[Витрина]]-Q251</f>
        <v>81079</v>
      </c>
      <c r="S251" s="57">
        <f>Таблица25544[[#This Row],[Витрина]]*8%</f>
        <v>7288</v>
      </c>
      <c r="T251" s="56">
        <f>Таблица25544[[#This Row],[Витрина]]-(Q251+S251)</f>
        <v>73791</v>
      </c>
    </row>
    <row r="252" spans="1:20" hidden="1">
      <c r="A252" s="36" t="s">
        <v>247</v>
      </c>
      <c r="B252" s="10">
        <v>65800</v>
      </c>
      <c r="C252" s="10">
        <v>96400</v>
      </c>
      <c r="D252" s="13">
        <f t="shared" si="31"/>
        <v>18718.2</v>
      </c>
      <c r="E252" s="14">
        <v>0.17</v>
      </c>
      <c r="F252" s="13">
        <f t="shared" si="48"/>
        <v>16388</v>
      </c>
      <c r="G252" s="22">
        <v>1.7999999999999999E-2</v>
      </c>
      <c r="H252" s="13">
        <f t="shared" si="49"/>
        <v>1735.1999999999998</v>
      </c>
      <c r="I252" s="11">
        <v>595</v>
      </c>
      <c r="J252" s="14">
        <v>0</v>
      </c>
      <c r="K252" s="15">
        <f t="shared" si="50"/>
        <v>0</v>
      </c>
      <c r="L252" s="16">
        <f t="shared" si="51"/>
        <v>964</v>
      </c>
      <c r="M252" s="11">
        <f t="shared" si="52"/>
        <v>1499.25874</v>
      </c>
      <c r="N252" s="17">
        <f t="shared" si="53"/>
        <v>9418.5412599999981</v>
      </c>
      <c r="O252" s="18">
        <f t="shared" si="54"/>
        <v>9.7702710165975079E-2</v>
      </c>
      <c r="Q252" s="54">
        <f>Таблица25544[[#This Row],[Витрина]]*11%</f>
        <v>10604</v>
      </c>
      <c r="R252" s="56">
        <f>Таблица25544[[#This Row],[Витрина]]-Q252</f>
        <v>85796</v>
      </c>
      <c r="S252" s="57">
        <f>Таблица25544[[#This Row],[Витрина]]*8%</f>
        <v>7712</v>
      </c>
      <c r="T252" s="56">
        <f>Таблица25544[[#This Row],[Витрина]]-(Q252+S252)</f>
        <v>78084</v>
      </c>
    </row>
    <row r="253" spans="1:20" hidden="1">
      <c r="A253" s="36" t="s">
        <v>248</v>
      </c>
      <c r="C253" s="10">
        <v>99990</v>
      </c>
      <c r="D253" s="13">
        <f t="shared" si="31"/>
        <v>19393.120000000003</v>
      </c>
      <c r="E253" s="14">
        <v>0.17</v>
      </c>
      <c r="F253" s="13">
        <f t="shared" si="48"/>
        <v>16998.300000000003</v>
      </c>
      <c r="G253" s="22">
        <v>1.7999999999999999E-2</v>
      </c>
      <c r="H253" s="13">
        <f t="shared" si="49"/>
        <v>1799.82</v>
      </c>
      <c r="I253" s="11">
        <v>595</v>
      </c>
      <c r="J253" s="14">
        <v>0</v>
      </c>
      <c r="K253" s="15">
        <f t="shared" si="50"/>
        <v>0</v>
      </c>
      <c r="L253" s="16">
        <f t="shared" si="51"/>
        <v>999.9</v>
      </c>
      <c r="M253" s="11">
        <f t="shared" si="52"/>
        <v>1555.5197839999998</v>
      </c>
      <c r="N253" s="17">
        <f t="shared" si="53"/>
        <v>78041.460215999992</v>
      </c>
      <c r="O253" s="18">
        <f t="shared" si="54"/>
        <v>0.78049265142514246</v>
      </c>
      <c r="Q253" s="54">
        <f>Таблица25544[[#This Row],[Витрина]]*11%</f>
        <v>10998.9</v>
      </c>
      <c r="R253" s="56">
        <f>Таблица25544[[#This Row],[Витрина]]-Q253</f>
        <v>88991.1</v>
      </c>
      <c r="S253" s="57">
        <f>Таблица25544[[#This Row],[Витрина]]*8%</f>
        <v>7999.2</v>
      </c>
      <c r="T253" s="56">
        <f>Таблица25544[[#This Row],[Витрина]]-(Q253+S253)</f>
        <v>80991.899999999994</v>
      </c>
    </row>
    <row r="254" spans="1:20" hidden="1">
      <c r="A254" s="30" t="s">
        <v>249</v>
      </c>
      <c r="D254" s="11" t="str">
        <f t="shared" si="31"/>
        <v/>
      </c>
      <c r="E254" s="14"/>
      <c r="F254" s="13" t="str">
        <f t="shared" si="48"/>
        <v/>
      </c>
      <c r="G254" s="22">
        <v>1.7999999999999999E-2</v>
      </c>
      <c r="H254" s="13" t="str">
        <f t="shared" si="49"/>
        <v/>
      </c>
      <c r="I254" s="11"/>
      <c r="J254" s="14">
        <v>0</v>
      </c>
      <c r="K254" s="15" t="str">
        <f t="shared" si="50"/>
        <v/>
      </c>
      <c r="L254" s="16">
        <f t="shared" si="51"/>
        <v>0</v>
      </c>
      <c r="M254" s="11" t="str">
        <f t="shared" si="52"/>
        <v/>
      </c>
      <c r="N254" s="17" t="str">
        <f t="shared" si="53"/>
        <v/>
      </c>
      <c r="O254" s="18" t="str">
        <f t="shared" si="54"/>
        <v/>
      </c>
      <c r="Q254" s="54">
        <f>Таблица25544[[#This Row],[Витрина]]*11%</f>
        <v>0</v>
      </c>
      <c r="R254" s="56">
        <f>Таблица25544[[#This Row],[Витрина]]-Q254</f>
        <v>0</v>
      </c>
      <c r="S254" s="57">
        <f>Таблица25544[[#This Row],[Витрина]]*8%</f>
        <v>0</v>
      </c>
      <c r="T254" s="56">
        <f>Таблица25544[[#This Row],[Витрина]]-(Q254+S254)</f>
        <v>0</v>
      </c>
    </row>
    <row r="255" spans="1:20" hidden="1">
      <c r="A255" s="36" t="s">
        <v>250</v>
      </c>
      <c r="B255" s="10">
        <v>76200</v>
      </c>
      <c r="D255" s="11" t="str">
        <f t="shared" si="31"/>
        <v/>
      </c>
      <c r="E255" s="14"/>
      <c r="F255" s="13" t="str">
        <f t="shared" si="48"/>
        <v/>
      </c>
      <c r="G255" s="22">
        <v>1.7999999999999999E-2</v>
      </c>
      <c r="H255" s="13" t="str">
        <f t="shared" si="49"/>
        <v/>
      </c>
      <c r="I255" s="11"/>
      <c r="J255" s="14">
        <v>0</v>
      </c>
      <c r="K255" s="15" t="str">
        <f t="shared" si="50"/>
        <v/>
      </c>
      <c r="L255" s="16">
        <f t="shared" si="51"/>
        <v>0</v>
      </c>
      <c r="M255" s="11" t="str">
        <f t="shared" si="52"/>
        <v/>
      </c>
      <c r="N255" s="17" t="str">
        <f t="shared" si="53"/>
        <v/>
      </c>
      <c r="O255" s="18" t="str">
        <f t="shared" si="54"/>
        <v/>
      </c>
      <c r="Q255" s="54">
        <f>Таблица25544[[#This Row],[Витрина]]*11%</f>
        <v>0</v>
      </c>
      <c r="R255" s="56">
        <f>Таблица25544[[#This Row],[Витрина]]-Q255</f>
        <v>0</v>
      </c>
      <c r="S255" s="57">
        <f>Таблица25544[[#This Row],[Витрина]]*8%</f>
        <v>0</v>
      </c>
      <c r="T255" s="56">
        <f>Таблица25544[[#This Row],[Витрина]]-(Q255+S255)</f>
        <v>0</v>
      </c>
    </row>
    <row r="256" spans="1:20" hidden="1">
      <c r="A256" s="36" t="s">
        <v>251</v>
      </c>
      <c r="B256" s="10">
        <v>77200</v>
      </c>
      <c r="D256" s="11" t="str">
        <f t="shared" si="31"/>
        <v/>
      </c>
      <c r="E256" s="14"/>
      <c r="F256" s="13" t="str">
        <f t="shared" si="48"/>
        <v/>
      </c>
      <c r="G256" s="22">
        <v>1.7999999999999999E-2</v>
      </c>
      <c r="H256" s="13" t="str">
        <f t="shared" si="49"/>
        <v/>
      </c>
      <c r="I256" s="11"/>
      <c r="J256" s="14">
        <v>0</v>
      </c>
      <c r="K256" s="15" t="str">
        <f t="shared" si="50"/>
        <v/>
      </c>
      <c r="L256" s="16">
        <f t="shared" si="51"/>
        <v>0</v>
      </c>
      <c r="M256" s="11" t="str">
        <f t="shared" si="52"/>
        <v/>
      </c>
      <c r="N256" s="17" t="str">
        <f t="shared" si="53"/>
        <v/>
      </c>
      <c r="O256" s="18" t="str">
        <f t="shared" si="54"/>
        <v/>
      </c>
      <c r="Q256" s="54">
        <f>Таблица25544[[#This Row],[Витрина]]*11%</f>
        <v>0</v>
      </c>
      <c r="R256" s="56">
        <f>Таблица25544[[#This Row],[Витрина]]-Q256</f>
        <v>0</v>
      </c>
      <c r="S256" s="57">
        <f>Таблица25544[[#This Row],[Витрина]]*8%</f>
        <v>0</v>
      </c>
      <c r="T256" s="56">
        <f>Таблица25544[[#This Row],[Витрина]]-(Q256+S256)</f>
        <v>0</v>
      </c>
    </row>
    <row r="257" spans="1:20" hidden="1">
      <c r="A257" s="8" t="s">
        <v>252</v>
      </c>
      <c r="D257" s="13" t="str">
        <f t="shared" si="31"/>
        <v/>
      </c>
      <c r="E257" s="14"/>
      <c r="F257" s="13" t="str">
        <f t="shared" si="48"/>
        <v/>
      </c>
      <c r="G257" s="22">
        <v>1.7999999999999999E-2</v>
      </c>
      <c r="H257" s="13" t="str">
        <f t="shared" si="49"/>
        <v/>
      </c>
      <c r="I257" s="11"/>
      <c r="J257" s="14">
        <v>0</v>
      </c>
      <c r="K257" s="15" t="str">
        <f t="shared" si="50"/>
        <v/>
      </c>
      <c r="L257" s="16">
        <f t="shared" si="51"/>
        <v>0</v>
      </c>
      <c r="M257" s="11" t="str">
        <f t="shared" si="52"/>
        <v/>
      </c>
      <c r="N257" s="17" t="str">
        <f t="shared" si="53"/>
        <v/>
      </c>
      <c r="O257" s="18" t="str">
        <f t="shared" si="54"/>
        <v/>
      </c>
      <c r="Q257" s="54">
        <f>Таблица25544[[#This Row],[Витрина]]*11%</f>
        <v>0</v>
      </c>
      <c r="R257" s="56">
        <f>Таблица25544[[#This Row],[Витрина]]-Q257</f>
        <v>0</v>
      </c>
      <c r="S257" s="57">
        <f>Таблица25544[[#This Row],[Витрина]]*8%</f>
        <v>0</v>
      </c>
      <c r="T257" s="56">
        <f>Таблица25544[[#This Row],[Витрина]]-(Q257+S257)</f>
        <v>0</v>
      </c>
    </row>
    <row r="258" spans="1:20" hidden="1">
      <c r="A258" s="27" t="s">
        <v>253</v>
      </c>
      <c r="D258" s="13" t="str">
        <f t="shared" si="31"/>
        <v/>
      </c>
      <c r="E258" s="14">
        <v>0.17</v>
      </c>
      <c r="F258" s="13" t="str">
        <f t="shared" si="48"/>
        <v/>
      </c>
      <c r="G258" s="22">
        <v>1.7999999999999999E-2</v>
      </c>
      <c r="H258" s="13" t="str">
        <f t="shared" si="49"/>
        <v/>
      </c>
      <c r="I258" s="11">
        <v>595</v>
      </c>
      <c r="J258" s="14">
        <v>0</v>
      </c>
      <c r="K258" s="15" t="str">
        <f t="shared" si="50"/>
        <v/>
      </c>
      <c r="L258" s="16">
        <f t="shared" si="51"/>
        <v>0</v>
      </c>
      <c r="M258" s="11" t="str">
        <f t="shared" si="52"/>
        <v/>
      </c>
      <c r="N258" s="17" t="str">
        <f t="shared" si="53"/>
        <v/>
      </c>
      <c r="O258" s="18" t="str">
        <f t="shared" si="54"/>
        <v/>
      </c>
      <c r="Q258" s="54">
        <f>Таблица25544[[#This Row],[Витрина]]*11%</f>
        <v>0</v>
      </c>
      <c r="R258" s="56">
        <f>Таблица25544[[#This Row],[Витрина]]-Q258</f>
        <v>0</v>
      </c>
      <c r="S258" s="57">
        <f>Таблица25544[[#This Row],[Витрина]]*8%</f>
        <v>0</v>
      </c>
      <c r="T258" s="56">
        <f>Таблица25544[[#This Row],[Витрина]]-(Q258+S258)</f>
        <v>0</v>
      </c>
    </row>
    <row r="259" spans="1:20" hidden="1">
      <c r="A259" s="27" t="s">
        <v>254</v>
      </c>
      <c r="D259" s="13" t="str">
        <f t="shared" si="31"/>
        <v/>
      </c>
      <c r="E259" s="14">
        <v>0.17</v>
      </c>
      <c r="F259" s="13" t="str">
        <f t="shared" si="48"/>
        <v/>
      </c>
      <c r="G259" s="22">
        <v>1.7999999999999999E-2</v>
      </c>
      <c r="H259" s="13" t="str">
        <f t="shared" si="49"/>
        <v/>
      </c>
      <c r="I259" s="11">
        <v>595</v>
      </c>
      <c r="J259" s="14">
        <v>0</v>
      </c>
      <c r="K259" s="15" t="str">
        <f t="shared" si="50"/>
        <v/>
      </c>
      <c r="L259" s="16">
        <f t="shared" si="51"/>
        <v>0</v>
      </c>
      <c r="M259" s="11" t="str">
        <f t="shared" si="52"/>
        <v/>
      </c>
      <c r="N259" s="17" t="str">
        <f t="shared" si="53"/>
        <v/>
      </c>
      <c r="O259" s="18" t="str">
        <f t="shared" si="54"/>
        <v/>
      </c>
      <c r="Q259" s="54">
        <f>Таблица25544[[#This Row],[Витрина]]*11%</f>
        <v>0</v>
      </c>
      <c r="R259" s="56">
        <f>Таблица25544[[#This Row],[Витрина]]-Q259</f>
        <v>0</v>
      </c>
      <c r="S259" s="57">
        <f>Таблица25544[[#This Row],[Витрина]]*8%</f>
        <v>0</v>
      </c>
      <c r="T259" s="56">
        <f>Таблица25544[[#This Row],[Витрина]]-(Q259+S259)</f>
        <v>0</v>
      </c>
    </row>
    <row r="260" spans="1:20" hidden="1">
      <c r="A260" s="27" t="s">
        <v>255</v>
      </c>
      <c r="D260" s="13" t="str">
        <f t="shared" si="31"/>
        <v/>
      </c>
      <c r="E260" s="14">
        <v>0.17</v>
      </c>
      <c r="F260" s="13" t="str">
        <f t="shared" si="48"/>
        <v/>
      </c>
      <c r="G260" s="22">
        <v>1.7999999999999999E-2</v>
      </c>
      <c r="H260" s="13" t="str">
        <f t="shared" si="49"/>
        <v/>
      </c>
      <c r="I260" s="11">
        <v>595</v>
      </c>
      <c r="J260" s="14">
        <v>0</v>
      </c>
      <c r="K260" s="15" t="str">
        <f t="shared" si="50"/>
        <v/>
      </c>
      <c r="L260" s="16">
        <f t="shared" si="51"/>
        <v>0</v>
      </c>
      <c r="M260" s="11" t="str">
        <f t="shared" si="52"/>
        <v/>
      </c>
      <c r="N260" s="17" t="str">
        <f t="shared" si="53"/>
        <v/>
      </c>
      <c r="O260" s="18" t="str">
        <f t="shared" si="54"/>
        <v/>
      </c>
      <c r="Q260" s="54">
        <f>Таблица25544[[#This Row],[Витрина]]*11%</f>
        <v>0</v>
      </c>
      <c r="R260" s="56">
        <f>Таблица25544[[#This Row],[Витрина]]-Q260</f>
        <v>0</v>
      </c>
      <c r="S260" s="57">
        <f>Таблица25544[[#This Row],[Витрина]]*8%</f>
        <v>0</v>
      </c>
      <c r="T260" s="56">
        <f>Таблица25544[[#This Row],[Витрина]]-(Q260+S260)</f>
        <v>0</v>
      </c>
    </row>
    <row r="261" spans="1:20" hidden="1">
      <c r="A261" s="27" t="s">
        <v>256</v>
      </c>
      <c r="D261" s="13" t="str">
        <f t="shared" si="31"/>
        <v/>
      </c>
      <c r="E261" s="14">
        <v>0.17</v>
      </c>
      <c r="F261" s="13" t="str">
        <f t="shared" si="48"/>
        <v/>
      </c>
      <c r="G261" s="22">
        <v>1.7999999999999999E-2</v>
      </c>
      <c r="H261" s="13" t="str">
        <f t="shared" si="49"/>
        <v/>
      </c>
      <c r="I261" s="11">
        <v>595</v>
      </c>
      <c r="J261" s="14">
        <v>0</v>
      </c>
      <c r="K261" s="15" t="str">
        <f t="shared" si="50"/>
        <v/>
      </c>
      <c r="L261" s="16">
        <f t="shared" si="51"/>
        <v>0</v>
      </c>
      <c r="M261" s="11" t="str">
        <f t="shared" si="52"/>
        <v/>
      </c>
      <c r="N261" s="17" t="str">
        <f t="shared" si="53"/>
        <v/>
      </c>
      <c r="O261" s="18" t="str">
        <f t="shared" si="54"/>
        <v/>
      </c>
      <c r="Q261" s="54">
        <f>Таблица25544[[#This Row],[Витрина]]*11%</f>
        <v>0</v>
      </c>
      <c r="R261" s="56">
        <f>Таблица25544[[#This Row],[Витрина]]-Q261</f>
        <v>0</v>
      </c>
      <c r="S261" s="57">
        <f>Таблица25544[[#This Row],[Витрина]]*8%</f>
        <v>0</v>
      </c>
      <c r="T261" s="56">
        <f>Таблица25544[[#This Row],[Витрина]]-(Q261+S261)</f>
        <v>0</v>
      </c>
    </row>
    <row r="262" spans="1:20" hidden="1">
      <c r="A262" s="27" t="s">
        <v>257</v>
      </c>
      <c r="D262" s="13" t="str">
        <f t="shared" si="31"/>
        <v/>
      </c>
      <c r="E262" s="14">
        <v>0.17</v>
      </c>
      <c r="F262" s="13" t="str">
        <f t="shared" si="48"/>
        <v/>
      </c>
      <c r="G262" s="22">
        <v>1.7999999999999999E-2</v>
      </c>
      <c r="H262" s="13" t="str">
        <f t="shared" si="49"/>
        <v/>
      </c>
      <c r="I262" s="11">
        <v>595</v>
      </c>
      <c r="J262" s="14">
        <v>0</v>
      </c>
      <c r="K262" s="15" t="str">
        <f t="shared" si="50"/>
        <v/>
      </c>
      <c r="L262" s="16">
        <f t="shared" si="51"/>
        <v>0</v>
      </c>
      <c r="M262" s="11" t="str">
        <f t="shared" si="52"/>
        <v/>
      </c>
      <c r="N262" s="17" t="str">
        <f t="shared" si="53"/>
        <v/>
      </c>
      <c r="O262" s="18" t="str">
        <f t="shared" si="54"/>
        <v/>
      </c>
      <c r="Q262" s="54">
        <f>Таблица25544[[#This Row],[Витрина]]*11%</f>
        <v>0</v>
      </c>
      <c r="R262" s="56">
        <f>Таблица25544[[#This Row],[Витрина]]-Q262</f>
        <v>0</v>
      </c>
      <c r="S262" s="57">
        <f>Таблица25544[[#This Row],[Витрина]]*8%</f>
        <v>0</v>
      </c>
      <c r="T262" s="56">
        <f>Таблица25544[[#This Row],[Витрина]]-(Q262+S262)</f>
        <v>0</v>
      </c>
    </row>
    <row r="263" spans="1:20" hidden="1">
      <c r="A263" s="27" t="s">
        <v>258</v>
      </c>
      <c r="D263" s="13" t="str">
        <f t="shared" si="31"/>
        <v/>
      </c>
      <c r="E263" s="14">
        <v>0.17</v>
      </c>
      <c r="F263" s="13" t="str">
        <f t="shared" si="48"/>
        <v/>
      </c>
      <c r="G263" s="22">
        <v>1.7999999999999999E-2</v>
      </c>
      <c r="H263" s="13" t="str">
        <f t="shared" si="49"/>
        <v/>
      </c>
      <c r="I263" s="11">
        <v>595</v>
      </c>
      <c r="J263" s="14">
        <v>0</v>
      </c>
      <c r="K263" s="15" t="str">
        <f t="shared" si="50"/>
        <v/>
      </c>
      <c r="L263" s="16">
        <f t="shared" si="51"/>
        <v>0</v>
      </c>
      <c r="M263" s="11" t="str">
        <f t="shared" si="52"/>
        <v/>
      </c>
      <c r="N263" s="17" t="str">
        <f t="shared" si="53"/>
        <v/>
      </c>
      <c r="O263" s="18" t="str">
        <f t="shared" si="54"/>
        <v/>
      </c>
      <c r="Q263" s="54">
        <f>Таблица25544[[#This Row],[Витрина]]*11%</f>
        <v>0</v>
      </c>
      <c r="R263" s="56">
        <f>Таблица25544[[#This Row],[Витрина]]-Q263</f>
        <v>0</v>
      </c>
      <c r="S263" s="57">
        <f>Таблица25544[[#This Row],[Витрина]]*8%</f>
        <v>0</v>
      </c>
      <c r="T263" s="56">
        <f>Таблица25544[[#This Row],[Витрина]]-(Q263+S263)</f>
        <v>0</v>
      </c>
    </row>
    <row r="264" spans="1:20">
      <c r="A264" s="25" t="s">
        <v>259</v>
      </c>
      <c r="D264" s="13" t="str">
        <f t="shared" si="31"/>
        <v/>
      </c>
      <c r="E264" s="14"/>
      <c r="F264" s="13" t="str">
        <f t="shared" si="48"/>
        <v/>
      </c>
      <c r="G264" s="22">
        <v>1.7999999999999999E-2</v>
      </c>
      <c r="H264" s="13" t="str">
        <f t="shared" si="49"/>
        <v/>
      </c>
      <c r="I264" s="11"/>
      <c r="J264" s="14">
        <v>0</v>
      </c>
      <c r="K264" s="15" t="str">
        <f t="shared" si="50"/>
        <v/>
      </c>
      <c r="L264" s="16">
        <f t="shared" si="51"/>
        <v>0</v>
      </c>
      <c r="M264" s="11" t="str">
        <f t="shared" si="52"/>
        <v/>
      </c>
      <c r="N264" s="17" t="str">
        <f t="shared" si="53"/>
        <v/>
      </c>
      <c r="O264" s="18" t="str">
        <f t="shared" si="54"/>
        <v/>
      </c>
      <c r="Q264" s="54">
        <f>Таблица25544[[#This Row],[Витрина]]*11%</f>
        <v>0</v>
      </c>
      <c r="R264" s="56">
        <f>Таблица25544[[#This Row],[Витрина]]-Q264</f>
        <v>0</v>
      </c>
      <c r="S264" s="57">
        <f>Таблица25544[[#This Row],[Витрина]]*8%</f>
        <v>0</v>
      </c>
      <c r="T264" s="56">
        <f>Таблица25544[[#This Row],[Витрина]]-(Q264+S264)</f>
        <v>0</v>
      </c>
    </row>
    <row r="265" spans="1:20">
      <c r="A265" s="36" t="s">
        <v>260</v>
      </c>
      <c r="B265" s="10">
        <v>43000</v>
      </c>
      <c r="C265" s="10">
        <v>58390</v>
      </c>
      <c r="D265" s="13">
        <f t="shared" si="31"/>
        <v>11547.320000000002</v>
      </c>
      <c r="E265" s="14">
        <v>0.17</v>
      </c>
      <c r="F265" s="13">
        <f t="shared" si="48"/>
        <v>9926.3000000000011</v>
      </c>
      <c r="G265" s="22">
        <v>1.7999999999999999E-2</v>
      </c>
      <c r="H265" s="13">
        <f t="shared" si="49"/>
        <v>1051.02</v>
      </c>
      <c r="I265" s="11">
        <v>570</v>
      </c>
      <c r="J265" s="14">
        <v>0</v>
      </c>
      <c r="K265" s="15">
        <f t="shared" si="50"/>
        <v>0</v>
      </c>
      <c r="L265" s="16">
        <f t="shared" si="51"/>
        <v>583.9</v>
      </c>
      <c r="M265" s="11">
        <f t="shared" si="52"/>
        <v>904.06372399999987</v>
      </c>
      <c r="N265" s="17">
        <f t="shared" si="53"/>
        <v>2354.7162759999992</v>
      </c>
      <c r="O265" s="18">
        <f t="shared" si="54"/>
        <v>4.0327389553005639E-2</v>
      </c>
      <c r="Q265" s="54">
        <f>Таблица25544[[#This Row],[Витрина]]*11%</f>
        <v>6422.9</v>
      </c>
      <c r="R265" s="56">
        <f>Таблица25544[[#This Row],[Витрина]]-Q265</f>
        <v>51967.1</v>
      </c>
      <c r="S265" s="57">
        <f>Таблица25544[[#This Row],[Витрина]]*8%</f>
        <v>4671.2</v>
      </c>
      <c r="T265" s="56">
        <f>Таблица25544[[#This Row],[Витрина]]-(Q265+S265)</f>
        <v>47295.9</v>
      </c>
    </row>
    <row r="266" spans="1:20" s="43" customFormat="1">
      <c r="A266" s="40" t="s">
        <v>260</v>
      </c>
      <c r="B266" s="40">
        <v>43000</v>
      </c>
      <c r="C266" s="40">
        <v>58390</v>
      </c>
      <c r="D266" s="44">
        <f t="shared" si="31"/>
        <v>10963.42</v>
      </c>
      <c r="E266" s="45">
        <v>0.16</v>
      </c>
      <c r="F266" s="44">
        <f t="shared" si="48"/>
        <v>9342.4</v>
      </c>
      <c r="G266" s="22">
        <v>1.7999999999999999E-2</v>
      </c>
      <c r="H266" s="44">
        <f t="shared" si="49"/>
        <v>1051.02</v>
      </c>
      <c r="I266" s="44">
        <v>570</v>
      </c>
      <c r="J266" s="14">
        <v>0</v>
      </c>
      <c r="K266" s="47">
        <f t="shared" si="50"/>
        <v>0</v>
      </c>
      <c r="L266" s="48">
        <f t="shared" si="51"/>
        <v>583.9</v>
      </c>
      <c r="M266" s="44">
        <f t="shared" si="52"/>
        <v>915.33299399999987</v>
      </c>
      <c r="N266" s="40">
        <f t="shared" si="53"/>
        <v>2927.3470060000036</v>
      </c>
      <c r="O266" s="49">
        <f t="shared" si="54"/>
        <v>5.0134389553005712E-2</v>
      </c>
      <c r="Q266" s="54">
        <f>Таблица25544[[#This Row],[Витрина]]*11%</f>
        <v>6422.9</v>
      </c>
      <c r="R266" s="56">
        <f>Таблица25544[[#This Row],[Витрина]]-Q266</f>
        <v>51967.1</v>
      </c>
      <c r="S266" s="57">
        <f>Таблица25544[[#This Row],[Витрина]]*8%</f>
        <v>4671.2</v>
      </c>
      <c r="T266" s="56">
        <f>Таблица25544[[#This Row],[Витрина]]-(Q266+S266)</f>
        <v>47295.9</v>
      </c>
    </row>
    <row r="267" spans="1:20">
      <c r="A267" s="36" t="s">
        <v>261</v>
      </c>
      <c r="B267" s="10">
        <v>42000</v>
      </c>
      <c r="C267" s="10">
        <v>56999</v>
      </c>
      <c r="D267" s="13">
        <f t="shared" si="31"/>
        <v>11285.812</v>
      </c>
      <c r="E267" s="14">
        <v>0.17</v>
      </c>
      <c r="F267" s="13">
        <f t="shared" si="48"/>
        <v>9689.83</v>
      </c>
      <c r="G267" s="22">
        <v>1.7999999999999999E-2</v>
      </c>
      <c r="H267" s="13">
        <f t="shared" si="49"/>
        <v>1025.982</v>
      </c>
      <c r="I267" s="11">
        <v>570</v>
      </c>
      <c r="J267" s="14">
        <v>0</v>
      </c>
      <c r="K267" s="15">
        <f t="shared" si="50"/>
        <v>0</v>
      </c>
      <c r="L267" s="16">
        <f t="shared" si="51"/>
        <v>569.99</v>
      </c>
      <c r="M267" s="11">
        <f t="shared" si="52"/>
        <v>882.2645283999999</v>
      </c>
      <c r="N267" s="17">
        <f t="shared" si="53"/>
        <v>2260.9334716000012</v>
      </c>
      <c r="O267" s="18">
        <f t="shared" si="54"/>
        <v>3.9666195399919321E-2</v>
      </c>
      <c r="Q267" s="54">
        <f>Таблица25544[[#This Row],[Витрина]]*11%</f>
        <v>6269.89</v>
      </c>
      <c r="R267" s="56">
        <f>Таблица25544[[#This Row],[Витрина]]-Q267</f>
        <v>50729.11</v>
      </c>
      <c r="S267" s="57">
        <f>Таблица25544[[#This Row],[Витрина]]*8%</f>
        <v>4559.92</v>
      </c>
      <c r="T267" s="56">
        <f>Таблица25544[[#This Row],[Витрина]]-(Q267+S267)</f>
        <v>46169.19</v>
      </c>
    </row>
    <row r="268" spans="1:20" s="43" customFormat="1">
      <c r="A268" s="40" t="s">
        <v>261</v>
      </c>
      <c r="B268" s="40">
        <v>42000</v>
      </c>
      <c r="C268" s="40">
        <v>56999</v>
      </c>
      <c r="D268" s="44">
        <f t="shared" si="31"/>
        <v>10715.822</v>
      </c>
      <c r="E268" s="45">
        <v>0.16</v>
      </c>
      <c r="F268" s="44">
        <f t="shared" si="48"/>
        <v>9119.84</v>
      </c>
      <c r="G268" s="22">
        <v>1.7999999999999999E-2</v>
      </c>
      <c r="H268" s="44">
        <f t="shared" si="49"/>
        <v>1025.982</v>
      </c>
      <c r="I268" s="44">
        <v>570</v>
      </c>
      <c r="J268" s="14">
        <v>0</v>
      </c>
      <c r="K268" s="47">
        <f t="shared" si="50"/>
        <v>0</v>
      </c>
      <c r="L268" s="48">
        <f t="shared" si="51"/>
        <v>569.99</v>
      </c>
      <c r="M268" s="44">
        <f t="shared" si="52"/>
        <v>893.26533539999991</v>
      </c>
      <c r="N268" s="40">
        <f t="shared" si="53"/>
        <v>2819.9226646000025</v>
      </c>
      <c r="O268" s="49">
        <f t="shared" si="54"/>
        <v>4.9473195399919338E-2</v>
      </c>
      <c r="Q268" s="54">
        <f>Таблица25544[[#This Row],[Витрина]]*11%</f>
        <v>6269.89</v>
      </c>
      <c r="R268" s="56">
        <f>Таблица25544[[#This Row],[Витрина]]-Q268</f>
        <v>50729.11</v>
      </c>
      <c r="S268" s="57">
        <f>Таблица25544[[#This Row],[Витрина]]*8%</f>
        <v>4559.92</v>
      </c>
      <c r="T268" s="56">
        <f>Таблица25544[[#This Row],[Витрина]]-(Q268+S268)</f>
        <v>46169.19</v>
      </c>
    </row>
    <row r="269" spans="1:20" hidden="1">
      <c r="A269" s="36" t="s">
        <v>262</v>
      </c>
      <c r="B269" s="10">
        <v>56000</v>
      </c>
      <c r="C269" s="10">
        <v>82100</v>
      </c>
      <c r="D269" s="13">
        <f t="shared" si="31"/>
        <v>16029.800000000001</v>
      </c>
      <c r="E269" s="14">
        <v>0.17</v>
      </c>
      <c r="F269" s="13">
        <f t="shared" si="48"/>
        <v>13957.000000000002</v>
      </c>
      <c r="G269" s="22">
        <v>1.7999999999999999E-2</v>
      </c>
      <c r="H269" s="13">
        <f t="shared" si="49"/>
        <v>1477.8</v>
      </c>
      <c r="I269" s="11">
        <v>595</v>
      </c>
      <c r="J269" s="14">
        <v>0</v>
      </c>
      <c r="K269" s="15">
        <f t="shared" si="50"/>
        <v>0</v>
      </c>
      <c r="L269" s="16">
        <f t="shared" si="51"/>
        <v>821</v>
      </c>
      <c r="M269" s="11">
        <f t="shared" si="52"/>
        <v>1275.1548599999999</v>
      </c>
      <c r="N269" s="17">
        <f t="shared" si="53"/>
        <v>7974.045140000002</v>
      </c>
      <c r="O269" s="18">
        <f t="shared" si="54"/>
        <v>9.7126006577344728E-2</v>
      </c>
      <c r="Q269" s="54">
        <f>Таблица25544[[#This Row],[Витрина]]*11%</f>
        <v>9031</v>
      </c>
      <c r="R269" s="56">
        <f>Таблица25544[[#This Row],[Витрина]]-Q269</f>
        <v>73069</v>
      </c>
      <c r="S269" s="57">
        <f>Таблица25544[[#This Row],[Витрина]]*8%</f>
        <v>6568</v>
      </c>
      <c r="T269" s="56">
        <f>Таблица25544[[#This Row],[Витрина]]-(Q269+S269)</f>
        <v>66501</v>
      </c>
    </row>
    <row r="270" spans="1:20" hidden="1">
      <c r="A270" s="36" t="s">
        <v>263</v>
      </c>
      <c r="B270" s="10">
        <v>55500</v>
      </c>
      <c r="C270" s="10">
        <v>81450</v>
      </c>
      <c r="D270" s="13">
        <f t="shared" si="31"/>
        <v>15907.600000000002</v>
      </c>
      <c r="E270" s="14">
        <v>0.17</v>
      </c>
      <c r="F270" s="13">
        <f t="shared" si="48"/>
        <v>13846.500000000002</v>
      </c>
      <c r="G270" s="22">
        <v>1.7999999999999999E-2</v>
      </c>
      <c r="H270" s="13">
        <f t="shared" si="49"/>
        <v>1466.1</v>
      </c>
      <c r="I270" s="11">
        <v>595</v>
      </c>
      <c r="J270" s="14">
        <v>0</v>
      </c>
      <c r="K270" s="15">
        <f t="shared" si="50"/>
        <v>0</v>
      </c>
      <c r="L270" s="16">
        <f t="shared" si="51"/>
        <v>814.5</v>
      </c>
      <c r="M270" s="11">
        <f t="shared" si="52"/>
        <v>1264.9683199999997</v>
      </c>
      <c r="N270" s="17">
        <f t="shared" si="53"/>
        <v>7962.9316799999942</v>
      </c>
      <c r="O270" s="18">
        <f t="shared" si="54"/>
        <v>9.7764661510128845E-2</v>
      </c>
      <c r="Q270" s="54">
        <f>Таблица25544[[#This Row],[Витрина]]*11%</f>
        <v>8959.5</v>
      </c>
      <c r="R270" s="56">
        <f>Таблица25544[[#This Row],[Витрина]]-Q270</f>
        <v>72490.5</v>
      </c>
      <c r="S270" s="57">
        <f>Таблица25544[[#This Row],[Витрина]]*8%</f>
        <v>6516</v>
      </c>
      <c r="T270" s="56">
        <f>Таблица25544[[#This Row],[Витрина]]-(Q270+S270)</f>
        <v>65974.5</v>
      </c>
    </row>
    <row r="271" spans="1:20" hidden="1">
      <c r="A271" s="25" t="s">
        <v>264</v>
      </c>
      <c r="D271" s="13" t="str">
        <f t="shared" si="31"/>
        <v/>
      </c>
      <c r="E271" s="14"/>
      <c r="F271" s="13" t="str">
        <f t="shared" si="48"/>
        <v/>
      </c>
      <c r="G271" s="22">
        <v>1.7999999999999999E-2</v>
      </c>
      <c r="H271" s="13" t="str">
        <f t="shared" si="49"/>
        <v/>
      </c>
      <c r="I271" s="11"/>
      <c r="J271" s="14">
        <v>0</v>
      </c>
      <c r="K271" s="15" t="str">
        <f t="shared" si="50"/>
        <v/>
      </c>
      <c r="L271" s="16">
        <f t="shared" si="51"/>
        <v>0</v>
      </c>
      <c r="M271" s="11" t="str">
        <f t="shared" si="52"/>
        <v/>
      </c>
      <c r="N271" s="17" t="str">
        <f t="shared" si="53"/>
        <v/>
      </c>
      <c r="O271" s="18" t="str">
        <f t="shared" si="54"/>
        <v/>
      </c>
      <c r="Q271" s="54">
        <f>Таблица25544[[#This Row],[Витрина]]*11%</f>
        <v>0</v>
      </c>
      <c r="R271" s="56">
        <f>Таблица25544[[#This Row],[Витрина]]-Q271</f>
        <v>0</v>
      </c>
      <c r="S271" s="57">
        <f>Таблица25544[[#This Row],[Витрина]]*8%</f>
        <v>0</v>
      </c>
      <c r="T271" s="56">
        <f>Таблица25544[[#This Row],[Витрина]]-(Q271+S271)</f>
        <v>0</v>
      </c>
    </row>
    <row r="272" spans="1:20" hidden="1">
      <c r="A272" s="36" t="s">
        <v>265</v>
      </c>
      <c r="B272" s="10">
        <v>61800</v>
      </c>
      <c r="C272" s="10">
        <v>90600</v>
      </c>
      <c r="D272" s="13">
        <f t="shared" si="31"/>
        <v>17627.800000000003</v>
      </c>
      <c r="E272" s="14">
        <v>0.17</v>
      </c>
      <c r="F272" s="13">
        <f t="shared" si="48"/>
        <v>15402.000000000002</v>
      </c>
      <c r="G272" s="22">
        <v>1.7999999999999999E-2</v>
      </c>
      <c r="H272" s="13">
        <f t="shared" si="49"/>
        <v>1630.8</v>
      </c>
      <c r="I272" s="11">
        <v>595</v>
      </c>
      <c r="J272" s="14">
        <v>0</v>
      </c>
      <c r="K272" s="15">
        <f t="shared" si="50"/>
        <v>0</v>
      </c>
      <c r="L272" s="16">
        <f t="shared" si="51"/>
        <v>906</v>
      </c>
      <c r="M272" s="11">
        <f t="shared" si="52"/>
        <v>1408.3634599999998</v>
      </c>
      <c r="N272" s="17">
        <f t="shared" si="53"/>
        <v>8857.8365400000039</v>
      </c>
      <c r="O272" s="18">
        <f t="shared" si="54"/>
        <v>9.776861523178812E-2</v>
      </c>
      <c r="Q272" s="54">
        <f>Таблица25544[[#This Row],[Витрина]]*11%</f>
        <v>9966</v>
      </c>
      <c r="R272" s="56">
        <f>Таблица25544[[#This Row],[Витрина]]-Q272</f>
        <v>80634</v>
      </c>
      <c r="S272" s="57">
        <f>Таблица25544[[#This Row],[Витрина]]*8%</f>
        <v>7248</v>
      </c>
      <c r="T272" s="56">
        <f>Таблица25544[[#This Row],[Витрина]]-(Q272+S272)</f>
        <v>73386</v>
      </c>
    </row>
    <row r="273" spans="1:20" hidden="1">
      <c r="A273" s="36" t="s">
        <v>266</v>
      </c>
      <c r="B273" s="10">
        <v>60600</v>
      </c>
      <c r="C273" s="10">
        <v>88800</v>
      </c>
      <c r="D273" s="13">
        <f t="shared" si="31"/>
        <v>17289.400000000001</v>
      </c>
      <c r="E273" s="14">
        <v>0.17</v>
      </c>
      <c r="F273" s="13">
        <f t="shared" si="48"/>
        <v>15096.000000000002</v>
      </c>
      <c r="G273" s="22">
        <v>1.7999999999999999E-2</v>
      </c>
      <c r="H273" s="13">
        <f t="shared" si="49"/>
        <v>1598.3999999999999</v>
      </c>
      <c r="I273" s="11">
        <v>595</v>
      </c>
      <c r="J273" s="14">
        <v>0</v>
      </c>
      <c r="K273" s="15">
        <f t="shared" si="50"/>
        <v>0</v>
      </c>
      <c r="L273" s="16">
        <f t="shared" si="51"/>
        <v>888</v>
      </c>
      <c r="M273" s="11">
        <f t="shared" si="52"/>
        <v>1380.1545799999999</v>
      </c>
      <c r="N273" s="17">
        <f t="shared" si="53"/>
        <v>8642.4454200000037</v>
      </c>
      <c r="O273" s="18">
        <f t="shared" si="54"/>
        <v>9.7324835810810847E-2</v>
      </c>
      <c r="Q273" s="54">
        <f>Таблица25544[[#This Row],[Витрина]]*11%</f>
        <v>9768</v>
      </c>
      <c r="R273" s="56">
        <f>Таблица25544[[#This Row],[Витрина]]-Q273</f>
        <v>79032</v>
      </c>
      <c r="S273" s="57">
        <f>Таблица25544[[#This Row],[Витрина]]*8%</f>
        <v>7104</v>
      </c>
      <c r="T273" s="56">
        <f>Таблица25544[[#This Row],[Витрина]]-(Q273+S273)</f>
        <v>71928</v>
      </c>
    </row>
    <row r="274" spans="1:20" hidden="1">
      <c r="A274" s="36" t="s">
        <v>267</v>
      </c>
      <c r="B274" s="10">
        <v>56000</v>
      </c>
      <c r="C274" s="10">
        <v>82100</v>
      </c>
      <c r="D274" s="13">
        <f t="shared" si="31"/>
        <v>16029.800000000001</v>
      </c>
      <c r="E274" s="14">
        <v>0.17</v>
      </c>
      <c r="F274" s="13">
        <f t="shared" si="48"/>
        <v>13957.000000000002</v>
      </c>
      <c r="G274" s="22">
        <v>1.7999999999999999E-2</v>
      </c>
      <c r="H274" s="13">
        <f t="shared" si="49"/>
        <v>1477.8</v>
      </c>
      <c r="I274" s="11">
        <v>595</v>
      </c>
      <c r="J274" s="14">
        <v>0</v>
      </c>
      <c r="K274" s="15">
        <f t="shared" si="50"/>
        <v>0</v>
      </c>
      <c r="L274" s="16">
        <f t="shared" si="51"/>
        <v>821</v>
      </c>
      <c r="M274" s="11">
        <f t="shared" si="52"/>
        <v>1275.1548599999999</v>
      </c>
      <c r="N274" s="17">
        <f t="shared" si="53"/>
        <v>7974.045140000002</v>
      </c>
      <c r="O274" s="18">
        <f t="shared" si="54"/>
        <v>9.7126006577344728E-2</v>
      </c>
      <c r="Q274" s="54">
        <f>Таблица25544[[#This Row],[Витрина]]*11%</f>
        <v>9031</v>
      </c>
      <c r="R274" s="56">
        <f>Таблица25544[[#This Row],[Витрина]]-Q274</f>
        <v>73069</v>
      </c>
      <c r="S274" s="57">
        <f>Таблица25544[[#This Row],[Витрина]]*8%</f>
        <v>6568</v>
      </c>
      <c r="T274" s="56">
        <f>Таблица25544[[#This Row],[Витрина]]-(Q274+S274)</f>
        <v>66501</v>
      </c>
    </row>
    <row r="275" spans="1:20" hidden="1">
      <c r="A275" s="36" t="s">
        <v>268</v>
      </c>
      <c r="B275" s="10">
        <v>55800</v>
      </c>
      <c r="C275" s="10">
        <v>81900</v>
      </c>
      <c r="D275" s="13">
        <f t="shared" si="31"/>
        <v>15992.2</v>
      </c>
      <c r="E275" s="14">
        <v>0.17</v>
      </c>
      <c r="F275" s="13">
        <f t="shared" si="48"/>
        <v>13923.000000000002</v>
      </c>
      <c r="G275" s="22">
        <v>1.7999999999999999E-2</v>
      </c>
      <c r="H275" s="13">
        <f t="shared" si="49"/>
        <v>1474.1999999999998</v>
      </c>
      <c r="I275" s="11">
        <v>595</v>
      </c>
      <c r="J275" s="14">
        <v>0</v>
      </c>
      <c r="K275" s="15">
        <f t="shared" si="50"/>
        <v>0</v>
      </c>
      <c r="L275" s="16">
        <f t="shared" si="51"/>
        <v>819</v>
      </c>
      <c r="M275" s="11">
        <f t="shared" si="52"/>
        <v>1272.02054</v>
      </c>
      <c r="N275" s="17">
        <f t="shared" si="53"/>
        <v>8016.7794600000052</v>
      </c>
      <c r="O275" s="18">
        <f t="shared" si="54"/>
        <v>9.7884975091575149E-2</v>
      </c>
      <c r="Q275" s="54">
        <f>Таблица25544[[#This Row],[Витрина]]*11%</f>
        <v>9009</v>
      </c>
      <c r="R275" s="56">
        <f>Таблица25544[[#This Row],[Витрина]]-Q275</f>
        <v>72891</v>
      </c>
      <c r="S275" s="57">
        <f>Таблица25544[[#This Row],[Витрина]]*8%</f>
        <v>6552</v>
      </c>
      <c r="T275" s="56">
        <f>Таблица25544[[#This Row],[Витрина]]-(Q275+S275)</f>
        <v>66339</v>
      </c>
    </row>
    <row r="276" spans="1:20" hidden="1">
      <c r="A276" s="36" t="s">
        <v>269</v>
      </c>
      <c r="B276" s="10">
        <v>60600</v>
      </c>
      <c r="C276" s="10">
        <v>88800</v>
      </c>
      <c r="D276" s="13">
        <f t="shared" si="31"/>
        <v>17289.400000000001</v>
      </c>
      <c r="E276" s="14">
        <v>0.17</v>
      </c>
      <c r="F276" s="13">
        <f t="shared" si="48"/>
        <v>15096.000000000002</v>
      </c>
      <c r="G276" s="22">
        <v>1.7999999999999999E-2</v>
      </c>
      <c r="H276" s="13">
        <f t="shared" si="49"/>
        <v>1598.3999999999999</v>
      </c>
      <c r="I276" s="11">
        <v>595</v>
      </c>
      <c r="J276" s="14">
        <v>0</v>
      </c>
      <c r="K276" s="15">
        <f t="shared" si="50"/>
        <v>0</v>
      </c>
      <c r="L276" s="16">
        <f t="shared" si="51"/>
        <v>888</v>
      </c>
      <c r="M276" s="11">
        <f t="shared" si="52"/>
        <v>1380.1545799999999</v>
      </c>
      <c r="N276" s="17">
        <f t="shared" si="53"/>
        <v>8642.4454200000037</v>
      </c>
      <c r="O276" s="18">
        <f t="shared" si="54"/>
        <v>9.7324835810810847E-2</v>
      </c>
      <c r="Q276" s="54">
        <f>Таблица25544[[#This Row],[Витрина]]*11%</f>
        <v>9768</v>
      </c>
      <c r="R276" s="56">
        <f>Таблица25544[[#This Row],[Витрина]]-Q276</f>
        <v>79032</v>
      </c>
      <c r="S276" s="57">
        <f>Таблица25544[[#This Row],[Витрина]]*8%</f>
        <v>7104</v>
      </c>
      <c r="T276" s="56">
        <f>Таблица25544[[#This Row],[Витрина]]-(Q276+S276)</f>
        <v>71928</v>
      </c>
    </row>
    <row r="277" spans="1:20" hidden="1">
      <c r="A277" s="36" t="s">
        <v>270</v>
      </c>
      <c r="B277" s="10">
        <v>71300</v>
      </c>
      <c r="C277" s="10">
        <v>104300</v>
      </c>
      <c r="D277" s="13">
        <f t="shared" si="31"/>
        <v>20203.400000000001</v>
      </c>
      <c r="E277" s="14">
        <v>0.17</v>
      </c>
      <c r="F277" s="13">
        <f t="shared" si="48"/>
        <v>17731</v>
      </c>
      <c r="G277" s="22">
        <v>1.7999999999999999E-2</v>
      </c>
      <c r="H277" s="13">
        <f t="shared" si="49"/>
        <v>1877.3999999999999</v>
      </c>
      <c r="I277" s="11">
        <v>595</v>
      </c>
      <c r="J277" s="14">
        <v>0</v>
      </c>
      <c r="K277" s="15">
        <f t="shared" si="50"/>
        <v>0</v>
      </c>
      <c r="L277" s="16">
        <f t="shared" si="51"/>
        <v>1043</v>
      </c>
      <c r="M277" s="11">
        <f t="shared" si="52"/>
        <v>1623.06438</v>
      </c>
      <c r="N277" s="17">
        <f t="shared" si="53"/>
        <v>10130.53562000001</v>
      </c>
      <c r="O277" s="18">
        <f t="shared" si="54"/>
        <v>9.7128817066155421E-2</v>
      </c>
      <c r="Q277" s="54">
        <f>Таблица25544[[#This Row],[Витрина]]*11%</f>
        <v>11473</v>
      </c>
      <c r="R277" s="56">
        <f>Таблица25544[[#This Row],[Витрина]]-Q277</f>
        <v>92827</v>
      </c>
      <c r="S277" s="57">
        <f>Таблица25544[[#This Row],[Витрина]]*8%</f>
        <v>8344</v>
      </c>
      <c r="T277" s="56">
        <f>Таблица25544[[#This Row],[Витрина]]-(Q277+S277)</f>
        <v>84483</v>
      </c>
    </row>
    <row r="278" spans="1:20" hidden="1">
      <c r="A278" s="36" t="s">
        <v>271</v>
      </c>
      <c r="B278" s="10">
        <v>71300</v>
      </c>
      <c r="C278" s="10">
        <v>104300</v>
      </c>
      <c r="D278" s="13">
        <f t="shared" si="31"/>
        <v>20203.400000000001</v>
      </c>
      <c r="E278" s="14">
        <v>0.17</v>
      </c>
      <c r="F278" s="13">
        <f t="shared" si="48"/>
        <v>17731</v>
      </c>
      <c r="G278" s="22">
        <v>1.7999999999999999E-2</v>
      </c>
      <c r="H278" s="13">
        <f t="shared" si="49"/>
        <v>1877.3999999999999</v>
      </c>
      <c r="I278" s="11">
        <v>595</v>
      </c>
      <c r="J278" s="14">
        <v>0</v>
      </c>
      <c r="K278" s="15">
        <f t="shared" si="50"/>
        <v>0</v>
      </c>
      <c r="L278" s="16">
        <f t="shared" si="51"/>
        <v>1043</v>
      </c>
      <c r="M278" s="11">
        <f t="shared" si="52"/>
        <v>1623.06438</v>
      </c>
      <c r="N278" s="17">
        <f t="shared" si="53"/>
        <v>10130.53562000001</v>
      </c>
      <c r="O278" s="18">
        <f t="shared" si="54"/>
        <v>9.7128817066155421E-2</v>
      </c>
      <c r="Q278" s="54">
        <f>Таблица25544[[#This Row],[Витрина]]*11%</f>
        <v>11473</v>
      </c>
      <c r="R278" s="56">
        <f>Таблица25544[[#This Row],[Витрина]]-Q278</f>
        <v>92827</v>
      </c>
      <c r="S278" s="57">
        <f>Таблица25544[[#This Row],[Витрина]]*8%</f>
        <v>8344</v>
      </c>
      <c r="T278" s="56">
        <f>Таблица25544[[#This Row],[Витрина]]-(Q278+S278)</f>
        <v>84483</v>
      </c>
    </row>
    <row r="279" spans="1:20" hidden="1">
      <c r="A279" s="36" t="s">
        <v>272</v>
      </c>
      <c r="B279" s="10">
        <v>70800</v>
      </c>
      <c r="C279" s="10">
        <v>103600</v>
      </c>
      <c r="D279" s="13">
        <f t="shared" si="31"/>
        <v>20071.8</v>
      </c>
      <c r="E279" s="14">
        <v>0.17</v>
      </c>
      <c r="F279" s="13">
        <f t="shared" si="48"/>
        <v>17612</v>
      </c>
      <c r="G279" s="22">
        <v>1.7999999999999999E-2</v>
      </c>
      <c r="H279" s="13">
        <f t="shared" si="49"/>
        <v>1864.8</v>
      </c>
      <c r="I279" s="11">
        <v>595</v>
      </c>
      <c r="J279" s="14">
        <v>0</v>
      </c>
      <c r="K279" s="15">
        <f t="shared" si="50"/>
        <v>0</v>
      </c>
      <c r="L279" s="16">
        <f t="shared" si="51"/>
        <v>1036</v>
      </c>
      <c r="M279" s="11">
        <f t="shared" si="52"/>
        <v>1612.0942599999998</v>
      </c>
      <c r="N279" s="17">
        <f t="shared" si="53"/>
        <v>10080.105739999999</v>
      </c>
      <c r="O279" s="18">
        <f t="shared" si="54"/>
        <v>9.7298317953667945E-2</v>
      </c>
      <c r="Q279" s="54">
        <f>Таблица25544[[#This Row],[Витрина]]*11%</f>
        <v>11396</v>
      </c>
      <c r="R279" s="56">
        <f>Таблица25544[[#This Row],[Витрина]]-Q279</f>
        <v>92204</v>
      </c>
      <c r="S279" s="57">
        <f>Таблица25544[[#This Row],[Витрина]]*8%</f>
        <v>8288</v>
      </c>
      <c r="T279" s="56">
        <f>Таблица25544[[#This Row],[Витрина]]-(Q279+S279)</f>
        <v>83916</v>
      </c>
    </row>
    <row r="280" spans="1:20" hidden="1">
      <c r="A280" s="36" t="s">
        <v>273</v>
      </c>
      <c r="B280" s="10">
        <v>77500</v>
      </c>
      <c r="C280" s="10">
        <v>113400</v>
      </c>
      <c r="D280" s="13">
        <f t="shared" si="31"/>
        <v>21914.2</v>
      </c>
      <c r="E280" s="14">
        <v>0.17</v>
      </c>
      <c r="F280" s="13">
        <f t="shared" ref="F280:F319" si="55">IF(AND(C280&lt;&gt;"",E280&lt;&gt;""),C280*E280,"")</f>
        <v>19278</v>
      </c>
      <c r="G280" s="22">
        <v>1.7999999999999999E-2</v>
      </c>
      <c r="H280" s="13">
        <f t="shared" ref="H280:H319" si="56">IF(AND(C280&lt;&gt;"",G280&lt;&gt;""),C280*G280,"")</f>
        <v>2041.1999999999998</v>
      </c>
      <c r="I280" s="11">
        <v>595</v>
      </c>
      <c r="J280" s="14">
        <v>0</v>
      </c>
      <c r="K280" s="15">
        <f t="shared" ref="K280:K319" si="57">IF(AND(C280&lt;&gt;"",J280&lt;&gt;""),C280*J280,"")</f>
        <v>0</v>
      </c>
      <c r="L280" s="16">
        <f t="shared" ref="L280:L319" si="58">IFERROR(C280*1%," ")</f>
        <v>1134</v>
      </c>
      <c r="M280" s="11">
        <f t="shared" ref="M280:M319" si="59">IFERROR((C280-D280)*1.93%," ")</f>
        <v>1765.6759399999999</v>
      </c>
      <c r="N280" s="17">
        <f t="shared" ref="N280:N319" si="60">IF(AND(C280&lt;&gt;"",D280&lt;&gt;"",L280&lt;&gt;""),C280-(B280+D280+L280+M280),"")</f>
        <v>11086.124060000002</v>
      </c>
      <c r="O280" s="18">
        <f t="shared" ref="O280:O319" si="61">IFERROR((N280/C280)*100%," ")</f>
        <v>9.7761235097001783E-2</v>
      </c>
      <c r="Q280" s="54">
        <f>Таблица25544[[#This Row],[Витрина]]*11%</f>
        <v>12474</v>
      </c>
      <c r="R280" s="56">
        <f>Таблица25544[[#This Row],[Витрина]]-Q280</f>
        <v>100926</v>
      </c>
      <c r="S280" s="57">
        <f>Таблица25544[[#This Row],[Витрина]]*8%</f>
        <v>9072</v>
      </c>
      <c r="T280" s="56">
        <f>Таблица25544[[#This Row],[Витрина]]-(Q280+S280)</f>
        <v>91854</v>
      </c>
    </row>
    <row r="281" spans="1:20" hidden="1">
      <c r="A281" s="36" t="s">
        <v>274</v>
      </c>
      <c r="B281" s="10">
        <v>71800</v>
      </c>
      <c r="C281" s="10">
        <v>105100</v>
      </c>
      <c r="D281" s="13">
        <f t="shared" si="31"/>
        <v>20353.8</v>
      </c>
      <c r="E281" s="14">
        <v>0.17</v>
      </c>
      <c r="F281" s="13">
        <f t="shared" si="55"/>
        <v>17867</v>
      </c>
      <c r="G281" s="22">
        <v>1.7999999999999999E-2</v>
      </c>
      <c r="H281" s="13">
        <f t="shared" si="56"/>
        <v>1891.8</v>
      </c>
      <c r="I281" s="11">
        <v>595</v>
      </c>
      <c r="J281" s="14">
        <v>0</v>
      </c>
      <c r="K281" s="15">
        <f t="shared" si="57"/>
        <v>0</v>
      </c>
      <c r="L281" s="16">
        <f t="shared" si="58"/>
        <v>1051</v>
      </c>
      <c r="M281" s="11">
        <f t="shared" si="59"/>
        <v>1635.6016599999998</v>
      </c>
      <c r="N281" s="17">
        <f t="shared" si="60"/>
        <v>10259.598339999997</v>
      </c>
      <c r="O281" s="18">
        <f t="shared" si="61"/>
        <v>9.7617491341579418E-2</v>
      </c>
      <c r="Q281" s="54">
        <f>Таблица25544[[#This Row],[Витрина]]*11%</f>
        <v>11561</v>
      </c>
      <c r="R281" s="56">
        <f>Таблица25544[[#This Row],[Витрина]]-Q281</f>
        <v>93539</v>
      </c>
      <c r="S281" s="57">
        <f>Таблица25544[[#This Row],[Витрина]]*8%</f>
        <v>8408</v>
      </c>
      <c r="T281" s="56">
        <f>Таблица25544[[#This Row],[Витрина]]-(Q281+S281)</f>
        <v>85131</v>
      </c>
    </row>
    <row r="282" spans="1:20" hidden="1">
      <c r="A282" s="8" t="s">
        <v>275</v>
      </c>
      <c r="D282" s="13" t="str">
        <f t="shared" si="31"/>
        <v/>
      </c>
      <c r="E282" s="14"/>
      <c r="F282" s="13" t="str">
        <f t="shared" si="55"/>
        <v/>
      </c>
      <c r="G282" s="22">
        <v>1.7999999999999999E-2</v>
      </c>
      <c r="H282" s="13" t="str">
        <f t="shared" si="56"/>
        <v/>
      </c>
      <c r="I282" s="11"/>
      <c r="J282" s="14">
        <v>0</v>
      </c>
      <c r="K282" s="15" t="str">
        <f t="shared" si="57"/>
        <v/>
      </c>
      <c r="L282" s="16">
        <f t="shared" si="58"/>
        <v>0</v>
      </c>
      <c r="M282" s="11" t="str">
        <f t="shared" si="59"/>
        <v/>
      </c>
      <c r="N282" s="17" t="str">
        <f t="shared" si="60"/>
        <v/>
      </c>
      <c r="O282" s="18" t="str">
        <f t="shared" si="61"/>
        <v/>
      </c>
      <c r="Q282" s="54">
        <f>Таблица25544[[#This Row],[Витрина]]*11%</f>
        <v>0</v>
      </c>
      <c r="R282" s="56">
        <f>Таблица25544[[#This Row],[Витрина]]-Q282</f>
        <v>0</v>
      </c>
      <c r="S282" s="57">
        <f>Таблица25544[[#This Row],[Витрина]]*8%</f>
        <v>0</v>
      </c>
      <c r="T282" s="56">
        <f>Таблица25544[[#This Row],[Витрина]]-(Q282+S282)</f>
        <v>0</v>
      </c>
    </row>
    <row r="283" spans="1:20" hidden="1">
      <c r="A283" s="36" t="s">
        <v>276</v>
      </c>
      <c r="B283" s="10">
        <v>85700</v>
      </c>
      <c r="C283" s="10">
        <v>125200</v>
      </c>
      <c r="D283" s="13">
        <f t="shared" si="31"/>
        <v>24132.6</v>
      </c>
      <c r="E283" s="14">
        <v>0.17</v>
      </c>
      <c r="F283" s="13">
        <f t="shared" si="55"/>
        <v>21284</v>
      </c>
      <c r="G283" s="22">
        <v>1.7999999999999999E-2</v>
      </c>
      <c r="H283" s="13">
        <f t="shared" si="56"/>
        <v>2253.6</v>
      </c>
      <c r="I283" s="11">
        <v>595</v>
      </c>
      <c r="J283" s="14">
        <v>0</v>
      </c>
      <c r="K283" s="15">
        <f t="shared" si="57"/>
        <v>0</v>
      </c>
      <c r="L283" s="16">
        <f t="shared" si="58"/>
        <v>1252</v>
      </c>
      <c r="M283" s="11">
        <f t="shared" si="59"/>
        <v>1950.6008199999997</v>
      </c>
      <c r="N283" s="17">
        <f t="shared" si="60"/>
        <v>12164.799180000002</v>
      </c>
      <c r="O283" s="18">
        <f t="shared" si="61"/>
        <v>9.7162932747603847E-2</v>
      </c>
      <c r="Q283" s="54">
        <f>Таблица25544[[#This Row],[Витрина]]*11%</f>
        <v>13772</v>
      </c>
      <c r="R283" s="56">
        <f>Таблица25544[[#This Row],[Витрина]]-Q283</f>
        <v>111428</v>
      </c>
      <c r="S283" s="57">
        <f>Таблица25544[[#This Row],[Витрина]]*8%</f>
        <v>10016</v>
      </c>
      <c r="T283" s="56">
        <f>Таблица25544[[#This Row],[Витрина]]-(Q283+S283)</f>
        <v>101412</v>
      </c>
    </row>
    <row r="284" spans="1:20" hidden="1">
      <c r="A284" s="36" t="s">
        <v>277</v>
      </c>
      <c r="B284" s="10">
        <v>81100</v>
      </c>
      <c r="C284" s="10">
        <v>118600</v>
      </c>
      <c r="D284" s="13">
        <f t="shared" si="31"/>
        <v>22891.8</v>
      </c>
      <c r="E284" s="14">
        <v>0.17</v>
      </c>
      <c r="F284" s="13">
        <f t="shared" si="55"/>
        <v>20162</v>
      </c>
      <c r="G284" s="22">
        <v>1.7999999999999999E-2</v>
      </c>
      <c r="H284" s="13">
        <f t="shared" si="56"/>
        <v>2134.7999999999997</v>
      </c>
      <c r="I284" s="11">
        <v>595</v>
      </c>
      <c r="J284" s="14">
        <v>0</v>
      </c>
      <c r="K284" s="15">
        <f t="shared" si="57"/>
        <v>0</v>
      </c>
      <c r="L284" s="16">
        <f t="shared" si="58"/>
        <v>1186</v>
      </c>
      <c r="M284" s="11">
        <f t="shared" si="59"/>
        <v>1847.1682599999997</v>
      </c>
      <c r="N284" s="17">
        <f t="shared" si="60"/>
        <v>11575.031739999991</v>
      </c>
      <c r="O284" s="18">
        <f t="shared" si="61"/>
        <v>9.7597232209106169E-2</v>
      </c>
      <c r="Q284" s="54">
        <f>Таблица25544[[#This Row],[Витрина]]*11%</f>
        <v>13046</v>
      </c>
      <c r="R284" s="56">
        <f>Таблица25544[[#This Row],[Витрина]]-Q284</f>
        <v>105554</v>
      </c>
      <c r="S284" s="57">
        <f>Таблица25544[[#This Row],[Витрина]]*8%</f>
        <v>9488</v>
      </c>
      <c r="T284" s="56">
        <f>Таблица25544[[#This Row],[Витрина]]-(Q284+S284)</f>
        <v>96066</v>
      </c>
    </row>
    <row r="285" spans="1:20" hidden="1">
      <c r="A285" s="36" t="s">
        <v>278</v>
      </c>
      <c r="B285" s="10">
        <v>81500</v>
      </c>
      <c r="C285" s="10">
        <v>119100</v>
      </c>
      <c r="D285" s="13">
        <f t="shared" si="31"/>
        <v>22985.8</v>
      </c>
      <c r="E285" s="14">
        <v>0.17</v>
      </c>
      <c r="F285" s="13">
        <f t="shared" si="55"/>
        <v>20247</v>
      </c>
      <c r="G285" s="22">
        <v>1.7999999999999999E-2</v>
      </c>
      <c r="H285" s="13">
        <f t="shared" si="56"/>
        <v>2143.7999999999997</v>
      </c>
      <c r="I285" s="11">
        <v>595</v>
      </c>
      <c r="J285" s="14">
        <v>0</v>
      </c>
      <c r="K285" s="15">
        <f t="shared" si="57"/>
        <v>0</v>
      </c>
      <c r="L285" s="16">
        <f t="shared" si="58"/>
        <v>1191</v>
      </c>
      <c r="M285" s="11">
        <f t="shared" si="59"/>
        <v>1855.0040599999998</v>
      </c>
      <c r="N285" s="17">
        <f t="shared" si="60"/>
        <v>11568.195939999991</v>
      </c>
      <c r="O285" s="18">
        <f t="shared" si="61"/>
        <v>9.7130108648194713E-2</v>
      </c>
      <c r="Q285" s="54">
        <f>Таблица25544[[#This Row],[Витрина]]*11%</f>
        <v>13101</v>
      </c>
      <c r="R285" s="56">
        <f>Таблица25544[[#This Row],[Витрина]]-Q285</f>
        <v>105999</v>
      </c>
      <c r="S285" s="57">
        <f>Таблица25544[[#This Row],[Витрина]]*8%</f>
        <v>9528</v>
      </c>
      <c r="T285" s="56">
        <f>Таблица25544[[#This Row],[Витрина]]-(Q285+S285)</f>
        <v>96471</v>
      </c>
    </row>
    <row r="286" spans="1:20" hidden="1">
      <c r="A286" s="36" t="s">
        <v>279</v>
      </c>
      <c r="B286" s="10">
        <v>83700</v>
      </c>
      <c r="C286" s="10">
        <v>122300</v>
      </c>
      <c r="D286" s="13">
        <f t="shared" si="31"/>
        <v>23587.4</v>
      </c>
      <c r="E286" s="14">
        <v>0.17</v>
      </c>
      <c r="F286" s="13">
        <f t="shared" si="55"/>
        <v>20791</v>
      </c>
      <c r="G286" s="22">
        <v>1.7999999999999999E-2</v>
      </c>
      <c r="H286" s="13">
        <f t="shared" si="56"/>
        <v>2201.3999999999996</v>
      </c>
      <c r="I286" s="11">
        <v>595</v>
      </c>
      <c r="J286" s="14">
        <v>0</v>
      </c>
      <c r="K286" s="15">
        <f t="shared" si="57"/>
        <v>0</v>
      </c>
      <c r="L286" s="16">
        <f t="shared" si="58"/>
        <v>1223</v>
      </c>
      <c r="M286" s="11">
        <f t="shared" si="59"/>
        <v>1905.1531799999998</v>
      </c>
      <c r="N286" s="17">
        <f t="shared" si="60"/>
        <v>11884.446820000012</v>
      </c>
      <c r="O286" s="18">
        <f t="shared" si="61"/>
        <v>9.71745447260835E-2</v>
      </c>
      <c r="Q286" s="54">
        <f>Таблица25544[[#This Row],[Витрина]]*11%</f>
        <v>13453</v>
      </c>
      <c r="R286" s="56">
        <f>Таблица25544[[#This Row],[Витрина]]-Q286</f>
        <v>108847</v>
      </c>
      <c r="S286" s="57">
        <f>Таблица25544[[#This Row],[Витрина]]*8%</f>
        <v>9784</v>
      </c>
      <c r="T286" s="56">
        <f>Таблица25544[[#This Row],[Витрина]]-(Q286+S286)</f>
        <v>99063</v>
      </c>
    </row>
    <row r="287" spans="1:20" hidden="1">
      <c r="A287" s="36" t="s">
        <v>280</v>
      </c>
      <c r="B287" s="10">
        <v>91300</v>
      </c>
      <c r="C287" s="10">
        <v>133500</v>
      </c>
      <c r="D287" s="13">
        <f t="shared" si="31"/>
        <v>25693</v>
      </c>
      <c r="E287" s="14">
        <v>0.17</v>
      </c>
      <c r="F287" s="13">
        <f t="shared" si="55"/>
        <v>22695</v>
      </c>
      <c r="G287" s="22">
        <v>1.7999999999999999E-2</v>
      </c>
      <c r="H287" s="13">
        <f t="shared" si="56"/>
        <v>2403</v>
      </c>
      <c r="I287" s="11">
        <v>595</v>
      </c>
      <c r="J287" s="14">
        <v>0</v>
      </c>
      <c r="K287" s="15">
        <f t="shared" si="57"/>
        <v>0</v>
      </c>
      <c r="L287" s="16">
        <f t="shared" si="58"/>
        <v>1335</v>
      </c>
      <c r="M287" s="11">
        <f t="shared" si="59"/>
        <v>2080.6750999999999</v>
      </c>
      <c r="N287" s="17">
        <f t="shared" si="60"/>
        <v>13091.324900000007</v>
      </c>
      <c r="O287" s="18">
        <f t="shared" si="61"/>
        <v>9.8062358801498176E-2</v>
      </c>
      <c r="Q287" s="54">
        <f>Таблица25544[[#This Row],[Витрина]]*11%</f>
        <v>14685</v>
      </c>
      <c r="R287" s="56">
        <f>Таблица25544[[#This Row],[Витрина]]-Q287</f>
        <v>118815</v>
      </c>
      <c r="S287" s="57">
        <f>Таблица25544[[#This Row],[Витрина]]*8%</f>
        <v>10680</v>
      </c>
      <c r="T287" s="56">
        <f>Таблица25544[[#This Row],[Витрина]]-(Q287+S287)</f>
        <v>108135</v>
      </c>
    </row>
    <row r="288" spans="1:20" hidden="1">
      <c r="A288" s="36" t="s">
        <v>281</v>
      </c>
      <c r="B288" s="10">
        <v>91000</v>
      </c>
      <c r="C288" s="10">
        <v>132999</v>
      </c>
      <c r="D288" s="13">
        <f t="shared" si="31"/>
        <v>25598.812000000002</v>
      </c>
      <c r="E288" s="14">
        <v>0.17</v>
      </c>
      <c r="F288" s="13">
        <f t="shared" si="55"/>
        <v>22609.83</v>
      </c>
      <c r="G288" s="22">
        <v>1.7999999999999999E-2</v>
      </c>
      <c r="H288" s="13">
        <f t="shared" si="56"/>
        <v>2393.982</v>
      </c>
      <c r="I288" s="11">
        <v>595</v>
      </c>
      <c r="J288" s="14">
        <v>0</v>
      </c>
      <c r="K288" s="15">
        <f t="shared" si="57"/>
        <v>0</v>
      </c>
      <c r="L288" s="16">
        <f t="shared" si="58"/>
        <v>1329.99</v>
      </c>
      <c r="M288" s="11">
        <f t="shared" si="59"/>
        <v>2072.8236283999995</v>
      </c>
      <c r="N288" s="17">
        <f t="shared" si="60"/>
        <v>12997.374371599988</v>
      </c>
      <c r="O288" s="18">
        <f t="shared" si="61"/>
        <v>9.7725354112436852E-2</v>
      </c>
      <c r="Q288" s="54">
        <f>Таблица25544[[#This Row],[Витрина]]*11%</f>
        <v>14629.89</v>
      </c>
      <c r="R288" s="56">
        <f>Таблица25544[[#This Row],[Витрина]]-Q288</f>
        <v>118369.11</v>
      </c>
      <c r="S288" s="57">
        <f>Таблица25544[[#This Row],[Витрина]]*8%</f>
        <v>10639.92</v>
      </c>
      <c r="T288" s="56">
        <f>Таблица25544[[#This Row],[Витрина]]-(Q288+S288)</f>
        <v>107729.19</v>
      </c>
    </row>
    <row r="289" spans="1:20" hidden="1">
      <c r="A289" s="36" t="s">
        <v>282</v>
      </c>
      <c r="B289" s="10">
        <v>90800</v>
      </c>
      <c r="C289" s="10">
        <v>132700</v>
      </c>
      <c r="D289" s="13">
        <f t="shared" si="31"/>
        <v>25542.6</v>
      </c>
      <c r="E289" s="14">
        <v>0.17</v>
      </c>
      <c r="F289" s="13">
        <f t="shared" si="55"/>
        <v>22559</v>
      </c>
      <c r="G289" s="22">
        <v>1.7999999999999999E-2</v>
      </c>
      <c r="H289" s="13">
        <f t="shared" si="56"/>
        <v>2388.6</v>
      </c>
      <c r="I289" s="11">
        <v>595</v>
      </c>
      <c r="J289" s="14">
        <v>0</v>
      </c>
      <c r="K289" s="15">
        <f t="shared" si="57"/>
        <v>0</v>
      </c>
      <c r="L289" s="16">
        <f t="shared" si="58"/>
        <v>1327</v>
      </c>
      <c r="M289" s="11">
        <f t="shared" si="59"/>
        <v>2068.1378199999995</v>
      </c>
      <c r="N289" s="17">
        <f t="shared" si="60"/>
        <v>12962.262179999991</v>
      </c>
      <c r="O289" s="18">
        <f t="shared" si="61"/>
        <v>9.7680950866616351E-2</v>
      </c>
      <c r="Q289" s="54">
        <f>Таблица25544[[#This Row],[Витрина]]*11%</f>
        <v>14597</v>
      </c>
      <c r="R289" s="56">
        <f>Таблица25544[[#This Row],[Витрина]]-Q289</f>
        <v>118103</v>
      </c>
      <c r="S289" s="57">
        <f>Таблица25544[[#This Row],[Витрина]]*8%</f>
        <v>10616</v>
      </c>
      <c r="T289" s="56">
        <f>Таблица25544[[#This Row],[Витрина]]-(Q289+S289)</f>
        <v>107487</v>
      </c>
    </row>
    <row r="290" spans="1:20" hidden="1">
      <c r="A290" s="36" t="s">
        <v>283</v>
      </c>
      <c r="B290" s="10">
        <v>94300</v>
      </c>
      <c r="C290" s="10">
        <v>137700</v>
      </c>
      <c r="D290" s="13">
        <f t="shared" si="31"/>
        <v>26482.6</v>
      </c>
      <c r="E290" s="14">
        <v>0.17</v>
      </c>
      <c r="F290" s="13">
        <f t="shared" si="55"/>
        <v>23409</v>
      </c>
      <c r="G290" s="22">
        <v>1.7999999999999999E-2</v>
      </c>
      <c r="H290" s="13">
        <f t="shared" si="56"/>
        <v>2478.6</v>
      </c>
      <c r="I290" s="11">
        <v>595</v>
      </c>
      <c r="J290" s="14">
        <v>0</v>
      </c>
      <c r="K290" s="15">
        <f t="shared" si="57"/>
        <v>0</v>
      </c>
      <c r="L290" s="16">
        <f t="shared" si="58"/>
        <v>1377</v>
      </c>
      <c r="M290" s="11">
        <f t="shared" si="59"/>
        <v>2146.4958199999996</v>
      </c>
      <c r="N290" s="17">
        <f t="shared" si="60"/>
        <v>13393.904179999998</v>
      </c>
      <c r="O290" s="18">
        <f t="shared" si="61"/>
        <v>9.7268730428467662E-2</v>
      </c>
      <c r="Q290" s="54">
        <f>Таблица25544[[#This Row],[Витрина]]*11%</f>
        <v>15147</v>
      </c>
      <c r="R290" s="56">
        <f>Таблица25544[[#This Row],[Витрина]]-Q290</f>
        <v>122553</v>
      </c>
      <c r="S290" s="57">
        <f>Таблица25544[[#This Row],[Витрина]]*8%</f>
        <v>11016</v>
      </c>
      <c r="T290" s="56">
        <f>Таблица25544[[#This Row],[Витрина]]-(Q290+S290)</f>
        <v>111537</v>
      </c>
    </row>
    <row r="291" spans="1:20" hidden="1">
      <c r="A291" s="8" t="s">
        <v>284</v>
      </c>
      <c r="D291" s="13" t="str">
        <f t="shared" si="31"/>
        <v/>
      </c>
      <c r="E291" s="14"/>
      <c r="F291" s="13" t="str">
        <f t="shared" si="55"/>
        <v/>
      </c>
      <c r="G291" s="22">
        <v>1.7999999999999999E-2</v>
      </c>
      <c r="H291" s="13" t="str">
        <f t="shared" si="56"/>
        <v/>
      </c>
      <c r="I291" s="11"/>
      <c r="J291" s="14">
        <v>0</v>
      </c>
      <c r="K291" s="15" t="str">
        <f t="shared" si="57"/>
        <v/>
      </c>
      <c r="L291" s="16">
        <f t="shared" si="58"/>
        <v>0</v>
      </c>
      <c r="M291" s="11" t="str">
        <f t="shared" si="59"/>
        <v/>
      </c>
      <c r="N291" s="17" t="str">
        <f t="shared" si="60"/>
        <v/>
      </c>
      <c r="O291" s="18" t="str">
        <f t="shared" si="61"/>
        <v/>
      </c>
      <c r="Q291" s="54">
        <f>Таблица25544[[#This Row],[Витрина]]*11%</f>
        <v>0</v>
      </c>
      <c r="R291" s="56">
        <f>Таблица25544[[#This Row],[Витрина]]-Q291</f>
        <v>0</v>
      </c>
      <c r="S291" s="57">
        <f>Таблица25544[[#This Row],[Витрина]]*8%</f>
        <v>0</v>
      </c>
      <c r="T291" s="56">
        <f>Таблица25544[[#This Row],[Витрина]]-(Q291+S291)</f>
        <v>0</v>
      </c>
    </row>
    <row r="292" spans="1:20" ht="17.100000000000001" hidden="1" customHeight="1">
      <c r="A292" s="10" t="s">
        <v>285</v>
      </c>
      <c r="B292" s="10">
        <v>98400</v>
      </c>
      <c r="C292" s="10">
        <v>143800</v>
      </c>
      <c r="D292" s="13">
        <f t="shared" si="31"/>
        <v>27629.4</v>
      </c>
      <c r="E292" s="14">
        <v>0.17</v>
      </c>
      <c r="F292" s="13">
        <f t="shared" si="55"/>
        <v>24446</v>
      </c>
      <c r="G292" s="22">
        <v>1.7999999999999999E-2</v>
      </c>
      <c r="H292" s="13">
        <f t="shared" si="56"/>
        <v>2588.3999999999996</v>
      </c>
      <c r="I292" s="11">
        <v>595</v>
      </c>
      <c r="J292" s="14">
        <v>0</v>
      </c>
      <c r="K292" s="15">
        <f t="shared" si="57"/>
        <v>0</v>
      </c>
      <c r="L292" s="16">
        <f t="shared" si="58"/>
        <v>1438</v>
      </c>
      <c r="M292" s="11">
        <f t="shared" si="59"/>
        <v>2242.09258</v>
      </c>
      <c r="N292" s="17">
        <f t="shared" si="60"/>
        <v>14090.507420000009</v>
      </c>
      <c r="O292" s="18">
        <f t="shared" si="61"/>
        <v>9.7986838803894361E-2</v>
      </c>
      <c r="Q292" s="54">
        <f>Таблица25544[[#This Row],[Витрина]]*11%</f>
        <v>15818</v>
      </c>
      <c r="R292" s="56">
        <f>Таблица25544[[#This Row],[Витрина]]-Q292</f>
        <v>127982</v>
      </c>
      <c r="S292" s="57">
        <f>Таблица25544[[#This Row],[Витрина]]*8%</f>
        <v>11504</v>
      </c>
      <c r="T292" s="56">
        <f>Таблица25544[[#This Row],[Витрина]]-(Q292+S292)</f>
        <v>116478</v>
      </c>
    </row>
    <row r="293" spans="1:20" hidden="1">
      <c r="A293" s="36" t="s">
        <v>286</v>
      </c>
      <c r="B293" s="10">
        <v>91500</v>
      </c>
      <c r="C293" s="10">
        <v>133700</v>
      </c>
      <c r="D293" s="13">
        <f t="shared" si="31"/>
        <v>25730.6</v>
      </c>
      <c r="E293" s="14">
        <v>0.17</v>
      </c>
      <c r="F293" s="13">
        <f t="shared" si="55"/>
        <v>22729</v>
      </c>
      <c r="G293" s="22">
        <v>1.7999999999999999E-2</v>
      </c>
      <c r="H293" s="13">
        <f t="shared" si="56"/>
        <v>2406.6</v>
      </c>
      <c r="I293" s="11">
        <v>595</v>
      </c>
      <c r="J293" s="14">
        <v>0</v>
      </c>
      <c r="K293" s="15">
        <f t="shared" si="57"/>
        <v>0</v>
      </c>
      <c r="L293" s="16">
        <f t="shared" si="58"/>
        <v>1337</v>
      </c>
      <c r="M293" s="11">
        <f t="shared" si="59"/>
        <v>2083.8094199999996</v>
      </c>
      <c r="N293" s="17">
        <f t="shared" si="60"/>
        <v>13048.590579999989</v>
      </c>
      <c r="O293" s="18">
        <f t="shared" si="61"/>
        <v>9.7596040239341722E-2</v>
      </c>
      <c r="Q293" s="54">
        <f>Таблица25544[[#This Row],[Витрина]]*11%</f>
        <v>14707</v>
      </c>
      <c r="R293" s="56">
        <f>Таблица25544[[#This Row],[Витрина]]-Q293</f>
        <v>118993</v>
      </c>
      <c r="S293" s="57">
        <f>Таблица25544[[#This Row],[Витрина]]*8%</f>
        <v>10696</v>
      </c>
      <c r="T293" s="56">
        <f>Таблица25544[[#This Row],[Витрина]]-(Q293+S293)</f>
        <v>108297</v>
      </c>
    </row>
    <row r="294" spans="1:20" hidden="1">
      <c r="A294" s="10" t="s">
        <v>287</v>
      </c>
      <c r="B294" s="10">
        <v>97400</v>
      </c>
      <c r="C294" s="10">
        <v>142200</v>
      </c>
      <c r="D294" s="13">
        <f t="shared" si="31"/>
        <v>27328.6</v>
      </c>
      <c r="E294" s="14">
        <v>0.17</v>
      </c>
      <c r="F294" s="13">
        <f t="shared" si="55"/>
        <v>24174</v>
      </c>
      <c r="G294" s="22">
        <v>1.7999999999999999E-2</v>
      </c>
      <c r="H294" s="13">
        <f t="shared" si="56"/>
        <v>2559.6</v>
      </c>
      <c r="I294" s="11">
        <v>595</v>
      </c>
      <c r="J294" s="14">
        <v>0</v>
      </c>
      <c r="K294" s="15">
        <f t="shared" si="57"/>
        <v>0</v>
      </c>
      <c r="L294" s="16">
        <f t="shared" si="58"/>
        <v>1422</v>
      </c>
      <c r="M294" s="11">
        <f t="shared" si="59"/>
        <v>2217.0180199999995</v>
      </c>
      <c r="N294" s="17">
        <f t="shared" si="60"/>
        <v>13832.381979999991</v>
      </c>
      <c r="O294" s="18">
        <f t="shared" si="61"/>
        <v>9.7274134880450003E-2</v>
      </c>
      <c r="Q294" s="54">
        <f>Таблица25544[[#This Row],[Витрина]]*11%</f>
        <v>15642</v>
      </c>
      <c r="R294" s="56">
        <f>Таблица25544[[#This Row],[Витрина]]-Q294</f>
        <v>126558</v>
      </c>
      <c r="S294" s="57">
        <f>Таблица25544[[#This Row],[Витрина]]*8%</f>
        <v>11376</v>
      </c>
      <c r="T294" s="56">
        <f>Таблица25544[[#This Row],[Витрина]]-(Q294+S294)</f>
        <v>115182</v>
      </c>
    </row>
    <row r="295" spans="1:20" hidden="1">
      <c r="A295" s="10" t="s">
        <v>288</v>
      </c>
      <c r="B295" s="10">
        <v>97900</v>
      </c>
      <c r="C295" s="10">
        <v>142900</v>
      </c>
      <c r="D295" s="13">
        <f t="shared" si="31"/>
        <v>27460.2</v>
      </c>
      <c r="E295" s="14">
        <v>0.17</v>
      </c>
      <c r="F295" s="13">
        <f t="shared" si="55"/>
        <v>24293</v>
      </c>
      <c r="G295" s="22">
        <v>1.7999999999999999E-2</v>
      </c>
      <c r="H295" s="13">
        <f t="shared" si="56"/>
        <v>2572.1999999999998</v>
      </c>
      <c r="I295" s="11">
        <v>595</v>
      </c>
      <c r="J295" s="14">
        <v>0</v>
      </c>
      <c r="K295" s="15">
        <f t="shared" si="57"/>
        <v>0</v>
      </c>
      <c r="L295" s="16">
        <f t="shared" si="58"/>
        <v>1429</v>
      </c>
      <c r="M295" s="11">
        <f t="shared" si="59"/>
        <v>2227.9881399999999</v>
      </c>
      <c r="N295" s="17">
        <f t="shared" si="60"/>
        <v>13882.811860000002</v>
      </c>
      <c r="O295" s="18">
        <f t="shared" si="61"/>
        <v>9.7150537858642416E-2</v>
      </c>
      <c r="Q295" s="54">
        <f>Таблица25544[[#This Row],[Витрина]]*11%</f>
        <v>15719</v>
      </c>
      <c r="R295" s="56">
        <f>Таблица25544[[#This Row],[Витрина]]-Q295</f>
        <v>127181</v>
      </c>
      <c r="S295" s="57">
        <f>Таблица25544[[#This Row],[Витрина]]*8%</f>
        <v>11432</v>
      </c>
      <c r="T295" s="56">
        <f>Таблица25544[[#This Row],[Витрина]]-(Q295+S295)</f>
        <v>115749</v>
      </c>
    </row>
    <row r="296" spans="1:20" hidden="1">
      <c r="A296" s="30" t="s">
        <v>289</v>
      </c>
      <c r="D296" s="11" t="str">
        <f t="shared" si="31"/>
        <v/>
      </c>
      <c r="E296" s="14"/>
      <c r="F296" s="13" t="str">
        <f t="shared" si="55"/>
        <v/>
      </c>
      <c r="G296" s="22">
        <v>1.7999999999999999E-2</v>
      </c>
      <c r="H296" s="13" t="str">
        <f t="shared" si="56"/>
        <v/>
      </c>
      <c r="I296" s="11"/>
      <c r="J296" s="14">
        <v>0</v>
      </c>
      <c r="K296" s="15" t="str">
        <f t="shared" si="57"/>
        <v/>
      </c>
      <c r="L296" s="16">
        <f t="shared" si="58"/>
        <v>0</v>
      </c>
      <c r="M296" s="11" t="str">
        <f t="shared" si="59"/>
        <v/>
      </c>
      <c r="N296" s="17" t="str">
        <f t="shared" si="60"/>
        <v/>
      </c>
      <c r="O296" s="18" t="str">
        <f t="shared" si="61"/>
        <v/>
      </c>
      <c r="Q296" s="54">
        <f>Таблица25544[[#This Row],[Витрина]]*11%</f>
        <v>0</v>
      </c>
      <c r="R296" s="56">
        <f>Таблица25544[[#This Row],[Витрина]]-Q296</f>
        <v>0</v>
      </c>
      <c r="S296" s="57">
        <f>Таблица25544[[#This Row],[Витрина]]*8%</f>
        <v>0</v>
      </c>
      <c r="T296" s="56">
        <f>Таблица25544[[#This Row],[Витрина]]-(Q296+S296)</f>
        <v>0</v>
      </c>
    </row>
    <row r="297" spans="1:20" hidden="1">
      <c r="A297" s="24" t="s">
        <v>290</v>
      </c>
      <c r="B297" s="10">
        <v>45000</v>
      </c>
      <c r="C297" s="10">
        <v>66200</v>
      </c>
      <c r="D297" s="11">
        <f t="shared" si="31"/>
        <v>13050.6</v>
      </c>
      <c r="E297" s="14">
        <v>0.17</v>
      </c>
      <c r="F297" s="13">
        <f t="shared" si="55"/>
        <v>11254</v>
      </c>
      <c r="G297" s="22">
        <v>1.7999999999999999E-2</v>
      </c>
      <c r="H297" s="13">
        <f t="shared" si="56"/>
        <v>1191.5999999999999</v>
      </c>
      <c r="I297" s="11">
        <v>605</v>
      </c>
      <c r="J297" s="14">
        <v>0</v>
      </c>
      <c r="K297" s="15">
        <f t="shared" si="57"/>
        <v>0</v>
      </c>
      <c r="L297" s="16">
        <f t="shared" si="58"/>
        <v>662</v>
      </c>
      <c r="M297" s="11">
        <f t="shared" si="59"/>
        <v>1025.78342</v>
      </c>
      <c r="N297" s="17">
        <f t="shared" si="60"/>
        <v>6461.6165800000017</v>
      </c>
      <c r="O297" s="18">
        <f t="shared" si="61"/>
        <v>9.7607501208459235E-2</v>
      </c>
      <c r="Q297" s="54">
        <f>Таблица25544[[#This Row],[Витрина]]*11%</f>
        <v>7282</v>
      </c>
      <c r="R297" s="56">
        <f>Таблица25544[[#This Row],[Витрина]]-Q297</f>
        <v>58918</v>
      </c>
      <c r="S297" s="57">
        <f>Таблица25544[[#This Row],[Витрина]]*8%</f>
        <v>5296</v>
      </c>
      <c r="T297" s="56">
        <f>Таблица25544[[#This Row],[Витрина]]-(Q297+S297)</f>
        <v>53622</v>
      </c>
    </row>
    <row r="298" spans="1:20" hidden="1">
      <c r="A298" s="24" t="s">
        <v>291</v>
      </c>
      <c r="B298" s="10">
        <v>45000</v>
      </c>
      <c r="C298" s="10">
        <v>66200</v>
      </c>
      <c r="D298" s="11">
        <f t="shared" si="31"/>
        <v>13050.6</v>
      </c>
      <c r="E298" s="14">
        <v>0.17</v>
      </c>
      <c r="F298" s="13">
        <f t="shared" si="55"/>
        <v>11254</v>
      </c>
      <c r="G298" s="22">
        <v>1.7999999999999999E-2</v>
      </c>
      <c r="H298" s="13">
        <f t="shared" si="56"/>
        <v>1191.5999999999999</v>
      </c>
      <c r="I298" s="11">
        <v>605</v>
      </c>
      <c r="J298" s="14">
        <v>0</v>
      </c>
      <c r="K298" s="15">
        <f t="shared" si="57"/>
        <v>0</v>
      </c>
      <c r="L298" s="16">
        <f t="shared" si="58"/>
        <v>662</v>
      </c>
      <c r="M298" s="11">
        <f t="shared" si="59"/>
        <v>1025.78342</v>
      </c>
      <c r="N298" s="17">
        <f t="shared" si="60"/>
        <v>6461.6165800000017</v>
      </c>
      <c r="O298" s="18">
        <f t="shared" si="61"/>
        <v>9.7607501208459235E-2</v>
      </c>
      <c r="Q298" s="54">
        <f>Таблица25544[[#This Row],[Витрина]]*11%</f>
        <v>7282</v>
      </c>
      <c r="R298" s="56">
        <f>Таблица25544[[#This Row],[Витрина]]-Q298</f>
        <v>58918</v>
      </c>
      <c r="S298" s="57">
        <f>Таблица25544[[#This Row],[Витрина]]*8%</f>
        <v>5296</v>
      </c>
      <c r="T298" s="56">
        <f>Таблица25544[[#This Row],[Витрина]]-(Q298+S298)</f>
        <v>53622</v>
      </c>
    </row>
    <row r="299" spans="1:20" hidden="1">
      <c r="A299" s="24" t="s">
        <v>292</v>
      </c>
      <c r="B299" s="10">
        <v>45500</v>
      </c>
      <c r="C299" s="10">
        <v>66900</v>
      </c>
      <c r="D299" s="11">
        <f t="shared" si="31"/>
        <v>13182.2</v>
      </c>
      <c r="E299" s="14">
        <v>0.17</v>
      </c>
      <c r="F299" s="13">
        <f t="shared" si="55"/>
        <v>11373</v>
      </c>
      <c r="G299" s="22">
        <v>1.7999999999999999E-2</v>
      </c>
      <c r="H299" s="13">
        <f t="shared" si="56"/>
        <v>1204.1999999999998</v>
      </c>
      <c r="I299" s="11">
        <v>605</v>
      </c>
      <c r="J299" s="14">
        <v>0</v>
      </c>
      <c r="K299" s="15">
        <f t="shared" si="57"/>
        <v>0</v>
      </c>
      <c r="L299" s="16">
        <f t="shared" si="58"/>
        <v>669</v>
      </c>
      <c r="M299" s="11">
        <f t="shared" si="59"/>
        <v>1036.7535399999999</v>
      </c>
      <c r="N299" s="17">
        <f t="shared" si="60"/>
        <v>6512.046460000005</v>
      </c>
      <c r="O299" s="18">
        <f t="shared" si="61"/>
        <v>9.7340006875934304E-2</v>
      </c>
      <c r="Q299" s="54">
        <f>Таблица25544[[#This Row],[Витрина]]*11%</f>
        <v>7359</v>
      </c>
      <c r="R299" s="56">
        <f>Таблица25544[[#This Row],[Витрина]]-Q299</f>
        <v>59541</v>
      </c>
      <c r="S299" s="57">
        <f>Таблица25544[[#This Row],[Витрина]]*8%</f>
        <v>5352</v>
      </c>
      <c r="T299" s="56">
        <f>Таблица25544[[#This Row],[Витрина]]-(Q299+S299)</f>
        <v>54189</v>
      </c>
    </row>
    <row r="300" spans="1:20" hidden="1">
      <c r="A300" s="30" t="s">
        <v>293</v>
      </c>
      <c r="D300" s="11" t="str">
        <f t="shared" si="31"/>
        <v/>
      </c>
      <c r="E300" s="14"/>
      <c r="F300" s="13" t="str">
        <f t="shared" si="55"/>
        <v/>
      </c>
      <c r="G300" s="22">
        <v>1.7999999999999999E-2</v>
      </c>
      <c r="H300" s="13" t="str">
        <f t="shared" si="56"/>
        <v/>
      </c>
      <c r="I300" s="11"/>
      <c r="J300" s="14">
        <v>0</v>
      </c>
      <c r="K300" s="15" t="str">
        <f t="shared" si="57"/>
        <v/>
      </c>
      <c r="L300" s="16">
        <f t="shared" si="58"/>
        <v>0</v>
      </c>
      <c r="M300" s="11" t="str">
        <f t="shared" si="59"/>
        <v/>
      </c>
      <c r="N300" s="17" t="str">
        <f t="shared" si="60"/>
        <v/>
      </c>
      <c r="O300" s="18" t="str">
        <f t="shared" si="61"/>
        <v/>
      </c>
      <c r="Q300" s="54">
        <f>Таблица25544[[#This Row],[Витрина]]*11%</f>
        <v>0</v>
      </c>
      <c r="R300" s="56">
        <f>Таблица25544[[#This Row],[Витрина]]-Q300</f>
        <v>0</v>
      </c>
      <c r="S300" s="57">
        <f>Таблица25544[[#This Row],[Витрина]]*8%</f>
        <v>0</v>
      </c>
      <c r="T300" s="56">
        <f>Таблица25544[[#This Row],[Витрина]]-(Q300+S300)</f>
        <v>0</v>
      </c>
    </row>
    <row r="301" spans="1:20" hidden="1">
      <c r="A301" s="24" t="s">
        <v>294</v>
      </c>
      <c r="B301" s="10">
        <v>27000</v>
      </c>
      <c r="C301" s="10">
        <v>40050</v>
      </c>
      <c r="D301" s="11">
        <f t="shared" si="31"/>
        <v>8134.4000000000005</v>
      </c>
      <c r="E301" s="14">
        <v>0.17</v>
      </c>
      <c r="F301" s="13">
        <f t="shared" si="55"/>
        <v>6808.5000000000009</v>
      </c>
      <c r="G301" s="22">
        <v>1.7999999999999999E-2</v>
      </c>
      <c r="H301" s="13">
        <f t="shared" si="56"/>
        <v>720.9</v>
      </c>
      <c r="I301" s="11">
        <v>605</v>
      </c>
      <c r="J301" s="14">
        <v>0</v>
      </c>
      <c r="K301" s="15">
        <f t="shared" si="57"/>
        <v>0</v>
      </c>
      <c r="L301" s="16">
        <f t="shared" si="58"/>
        <v>400.5</v>
      </c>
      <c r="M301" s="11">
        <f t="shared" si="59"/>
        <v>615.97107999999992</v>
      </c>
      <c r="N301" s="17">
        <f t="shared" si="60"/>
        <v>3899.1289199999956</v>
      </c>
      <c r="O301" s="18">
        <f t="shared" si="61"/>
        <v>9.7356527340823854E-2</v>
      </c>
      <c r="Q301" s="54">
        <f>Таблица25544[[#This Row],[Витрина]]*11%</f>
        <v>4405.5</v>
      </c>
      <c r="R301" s="56">
        <f>Таблица25544[[#This Row],[Витрина]]-Q301</f>
        <v>35644.5</v>
      </c>
      <c r="S301" s="57">
        <f>Таблица25544[[#This Row],[Витрина]]*8%</f>
        <v>3204</v>
      </c>
      <c r="T301" s="56">
        <f>Таблица25544[[#This Row],[Витрина]]-(Q301+S301)</f>
        <v>32440.5</v>
      </c>
    </row>
    <row r="302" spans="1:20" hidden="1">
      <c r="A302" s="24" t="s">
        <v>295</v>
      </c>
      <c r="C302" s="10">
        <v>46140</v>
      </c>
      <c r="D302" s="11">
        <f t="shared" si="31"/>
        <v>9279.32</v>
      </c>
      <c r="E302" s="14">
        <v>0.17</v>
      </c>
      <c r="F302" s="13">
        <f t="shared" si="55"/>
        <v>7843.8</v>
      </c>
      <c r="G302" s="22">
        <v>1.7999999999999999E-2</v>
      </c>
      <c r="H302" s="13">
        <f t="shared" si="56"/>
        <v>830.52</v>
      </c>
      <c r="I302" s="11">
        <v>605</v>
      </c>
      <c r="J302" s="14">
        <v>0</v>
      </c>
      <c r="K302" s="15">
        <f t="shared" si="57"/>
        <v>0</v>
      </c>
      <c r="L302" s="16">
        <f t="shared" si="58"/>
        <v>461.40000000000003</v>
      </c>
      <c r="M302" s="11">
        <f t="shared" si="59"/>
        <v>711.41112399999997</v>
      </c>
      <c r="N302" s="17">
        <f t="shared" si="60"/>
        <v>35687.868876</v>
      </c>
      <c r="O302" s="18">
        <f t="shared" si="61"/>
        <v>0.77346919973992201</v>
      </c>
      <c r="Q302" s="54">
        <f>Таблица25544[[#This Row],[Витрина]]*11%</f>
        <v>5075.3999999999996</v>
      </c>
      <c r="R302" s="56">
        <f>Таблица25544[[#This Row],[Витрина]]-Q302</f>
        <v>41064.6</v>
      </c>
      <c r="S302" s="57">
        <f>Таблица25544[[#This Row],[Витрина]]*8%</f>
        <v>3691.2000000000003</v>
      </c>
      <c r="T302" s="56">
        <f>Таблица25544[[#This Row],[Витрина]]-(Q302+S302)</f>
        <v>37373.4</v>
      </c>
    </row>
    <row r="303" spans="1:20" hidden="1">
      <c r="A303" s="24" t="s">
        <v>296</v>
      </c>
      <c r="D303" s="11" t="str">
        <f t="shared" si="31"/>
        <v/>
      </c>
      <c r="E303" s="14">
        <v>0.17</v>
      </c>
      <c r="F303" s="13" t="str">
        <f t="shared" si="55"/>
        <v/>
      </c>
      <c r="G303" s="22">
        <v>1.7999999999999999E-2</v>
      </c>
      <c r="H303" s="13" t="str">
        <f t="shared" si="56"/>
        <v/>
      </c>
      <c r="I303" s="11">
        <v>605</v>
      </c>
      <c r="J303" s="14">
        <v>0</v>
      </c>
      <c r="K303" s="15" t="str">
        <f t="shared" si="57"/>
        <v/>
      </c>
      <c r="L303" s="16">
        <f t="shared" si="58"/>
        <v>0</v>
      </c>
      <c r="M303" s="11" t="str">
        <f t="shared" si="59"/>
        <v/>
      </c>
      <c r="N303" s="17" t="str">
        <f t="shared" si="60"/>
        <v/>
      </c>
      <c r="O303" s="18" t="str">
        <f t="shared" si="61"/>
        <v/>
      </c>
      <c r="Q303" s="54">
        <f>Таблица25544[[#This Row],[Витрина]]*11%</f>
        <v>0</v>
      </c>
      <c r="R303" s="56">
        <f>Таблица25544[[#This Row],[Витрина]]-Q303</f>
        <v>0</v>
      </c>
      <c r="S303" s="57">
        <f>Таблица25544[[#This Row],[Витрина]]*8%</f>
        <v>0</v>
      </c>
      <c r="T303" s="56">
        <f>Таблица25544[[#This Row],[Витрина]]-(Q303+S303)</f>
        <v>0</v>
      </c>
    </row>
    <row r="304" spans="1:20" hidden="1">
      <c r="A304" s="24" t="s">
        <v>297</v>
      </c>
      <c r="B304" s="10">
        <v>25500</v>
      </c>
      <c r="D304" s="11" t="str">
        <f t="shared" si="31"/>
        <v/>
      </c>
      <c r="E304" s="14">
        <v>0.17</v>
      </c>
      <c r="F304" s="13" t="str">
        <f t="shared" si="55"/>
        <v/>
      </c>
      <c r="G304" s="22">
        <v>1.7999999999999999E-2</v>
      </c>
      <c r="H304" s="13" t="str">
        <f t="shared" si="56"/>
        <v/>
      </c>
      <c r="I304" s="11">
        <v>605</v>
      </c>
      <c r="J304" s="14">
        <v>0</v>
      </c>
      <c r="K304" s="15" t="str">
        <f t="shared" si="57"/>
        <v/>
      </c>
      <c r="L304" s="16">
        <f t="shared" si="58"/>
        <v>0</v>
      </c>
      <c r="M304" s="11" t="str">
        <f t="shared" si="59"/>
        <v/>
      </c>
      <c r="N304" s="17" t="str">
        <f t="shared" si="60"/>
        <v/>
      </c>
      <c r="O304" s="18" t="str">
        <f t="shared" si="61"/>
        <v/>
      </c>
      <c r="Q304" s="54">
        <f>Таблица25544[[#This Row],[Витрина]]*11%</f>
        <v>0</v>
      </c>
      <c r="R304" s="56">
        <f>Таблица25544[[#This Row],[Витрина]]-Q304</f>
        <v>0</v>
      </c>
      <c r="S304" s="57">
        <f>Таблица25544[[#This Row],[Витрина]]*8%</f>
        <v>0</v>
      </c>
      <c r="T304" s="56">
        <f>Таблица25544[[#This Row],[Витрина]]-(Q304+S304)</f>
        <v>0</v>
      </c>
    </row>
    <row r="305" spans="1:20" hidden="1">
      <c r="A305" s="30" t="s">
        <v>298</v>
      </c>
      <c r="D305" s="11" t="str">
        <f t="shared" si="31"/>
        <v/>
      </c>
      <c r="E305" s="14"/>
      <c r="F305" s="13" t="str">
        <f t="shared" si="55"/>
        <v/>
      </c>
      <c r="G305" s="22">
        <v>1.7999999999999999E-2</v>
      </c>
      <c r="H305" s="13" t="str">
        <f t="shared" si="56"/>
        <v/>
      </c>
      <c r="I305" s="11"/>
      <c r="J305" s="14">
        <v>0</v>
      </c>
      <c r="K305" s="15" t="str">
        <f t="shared" si="57"/>
        <v/>
      </c>
      <c r="L305" s="16">
        <f t="shared" si="58"/>
        <v>0</v>
      </c>
      <c r="M305" s="11" t="str">
        <f t="shared" si="59"/>
        <v/>
      </c>
      <c r="N305" s="17" t="str">
        <f t="shared" si="60"/>
        <v/>
      </c>
      <c r="O305" s="18" t="str">
        <f t="shared" si="61"/>
        <v/>
      </c>
      <c r="Q305" s="54">
        <f>Таблица25544[[#This Row],[Витрина]]*11%</f>
        <v>0</v>
      </c>
      <c r="R305" s="56">
        <f>Таблица25544[[#This Row],[Витрина]]-Q305</f>
        <v>0</v>
      </c>
      <c r="S305" s="57">
        <f>Таблица25544[[#This Row],[Витрина]]*8%</f>
        <v>0</v>
      </c>
      <c r="T305" s="56">
        <f>Таблица25544[[#This Row],[Витрина]]-(Q305+S305)</f>
        <v>0</v>
      </c>
    </row>
    <row r="306" spans="1:20" hidden="1">
      <c r="A306" s="24" t="s">
        <v>299</v>
      </c>
      <c r="B306" s="10">
        <v>34000</v>
      </c>
      <c r="C306" s="10">
        <v>50200</v>
      </c>
      <c r="D306" s="11">
        <f t="shared" si="31"/>
        <v>10042.6</v>
      </c>
      <c r="E306" s="14">
        <v>0.17</v>
      </c>
      <c r="F306" s="13">
        <f t="shared" si="55"/>
        <v>8534</v>
      </c>
      <c r="G306" s="22">
        <v>1.7999999999999999E-2</v>
      </c>
      <c r="H306" s="13">
        <f t="shared" si="56"/>
        <v>903.59999999999991</v>
      </c>
      <c r="I306" s="11">
        <v>605</v>
      </c>
      <c r="J306" s="14">
        <v>0</v>
      </c>
      <c r="K306" s="15">
        <f t="shared" si="57"/>
        <v>0</v>
      </c>
      <c r="L306" s="16">
        <f t="shared" si="58"/>
        <v>502</v>
      </c>
      <c r="M306" s="11">
        <f t="shared" si="59"/>
        <v>775.0378199999999</v>
      </c>
      <c r="N306" s="17">
        <f t="shared" si="60"/>
        <v>4880.3621800000037</v>
      </c>
      <c r="O306" s="18">
        <f t="shared" si="61"/>
        <v>9.7218370119521988E-2</v>
      </c>
      <c r="Q306" s="54">
        <f>Таблица25544[[#This Row],[Витрина]]*11%</f>
        <v>5522</v>
      </c>
      <c r="R306" s="56">
        <f>Таблица25544[[#This Row],[Витрина]]-Q306</f>
        <v>44678</v>
      </c>
      <c r="S306" s="57">
        <f>Таблица25544[[#This Row],[Витрина]]*8%</f>
        <v>4016</v>
      </c>
      <c r="T306" s="56">
        <f>Таблица25544[[#This Row],[Витрина]]-(Q306+S306)</f>
        <v>40662</v>
      </c>
    </row>
    <row r="307" spans="1:20" hidden="1">
      <c r="A307" s="24" t="s">
        <v>300</v>
      </c>
      <c r="B307" s="10">
        <v>34300</v>
      </c>
      <c r="C307" s="10">
        <v>50650</v>
      </c>
      <c r="D307" s="11">
        <f t="shared" si="31"/>
        <v>10127.200000000001</v>
      </c>
      <c r="E307" s="14">
        <v>0.17</v>
      </c>
      <c r="F307" s="13">
        <f t="shared" si="55"/>
        <v>8610.5</v>
      </c>
      <c r="G307" s="22">
        <v>1.7999999999999999E-2</v>
      </c>
      <c r="H307" s="13">
        <f t="shared" si="56"/>
        <v>911.69999999999993</v>
      </c>
      <c r="I307" s="11">
        <v>605</v>
      </c>
      <c r="J307" s="14">
        <v>0</v>
      </c>
      <c r="K307" s="15">
        <f t="shared" si="57"/>
        <v>0</v>
      </c>
      <c r="L307" s="16">
        <f t="shared" si="58"/>
        <v>506.5</v>
      </c>
      <c r="M307" s="11">
        <f t="shared" si="59"/>
        <v>782.09003999999993</v>
      </c>
      <c r="N307" s="17">
        <f t="shared" si="60"/>
        <v>4934.2099600000001</v>
      </c>
      <c r="O307" s="18">
        <f t="shared" si="61"/>
        <v>9.7417768213228034E-2</v>
      </c>
      <c r="Q307" s="54">
        <f>Таблица25544[[#This Row],[Витрина]]*11%</f>
        <v>5571.5</v>
      </c>
      <c r="R307" s="56">
        <f>Таблица25544[[#This Row],[Витрина]]-Q307</f>
        <v>45078.5</v>
      </c>
      <c r="S307" s="57">
        <f>Таблица25544[[#This Row],[Витрина]]*8%</f>
        <v>4052</v>
      </c>
      <c r="T307" s="56">
        <f>Таблица25544[[#This Row],[Витрина]]-(Q307+S307)</f>
        <v>41026.5</v>
      </c>
    </row>
    <row r="308" spans="1:20" hidden="1">
      <c r="A308" s="24" t="s">
        <v>301</v>
      </c>
      <c r="D308" s="11" t="str">
        <f t="shared" si="31"/>
        <v/>
      </c>
      <c r="E308" s="14">
        <v>0.17</v>
      </c>
      <c r="F308" s="13" t="str">
        <f t="shared" si="55"/>
        <v/>
      </c>
      <c r="G308" s="22">
        <v>1.7999999999999999E-2</v>
      </c>
      <c r="H308" s="13" t="str">
        <f t="shared" si="56"/>
        <v/>
      </c>
      <c r="I308" s="11">
        <v>605</v>
      </c>
      <c r="J308" s="14">
        <v>0</v>
      </c>
      <c r="K308" s="15" t="str">
        <f t="shared" si="57"/>
        <v/>
      </c>
      <c r="L308" s="16">
        <f t="shared" si="58"/>
        <v>0</v>
      </c>
      <c r="M308" s="11" t="str">
        <f t="shared" si="59"/>
        <v/>
      </c>
      <c r="N308" s="17" t="str">
        <f t="shared" si="60"/>
        <v/>
      </c>
      <c r="O308" s="18" t="str">
        <f t="shared" si="61"/>
        <v/>
      </c>
      <c r="Q308" s="54">
        <f>Таблица25544[[#This Row],[Витрина]]*11%</f>
        <v>0</v>
      </c>
      <c r="R308" s="56">
        <f>Таблица25544[[#This Row],[Витрина]]-Q308</f>
        <v>0</v>
      </c>
      <c r="S308" s="57">
        <f>Таблица25544[[#This Row],[Витрина]]*8%</f>
        <v>0</v>
      </c>
      <c r="T308" s="56">
        <f>Таблица25544[[#This Row],[Витрина]]-(Q308+S308)</f>
        <v>0</v>
      </c>
    </row>
    <row r="309" spans="1:20" hidden="1">
      <c r="A309" s="24" t="s">
        <v>302</v>
      </c>
      <c r="D309" s="11" t="str">
        <f t="shared" si="31"/>
        <v/>
      </c>
      <c r="E309" s="14">
        <v>0.17</v>
      </c>
      <c r="F309" s="13" t="str">
        <f t="shared" si="55"/>
        <v/>
      </c>
      <c r="G309" s="22">
        <v>1.7999999999999999E-2</v>
      </c>
      <c r="H309" s="13" t="str">
        <f t="shared" si="56"/>
        <v/>
      </c>
      <c r="I309" s="11">
        <v>605</v>
      </c>
      <c r="J309" s="14">
        <v>0</v>
      </c>
      <c r="K309" s="15" t="str">
        <f t="shared" si="57"/>
        <v/>
      </c>
      <c r="L309" s="16">
        <f t="shared" si="58"/>
        <v>0</v>
      </c>
      <c r="M309" s="11" t="str">
        <f t="shared" si="59"/>
        <v/>
      </c>
      <c r="N309" s="17" t="str">
        <f t="shared" si="60"/>
        <v/>
      </c>
      <c r="O309" s="18" t="str">
        <f t="shared" si="61"/>
        <v/>
      </c>
      <c r="Q309" s="54">
        <f>Таблица25544[[#This Row],[Витрина]]*11%</f>
        <v>0</v>
      </c>
      <c r="R309" s="56">
        <f>Таблица25544[[#This Row],[Витрина]]-Q309</f>
        <v>0</v>
      </c>
      <c r="S309" s="57">
        <f>Таблица25544[[#This Row],[Витрина]]*8%</f>
        <v>0</v>
      </c>
      <c r="T309" s="56">
        <f>Таблица25544[[#This Row],[Витрина]]-(Q309+S309)</f>
        <v>0</v>
      </c>
    </row>
    <row r="310" spans="1:20" hidden="1">
      <c r="A310" s="30" t="s">
        <v>303</v>
      </c>
      <c r="D310" s="11" t="str">
        <f t="shared" si="31"/>
        <v/>
      </c>
      <c r="E310" s="14"/>
      <c r="F310" s="13" t="str">
        <f t="shared" si="55"/>
        <v/>
      </c>
      <c r="G310" s="22">
        <v>1.7999999999999999E-2</v>
      </c>
      <c r="H310" s="13" t="str">
        <f t="shared" si="56"/>
        <v/>
      </c>
      <c r="I310" s="11"/>
      <c r="J310" s="14">
        <v>0</v>
      </c>
      <c r="K310" s="15" t="str">
        <f t="shared" si="57"/>
        <v/>
      </c>
      <c r="L310" s="16">
        <f t="shared" si="58"/>
        <v>0</v>
      </c>
      <c r="M310" s="11" t="str">
        <f t="shared" si="59"/>
        <v/>
      </c>
      <c r="N310" s="17" t="str">
        <f t="shared" si="60"/>
        <v/>
      </c>
      <c r="O310" s="18" t="str">
        <f t="shared" si="61"/>
        <v/>
      </c>
      <c r="Q310" s="54">
        <f>Таблица25544[[#This Row],[Витрина]]*11%</f>
        <v>0</v>
      </c>
      <c r="R310" s="56">
        <f>Таблица25544[[#This Row],[Витрина]]-Q310</f>
        <v>0</v>
      </c>
      <c r="S310" s="57">
        <f>Таблица25544[[#This Row],[Витрина]]*8%</f>
        <v>0</v>
      </c>
      <c r="T310" s="56">
        <f>Таблица25544[[#This Row],[Витрина]]-(Q310+S310)</f>
        <v>0</v>
      </c>
    </row>
    <row r="311" spans="1:20" hidden="1">
      <c r="A311" s="24" t="s">
        <v>304</v>
      </c>
      <c r="B311" s="10">
        <v>27900</v>
      </c>
      <c r="C311" s="10">
        <v>40990</v>
      </c>
      <c r="D311" s="11">
        <f t="shared" si="31"/>
        <v>8311.119999999999</v>
      </c>
      <c r="E311" s="14">
        <v>0.17</v>
      </c>
      <c r="F311" s="13">
        <f t="shared" si="55"/>
        <v>6968.3</v>
      </c>
      <c r="G311" s="22">
        <v>1.7999999999999999E-2</v>
      </c>
      <c r="H311" s="13">
        <f t="shared" si="56"/>
        <v>737.81999999999994</v>
      </c>
      <c r="I311" s="11">
        <v>605</v>
      </c>
      <c r="J311" s="14">
        <v>0</v>
      </c>
      <c r="K311" s="15">
        <f t="shared" si="57"/>
        <v>0</v>
      </c>
      <c r="L311" s="16">
        <f t="shared" si="58"/>
        <v>409.90000000000003</v>
      </c>
      <c r="M311" s="11">
        <f t="shared" si="59"/>
        <v>630.70238399999994</v>
      </c>
      <c r="N311" s="17">
        <f t="shared" si="60"/>
        <v>3738.2776160000067</v>
      </c>
      <c r="O311" s="18">
        <f t="shared" si="61"/>
        <v>9.119974666991966E-2</v>
      </c>
      <c r="Q311" s="54">
        <f>Таблица25544[[#This Row],[Витрина]]*11%</f>
        <v>4508.8999999999996</v>
      </c>
      <c r="R311" s="56">
        <f>Таблица25544[[#This Row],[Витрина]]-Q311</f>
        <v>36481.1</v>
      </c>
      <c r="S311" s="57">
        <f>Таблица25544[[#This Row],[Витрина]]*8%</f>
        <v>3279.2000000000003</v>
      </c>
      <c r="T311" s="56">
        <f>Таблица25544[[#This Row],[Витрина]]-(Q311+S311)</f>
        <v>33201.9</v>
      </c>
    </row>
    <row r="312" spans="1:20" hidden="1">
      <c r="A312" s="24" t="s">
        <v>305</v>
      </c>
      <c r="B312" s="10">
        <v>29000</v>
      </c>
      <c r="C312" s="10">
        <v>42690</v>
      </c>
      <c r="D312" s="11">
        <f t="shared" si="31"/>
        <v>8630.7200000000012</v>
      </c>
      <c r="E312" s="14">
        <v>0.17</v>
      </c>
      <c r="F312" s="13">
        <f t="shared" si="55"/>
        <v>7257.3</v>
      </c>
      <c r="G312" s="22">
        <v>1.7999999999999999E-2</v>
      </c>
      <c r="H312" s="13">
        <f t="shared" si="56"/>
        <v>768.42</v>
      </c>
      <c r="I312" s="11">
        <v>605</v>
      </c>
      <c r="J312" s="14">
        <v>0</v>
      </c>
      <c r="K312" s="15">
        <f t="shared" si="57"/>
        <v>0</v>
      </c>
      <c r="L312" s="16">
        <f t="shared" si="58"/>
        <v>426.90000000000003</v>
      </c>
      <c r="M312" s="11">
        <f t="shared" si="59"/>
        <v>657.3441039999999</v>
      </c>
      <c r="N312" s="17">
        <f t="shared" si="60"/>
        <v>3975.035895999994</v>
      </c>
      <c r="O312" s="18">
        <f t="shared" si="61"/>
        <v>9.3113982103536982E-2</v>
      </c>
      <c r="Q312" s="54">
        <f>Таблица25544[[#This Row],[Витрина]]*11%</f>
        <v>4695.8999999999996</v>
      </c>
      <c r="R312" s="56">
        <f>Таблица25544[[#This Row],[Витрина]]-Q312</f>
        <v>37994.1</v>
      </c>
      <c r="S312" s="57">
        <f>Таблица25544[[#This Row],[Витрина]]*8%</f>
        <v>3415.2000000000003</v>
      </c>
      <c r="T312" s="56">
        <f>Таблица25544[[#This Row],[Витрина]]-(Q312+S312)</f>
        <v>34578.9</v>
      </c>
    </row>
    <row r="313" spans="1:20" hidden="1">
      <c r="A313" s="24" t="s">
        <v>306</v>
      </c>
      <c r="D313" s="11" t="str">
        <f t="shared" si="31"/>
        <v/>
      </c>
      <c r="E313" s="14">
        <v>0.17</v>
      </c>
      <c r="F313" s="13" t="str">
        <f t="shared" si="55"/>
        <v/>
      </c>
      <c r="G313" s="22">
        <v>1.7999999999999999E-2</v>
      </c>
      <c r="H313" s="13" t="str">
        <f t="shared" si="56"/>
        <v/>
      </c>
      <c r="I313" s="11">
        <v>605</v>
      </c>
      <c r="J313" s="14">
        <v>0</v>
      </c>
      <c r="K313" s="15" t="str">
        <f t="shared" si="57"/>
        <v/>
      </c>
      <c r="L313" s="16">
        <f t="shared" si="58"/>
        <v>0</v>
      </c>
      <c r="M313" s="11" t="str">
        <f t="shared" si="59"/>
        <v/>
      </c>
      <c r="N313" s="17" t="str">
        <f t="shared" si="60"/>
        <v/>
      </c>
      <c r="O313" s="18" t="str">
        <f t="shared" si="61"/>
        <v/>
      </c>
      <c r="Q313" s="54">
        <f>Таблица25544[[#This Row],[Витрина]]*11%</f>
        <v>0</v>
      </c>
      <c r="R313" s="56">
        <f>Таблица25544[[#This Row],[Витрина]]-Q313</f>
        <v>0</v>
      </c>
      <c r="S313" s="57">
        <f>Таблица25544[[#This Row],[Витрина]]*8%</f>
        <v>0</v>
      </c>
      <c r="T313" s="56">
        <f>Таблица25544[[#This Row],[Витрина]]-(Q313+S313)</f>
        <v>0</v>
      </c>
    </row>
    <row r="314" spans="1:20" hidden="1">
      <c r="A314" s="24" t="s">
        <v>307</v>
      </c>
      <c r="B314" s="10">
        <v>29000</v>
      </c>
      <c r="C314" s="10">
        <v>42690</v>
      </c>
      <c r="D314" s="11">
        <f t="shared" si="31"/>
        <v>8630.7200000000012</v>
      </c>
      <c r="E314" s="14">
        <v>0.17</v>
      </c>
      <c r="F314" s="13">
        <f t="shared" si="55"/>
        <v>7257.3</v>
      </c>
      <c r="G314" s="22">
        <v>1.7999999999999999E-2</v>
      </c>
      <c r="H314" s="13">
        <f t="shared" si="56"/>
        <v>768.42</v>
      </c>
      <c r="I314" s="11">
        <v>605</v>
      </c>
      <c r="J314" s="14">
        <v>0</v>
      </c>
      <c r="K314" s="15">
        <f t="shared" si="57"/>
        <v>0</v>
      </c>
      <c r="L314" s="16">
        <f t="shared" si="58"/>
        <v>426.90000000000003</v>
      </c>
      <c r="M314" s="11">
        <f t="shared" si="59"/>
        <v>657.3441039999999</v>
      </c>
      <c r="N314" s="17">
        <f t="shared" si="60"/>
        <v>3975.035895999994</v>
      </c>
      <c r="O314" s="18">
        <f t="shared" si="61"/>
        <v>9.3113982103536982E-2</v>
      </c>
      <c r="Q314" s="54">
        <f>Таблица25544[[#This Row],[Витрина]]*11%</f>
        <v>4695.8999999999996</v>
      </c>
      <c r="R314" s="56">
        <f>Таблица25544[[#This Row],[Витрина]]-Q314</f>
        <v>37994.1</v>
      </c>
      <c r="S314" s="57">
        <f>Таблица25544[[#This Row],[Витрина]]*8%</f>
        <v>3415.2000000000003</v>
      </c>
      <c r="T314" s="56">
        <f>Таблица25544[[#This Row],[Витрина]]-(Q314+S314)</f>
        <v>34578.9</v>
      </c>
    </row>
    <row r="315" spans="1:20" hidden="1">
      <c r="A315" s="30" t="s">
        <v>308</v>
      </c>
      <c r="D315" s="11" t="str">
        <f t="shared" si="31"/>
        <v/>
      </c>
      <c r="E315" s="14"/>
      <c r="F315" s="13" t="str">
        <f t="shared" si="55"/>
        <v/>
      </c>
      <c r="G315" s="22">
        <v>1.7999999999999999E-2</v>
      </c>
      <c r="H315" s="13" t="str">
        <f t="shared" si="56"/>
        <v/>
      </c>
      <c r="I315" s="11"/>
      <c r="J315" s="14">
        <v>0</v>
      </c>
      <c r="K315" s="15" t="str">
        <f t="shared" si="57"/>
        <v/>
      </c>
      <c r="L315" s="16">
        <f t="shared" si="58"/>
        <v>0</v>
      </c>
      <c r="M315" s="11" t="str">
        <f t="shared" si="59"/>
        <v/>
      </c>
      <c r="N315" s="17" t="str">
        <f t="shared" si="60"/>
        <v/>
      </c>
      <c r="O315" s="18" t="str">
        <f t="shared" si="61"/>
        <v/>
      </c>
      <c r="Q315" s="54">
        <f>Таблица25544[[#This Row],[Витрина]]*11%</f>
        <v>0</v>
      </c>
      <c r="R315" s="56">
        <f>Таблица25544[[#This Row],[Витрина]]-Q315</f>
        <v>0</v>
      </c>
      <c r="S315" s="57">
        <f>Таблица25544[[#This Row],[Витрина]]*8%</f>
        <v>0</v>
      </c>
      <c r="T315" s="56">
        <f>Таблица25544[[#This Row],[Витрина]]-(Q315+S315)</f>
        <v>0</v>
      </c>
    </row>
    <row r="316" spans="1:20" hidden="1">
      <c r="A316" s="24" t="s">
        <v>309</v>
      </c>
      <c r="B316" s="10">
        <v>35000</v>
      </c>
      <c r="C316" s="10">
        <v>51290</v>
      </c>
      <c r="D316" s="11">
        <f t="shared" si="31"/>
        <v>10247.52</v>
      </c>
      <c r="E316" s="14">
        <v>0.17</v>
      </c>
      <c r="F316" s="13">
        <f t="shared" si="55"/>
        <v>8719.3000000000011</v>
      </c>
      <c r="G316" s="22">
        <v>1.7999999999999999E-2</v>
      </c>
      <c r="H316" s="13">
        <f t="shared" si="56"/>
        <v>923.21999999999991</v>
      </c>
      <c r="I316" s="11">
        <v>605</v>
      </c>
      <c r="J316" s="14">
        <v>0</v>
      </c>
      <c r="K316" s="15">
        <f t="shared" si="57"/>
        <v>0</v>
      </c>
      <c r="L316" s="16">
        <f t="shared" si="58"/>
        <v>512.9</v>
      </c>
      <c r="M316" s="11">
        <f t="shared" si="59"/>
        <v>792.11986399999978</v>
      </c>
      <c r="N316" s="17">
        <f t="shared" si="60"/>
        <v>4737.4601359999942</v>
      </c>
      <c r="O316" s="18">
        <f t="shared" si="61"/>
        <v>9.2366155897835728E-2</v>
      </c>
      <c r="Q316" s="54">
        <f>Таблица25544[[#This Row],[Витрина]]*11%</f>
        <v>5641.9</v>
      </c>
      <c r="R316" s="56">
        <f>Таблица25544[[#This Row],[Витрина]]-Q316</f>
        <v>45648.1</v>
      </c>
      <c r="S316" s="57">
        <f>Таблица25544[[#This Row],[Витрина]]*8%</f>
        <v>4103.2</v>
      </c>
      <c r="T316" s="56">
        <f>Таблица25544[[#This Row],[Витрина]]-(Q316+S316)</f>
        <v>41544.9</v>
      </c>
    </row>
    <row r="317" spans="1:20" hidden="1">
      <c r="A317" s="24" t="s">
        <v>310</v>
      </c>
      <c r="B317" s="10">
        <v>37500</v>
      </c>
      <c r="C317" s="10">
        <v>54890</v>
      </c>
      <c r="D317" s="11">
        <f t="shared" si="31"/>
        <v>10924.320000000002</v>
      </c>
      <c r="E317" s="14">
        <v>0.17</v>
      </c>
      <c r="F317" s="13">
        <f t="shared" si="55"/>
        <v>9331.3000000000011</v>
      </c>
      <c r="G317" s="22">
        <v>1.7999999999999999E-2</v>
      </c>
      <c r="H317" s="13">
        <f t="shared" si="56"/>
        <v>988.02</v>
      </c>
      <c r="I317" s="11">
        <v>605</v>
      </c>
      <c r="J317" s="14">
        <v>0</v>
      </c>
      <c r="K317" s="15">
        <f t="shared" si="57"/>
        <v>0</v>
      </c>
      <c r="L317" s="16">
        <f t="shared" si="58"/>
        <v>548.9</v>
      </c>
      <c r="M317" s="11">
        <f t="shared" si="59"/>
        <v>848.53762399999994</v>
      </c>
      <c r="N317" s="17">
        <f t="shared" si="60"/>
        <v>5068.242376000002</v>
      </c>
      <c r="O317" s="18">
        <f t="shared" si="61"/>
        <v>9.2334530442703622E-2</v>
      </c>
      <c r="Q317" s="54">
        <f>Таблица25544[[#This Row],[Витрина]]*11%</f>
        <v>6037.9</v>
      </c>
      <c r="R317" s="56">
        <f>Таблица25544[[#This Row],[Витрина]]-Q317</f>
        <v>48852.1</v>
      </c>
      <c r="S317" s="57">
        <f>Таблица25544[[#This Row],[Витрина]]*8%</f>
        <v>4391.2</v>
      </c>
      <c r="T317" s="56">
        <f>Таблица25544[[#This Row],[Витрина]]-(Q317+S317)</f>
        <v>44460.9</v>
      </c>
    </row>
    <row r="318" spans="1:20" hidden="1">
      <c r="A318" s="24" t="s">
        <v>311</v>
      </c>
      <c r="D318" s="11" t="str">
        <f t="shared" si="31"/>
        <v/>
      </c>
      <c r="E318" s="14">
        <v>0.17</v>
      </c>
      <c r="F318" s="13" t="str">
        <f t="shared" si="55"/>
        <v/>
      </c>
      <c r="G318" s="22">
        <v>1.7999999999999999E-2</v>
      </c>
      <c r="H318" s="13" t="str">
        <f t="shared" si="56"/>
        <v/>
      </c>
      <c r="I318" s="11">
        <v>605</v>
      </c>
      <c r="J318" s="14">
        <v>0</v>
      </c>
      <c r="K318" s="15" t="str">
        <f t="shared" si="57"/>
        <v/>
      </c>
      <c r="L318" s="16">
        <f t="shared" si="58"/>
        <v>0</v>
      </c>
      <c r="M318" s="11" t="str">
        <f t="shared" si="59"/>
        <v/>
      </c>
      <c r="N318" s="17" t="str">
        <f t="shared" si="60"/>
        <v/>
      </c>
      <c r="O318" s="18" t="str">
        <f t="shared" si="61"/>
        <v/>
      </c>
      <c r="Q318" s="54">
        <f>Таблица25544[[#This Row],[Витрина]]*11%</f>
        <v>0</v>
      </c>
      <c r="R318" s="56">
        <f>Таблица25544[[#This Row],[Витрина]]-Q318</f>
        <v>0</v>
      </c>
      <c r="S318" s="57">
        <f>Таблица25544[[#This Row],[Витрина]]*8%</f>
        <v>0</v>
      </c>
      <c r="T318" s="56">
        <f>Таблица25544[[#This Row],[Витрина]]-(Q318+S318)</f>
        <v>0</v>
      </c>
    </row>
    <row r="319" spans="1:20" hidden="1">
      <c r="A319" s="24" t="s">
        <v>312</v>
      </c>
      <c r="B319" s="10">
        <v>35700</v>
      </c>
      <c r="C319" s="10">
        <v>52290</v>
      </c>
      <c r="D319" s="11">
        <f t="shared" ref="D319:D503" si="62">IF(AND(F319&lt;&gt;"",H319&lt;&gt;"",I319&lt;&gt;"",K319&lt;&gt;""),F319+H319+I319+K319,"")</f>
        <v>10435.52</v>
      </c>
      <c r="E319" s="14">
        <v>0.17</v>
      </c>
      <c r="F319" s="13">
        <f t="shared" si="55"/>
        <v>8889.3000000000011</v>
      </c>
      <c r="G319" s="22">
        <v>1.7999999999999999E-2</v>
      </c>
      <c r="H319" s="13">
        <f t="shared" si="56"/>
        <v>941.21999999999991</v>
      </c>
      <c r="I319" s="11">
        <v>605</v>
      </c>
      <c r="J319" s="14">
        <v>0</v>
      </c>
      <c r="K319" s="15">
        <f t="shared" si="57"/>
        <v>0</v>
      </c>
      <c r="L319" s="16">
        <f t="shared" si="58"/>
        <v>522.9</v>
      </c>
      <c r="M319" s="11">
        <f t="shared" si="59"/>
        <v>807.79146399999979</v>
      </c>
      <c r="N319" s="17">
        <f t="shared" si="60"/>
        <v>4823.7885359999927</v>
      </c>
      <c r="O319" s="18">
        <f t="shared" si="61"/>
        <v>9.2250689156626361E-2</v>
      </c>
      <c r="Q319" s="54">
        <f>Таблица25544[[#This Row],[Витрина]]*11%</f>
        <v>5751.9</v>
      </c>
      <c r="R319" s="56">
        <f>Таблица25544[[#This Row],[Витрина]]-Q319</f>
        <v>46538.1</v>
      </c>
      <c r="S319" s="57">
        <f>Таблица25544[[#This Row],[Витрина]]*8%</f>
        <v>4183.2</v>
      </c>
      <c r="T319" s="56">
        <f>Таблица25544[[#This Row],[Витрина]]-(Q319+S319)</f>
        <v>42354.9</v>
      </c>
    </row>
    <row r="320" spans="1:20" hidden="1">
      <c r="A320" s="30" t="s">
        <v>313</v>
      </c>
      <c r="D320" s="11" t="str">
        <f t="shared" si="62"/>
        <v/>
      </c>
      <c r="E320" s="14"/>
      <c r="F320" s="13" t="str">
        <f t="shared" ref="F320:F384" si="63">IF(AND(C320&lt;&gt;"",E320&lt;&gt;""),C320*E320,"")</f>
        <v/>
      </c>
      <c r="G320" s="22">
        <v>1.7999999999999999E-2</v>
      </c>
      <c r="H320" s="13" t="str">
        <f t="shared" ref="H320:H384" si="64">IF(AND(C320&lt;&gt;"",G320&lt;&gt;""),C320*G320,"")</f>
        <v/>
      </c>
      <c r="I320" s="11"/>
      <c r="J320" s="14">
        <v>0</v>
      </c>
      <c r="K320" s="15" t="str">
        <f t="shared" ref="K320:K384" si="65">IF(AND(C320&lt;&gt;"",J320&lt;&gt;""),C320*J320,"")</f>
        <v/>
      </c>
      <c r="L320" s="16">
        <f t="shared" ref="L320:L384" si="66">IFERROR(C320*1%," ")</f>
        <v>0</v>
      </c>
      <c r="M320" s="11" t="str">
        <f t="shared" ref="M320:M384" si="67">IFERROR((C320-D320)*1.93%," ")</f>
        <v/>
      </c>
      <c r="N320" s="17" t="str">
        <f t="shared" ref="N320:N384" si="68">IF(AND(C320&lt;&gt;"",D320&lt;&gt;"",L320&lt;&gt;""),C320-(B320+D320+L320+M320),"")</f>
        <v/>
      </c>
      <c r="O320" s="18" t="str">
        <f t="shared" ref="O320:O384" si="69">IFERROR((N320/C320)*100%," ")</f>
        <v/>
      </c>
      <c r="Q320" s="54">
        <f>Таблица25544[[#This Row],[Витрина]]*11%</f>
        <v>0</v>
      </c>
      <c r="R320" s="56">
        <f>Таблица25544[[#This Row],[Витрина]]-Q320</f>
        <v>0</v>
      </c>
      <c r="S320" s="57">
        <f>Таблица25544[[#This Row],[Витрина]]*8%</f>
        <v>0</v>
      </c>
      <c r="T320" s="56">
        <f>Таблица25544[[#This Row],[Витрина]]-(Q320+S320)</f>
        <v>0</v>
      </c>
    </row>
    <row r="321" spans="1:20" hidden="1">
      <c r="A321" s="24" t="s">
        <v>314</v>
      </c>
      <c r="D321" s="11" t="str">
        <f t="shared" si="62"/>
        <v/>
      </c>
      <c r="E321" s="14">
        <v>0.17</v>
      </c>
      <c r="F321" s="13" t="str">
        <f t="shared" si="63"/>
        <v/>
      </c>
      <c r="G321" s="22">
        <v>1.7999999999999999E-2</v>
      </c>
      <c r="H321" s="13" t="str">
        <f t="shared" si="64"/>
        <v/>
      </c>
      <c r="I321" s="11">
        <v>605</v>
      </c>
      <c r="J321" s="14">
        <v>0</v>
      </c>
      <c r="K321" s="15" t="str">
        <f t="shared" si="65"/>
        <v/>
      </c>
      <c r="L321" s="16">
        <f t="shared" si="66"/>
        <v>0</v>
      </c>
      <c r="M321" s="11" t="str">
        <f t="shared" si="67"/>
        <v/>
      </c>
      <c r="N321" s="17" t="str">
        <f t="shared" si="68"/>
        <v/>
      </c>
      <c r="O321" s="18" t="str">
        <f t="shared" si="69"/>
        <v/>
      </c>
      <c r="Q321" s="54">
        <f>Таблица25544[[#This Row],[Витрина]]*11%</f>
        <v>0</v>
      </c>
      <c r="R321" s="56">
        <f>Таблица25544[[#This Row],[Витрина]]-Q321</f>
        <v>0</v>
      </c>
      <c r="S321" s="57">
        <f>Таблица25544[[#This Row],[Витрина]]*8%</f>
        <v>0</v>
      </c>
      <c r="T321" s="56">
        <f>Таблица25544[[#This Row],[Витрина]]-(Q321+S321)</f>
        <v>0</v>
      </c>
    </row>
    <row r="322" spans="1:20" hidden="1">
      <c r="D322" s="11" t="str">
        <f>IF(AND(F322&lt;&gt;"",H322&lt;&gt;"",I322&lt;&gt;"",K322&lt;&gt;""),F322+H322+I322+K322,"")</f>
        <v/>
      </c>
      <c r="E322" s="14"/>
      <c r="F322" s="13" t="str">
        <f t="shared" si="63"/>
        <v/>
      </c>
      <c r="G322" s="22">
        <v>1.7999999999999999E-2</v>
      </c>
      <c r="H322" s="13" t="str">
        <f t="shared" si="64"/>
        <v/>
      </c>
      <c r="I322" s="11"/>
      <c r="J322" s="14">
        <v>0</v>
      </c>
      <c r="K322" s="15" t="str">
        <f t="shared" si="65"/>
        <v/>
      </c>
      <c r="L322" s="16">
        <f t="shared" si="66"/>
        <v>0</v>
      </c>
      <c r="M322" s="11" t="str">
        <f t="shared" si="67"/>
        <v/>
      </c>
      <c r="N322" s="17" t="str">
        <f t="shared" si="68"/>
        <v/>
      </c>
      <c r="O322" s="18" t="str">
        <f t="shared" si="69"/>
        <v/>
      </c>
      <c r="Q322" s="54">
        <f>Таблица25544[[#This Row],[Витрина]]*11%</f>
        <v>0</v>
      </c>
      <c r="R322" s="56">
        <f>Таблица25544[[#This Row],[Витрина]]-Q322</f>
        <v>0</v>
      </c>
      <c r="S322" s="57">
        <f>Таблица25544[[#This Row],[Витрина]]*8%</f>
        <v>0</v>
      </c>
      <c r="T322" s="56">
        <f>Таблица25544[[#This Row],[Витрина]]-(Q322+S322)</f>
        <v>0</v>
      </c>
    </row>
    <row r="323" spans="1:20" hidden="1">
      <c r="A323" s="24" t="s">
        <v>315</v>
      </c>
      <c r="D323" s="11" t="str">
        <f t="shared" si="62"/>
        <v/>
      </c>
      <c r="E323" s="14">
        <v>0.17</v>
      </c>
      <c r="F323" s="13" t="str">
        <f t="shared" si="63"/>
        <v/>
      </c>
      <c r="G323" s="22">
        <v>1.7999999999999999E-2</v>
      </c>
      <c r="H323" s="13" t="str">
        <f t="shared" si="64"/>
        <v/>
      </c>
      <c r="I323" s="11">
        <v>605</v>
      </c>
      <c r="J323" s="14">
        <v>0</v>
      </c>
      <c r="K323" s="15" t="str">
        <f t="shared" si="65"/>
        <v/>
      </c>
      <c r="L323" s="16">
        <f t="shared" si="66"/>
        <v>0</v>
      </c>
      <c r="M323" s="11" t="str">
        <f t="shared" si="67"/>
        <v/>
      </c>
      <c r="N323" s="17" t="str">
        <f t="shared" si="68"/>
        <v/>
      </c>
      <c r="O323" s="18" t="str">
        <f t="shared" si="69"/>
        <v/>
      </c>
      <c r="Q323" s="54">
        <f>Таблица25544[[#This Row],[Витрина]]*11%</f>
        <v>0</v>
      </c>
      <c r="R323" s="56">
        <f>Таблица25544[[#This Row],[Витрина]]-Q323</f>
        <v>0</v>
      </c>
      <c r="S323" s="57">
        <f>Таблица25544[[#This Row],[Витрина]]*8%</f>
        <v>0</v>
      </c>
      <c r="T323" s="56">
        <f>Таблица25544[[#This Row],[Витрина]]-(Q323+S323)</f>
        <v>0</v>
      </c>
    </row>
    <row r="324" spans="1:20" hidden="1">
      <c r="D324" s="11" t="str">
        <f>IF(AND(F324&lt;&gt;"",H324&lt;&gt;"",I324&lt;&gt;"",K324&lt;&gt;""),F324+H324+I324+K324,"")</f>
        <v/>
      </c>
      <c r="E324" s="14"/>
      <c r="F324" s="13" t="str">
        <f t="shared" si="63"/>
        <v/>
      </c>
      <c r="G324" s="22">
        <v>1.7999999999999999E-2</v>
      </c>
      <c r="H324" s="13" t="str">
        <f t="shared" si="64"/>
        <v/>
      </c>
      <c r="I324" s="11"/>
      <c r="J324" s="14">
        <v>0</v>
      </c>
      <c r="K324" s="15" t="str">
        <f t="shared" si="65"/>
        <v/>
      </c>
      <c r="L324" s="16">
        <f t="shared" si="66"/>
        <v>0</v>
      </c>
      <c r="M324" s="11" t="str">
        <f t="shared" si="67"/>
        <v/>
      </c>
      <c r="N324" s="17" t="str">
        <f t="shared" si="68"/>
        <v/>
      </c>
      <c r="O324" s="18" t="str">
        <f t="shared" si="69"/>
        <v/>
      </c>
      <c r="Q324" s="54">
        <f>Таблица25544[[#This Row],[Витрина]]*11%</f>
        <v>0</v>
      </c>
      <c r="R324" s="56">
        <f>Таблица25544[[#This Row],[Витрина]]-Q324</f>
        <v>0</v>
      </c>
      <c r="S324" s="57">
        <f>Таблица25544[[#This Row],[Витрина]]*8%</f>
        <v>0</v>
      </c>
      <c r="T324" s="56">
        <f>Таблица25544[[#This Row],[Витрина]]-(Q324+S324)</f>
        <v>0</v>
      </c>
    </row>
    <row r="325" spans="1:20" hidden="1">
      <c r="A325" s="24" t="s">
        <v>315</v>
      </c>
      <c r="D325" s="11" t="str">
        <f t="shared" si="62"/>
        <v/>
      </c>
      <c r="E325" s="14">
        <v>0.17</v>
      </c>
      <c r="F325" s="13" t="str">
        <f t="shared" si="63"/>
        <v/>
      </c>
      <c r="G325" s="22">
        <v>1.7999999999999999E-2</v>
      </c>
      <c r="H325" s="13" t="str">
        <f t="shared" si="64"/>
        <v/>
      </c>
      <c r="I325" s="11">
        <v>605</v>
      </c>
      <c r="J325" s="14">
        <v>0</v>
      </c>
      <c r="K325" s="15" t="str">
        <f t="shared" si="65"/>
        <v/>
      </c>
      <c r="L325" s="16">
        <f t="shared" si="66"/>
        <v>0</v>
      </c>
      <c r="M325" s="11" t="str">
        <f t="shared" si="67"/>
        <v/>
      </c>
      <c r="N325" s="17" t="str">
        <f t="shared" si="68"/>
        <v/>
      </c>
      <c r="O325" s="18" t="str">
        <f t="shared" si="69"/>
        <v/>
      </c>
      <c r="Q325" s="54">
        <f>Таблица25544[[#This Row],[Витрина]]*11%</f>
        <v>0</v>
      </c>
      <c r="R325" s="56">
        <f>Таблица25544[[#This Row],[Витрина]]-Q325</f>
        <v>0</v>
      </c>
      <c r="S325" s="57">
        <f>Таблица25544[[#This Row],[Витрина]]*8%</f>
        <v>0</v>
      </c>
      <c r="T325" s="56">
        <f>Таблица25544[[#This Row],[Витрина]]-(Q325+S325)</f>
        <v>0</v>
      </c>
    </row>
    <row r="326" spans="1:20" hidden="1">
      <c r="D326" s="11" t="str">
        <f>IF(AND(F326&lt;&gt;"",H326&lt;&gt;"",I326&lt;&gt;"",K326&lt;&gt;""),F326+H326+I326+K326,"")</f>
        <v/>
      </c>
      <c r="E326" s="14"/>
      <c r="F326" s="13" t="str">
        <f t="shared" si="63"/>
        <v/>
      </c>
      <c r="G326" s="22">
        <v>1.7999999999999999E-2</v>
      </c>
      <c r="H326" s="13" t="str">
        <f t="shared" si="64"/>
        <v/>
      </c>
      <c r="I326" s="11"/>
      <c r="J326" s="14">
        <v>0</v>
      </c>
      <c r="K326" s="15" t="str">
        <f t="shared" si="65"/>
        <v/>
      </c>
      <c r="L326" s="16">
        <f t="shared" si="66"/>
        <v>0</v>
      </c>
      <c r="M326" s="11" t="str">
        <f t="shared" si="67"/>
        <v/>
      </c>
      <c r="N326" s="17" t="str">
        <f t="shared" si="68"/>
        <v/>
      </c>
      <c r="O326" s="18" t="str">
        <f t="shared" si="69"/>
        <v/>
      </c>
      <c r="Q326" s="54">
        <f>Таблица25544[[#This Row],[Витрина]]*11%</f>
        <v>0</v>
      </c>
      <c r="R326" s="56">
        <f>Таблица25544[[#This Row],[Витрина]]-Q326</f>
        <v>0</v>
      </c>
      <c r="S326" s="57">
        <f>Таблица25544[[#This Row],[Витрина]]*8%</f>
        <v>0</v>
      </c>
      <c r="T326" s="56">
        <f>Таблица25544[[#This Row],[Витрина]]-(Q326+S326)</f>
        <v>0</v>
      </c>
    </row>
    <row r="327" spans="1:20" hidden="1">
      <c r="A327" s="24" t="s">
        <v>316</v>
      </c>
      <c r="B327" s="10">
        <v>48500</v>
      </c>
      <c r="D327" s="11" t="str">
        <f t="shared" si="62"/>
        <v/>
      </c>
      <c r="E327" s="14">
        <v>0.17</v>
      </c>
      <c r="F327" s="13" t="str">
        <f t="shared" si="63"/>
        <v/>
      </c>
      <c r="G327" s="22">
        <v>1.7999999999999999E-2</v>
      </c>
      <c r="H327" s="13" t="str">
        <f t="shared" si="64"/>
        <v/>
      </c>
      <c r="I327" s="11">
        <v>605</v>
      </c>
      <c r="J327" s="14">
        <v>0</v>
      </c>
      <c r="K327" s="15" t="str">
        <f t="shared" si="65"/>
        <v/>
      </c>
      <c r="L327" s="16">
        <f t="shared" si="66"/>
        <v>0</v>
      </c>
      <c r="M327" s="11" t="str">
        <f t="shared" si="67"/>
        <v/>
      </c>
      <c r="N327" s="17" t="str">
        <f t="shared" si="68"/>
        <v/>
      </c>
      <c r="O327" s="18" t="str">
        <f t="shared" si="69"/>
        <v/>
      </c>
      <c r="Q327" s="54">
        <f>Таблица25544[[#This Row],[Витрина]]*11%</f>
        <v>0</v>
      </c>
      <c r="R327" s="56">
        <f>Таблица25544[[#This Row],[Витрина]]-Q327</f>
        <v>0</v>
      </c>
      <c r="S327" s="57">
        <f>Таблица25544[[#This Row],[Витрина]]*8%</f>
        <v>0</v>
      </c>
      <c r="T327" s="56">
        <f>Таблица25544[[#This Row],[Витрина]]-(Q327+S327)</f>
        <v>0</v>
      </c>
    </row>
    <row r="328" spans="1:20" hidden="1">
      <c r="D328" s="11" t="str">
        <f>IF(AND(F328&lt;&gt;"",H328&lt;&gt;"",I328&lt;&gt;"",K328&lt;&gt;""),F328+H328+I328+K328,"")</f>
        <v/>
      </c>
      <c r="E328" s="14"/>
      <c r="F328" s="13" t="str">
        <f t="shared" si="63"/>
        <v/>
      </c>
      <c r="G328" s="22">
        <v>1.7999999999999999E-2</v>
      </c>
      <c r="H328" s="13" t="str">
        <f t="shared" si="64"/>
        <v/>
      </c>
      <c r="I328" s="11"/>
      <c r="J328" s="14">
        <v>0</v>
      </c>
      <c r="K328" s="15" t="str">
        <f t="shared" si="65"/>
        <v/>
      </c>
      <c r="L328" s="16">
        <f t="shared" si="66"/>
        <v>0</v>
      </c>
      <c r="M328" s="11" t="str">
        <f t="shared" si="67"/>
        <v/>
      </c>
      <c r="N328" s="17" t="str">
        <f t="shared" si="68"/>
        <v/>
      </c>
      <c r="O328" s="18" t="str">
        <f t="shared" si="69"/>
        <v/>
      </c>
      <c r="Q328" s="54">
        <f>Таблица25544[[#This Row],[Витрина]]*11%</f>
        <v>0</v>
      </c>
      <c r="R328" s="56">
        <f>Таблица25544[[#This Row],[Витрина]]-Q328</f>
        <v>0</v>
      </c>
      <c r="S328" s="57">
        <f>Таблица25544[[#This Row],[Витрина]]*8%</f>
        <v>0</v>
      </c>
      <c r="T328" s="56">
        <f>Таблица25544[[#This Row],[Витрина]]-(Q328+S328)</f>
        <v>0</v>
      </c>
    </row>
    <row r="329" spans="1:20" hidden="1">
      <c r="A329" s="30" t="s">
        <v>317</v>
      </c>
      <c r="D329" s="11" t="str">
        <f t="shared" si="62"/>
        <v/>
      </c>
      <c r="E329" s="14"/>
      <c r="F329" s="13" t="str">
        <f t="shared" si="63"/>
        <v/>
      </c>
      <c r="G329" s="22">
        <v>1.7999999999999999E-2</v>
      </c>
      <c r="H329" s="13" t="str">
        <f t="shared" si="64"/>
        <v/>
      </c>
      <c r="I329" s="11"/>
      <c r="J329" s="14">
        <v>0</v>
      </c>
      <c r="K329" s="15" t="str">
        <f t="shared" si="65"/>
        <v/>
      </c>
      <c r="L329" s="16">
        <f t="shared" si="66"/>
        <v>0</v>
      </c>
      <c r="M329" s="11" t="str">
        <f t="shared" si="67"/>
        <v/>
      </c>
      <c r="N329" s="17" t="str">
        <f t="shared" si="68"/>
        <v/>
      </c>
      <c r="O329" s="18" t="str">
        <f t="shared" si="69"/>
        <v/>
      </c>
      <c r="Q329" s="54">
        <f>Таблица25544[[#This Row],[Витрина]]*11%</f>
        <v>0</v>
      </c>
      <c r="R329" s="56">
        <f>Таблица25544[[#This Row],[Витрина]]-Q329</f>
        <v>0</v>
      </c>
      <c r="S329" s="57">
        <f>Таблица25544[[#This Row],[Витрина]]*8%</f>
        <v>0</v>
      </c>
      <c r="T329" s="56">
        <f>Таблица25544[[#This Row],[Витрина]]-(Q329+S329)</f>
        <v>0</v>
      </c>
    </row>
    <row r="330" spans="1:20" hidden="1">
      <c r="A330" s="24" t="s">
        <v>318</v>
      </c>
      <c r="B330" s="10">
        <v>56000</v>
      </c>
      <c r="D330" s="11" t="str">
        <f t="shared" si="62"/>
        <v/>
      </c>
      <c r="E330" s="14">
        <v>0.17</v>
      </c>
      <c r="F330" s="13" t="str">
        <f t="shared" si="63"/>
        <v/>
      </c>
      <c r="G330" s="22">
        <v>1.7999999999999999E-2</v>
      </c>
      <c r="H330" s="13" t="str">
        <f t="shared" si="64"/>
        <v/>
      </c>
      <c r="I330" s="11">
        <v>605</v>
      </c>
      <c r="J330" s="14">
        <v>0</v>
      </c>
      <c r="K330" s="15" t="str">
        <f t="shared" si="65"/>
        <v/>
      </c>
      <c r="L330" s="16">
        <f t="shared" si="66"/>
        <v>0</v>
      </c>
      <c r="M330" s="11" t="str">
        <f t="shared" si="67"/>
        <v/>
      </c>
      <c r="N330" s="17" t="str">
        <f t="shared" si="68"/>
        <v/>
      </c>
      <c r="O330" s="18" t="str">
        <f t="shared" si="69"/>
        <v/>
      </c>
      <c r="Q330" s="54">
        <f>Таблица25544[[#This Row],[Витрина]]*11%</f>
        <v>0</v>
      </c>
      <c r="R330" s="56">
        <f>Таблица25544[[#This Row],[Витрина]]-Q330</f>
        <v>0</v>
      </c>
      <c r="S330" s="57">
        <f>Таблица25544[[#This Row],[Витрина]]*8%</f>
        <v>0</v>
      </c>
      <c r="T330" s="56">
        <f>Таблица25544[[#This Row],[Витрина]]-(Q330+S330)</f>
        <v>0</v>
      </c>
    </row>
    <row r="331" spans="1:20" hidden="1">
      <c r="A331" s="24" t="s">
        <v>319</v>
      </c>
      <c r="B331" s="10">
        <v>57000</v>
      </c>
      <c r="D331" s="11" t="str">
        <f t="shared" si="62"/>
        <v/>
      </c>
      <c r="E331" s="14">
        <v>0.17</v>
      </c>
      <c r="F331" s="13" t="str">
        <f t="shared" si="63"/>
        <v/>
      </c>
      <c r="G331" s="22">
        <v>1.7999999999999999E-2</v>
      </c>
      <c r="H331" s="13" t="str">
        <f t="shared" si="64"/>
        <v/>
      </c>
      <c r="I331" s="11">
        <v>605</v>
      </c>
      <c r="J331" s="14">
        <v>0</v>
      </c>
      <c r="K331" s="15" t="str">
        <f t="shared" si="65"/>
        <v/>
      </c>
      <c r="L331" s="16">
        <f t="shared" si="66"/>
        <v>0</v>
      </c>
      <c r="M331" s="11" t="str">
        <f t="shared" si="67"/>
        <v/>
      </c>
      <c r="N331" s="17" t="str">
        <f t="shared" si="68"/>
        <v/>
      </c>
      <c r="O331" s="18" t="str">
        <f t="shared" si="69"/>
        <v/>
      </c>
      <c r="Q331" s="54">
        <f>Таблица25544[[#This Row],[Витрина]]*11%</f>
        <v>0</v>
      </c>
      <c r="R331" s="56">
        <f>Таблица25544[[#This Row],[Витрина]]-Q331</f>
        <v>0</v>
      </c>
      <c r="S331" s="57">
        <f>Таблица25544[[#This Row],[Витрина]]*8%</f>
        <v>0</v>
      </c>
      <c r="T331" s="56">
        <f>Таблица25544[[#This Row],[Витрина]]-(Q331+S331)</f>
        <v>0</v>
      </c>
    </row>
    <row r="332" spans="1:20" hidden="1">
      <c r="A332" s="24" t="s">
        <v>320</v>
      </c>
      <c r="D332" s="11" t="str">
        <f t="shared" si="62"/>
        <v/>
      </c>
      <c r="E332" s="14">
        <v>0.17</v>
      </c>
      <c r="F332" s="13" t="str">
        <f t="shared" si="63"/>
        <v/>
      </c>
      <c r="G332" s="22">
        <v>1.7999999999999999E-2</v>
      </c>
      <c r="H332" s="13" t="str">
        <f t="shared" si="64"/>
        <v/>
      </c>
      <c r="I332" s="11">
        <v>605</v>
      </c>
      <c r="J332" s="14">
        <v>0</v>
      </c>
      <c r="K332" s="15" t="str">
        <f t="shared" si="65"/>
        <v/>
      </c>
      <c r="L332" s="16">
        <f t="shared" si="66"/>
        <v>0</v>
      </c>
      <c r="M332" s="11" t="str">
        <f t="shared" si="67"/>
        <v/>
      </c>
      <c r="N332" s="17" t="str">
        <f t="shared" si="68"/>
        <v/>
      </c>
      <c r="O332" s="18" t="str">
        <f t="shared" si="69"/>
        <v/>
      </c>
      <c r="Q332" s="54">
        <f>Таблица25544[[#This Row],[Витрина]]*11%</f>
        <v>0</v>
      </c>
      <c r="R332" s="56">
        <f>Таблица25544[[#This Row],[Витрина]]-Q332</f>
        <v>0</v>
      </c>
      <c r="S332" s="57">
        <f>Таблица25544[[#This Row],[Витрина]]*8%</f>
        <v>0</v>
      </c>
      <c r="T332" s="56">
        <f>Таблица25544[[#This Row],[Витрина]]-(Q332+S332)</f>
        <v>0</v>
      </c>
    </row>
    <row r="333" spans="1:20" hidden="1">
      <c r="A333" s="24" t="s">
        <v>321</v>
      </c>
      <c r="B333" s="10">
        <v>57000</v>
      </c>
      <c r="D333" s="11" t="str">
        <f t="shared" si="62"/>
        <v/>
      </c>
      <c r="E333" s="14">
        <v>0.17</v>
      </c>
      <c r="F333" s="13" t="str">
        <f t="shared" si="63"/>
        <v/>
      </c>
      <c r="G333" s="22">
        <v>1.7999999999999999E-2</v>
      </c>
      <c r="H333" s="13" t="str">
        <f t="shared" si="64"/>
        <v/>
      </c>
      <c r="I333" s="11">
        <v>605</v>
      </c>
      <c r="J333" s="14">
        <v>0</v>
      </c>
      <c r="K333" s="15" t="str">
        <f t="shared" si="65"/>
        <v/>
      </c>
      <c r="L333" s="16">
        <f t="shared" si="66"/>
        <v>0</v>
      </c>
      <c r="M333" s="11" t="str">
        <f t="shared" si="67"/>
        <v/>
      </c>
      <c r="N333" s="17" t="str">
        <f t="shared" si="68"/>
        <v/>
      </c>
      <c r="O333" s="18" t="str">
        <f t="shared" si="69"/>
        <v/>
      </c>
      <c r="Q333" s="54">
        <f>Таблица25544[[#This Row],[Витрина]]*11%</f>
        <v>0</v>
      </c>
      <c r="R333" s="56">
        <f>Таблица25544[[#This Row],[Витрина]]-Q333</f>
        <v>0</v>
      </c>
      <c r="S333" s="57">
        <f>Таблица25544[[#This Row],[Витрина]]*8%</f>
        <v>0</v>
      </c>
      <c r="T333" s="56">
        <f>Таблица25544[[#This Row],[Витрина]]-(Q333+S333)</f>
        <v>0</v>
      </c>
    </row>
    <row r="334" spans="1:20" hidden="1">
      <c r="A334" s="30" t="s">
        <v>322</v>
      </c>
      <c r="D334" s="11" t="str">
        <f t="shared" si="62"/>
        <v/>
      </c>
      <c r="E334" s="14"/>
      <c r="F334" s="13" t="str">
        <f t="shared" si="63"/>
        <v/>
      </c>
      <c r="G334" s="22">
        <v>1.7999999999999999E-2</v>
      </c>
      <c r="H334" s="13" t="str">
        <f t="shared" si="64"/>
        <v/>
      </c>
      <c r="I334" s="11"/>
      <c r="J334" s="14">
        <v>0</v>
      </c>
      <c r="K334" s="15" t="str">
        <f t="shared" si="65"/>
        <v/>
      </c>
      <c r="L334" s="16">
        <f t="shared" si="66"/>
        <v>0</v>
      </c>
      <c r="M334" s="11" t="str">
        <f t="shared" si="67"/>
        <v/>
      </c>
      <c r="N334" s="17" t="str">
        <f t="shared" si="68"/>
        <v/>
      </c>
      <c r="O334" s="18" t="str">
        <f t="shared" si="69"/>
        <v/>
      </c>
      <c r="Q334" s="54">
        <f>Таблица25544[[#This Row],[Витрина]]*11%</f>
        <v>0</v>
      </c>
      <c r="R334" s="56">
        <f>Таблица25544[[#This Row],[Витрина]]-Q334</f>
        <v>0</v>
      </c>
      <c r="S334" s="57">
        <f>Таблица25544[[#This Row],[Витрина]]*8%</f>
        <v>0</v>
      </c>
      <c r="T334" s="56">
        <f>Таблица25544[[#This Row],[Витрина]]-(Q334+S334)</f>
        <v>0</v>
      </c>
    </row>
    <row r="335" spans="1:20" hidden="1">
      <c r="A335" s="24" t="s">
        <v>323</v>
      </c>
      <c r="D335" s="11" t="str">
        <f t="shared" si="62"/>
        <v/>
      </c>
      <c r="E335" s="14">
        <v>0.17</v>
      </c>
      <c r="F335" s="13" t="str">
        <f t="shared" si="63"/>
        <v/>
      </c>
      <c r="G335" s="22">
        <v>1.7999999999999999E-2</v>
      </c>
      <c r="H335" s="13" t="str">
        <f t="shared" si="64"/>
        <v/>
      </c>
      <c r="I335" s="11">
        <v>605</v>
      </c>
      <c r="J335" s="14">
        <v>0</v>
      </c>
      <c r="K335" s="15" t="str">
        <f t="shared" si="65"/>
        <v/>
      </c>
      <c r="L335" s="16">
        <f t="shared" si="66"/>
        <v>0</v>
      </c>
      <c r="M335" s="11" t="str">
        <f t="shared" si="67"/>
        <v/>
      </c>
      <c r="N335" s="17" t="str">
        <f t="shared" si="68"/>
        <v/>
      </c>
      <c r="O335" s="18" t="str">
        <f t="shared" si="69"/>
        <v/>
      </c>
      <c r="Q335" s="54">
        <f>Таблица25544[[#This Row],[Витрина]]*11%</f>
        <v>0</v>
      </c>
      <c r="R335" s="56">
        <f>Таблица25544[[#This Row],[Витрина]]-Q335</f>
        <v>0</v>
      </c>
      <c r="S335" s="57">
        <f>Таблица25544[[#This Row],[Витрина]]*8%</f>
        <v>0</v>
      </c>
      <c r="T335" s="56">
        <f>Таблица25544[[#This Row],[Витрина]]-(Q335+S335)</f>
        <v>0</v>
      </c>
    </row>
    <row r="336" spans="1:20" hidden="1">
      <c r="A336" s="24" t="s">
        <v>324</v>
      </c>
      <c r="B336" s="10">
        <v>64000</v>
      </c>
      <c r="D336" s="11" t="str">
        <f t="shared" si="62"/>
        <v/>
      </c>
      <c r="E336" s="14">
        <v>0.17</v>
      </c>
      <c r="F336" s="13" t="str">
        <f t="shared" si="63"/>
        <v/>
      </c>
      <c r="G336" s="22">
        <v>1.7999999999999999E-2</v>
      </c>
      <c r="H336" s="13" t="str">
        <f t="shared" si="64"/>
        <v/>
      </c>
      <c r="I336" s="11">
        <v>605</v>
      </c>
      <c r="J336" s="14">
        <v>0</v>
      </c>
      <c r="K336" s="15" t="str">
        <f t="shared" si="65"/>
        <v/>
      </c>
      <c r="L336" s="16">
        <f t="shared" si="66"/>
        <v>0</v>
      </c>
      <c r="M336" s="11" t="str">
        <f t="shared" si="67"/>
        <v/>
      </c>
      <c r="N336" s="17" t="str">
        <f t="shared" si="68"/>
        <v/>
      </c>
      <c r="O336" s="18" t="str">
        <f t="shared" si="69"/>
        <v/>
      </c>
      <c r="Q336" s="54">
        <f>Таблица25544[[#This Row],[Витрина]]*11%</f>
        <v>0</v>
      </c>
      <c r="R336" s="56">
        <f>Таблица25544[[#This Row],[Витрина]]-Q336</f>
        <v>0</v>
      </c>
      <c r="S336" s="57">
        <f>Таблица25544[[#This Row],[Витрина]]*8%</f>
        <v>0</v>
      </c>
      <c r="T336" s="56">
        <f>Таблица25544[[#This Row],[Витрина]]-(Q336+S336)</f>
        <v>0</v>
      </c>
    </row>
    <row r="337" spans="1:20" hidden="1">
      <c r="A337" s="24" t="s">
        <v>325</v>
      </c>
      <c r="D337" s="11" t="str">
        <f t="shared" si="62"/>
        <v/>
      </c>
      <c r="E337" s="14">
        <v>0.17</v>
      </c>
      <c r="F337" s="13" t="str">
        <f t="shared" si="63"/>
        <v/>
      </c>
      <c r="G337" s="22">
        <v>1.7999999999999999E-2</v>
      </c>
      <c r="H337" s="13" t="str">
        <f t="shared" si="64"/>
        <v/>
      </c>
      <c r="I337" s="11">
        <v>605</v>
      </c>
      <c r="J337" s="14">
        <v>0</v>
      </c>
      <c r="K337" s="15" t="str">
        <f t="shared" si="65"/>
        <v/>
      </c>
      <c r="L337" s="16">
        <f t="shared" si="66"/>
        <v>0</v>
      </c>
      <c r="M337" s="11" t="str">
        <f t="shared" si="67"/>
        <v/>
      </c>
      <c r="N337" s="17" t="str">
        <f t="shared" si="68"/>
        <v/>
      </c>
      <c r="O337" s="18" t="str">
        <f t="shared" si="69"/>
        <v/>
      </c>
      <c r="Q337" s="54">
        <f>Таблица25544[[#This Row],[Витрина]]*11%</f>
        <v>0</v>
      </c>
      <c r="R337" s="56">
        <f>Таблица25544[[#This Row],[Витрина]]-Q337</f>
        <v>0</v>
      </c>
      <c r="S337" s="57">
        <f>Таблица25544[[#This Row],[Витрина]]*8%</f>
        <v>0</v>
      </c>
      <c r="T337" s="56">
        <f>Таблица25544[[#This Row],[Витрина]]-(Q337+S337)</f>
        <v>0</v>
      </c>
    </row>
    <row r="338" spans="1:20" hidden="1">
      <c r="A338" s="24" t="s">
        <v>326</v>
      </c>
      <c r="D338" s="11" t="str">
        <f t="shared" si="62"/>
        <v/>
      </c>
      <c r="E338" s="14">
        <v>0.17</v>
      </c>
      <c r="F338" s="13" t="str">
        <f t="shared" si="63"/>
        <v/>
      </c>
      <c r="G338" s="22">
        <v>1.7999999999999999E-2</v>
      </c>
      <c r="H338" s="13" t="str">
        <f t="shared" si="64"/>
        <v/>
      </c>
      <c r="I338" s="11">
        <v>605</v>
      </c>
      <c r="J338" s="14">
        <v>0</v>
      </c>
      <c r="K338" s="15" t="str">
        <f t="shared" si="65"/>
        <v/>
      </c>
      <c r="L338" s="16">
        <f t="shared" si="66"/>
        <v>0</v>
      </c>
      <c r="M338" s="11" t="str">
        <f t="shared" si="67"/>
        <v/>
      </c>
      <c r="N338" s="17" t="str">
        <f t="shared" si="68"/>
        <v/>
      </c>
      <c r="O338" s="18" t="str">
        <f t="shared" si="69"/>
        <v/>
      </c>
      <c r="Q338" s="54">
        <f>Таблица25544[[#This Row],[Витрина]]*11%</f>
        <v>0</v>
      </c>
      <c r="R338" s="56">
        <f>Таблица25544[[#This Row],[Витрина]]-Q338</f>
        <v>0</v>
      </c>
      <c r="S338" s="57">
        <f>Таблица25544[[#This Row],[Витрина]]*8%</f>
        <v>0</v>
      </c>
      <c r="T338" s="56">
        <f>Таблица25544[[#This Row],[Витрина]]-(Q338+S338)</f>
        <v>0</v>
      </c>
    </row>
    <row r="339" spans="1:20" hidden="1">
      <c r="A339" s="30" t="s">
        <v>327</v>
      </c>
      <c r="D339" s="11" t="str">
        <f t="shared" si="62"/>
        <v/>
      </c>
      <c r="E339" s="14"/>
      <c r="F339" s="13" t="str">
        <f t="shared" si="63"/>
        <v/>
      </c>
      <c r="G339" s="22">
        <v>1.7999999999999999E-2</v>
      </c>
      <c r="H339" s="13" t="str">
        <f t="shared" si="64"/>
        <v/>
      </c>
      <c r="I339" s="11"/>
      <c r="J339" s="14">
        <v>0</v>
      </c>
      <c r="K339" s="15" t="str">
        <f t="shared" si="65"/>
        <v/>
      </c>
      <c r="L339" s="16">
        <f t="shared" si="66"/>
        <v>0</v>
      </c>
      <c r="M339" s="11" t="str">
        <f t="shared" si="67"/>
        <v/>
      </c>
      <c r="N339" s="17" t="str">
        <f t="shared" si="68"/>
        <v/>
      </c>
      <c r="O339" s="18" t="str">
        <f t="shared" si="69"/>
        <v/>
      </c>
      <c r="Q339" s="54">
        <f>Таблица25544[[#This Row],[Витрина]]*11%</f>
        <v>0</v>
      </c>
      <c r="R339" s="56">
        <f>Таблица25544[[#This Row],[Витрина]]-Q339</f>
        <v>0</v>
      </c>
      <c r="S339" s="57">
        <f>Таблица25544[[#This Row],[Витрина]]*8%</f>
        <v>0</v>
      </c>
      <c r="T339" s="56">
        <f>Таблица25544[[#This Row],[Витрина]]-(Q339+S339)</f>
        <v>0</v>
      </c>
    </row>
    <row r="340" spans="1:20" hidden="1">
      <c r="A340" s="24" t="s">
        <v>328</v>
      </c>
      <c r="D340" s="11" t="str">
        <f t="shared" si="62"/>
        <v/>
      </c>
      <c r="E340" s="14">
        <v>0.17</v>
      </c>
      <c r="F340" s="13" t="str">
        <f t="shared" si="63"/>
        <v/>
      </c>
      <c r="G340" s="22">
        <v>1.7999999999999999E-2</v>
      </c>
      <c r="H340" s="13" t="str">
        <f t="shared" si="64"/>
        <v/>
      </c>
      <c r="I340" s="11">
        <v>605</v>
      </c>
      <c r="J340" s="14">
        <v>0</v>
      </c>
      <c r="K340" s="15" t="str">
        <f t="shared" si="65"/>
        <v/>
      </c>
      <c r="L340" s="16">
        <f t="shared" si="66"/>
        <v>0</v>
      </c>
      <c r="M340" s="11" t="str">
        <f t="shared" si="67"/>
        <v/>
      </c>
      <c r="N340" s="17" t="str">
        <f t="shared" si="68"/>
        <v/>
      </c>
      <c r="O340" s="18" t="str">
        <f t="shared" si="69"/>
        <v/>
      </c>
      <c r="Q340" s="54">
        <f>Таблица25544[[#This Row],[Витрина]]*11%</f>
        <v>0</v>
      </c>
      <c r="R340" s="56">
        <f>Таблица25544[[#This Row],[Витрина]]-Q340</f>
        <v>0</v>
      </c>
      <c r="S340" s="57">
        <f>Таблица25544[[#This Row],[Витрина]]*8%</f>
        <v>0</v>
      </c>
      <c r="T340" s="56">
        <f>Таблица25544[[#This Row],[Витрина]]-(Q340+S340)</f>
        <v>0</v>
      </c>
    </row>
    <row r="341" spans="1:20" hidden="1">
      <c r="A341" s="24" t="s">
        <v>329</v>
      </c>
      <c r="B341" s="10">
        <v>78500</v>
      </c>
      <c r="D341" s="11" t="str">
        <f t="shared" si="62"/>
        <v/>
      </c>
      <c r="E341" s="14">
        <v>0.17</v>
      </c>
      <c r="F341" s="13" t="str">
        <f t="shared" si="63"/>
        <v/>
      </c>
      <c r="G341" s="22">
        <v>1.7999999999999999E-2</v>
      </c>
      <c r="H341" s="13" t="str">
        <f t="shared" si="64"/>
        <v/>
      </c>
      <c r="I341" s="11">
        <v>605</v>
      </c>
      <c r="J341" s="14">
        <v>0</v>
      </c>
      <c r="K341" s="15" t="str">
        <f t="shared" si="65"/>
        <v/>
      </c>
      <c r="L341" s="16">
        <f t="shared" si="66"/>
        <v>0</v>
      </c>
      <c r="M341" s="11" t="str">
        <f t="shared" si="67"/>
        <v/>
      </c>
      <c r="N341" s="17" t="str">
        <f t="shared" si="68"/>
        <v/>
      </c>
      <c r="O341" s="18" t="str">
        <f t="shared" si="69"/>
        <v/>
      </c>
      <c r="Q341" s="54">
        <f>Таблица25544[[#This Row],[Витрина]]*11%</f>
        <v>0</v>
      </c>
      <c r="R341" s="56">
        <f>Таблица25544[[#This Row],[Витрина]]-Q341</f>
        <v>0</v>
      </c>
      <c r="S341" s="57">
        <f>Таблица25544[[#This Row],[Витрина]]*8%</f>
        <v>0</v>
      </c>
      <c r="T341" s="56">
        <f>Таблица25544[[#This Row],[Витрина]]-(Q341+S341)</f>
        <v>0</v>
      </c>
    </row>
    <row r="342" spans="1:20" hidden="1">
      <c r="A342" s="24" t="s">
        <v>330</v>
      </c>
      <c r="D342" s="11" t="str">
        <f t="shared" si="62"/>
        <v/>
      </c>
      <c r="E342" s="14">
        <v>0.17</v>
      </c>
      <c r="F342" s="13" t="str">
        <f t="shared" si="63"/>
        <v/>
      </c>
      <c r="G342" s="22">
        <v>1.7999999999999999E-2</v>
      </c>
      <c r="H342" s="13" t="str">
        <f t="shared" si="64"/>
        <v/>
      </c>
      <c r="I342" s="11">
        <v>605</v>
      </c>
      <c r="J342" s="14">
        <v>0</v>
      </c>
      <c r="K342" s="15" t="str">
        <f t="shared" si="65"/>
        <v/>
      </c>
      <c r="L342" s="16">
        <f t="shared" si="66"/>
        <v>0</v>
      </c>
      <c r="M342" s="11" t="str">
        <f t="shared" si="67"/>
        <v/>
      </c>
      <c r="N342" s="17" t="str">
        <f t="shared" si="68"/>
        <v/>
      </c>
      <c r="O342" s="18" t="str">
        <f t="shared" si="69"/>
        <v/>
      </c>
      <c r="Q342" s="54">
        <f>Таблица25544[[#This Row],[Витрина]]*11%</f>
        <v>0</v>
      </c>
      <c r="R342" s="56">
        <f>Таблица25544[[#This Row],[Витрина]]-Q342</f>
        <v>0</v>
      </c>
      <c r="S342" s="57">
        <f>Таблица25544[[#This Row],[Витрина]]*8%</f>
        <v>0</v>
      </c>
      <c r="T342" s="56">
        <f>Таблица25544[[#This Row],[Витрина]]-(Q342+S342)</f>
        <v>0</v>
      </c>
    </row>
    <row r="343" spans="1:20" hidden="1">
      <c r="A343" s="24" t="s">
        <v>331</v>
      </c>
      <c r="B343" s="10">
        <v>79000</v>
      </c>
      <c r="D343" s="11" t="str">
        <f t="shared" si="62"/>
        <v/>
      </c>
      <c r="E343" s="14">
        <v>0.17</v>
      </c>
      <c r="F343" s="13" t="str">
        <f t="shared" si="63"/>
        <v/>
      </c>
      <c r="G343" s="22">
        <v>1.7999999999999999E-2</v>
      </c>
      <c r="H343" s="13" t="str">
        <f t="shared" si="64"/>
        <v/>
      </c>
      <c r="I343" s="11">
        <v>605</v>
      </c>
      <c r="J343" s="14">
        <v>0</v>
      </c>
      <c r="K343" s="15" t="str">
        <f t="shared" si="65"/>
        <v/>
      </c>
      <c r="L343" s="16">
        <f t="shared" si="66"/>
        <v>0</v>
      </c>
      <c r="M343" s="11" t="str">
        <f t="shared" si="67"/>
        <v/>
      </c>
      <c r="N343" s="17" t="str">
        <f t="shared" si="68"/>
        <v/>
      </c>
      <c r="O343" s="18" t="str">
        <f t="shared" si="69"/>
        <v/>
      </c>
      <c r="Q343" s="54">
        <f>Таблица25544[[#This Row],[Витрина]]*11%</f>
        <v>0</v>
      </c>
      <c r="R343" s="56">
        <f>Таблица25544[[#This Row],[Витрина]]-Q343</f>
        <v>0</v>
      </c>
      <c r="S343" s="57">
        <f>Таблица25544[[#This Row],[Витрина]]*8%</f>
        <v>0</v>
      </c>
      <c r="T343" s="56">
        <f>Таблица25544[[#This Row],[Витрина]]-(Q343+S343)</f>
        <v>0</v>
      </c>
    </row>
    <row r="344" spans="1:20" hidden="1">
      <c r="A344" s="30" t="s">
        <v>332</v>
      </c>
      <c r="D344" s="11" t="str">
        <f t="shared" si="62"/>
        <v/>
      </c>
      <c r="E344" s="14"/>
      <c r="F344" s="13" t="str">
        <f t="shared" si="63"/>
        <v/>
      </c>
      <c r="G344" s="22">
        <v>1.7999999999999999E-2</v>
      </c>
      <c r="H344" s="13" t="str">
        <f t="shared" si="64"/>
        <v/>
      </c>
      <c r="I344" s="11"/>
      <c r="J344" s="14">
        <v>0</v>
      </c>
      <c r="K344" s="15" t="str">
        <f t="shared" si="65"/>
        <v/>
      </c>
      <c r="L344" s="16">
        <f t="shared" si="66"/>
        <v>0</v>
      </c>
      <c r="M344" s="11" t="str">
        <f t="shared" si="67"/>
        <v/>
      </c>
      <c r="N344" s="17" t="str">
        <f t="shared" si="68"/>
        <v/>
      </c>
      <c r="O344" s="18" t="str">
        <f t="shared" si="69"/>
        <v/>
      </c>
      <c r="Q344" s="54">
        <f>Таблица25544[[#This Row],[Витрина]]*11%</f>
        <v>0</v>
      </c>
      <c r="R344" s="56">
        <f>Таблица25544[[#This Row],[Витрина]]-Q344</f>
        <v>0</v>
      </c>
      <c r="S344" s="57">
        <f>Таблица25544[[#This Row],[Витрина]]*8%</f>
        <v>0</v>
      </c>
      <c r="T344" s="56">
        <f>Таблица25544[[#This Row],[Витрина]]-(Q344+S344)</f>
        <v>0</v>
      </c>
    </row>
    <row r="345" spans="1:20" hidden="1">
      <c r="A345" s="24" t="s">
        <v>333</v>
      </c>
      <c r="D345" s="11" t="str">
        <f t="shared" si="62"/>
        <v/>
      </c>
      <c r="E345" s="14">
        <v>0.17</v>
      </c>
      <c r="F345" s="13" t="str">
        <f t="shared" si="63"/>
        <v/>
      </c>
      <c r="G345" s="22">
        <v>1.7999999999999999E-2</v>
      </c>
      <c r="H345" s="13" t="str">
        <f t="shared" si="64"/>
        <v/>
      </c>
      <c r="I345" s="11">
        <v>605</v>
      </c>
      <c r="J345" s="14">
        <v>0</v>
      </c>
      <c r="K345" s="15" t="str">
        <f t="shared" si="65"/>
        <v/>
      </c>
      <c r="L345" s="16">
        <f t="shared" si="66"/>
        <v>0</v>
      </c>
      <c r="M345" s="11" t="str">
        <f t="shared" si="67"/>
        <v/>
      </c>
      <c r="N345" s="17" t="str">
        <f t="shared" si="68"/>
        <v/>
      </c>
      <c r="O345" s="18" t="str">
        <f t="shared" si="69"/>
        <v/>
      </c>
      <c r="Q345" s="54">
        <f>Таблица25544[[#This Row],[Витрина]]*11%</f>
        <v>0</v>
      </c>
      <c r="R345" s="56">
        <f>Таблица25544[[#This Row],[Витрина]]-Q345</f>
        <v>0</v>
      </c>
      <c r="S345" s="57">
        <f>Таблица25544[[#This Row],[Витрина]]*8%</f>
        <v>0</v>
      </c>
      <c r="T345" s="56">
        <f>Таблица25544[[#This Row],[Витрина]]-(Q345+S345)</f>
        <v>0</v>
      </c>
    </row>
    <row r="346" spans="1:20" hidden="1">
      <c r="A346" s="24" t="s">
        <v>334</v>
      </c>
      <c r="D346" s="11" t="str">
        <f t="shared" si="62"/>
        <v/>
      </c>
      <c r="E346" s="14">
        <v>0.17</v>
      </c>
      <c r="F346" s="13" t="str">
        <f t="shared" si="63"/>
        <v/>
      </c>
      <c r="G346" s="22">
        <v>1.7999999999999999E-2</v>
      </c>
      <c r="H346" s="13" t="str">
        <f t="shared" si="64"/>
        <v/>
      </c>
      <c r="I346" s="11">
        <v>605</v>
      </c>
      <c r="J346" s="14">
        <v>0</v>
      </c>
      <c r="K346" s="15" t="str">
        <f t="shared" si="65"/>
        <v/>
      </c>
      <c r="L346" s="16">
        <f t="shared" si="66"/>
        <v>0</v>
      </c>
      <c r="M346" s="11" t="str">
        <f t="shared" si="67"/>
        <v/>
      </c>
      <c r="N346" s="17" t="str">
        <f t="shared" si="68"/>
        <v/>
      </c>
      <c r="O346" s="18" t="str">
        <f t="shared" si="69"/>
        <v/>
      </c>
      <c r="Q346" s="54">
        <f>Таблица25544[[#This Row],[Витрина]]*11%</f>
        <v>0</v>
      </c>
      <c r="R346" s="56">
        <f>Таблица25544[[#This Row],[Витрина]]-Q346</f>
        <v>0</v>
      </c>
      <c r="S346" s="57">
        <f>Таблица25544[[#This Row],[Витрина]]*8%</f>
        <v>0</v>
      </c>
      <c r="T346" s="56">
        <f>Таблица25544[[#This Row],[Витрина]]-(Q346+S346)</f>
        <v>0</v>
      </c>
    </row>
    <row r="347" spans="1:20" hidden="1">
      <c r="A347" s="24" t="s">
        <v>335</v>
      </c>
      <c r="D347" s="11" t="str">
        <f t="shared" si="62"/>
        <v/>
      </c>
      <c r="E347" s="14">
        <v>0.17</v>
      </c>
      <c r="F347" s="13" t="str">
        <f t="shared" si="63"/>
        <v/>
      </c>
      <c r="G347" s="22">
        <v>1.7999999999999999E-2</v>
      </c>
      <c r="H347" s="13" t="str">
        <f t="shared" si="64"/>
        <v/>
      </c>
      <c r="I347" s="11">
        <v>605</v>
      </c>
      <c r="J347" s="14">
        <v>0</v>
      </c>
      <c r="K347" s="15" t="str">
        <f t="shared" si="65"/>
        <v/>
      </c>
      <c r="L347" s="16">
        <f t="shared" si="66"/>
        <v>0</v>
      </c>
      <c r="M347" s="11" t="str">
        <f t="shared" si="67"/>
        <v/>
      </c>
      <c r="N347" s="17" t="str">
        <f t="shared" si="68"/>
        <v/>
      </c>
      <c r="O347" s="18" t="str">
        <f t="shared" si="69"/>
        <v/>
      </c>
      <c r="Q347" s="54">
        <f>Таблица25544[[#This Row],[Витрина]]*11%</f>
        <v>0</v>
      </c>
      <c r="R347" s="56">
        <f>Таблица25544[[#This Row],[Витрина]]-Q347</f>
        <v>0</v>
      </c>
      <c r="S347" s="57">
        <f>Таблица25544[[#This Row],[Витрина]]*8%</f>
        <v>0</v>
      </c>
      <c r="T347" s="56">
        <f>Таблица25544[[#This Row],[Витрина]]-(Q347+S347)</f>
        <v>0</v>
      </c>
    </row>
    <row r="348" spans="1:20" hidden="1">
      <c r="A348" s="24" t="s">
        <v>336</v>
      </c>
      <c r="B348" s="10">
        <v>96000</v>
      </c>
      <c r="D348" s="11" t="str">
        <f t="shared" si="62"/>
        <v/>
      </c>
      <c r="E348" s="14">
        <v>0.17</v>
      </c>
      <c r="F348" s="13" t="str">
        <f t="shared" si="63"/>
        <v/>
      </c>
      <c r="G348" s="22">
        <v>1.7999999999999999E-2</v>
      </c>
      <c r="H348" s="13" t="str">
        <f t="shared" si="64"/>
        <v/>
      </c>
      <c r="I348" s="11">
        <v>605</v>
      </c>
      <c r="J348" s="14">
        <v>0</v>
      </c>
      <c r="K348" s="15" t="str">
        <f t="shared" si="65"/>
        <v/>
      </c>
      <c r="L348" s="16">
        <f t="shared" si="66"/>
        <v>0</v>
      </c>
      <c r="M348" s="11" t="str">
        <f t="shared" si="67"/>
        <v/>
      </c>
      <c r="N348" s="17" t="str">
        <f t="shared" si="68"/>
        <v/>
      </c>
      <c r="O348" s="18" t="str">
        <f t="shared" si="69"/>
        <v/>
      </c>
      <c r="Q348" s="54">
        <f>Таблица25544[[#This Row],[Витрина]]*11%</f>
        <v>0</v>
      </c>
      <c r="R348" s="56">
        <f>Таблица25544[[#This Row],[Витрина]]-Q348</f>
        <v>0</v>
      </c>
      <c r="S348" s="57">
        <f>Таблица25544[[#This Row],[Витрина]]*8%</f>
        <v>0</v>
      </c>
      <c r="T348" s="56">
        <f>Таблица25544[[#This Row],[Витрина]]-(Q348+S348)</f>
        <v>0</v>
      </c>
    </row>
    <row r="349" spans="1:20" hidden="1">
      <c r="D349" s="11" t="str">
        <f t="shared" si="62"/>
        <v/>
      </c>
      <c r="E349" s="14"/>
      <c r="F349" s="13" t="str">
        <f t="shared" si="63"/>
        <v/>
      </c>
      <c r="G349" s="22">
        <v>1.7999999999999999E-2</v>
      </c>
      <c r="H349" s="13" t="str">
        <f t="shared" si="64"/>
        <v/>
      </c>
      <c r="I349" s="11"/>
      <c r="J349" s="14">
        <v>0</v>
      </c>
      <c r="K349" s="15" t="str">
        <f t="shared" si="65"/>
        <v/>
      </c>
      <c r="L349" s="16">
        <f t="shared" si="66"/>
        <v>0</v>
      </c>
      <c r="M349" s="11" t="str">
        <f t="shared" si="67"/>
        <v/>
      </c>
      <c r="N349" s="17" t="str">
        <f t="shared" si="68"/>
        <v/>
      </c>
      <c r="O349" s="18" t="str">
        <f t="shared" si="69"/>
        <v/>
      </c>
      <c r="Q349" s="54">
        <f>Таблица25544[[#This Row],[Витрина]]*11%</f>
        <v>0</v>
      </c>
      <c r="R349" s="56">
        <f>Таблица25544[[#This Row],[Витрина]]-Q349</f>
        <v>0</v>
      </c>
      <c r="S349" s="57">
        <f>Таблица25544[[#This Row],[Витрина]]*8%</f>
        <v>0</v>
      </c>
      <c r="T349" s="56">
        <f>Таблица25544[[#This Row],[Витрина]]-(Q349+S349)</f>
        <v>0</v>
      </c>
    </row>
    <row r="350" spans="1:20" hidden="1">
      <c r="A350" s="24" t="s">
        <v>337</v>
      </c>
      <c r="B350" s="10">
        <v>110000</v>
      </c>
      <c r="D350" s="11" t="str">
        <f t="shared" si="62"/>
        <v/>
      </c>
      <c r="E350" s="14"/>
      <c r="F350" s="13" t="str">
        <f t="shared" si="63"/>
        <v/>
      </c>
      <c r="G350" s="22">
        <v>1.7999999999999999E-2</v>
      </c>
      <c r="H350" s="13" t="str">
        <f t="shared" si="64"/>
        <v/>
      </c>
      <c r="I350" s="11"/>
      <c r="J350" s="14">
        <v>0</v>
      </c>
      <c r="K350" s="15" t="str">
        <f t="shared" si="65"/>
        <v/>
      </c>
      <c r="L350" s="16">
        <f t="shared" si="66"/>
        <v>0</v>
      </c>
      <c r="M350" s="11" t="str">
        <f t="shared" si="67"/>
        <v/>
      </c>
      <c r="N350" s="17" t="str">
        <f t="shared" si="68"/>
        <v/>
      </c>
      <c r="O350" s="18" t="str">
        <f t="shared" si="69"/>
        <v/>
      </c>
      <c r="Q350" s="54">
        <f>Таблица25544[[#This Row],[Витрина]]*11%</f>
        <v>0</v>
      </c>
      <c r="R350" s="56">
        <f>Таблица25544[[#This Row],[Витрина]]-Q350</f>
        <v>0</v>
      </c>
      <c r="S350" s="57">
        <f>Таблица25544[[#This Row],[Витрина]]*8%</f>
        <v>0</v>
      </c>
      <c r="T350" s="56">
        <f>Таблица25544[[#This Row],[Витрина]]-(Q350+S350)</f>
        <v>0</v>
      </c>
    </row>
    <row r="351" spans="1:20" hidden="1">
      <c r="A351" s="30" t="s">
        <v>338</v>
      </c>
      <c r="D351" s="11" t="str">
        <f t="shared" si="62"/>
        <v/>
      </c>
      <c r="E351" s="14"/>
      <c r="F351" s="13" t="str">
        <f t="shared" si="63"/>
        <v/>
      </c>
      <c r="G351" s="22">
        <v>1.7999999999999999E-2</v>
      </c>
      <c r="H351" s="13" t="str">
        <f t="shared" si="64"/>
        <v/>
      </c>
      <c r="I351" s="11"/>
      <c r="J351" s="14">
        <v>0</v>
      </c>
      <c r="K351" s="15" t="str">
        <f t="shared" si="65"/>
        <v/>
      </c>
      <c r="L351" s="16">
        <f t="shared" si="66"/>
        <v>0</v>
      </c>
      <c r="M351" s="11" t="str">
        <f t="shared" si="67"/>
        <v/>
      </c>
      <c r="N351" s="17" t="str">
        <f t="shared" si="68"/>
        <v/>
      </c>
      <c r="O351" s="18" t="str">
        <f t="shared" si="69"/>
        <v/>
      </c>
      <c r="Q351" s="54">
        <f>Таблица25544[[#This Row],[Витрина]]*11%</f>
        <v>0</v>
      </c>
      <c r="R351" s="56">
        <f>Таблица25544[[#This Row],[Витрина]]-Q351</f>
        <v>0</v>
      </c>
      <c r="S351" s="57">
        <f>Таблица25544[[#This Row],[Витрина]]*8%</f>
        <v>0</v>
      </c>
      <c r="T351" s="56">
        <f>Таблица25544[[#This Row],[Витрина]]-(Q351+S351)</f>
        <v>0</v>
      </c>
    </row>
    <row r="352" spans="1:20" hidden="1">
      <c r="A352" s="24" t="s">
        <v>339</v>
      </c>
      <c r="B352" s="10">
        <v>7500</v>
      </c>
      <c r="D352" s="11" t="str">
        <f t="shared" si="62"/>
        <v/>
      </c>
      <c r="E352" s="14"/>
      <c r="F352" s="13" t="str">
        <f t="shared" si="63"/>
        <v/>
      </c>
      <c r="G352" s="22">
        <v>1.7999999999999999E-2</v>
      </c>
      <c r="H352" s="13" t="str">
        <f t="shared" si="64"/>
        <v/>
      </c>
      <c r="I352" s="11"/>
      <c r="J352" s="14">
        <v>0</v>
      </c>
      <c r="K352" s="15" t="str">
        <f t="shared" si="65"/>
        <v/>
      </c>
      <c r="L352" s="16">
        <f t="shared" si="66"/>
        <v>0</v>
      </c>
      <c r="M352" s="11" t="str">
        <f t="shared" si="67"/>
        <v/>
      </c>
      <c r="N352" s="17" t="str">
        <f t="shared" si="68"/>
        <v/>
      </c>
      <c r="O352" s="18" t="str">
        <f t="shared" si="69"/>
        <v/>
      </c>
      <c r="Q352" s="54">
        <f>Таблица25544[[#This Row],[Витрина]]*11%</f>
        <v>0</v>
      </c>
      <c r="R352" s="56">
        <f>Таблица25544[[#This Row],[Витрина]]-Q352</f>
        <v>0</v>
      </c>
      <c r="S352" s="57">
        <f>Таблица25544[[#This Row],[Витрина]]*8%</f>
        <v>0</v>
      </c>
      <c r="T352" s="56">
        <f>Таблица25544[[#This Row],[Витрина]]-(Q352+S352)</f>
        <v>0</v>
      </c>
    </row>
    <row r="353" spans="1:20" hidden="1">
      <c r="A353" s="24" t="s">
        <v>340</v>
      </c>
      <c r="B353" s="10">
        <v>7500</v>
      </c>
      <c r="D353" s="11" t="str">
        <f t="shared" si="62"/>
        <v/>
      </c>
      <c r="E353" s="14"/>
      <c r="F353" s="13" t="str">
        <f t="shared" si="63"/>
        <v/>
      </c>
      <c r="G353" s="22">
        <v>1.7999999999999999E-2</v>
      </c>
      <c r="H353" s="13" t="str">
        <f t="shared" si="64"/>
        <v/>
      </c>
      <c r="I353" s="11"/>
      <c r="J353" s="14">
        <v>0</v>
      </c>
      <c r="K353" s="15" t="str">
        <f t="shared" si="65"/>
        <v/>
      </c>
      <c r="L353" s="16">
        <f t="shared" si="66"/>
        <v>0</v>
      </c>
      <c r="M353" s="11" t="str">
        <f t="shared" si="67"/>
        <v/>
      </c>
      <c r="N353" s="17" t="str">
        <f t="shared" si="68"/>
        <v/>
      </c>
      <c r="O353" s="18" t="str">
        <f t="shared" si="69"/>
        <v/>
      </c>
      <c r="Q353" s="54">
        <f>Таблица25544[[#This Row],[Витрина]]*11%</f>
        <v>0</v>
      </c>
      <c r="R353" s="56">
        <f>Таблица25544[[#This Row],[Витрина]]-Q353</f>
        <v>0</v>
      </c>
      <c r="S353" s="57">
        <f>Таблица25544[[#This Row],[Витрина]]*8%</f>
        <v>0</v>
      </c>
      <c r="T353" s="56">
        <f>Таблица25544[[#This Row],[Витрина]]-(Q353+S353)</f>
        <v>0</v>
      </c>
    </row>
    <row r="354" spans="1:20" hidden="1">
      <c r="A354" s="24" t="s">
        <v>341</v>
      </c>
      <c r="B354" s="10">
        <v>8300</v>
      </c>
      <c r="D354" s="11" t="str">
        <f t="shared" si="62"/>
        <v/>
      </c>
      <c r="E354" s="14"/>
      <c r="F354" s="13" t="str">
        <f t="shared" si="63"/>
        <v/>
      </c>
      <c r="G354" s="22">
        <v>1.7999999999999999E-2</v>
      </c>
      <c r="H354" s="13" t="str">
        <f t="shared" si="64"/>
        <v/>
      </c>
      <c r="I354" s="11"/>
      <c r="J354" s="14">
        <v>0</v>
      </c>
      <c r="K354" s="15" t="str">
        <f t="shared" si="65"/>
        <v/>
      </c>
      <c r="L354" s="16">
        <f t="shared" si="66"/>
        <v>0</v>
      </c>
      <c r="M354" s="11" t="str">
        <f t="shared" si="67"/>
        <v/>
      </c>
      <c r="N354" s="17" t="str">
        <f t="shared" si="68"/>
        <v/>
      </c>
      <c r="O354" s="18" t="str">
        <f t="shared" si="69"/>
        <v/>
      </c>
      <c r="Q354" s="54">
        <f>Таблица25544[[#This Row],[Витрина]]*11%</f>
        <v>0</v>
      </c>
      <c r="R354" s="56">
        <f>Таблица25544[[#This Row],[Витрина]]-Q354</f>
        <v>0</v>
      </c>
      <c r="S354" s="57">
        <f>Таблица25544[[#This Row],[Витрина]]*8%</f>
        <v>0</v>
      </c>
      <c r="T354" s="56">
        <f>Таблица25544[[#This Row],[Витрина]]-(Q354+S354)</f>
        <v>0</v>
      </c>
    </row>
    <row r="355" spans="1:20" hidden="1">
      <c r="A355" s="24" t="s">
        <v>342</v>
      </c>
      <c r="B355" s="10">
        <v>8300</v>
      </c>
      <c r="D355" s="11" t="str">
        <f t="shared" si="62"/>
        <v/>
      </c>
      <c r="E355" s="14"/>
      <c r="F355" s="13" t="str">
        <f t="shared" si="63"/>
        <v/>
      </c>
      <c r="G355" s="22">
        <v>1.7999999999999999E-2</v>
      </c>
      <c r="H355" s="13" t="str">
        <f t="shared" si="64"/>
        <v/>
      </c>
      <c r="I355" s="11"/>
      <c r="J355" s="14">
        <v>0</v>
      </c>
      <c r="K355" s="15" t="str">
        <f t="shared" si="65"/>
        <v/>
      </c>
      <c r="L355" s="16">
        <f t="shared" si="66"/>
        <v>0</v>
      </c>
      <c r="M355" s="11" t="str">
        <f t="shared" si="67"/>
        <v/>
      </c>
      <c r="N355" s="17" t="str">
        <f t="shared" si="68"/>
        <v/>
      </c>
      <c r="O355" s="18" t="str">
        <f t="shared" si="69"/>
        <v/>
      </c>
      <c r="Q355" s="54">
        <f>Таблица25544[[#This Row],[Витрина]]*11%</f>
        <v>0</v>
      </c>
      <c r="R355" s="56">
        <f>Таблица25544[[#This Row],[Витрина]]-Q355</f>
        <v>0</v>
      </c>
      <c r="S355" s="57">
        <f>Таблица25544[[#This Row],[Витрина]]*8%</f>
        <v>0</v>
      </c>
      <c r="T355" s="56">
        <f>Таблица25544[[#This Row],[Витрина]]-(Q355+S355)</f>
        <v>0</v>
      </c>
    </row>
    <row r="356" spans="1:20" hidden="1">
      <c r="D356" s="11" t="str">
        <f t="shared" si="62"/>
        <v/>
      </c>
      <c r="E356" s="14"/>
      <c r="F356" s="13" t="str">
        <f t="shared" si="63"/>
        <v/>
      </c>
      <c r="G356" s="22">
        <v>1.7999999999999999E-2</v>
      </c>
      <c r="H356" s="13" t="str">
        <f t="shared" si="64"/>
        <v/>
      </c>
      <c r="I356" s="11"/>
      <c r="J356" s="14">
        <v>0</v>
      </c>
      <c r="K356" s="15" t="str">
        <f t="shared" si="65"/>
        <v/>
      </c>
      <c r="L356" s="16">
        <f t="shared" si="66"/>
        <v>0</v>
      </c>
      <c r="M356" s="11" t="str">
        <f t="shared" si="67"/>
        <v/>
      </c>
      <c r="N356" s="17" t="str">
        <f t="shared" si="68"/>
        <v/>
      </c>
      <c r="O356" s="18" t="str">
        <f t="shared" si="69"/>
        <v/>
      </c>
      <c r="Q356" s="54">
        <f>Таблица25544[[#This Row],[Витрина]]*11%</f>
        <v>0</v>
      </c>
      <c r="R356" s="56">
        <f>Таблица25544[[#This Row],[Витрина]]-Q356</f>
        <v>0</v>
      </c>
      <c r="S356" s="57">
        <f>Таблица25544[[#This Row],[Витрина]]*8%</f>
        <v>0</v>
      </c>
      <c r="T356" s="56">
        <f>Таблица25544[[#This Row],[Витрина]]-(Q356+S356)</f>
        <v>0</v>
      </c>
    </row>
    <row r="357" spans="1:20" hidden="1">
      <c r="A357" s="24" t="s">
        <v>343</v>
      </c>
      <c r="B357" s="10">
        <v>10200</v>
      </c>
      <c r="D357" s="11" t="str">
        <f t="shared" si="62"/>
        <v/>
      </c>
      <c r="E357" s="14"/>
      <c r="F357" s="13" t="str">
        <f t="shared" si="63"/>
        <v/>
      </c>
      <c r="G357" s="22">
        <v>1.7999999999999999E-2</v>
      </c>
      <c r="H357" s="13" t="str">
        <f t="shared" si="64"/>
        <v/>
      </c>
      <c r="I357" s="11"/>
      <c r="J357" s="14">
        <v>0</v>
      </c>
      <c r="K357" s="15" t="str">
        <f t="shared" si="65"/>
        <v/>
      </c>
      <c r="L357" s="16">
        <f t="shared" si="66"/>
        <v>0</v>
      </c>
      <c r="M357" s="11" t="str">
        <f t="shared" si="67"/>
        <v/>
      </c>
      <c r="N357" s="17" t="str">
        <f t="shared" si="68"/>
        <v/>
      </c>
      <c r="O357" s="18" t="str">
        <f t="shared" si="69"/>
        <v/>
      </c>
      <c r="Q357" s="54">
        <f>Таблица25544[[#This Row],[Витрина]]*11%</f>
        <v>0</v>
      </c>
      <c r="R357" s="56">
        <f>Таблица25544[[#This Row],[Витрина]]-Q357</f>
        <v>0</v>
      </c>
      <c r="S357" s="57">
        <f>Таблица25544[[#This Row],[Витрина]]*8%</f>
        <v>0</v>
      </c>
      <c r="T357" s="56">
        <f>Таблица25544[[#This Row],[Витрина]]-(Q357+S357)</f>
        <v>0</v>
      </c>
    </row>
    <row r="358" spans="1:20" hidden="1">
      <c r="A358" s="24" t="s">
        <v>344</v>
      </c>
      <c r="B358" s="10">
        <v>10200</v>
      </c>
      <c r="D358" s="11" t="str">
        <f t="shared" si="62"/>
        <v/>
      </c>
      <c r="E358" s="14"/>
      <c r="F358" s="13" t="str">
        <f t="shared" si="63"/>
        <v/>
      </c>
      <c r="G358" s="22">
        <v>1.7999999999999999E-2</v>
      </c>
      <c r="H358" s="13" t="str">
        <f t="shared" si="64"/>
        <v/>
      </c>
      <c r="I358" s="11"/>
      <c r="J358" s="14">
        <v>0</v>
      </c>
      <c r="K358" s="15" t="str">
        <f t="shared" si="65"/>
        <v/>
      </c>
      <c r="L358" s="16">
        <f t="shared" si="66"/>
        <v>0</v>
      </c>
      <c r="M358" s="11" t="str">
        <f t="shared" si="67"/>
        <v/>
      </c>
      <c r="N358" s="17" t="str">
        <f t="shared" si="68"/>
        <v/>
      </c>
      <c r="O358" s="18" t="str">
        <f t="shared" si="69"/>
        <v/>
      </c>
      <c r="Q358" s="54">
        <f>Таблица25544[[#This Row],[Витрина]]*11%</f>
        <v>0</v>
      </c>
      <c r="R358" s="56">
        <f>Таблица25544[[#This Row],[Витрина]]-Q358</f>
        <v>0</v>
      </c>
      <c r="S358" s="57">
        <f>Таблица25544[[#This Row],[Витрина]]*8%</f>
        <v>0</v>
      </c>
      <c r="T358" s="56">
        <f>Таблица25544[[#This Row],[Витрина]]-(Q358+S358)</f>
        <v>0</v>
      </c>
    </row>
    <row r="359" spans="1:20" hidden="1">
      <c r="A359" s="24" t="s">
        <v>345</v>
      </c>
      <c r="B359" s="10">
        <v>10200</v>
      </c>
      <c r="D359" s="11" t="str">
        <f t="shared" si="62"/>
        <v/>
      </c>
      <c r="E359" s="14"/>
      <c r="F359" s="13" t="str">
        <f t="shared" si="63"/>
        <v/>
      </c>
      <c r="G359" s="22">
        <v>1.7999999999999999E-2</v>
      </c>
      <c r="H359" s="13" t="str">
        <f t="shared" si="64"/>
        <v/>
      </c>
      <c r="I359" s="11"/>
      <c r="J359" s="14">
        <v>0</v>
      </c>
      <c r="K359" s="15" t="str">
        <f t="shared" si="65"/>
        <v/>
      </c>
      <c r="L359" s="16">
        <f t="shared" si="66"/>
        <v>0</v>
      </c>
      <c r="M359" s="11" t="str">
        <f t="shared" si="67"/>
        <v/>
      </c>
      <c r="N359" s="17" t="str">
        <f t="shared" si="68"/>
        <v/>
      </c>
      <c r="O359" s="18" t="str">
        <f t="shared" si="69"/>
        <v/>
      </c>
      <c r="Q359" s="54">
        <f>Таблица25544[[#This Row],[Витрина]]*11%</f>
        <v>0</v>
      </c>
      <c r="R359" s="56">
        <f>Таблица25544[[#This Row],[Витрина]]-Q359</f>
        <v>0</v>
      </c>
      <c r="S359" s="57">
        <f>Таблица25544[[#This Row],[Витрина]]*8%</f>
        <v>0</v>
      </c>
      <c r="T359" s="56">
        <f>Таблица25544[[#This Row],[Витрина]]-(Q359+S359)</f>
        <v>0</v>
      </c>
    </row>
    <row r="360" spans="1:20" hidden="1">
      <c r="A360" s="24" t="s">
        <v>346</v>
      </c>
      <c r="B360" s="10">
        <v>10900</v>
      </c>
      <c r="D360" s="11" t="str">
        <f t="shared" si="62"/>
        <v/>
      </c>
      <c r="E360" s="14"/>
      <c r="F360" s="13" t="str">
        <f t="shared" si="63"/>
        <v/>
      </c>
      <c r="G360" s="22">
        <v>1.7999999999999999E-2</v>
      </c>
      <c r="H360" s="13" t="str">
        <f t="shared" si="64"/>
        <v/>
      </c>
      <c r="I360" s="11"/>
      <c r="J360" s="14">
        <v>0</v>
      </c>
      <c r="K360" s="15" t="str">
        <f t="shared" si="65"/>
        <v/>
      </c>
      <c r="L360" s="16">
        <f t="shared" si="66"/>
        <v>0</v>
      </c>
      <c r="M360" s="11" t="str">
        <f t="shared" si="67"/>
        <v/>
      </c>
      <c r="N360" s="17" t="str">
        <f t="shared" si="68"/>
        <v/>
      </c>
      <c r="O360" s="18" t="str">
        <f t="shared" si="69"/>
        <v/>
      </c>
      <c r="Q360" s="54">
        <f>Таблица25544[[#This Row],[Витрина]]*11%</f>
        <v>0</v>
      </c>
      <c r="R360" s="56">
        <f>Таблица25544[[#This Row],[Витрина]]-Q360</f>
        <v>0</v>
      </c>
      <c r="S360" s="57">
        <f>Таблица25544[[#This Row],[Витрина]]*8%</f>
        <v>0</v>
      </c>
      <c r="T360" s="56">
        <f>Таблица25544[[#This Row],[Витрина]]-(Q360+S360)</f>
        <v>0</v>
      </c>
    </row>
    <row r="361" spans="1:20" hidden="1">
      <c r="A361" s="24" t="s">
        <v>347</v>
      </c>
      <c r="B361" s="10">
        <v>10900</v>
      </c>
      <c r="D361" s="11" t="str">
        <f t="shared" si="62"/>
        <v/>
      </c>
      <c r="E361" s="14"/>
      <c r="F361" s="13" t="str">
        <f t="shared" si="63"/>
        <v/>
      </c>
      <c r="G361" s="22">
        <v>1.7999999999999999E-2</v>
      </c>
      <c r="H361" s="13" t="str">
        <f t="shared" si="64"/>
        <v/>
      </c>
      <c r="I361" s="11"/>
      <c r="J361" s="14">
        <v>0</v>
      </c>
      <c r="K361" s="15" t="str">
        <f t="shared" si="65"/>
        <v/>
      </c>
      <c r="L361" s="16">
        <f t="shared" si="66"/>
        <v>0</v>
      </c>
      <c r="M361" s="11" t="str">
        <f t="shared" si="67"/>
        <v/>
      </c>
      <c r="N361" s="17" t="str">
        <f t="shared" si="68"/>
        <v/>
      </c>
      <c r="O361" s="18" t="str">
        <f t="shared" si="69"/>
        <v/>
      </c>
      <c r="Q361" s="54">
        <f>Таблица25544[[#This Row],[Витрина]]*11%</f>
        <v>0</v>
      </c>
      <c r="R361" s="56">
        <f>Таблица25544[[#This Row],[Витрина]]-Q361</f>
        <v>0</v>
      </c>
      <c r="S361" s="57">
        <f>Таблица25544[[#This Row],[Витрина]]*8%</f>
        <v>0</v>
      </c>
      <c r="T361" s="56">
        <f>Таблица25544[[#This Row],[Витрина]]-(Q361+S361)</f>
        <v>0</v>
      </c>
    </row>
    <row r="362" spans="1:20" hidden="1">
      <c r="A362" s="24" t="s">
        <v>348</v>
      </c>
      <c r="B362" s="10">
        <v>10900</v>
      </c>
      <c r="D362" s="11" t="str">
        <f t="shared" si="62"/>
        <v/>
      </c>
      <c r="E362" s="14"/>
      <c r="F362" s="13" t="str">
        <f t="shared" si="63"/>
        <v/>
      </c>
      <c r="G362" s="22">
        <v>1.7999999999999999E-2</v>
      </c>
      <c r="H362" s="13" t="str">
        <f t="shared" si="64"/>
        <v/>
      </c>
      <c r="I362" s="11"/>
      <c r="J362" s="14">
        <v>0</v>
      </c>
      <c r="K362" s="15" t="str">
        <f t="shared" si="65"/>
        <v/>
      </c>
      <c r="L362" s="16">
        <f t="shared" si="66"/>
        <v>0</v>
      </c>
      <c r="M362" s="11" t="str">
        <f t="shared" si="67"/>
        <v/>
      </c>
      <c r="N362" s="17" t="str">
        <f t="shared" si="68"/>
        <v/>
      </c>
      <c r="O362" s="18" t="str">
        <f t="shared" si="69"/>
        <v/>
      </c>
      <c r="Q362" s="54">
        <f>Таблица25544[[#This Row],[Витрина]]*11%</f>
        <v>0</v>
      </c>
      <c r="R362" s="56">
        <f>Таблица25544[[#This Row],[Витрина]]-Q362</f>
        <v>0</v>
      </c>
      <c r="S362" s="57">
        <f>Таблица25544[[#This Row],[Витрина]]*8%</f>
        <v>0</v>
      </c>
      <c r="T362" s="56">
        <f>Таблица25544[[#This Row],[Витрина]]-(Q362+S362)</f>
        <v>0</v>
      </c>
    </row>
    <row r="363" spans="1:20" hidden="1">
      <c r="A363" s="24" t="s">
        <v>349</v>
      </c>
      <c r="B363" s="10">
        <v>14200</v>
      </c>
      <c r="D363" s="11" t="str">
        <f t="shared" si="62"/>
        <v/>
      </c>
      <c r="E363" s="14"/>
      <c r="F363" s="13" t="str">
        <f t="shared" si="63"/>
        <v/>
      </c>
      <c r="G363" s="22">
        <v>1.7999999999999999E-2</v>
      </c>
      <c r="H363" s="13" t="str">
        <f t="shared" si="64"/>
        <v/>
      </c>
      <c r="I363" s="11"/>
      <c r="J363" s="14">
        <v>0</v>
      </c>
      <c r="K363" s="15" t="str">
        <f t="shared" si="65"/>
        <v/>
      </c>
      <c r="L363" s="16">
        <f t="shared" si="66"/>
        <v>0</v>
      </c>
      <c r="M363" s="11" t="str">
        <f t="shared" si="67"/>
        <v/>
      </c>
      <c r="N363" s="17" t="str">
        <f t="shared" si="68"/>
        <v/>
      </c>
      <c r="O363" s="18" t="str">
        <f t="shared" si="69"/>
        <v/>
      </c>
      <c r="Q363" s="54">
        <f>Таблица25544[[#This Row],[Витрина]]*11%</f>
        <v>0</v>
      </c>
      <c r="R363" s="56">
        <f>Таблица25544[[#This Row],[Витрина]]-Q363</f>
        <v>0</v>
      </c>
      <c r="S363" s="57">
        <f>Таблица25544[[#This Row],[Витрина]]*8%</f>
        <v>0</v>
      </c>
      <c r="T363" s="56">
        <f>Таблица25544[[#This Row],[Витрина]]-(Q363+S363)</f>
        <v>0</v>
      </c>
    </row>
    <row r="364" spans="1:20" hidden="1">
      <c r="A364" s="24" t="s">
        <v>350</v>
      </c>
      <c r="B364" s="10">
        <v>14200</v>
      </c>
      <c r="D364" s="11" t="str">
        <f t="shared" si="62"/>
        <v/>
      </c>
      <c r="E364" s="14"/>
      <c r="F364" s="13" t="str">
        <f t="shared" si="63"/>
        <v/>
      </c>
      <c r="G364" s="22">
        <v>1.7999999999999999E-2</v>
      </c>
      <c r="H364" s="13" t="str">
        <f t="shared" si="64"/>
        <v/>
      </c>
      <c r="I364" s="11"/>
      <c r="J364" s="14">
        <v>0</v>
      </c>
      <c r="K364" s="15" t="str">
        <f t="shared" si="65"/>
        <v/>
      </c>
      <c r="L364" s="16">
        <f t="shared" si="66"/>
        <v>0</v>
      </c>
      <c r="M364" s="11" t="str">
        <f t="shared" si="67"/>
        <v/>
      </c>
      <c r="N364" s="17" t="str">
        <f t="shared" si="68"/>
        <v/>
      </c>
      <c r="O364" s="18" t="str">
        <f t="shared" si="69"/>
        <v/>
      </c>
      <c r="Q364" s="54">
        <f>Таблица25544[[#This Row],[Витрина]]*11%</f>
        <v>0</v>
      </c>
      <c r="R364" s="56">
        <f>Таблица25544[[#This Row],[Витрина]]-Q364</f>
        <v>0</v>
      </c>
      <c r="S364" s="57">
        <f>Таблица25544[[#This Row],[Витрина]]*8%</f>
        <v>0</v>
      </c>
      <c r="T364" s="56">
        <f>Таблица25544[[#This Row],[Витрина]]-(Q364+S364)</f>
        <v>0</v>
      </c>
    </row>
    <row r="365" spans="1:20" hidden="1">
      <c r="A365" s="24" t="s">
        <v>351</v>
      </c>
      <c r="B365" s="10">
        <v>14200</v>
      </c>
      <c r="D365" s="11" t="str">
        <f t="shared" si="62"/>
        <v/>
      </c>
      <c r="E365" s="14"/>
      <c r="F365" s="13" t="str">
        <f t="shared" si="63"/>
        <v/>
      </c>
      <c r="G365" s="22">
        <v>1.7999999999999999E-2</v>
      </c>
      <c r="H365" s="13" t="str">
        <f t="shared" si="64"/>
        <v/>
      </c>
      <c r="I365" s="11"/>
      <c r="J365" s="14">
        <v>0</v>
      </c>
      <c r="K365" s="15" t="str">
        <f t="shared" si="65"/>
        <v/>
      </c>
      <c r="L365" s="16">
        <f t="shared" si="66"/>
        <v>0</v>
      </c>
      <c r="M365" s="11" t="str">
        <f t="shared" si="67"/>
        <v/>
      </c>
      <c r="N365" s="17" t="str">
        <f t="shared" si="68"/>
        <v/>
      </c>
      <c r="O365" s="18" t="str">
        <f t="shared" si="69"/>
        <v/>
      </c>
      <c r="Q365" s="54">
        <f>Таблица25544[[#This Row],[Витрина]]*11%</f>
        <v>0</v>
      </c>
      <c r="R365" s="56">
        <f>Таблица25544[[#This Row],[Витрина]]-Q365</f>
        <v>0</v>
      </c>
      <c r="S365" s="57">
        <f>Таблица25544[[#This Row],[Витрина]]*8%</f>
        <v>0</v>
      </c>
      <c r="T365" s="56">
        <f>Таблица25544[[#This Row],[Витрина]]-(Q365+S365)</f>
        <v>0</v>
      </c>
    </row>
    <row r="366" spans="1:20" hidden="1">
      <c r="D366" s="11" t="str">
        <f t="shared" si="62"/>
        <v/>
      </c>
      <c r="E366" s="14"/>
      <c r="F366" s="13" t="str">
        <f t="shared" si="63"/>
        <v/>
      </c>
      <c r="G366" s="22">
        <v>1.7999999999999999E-2</v>
      </c>
      <c r="H366" s="13" t="str">
        <f t="shared" si="64"/>
        <v/>
      </c>
      <c r="I366" s="11"/>
      <c r="J366" s="14">
        <v>0</v>
      </c>
      <c r="K366" s="15" t="str">
        <f t="shared" si="65"/>
        <v/>
      </c>
      <c r="L366" s="16">
        <f t="shared" si="66"/>
        <v>0</v>
      </c>
      <c r="M366" s="11" t="str">
        <f t="shared" si="67"/>
        <v/>
      </c>
      <c r="N366" s="17" t="str">
        <f t="shared" si="68"/>
        <v/>
      </c>
      <c r="O366" s="18" t="str">
        <f t="shared" si="69"/>
        <v/>
      </c>
      <c r="Q366" s="54">
        <f>Таблица25544[[#This Row],[Витрина]]*11%</f>
        <v>0</v>
      </c>
      <c r="R366" s="56">
        <f>Таблица25544[[#This Row],[Витрина]]-Q366</f>
        <v>0</v>
      </c>
      <c r="S366" s="57">
        <f>Таблица25544[[#This Row],[Витрина]]*8%</f>
        <v>0</v>
      </c>
      <c r="T366" s="56">
        <f>Таблица25544[[#This Row],[Витрина]]-(Q366+S366)</f>
        <v>0</v>
      </c>
    </row>
    <row r="367" spans="1:20" hidden="1">
      <c r="A367" s="24" t="s">
        <v>352</v>
      </c>
      <c r="B367" s="10">
        <v>18200</v>
      </c>
      <c r="D367" s="11" t="str">
        <f t="shared" si="62"/>
        <v/>
      </c>
      <c r="E367" s="14"/>
      <c r="F367" s="13" t="str">
        <f t="shared" si="63"/>
        <v/>
      </c>
      <c r="G367" s="22">
        <v>1.7999999999999999E-2</v>
      </c>
      <c r="H367" s="13" t="str">
        <f t="shared" si="64"/>
        <v/>
      </c>
      <c r="I367" s="11"/>
      <c r="J367" s="14">
        <v>0</v>
      </c>
      <c r="K367" s="15" t="str">
        <f t="shared" si="65"/>
        <v/>
      </c>
      <c r="L367" s="16">
        <f t="shared" si="66"/>
        <v>0</v>
      </c>
      <c r="M367" s="11" t="str">
        <f t="shared" si="67"/>
        <v/>
      </c>
      <c r="N367" s="17" t="str">
        <f t="shared" si="68"/>
        <v/>
      </c>
      <c r="O367" s="18" t="str">
        <f t="shared" si="69"/>
        <v/>
      </c>
      <c r="Q367" s="54">
        <f>Таблица25544[[#This Row],[Витрина]]*11%</f>
        <v>0</v>
      </c>
      <c r="R367" s="56">
        <f>Таблица25544[[#This Row],[Витрина]]-Q367</f>
        <v>0</v>
      </c>
      <c r="S367" s="57">
        <f>Таблица25544[[#This Row],[Витрина]]*8%</f>
        <v>0</v>
      </c>
      <c r="T367" s="56">
        <f>Таблица25544[[#This Row],[Витрина]]-(Q367+S367)</f>
        <v>0</v>
      </c>
    </row>
    <row r="368" spans="1:20" hidden="1">
      <c r="A368" s="24" t="s">
        <v>353</v>
      </c>
      <c r="B368" s="10">
        <v>18000</v>
      </c>
      <c r="D368" s="11" t="str">
        <f t="shared" si="62"/>
        <v/>
      </c>
      <c r="E368" s="14"/>
      <c r="F368" s="13" t="str">
        <f t="shared" si="63"/>
        <v/>
      </c>
      <c r="G368" s="22">
        <v>1.7999999999999999E-2</v>
      </c>
      <c r="H368" s="13" t="str">
        <f t="shared" si="64"/>
        <v/>
      </c>
      <c r="I368" s="11"/>
      <c r="J368" s="14">
        <v>0</v>
      </c>
      <c r="K368" s="15" t="str">
        <f t="shared" si="65"/>
        <v/>
      </c>
      <c r="L368" s="16">
        <f t="shared" si="66"/>
        <v>0</v>
      </c>
      <c r="M368" s="11" t="str">
        <f t="shared" si="67"/>
        <v/>
      </c>
      <c r="N368" s="17" t="str">
        <f t="shared" si="68"/>
        <v/>
      </c>
      <c r="O368" s="18" t="str">
        <f t="shared" si="69"/>
        <v/>
      </c>
      <c r="Q368" s="54">
        <f>Таблица25544[[#This Row],[Витрина]]*11%</f>
        <v>0</v>
      </c>
      <c r="R368" s="56">
        <f>Таблица25544[[#This Row],[Витрина]]-Q368</f>
        <v>0</v>
      </c>
      <c r="S368" s="57">
        <f>Таблица25544[[#This Row],[Витрина]]*8%</f>
        <v>0</v>
      </c>
      <c r="T368" s="56">
        <f>Таблица25544[[#This Row],[Витрина]]-(Q368+S368)</f>
        <v>0</v>
      </c>
    </row>
    <row r="369" spans="1:20" hidden="1">
      <c r="D369" s="11" t="str">
        <f t="shared" si="62"/>
        <v/>
      </c>
      <c r="E369" s="14"/>
      <c r="F369" s="13" t="str">
        <f t="shared" si="63"/>
        <v/>
      </c>
      <c r="G369" s="22">
        <v>1.7999999999999999E-2</v>
      </c>
      <c r="H369" s="13" t="str">
        <f t="shared" si="64"/>
        <v/>
      </c>
      <c r="I369" s="11"/>
      <c r="J369" s="14">
        <v>0</v>
      </c>
      <c r="K369" s="15" t="str">
        <f t="shared" si="65"/>
        <v/>
      </c>
      <c r="L369" s="16">
        <f t="shared" si="66"/>
        <v>0</v>
      </c>
      <c r="M369" s="11" t="str">
        <f t="shared" si="67"/>
        <v/>
      </c>
      <c r="N369" s="17" t="str">
        <f t="shared" si="68"/>
        <v/>
      </c>
      <c r="O369" s="18" t="str">
        <f t="shared" si="69"/>
        <v/>
      </c>
      <c r="Q369" s="54">
        <f>Таблица25544[[#This Row],[Витрина]]*11%</f>
        <v>0</v>
      </c>
      <c r="R369" s="56">
        <f>Таблица25544[[#This Row],[Витрина]]-Q369</f>
        <v>0</v>
      </c>
      <c r="S369" s="57">
        <f>Таблица25544[[#This Row],[Витрина]]*8%</f>
        <v>0</v>
      </c>
      <c r="T369" s="56">
        <f>Таблица25544[[#This Row],[Витрина]]-(Q369+S369)</f>
        <v>0</v>
      </c>
    </row>
    <row r="370" spans="1:20" hidden="1">
      <c r="A370" s="24" t="s">
        <v>354</v>
      </c>
      <c r="B370" s="10">
        <v>17100</v>
      </c>
      <c r="D370" s="11" t="str">
        <f t="shared" si="62"/>
        <v/>
      </c>
      <c r="E370" s="14"/>
      <c r="F370" s="13" t="str">
        <f t="shared" si="63"/>
        <v/>
      </c>
      <c r="G370" s="22">
        <v>1.7999999999999999E-2</v>
      </c>
      <c r="H370" s="13" t="str">
        <f t="shared" si="64"/>
        <v/>
      </c>
      <c r="I370" s="11"/>
      <c r="J370" s="14">
        <v>0</v>
      </c>
      <c r="K370" s="15" t="str">
        <f t="shared" si="65"/>
        <v/>
      </c>
      <c r="L370" s="16">
        <f t="shared" si="66"/>
        <v>0</v>
      </c>
      <c r="M370" s="11" t="str">
        <f t="shared" si="67"/>
        <v/>
      </c>
      <c r="N370" s="17" t="str">
        <f t="shared" si="68"/>
        <v/>
      </c>
      <c r="O370" s="18" t="str">
        <f t="shared" si="69"/>
        <v/>
      </c>
      <c r="Q370" s="54">
        <f>Таблица25544[[#This Row],[Витрина]]*11%</f>
        <v>0</v>
      </c>
      <c r="R370" s="56">
        <f>Таблица25544[[#This Row],[Витрина]]-Q370</f>
        <v>0</v>
      </c>
      <c r="S370" s="57">
        <f>Таблица25544[[#This Row],[Витрина]]*8%</f>
        <v>0</v>
      </c>
      <c r="T370" s="56">
        <f>Таблица25544[[#This Row],[Витрина]]-(Q370+S370)</f>
        <v>0</v>
      </c>
    </row>
    <row r="371" spans="1:20" hidden="1">
      <c r="A371" t="s">
        <v>355</v>
      </c>
      <c r="B371" s="10">
        <v>17100</v>
      </c>
      <c r="D371" s="11" t="str">
        <f>IF(AND(F371&lt;&gt;"",H371&lt;&gt;"",I371&lt;&gt;"",K371&lt;&gt;""),F371+H371+I371+K371,"")</f>
        <v/>
      </c>
      <c r="E371" s="14"/>
      <c r="F371" s="13" t="str">
        <f t="shared" si="63"/>
        <v/>
      </c>
      <c r="G371" s="22">
        <v>1.7999999999999999E-2</v>
      </c>
      <c r="H371" s="13" t="str">
        <f t="shared" si="64"/>
        <v/>
      </c>
      <c r="I371" s="11"/>
      <c r="J371" s="14">
        <v>0</v>
      </c>
      <c r="K371" s="15" t="str">
        <f t="shared" si="65"/>
        <v/>
      </c>
      <c r="L371" s="16">
        <f t="shared" si="66"/>
        <v>0</v>
      </c>
      <c r="M371" s="11" t="str">
        <f t="shared" si="67"/>
        <v/>
      </c>
      <c r="N371" s="17" t="str">
        <f t="shared" si="68"/>
        <v/>
      </c>
      <c r="O371" s="18" t="str">
        <f t="shared" si="69"/>
        <v/>
      </c>
      <c r="Q371" s="54">
        <f>Таблица25544[[#This Row],[Витрина]]*11%</f>
        <v>0</v>
      </c>
      <c r="R371" s="56">
        <f>Таблица25544[[#This Row],[Витрина]]-Q371</f>
        <v>0</v>
      </c>
      <c r="S371" s="57">
        <f>Таблица25544[[#This Row],[Витрина]]*8%</f>
        <v>0</v>
      </c>
      <c r="T371" s="56">
        <f>Таблица25544[[#This Row],[Витрина]]-(Q371+S371)</f>
        <v>0</v>
      </c>
    </row>
    <row r="372" spans="1:20" hidden="1">
      <c r="A372" s="24" t="s">
        <v>356</v>
      </c>
      <c r="B372" s="10">
        <v>18600</v>
      </c>
      <c r="D372" s="11" t="str">
        <f t="shared" si="62"/>
        <v/>
      </c>
      <c r="E372" s="14"/>
      <c r="F372" s="13" t="str">
        <f t="shared" si="63"/>
        <v/>
      </c>
      <c r="G372" s="22">
        <v>1.7999999999999999E-2</v>
      </c>
      <c r="H372" s="13" t="str">
        <f t="shared" si="64"/>
        <v/>
      </c>
      <c r="I372" s="11"/>
      <c r="J372" s="14">
        <v>0</v>
      </c>
      <c r="K372" s="15" t="str">
        <f t="shared" si="65"/>
        <v/>
      </c>
      <c r="L372" s="16">
        <f t="shared" si="66"/>
        <v>0</v>
      </c>
      <c r="M372" s="11" t="str">
        <f t="shared" si="67"/>
        <v/>
      </c>
      <c r="N372" s="17" t="str">
        <f t="shared" si="68"/>
        <v/>
      </c>
      <c r="O372" s="18" t="str">
        <f t="shared" si="69"/>
        <v/>
      </c>
      <c r="Q372" s="54">
        <f>Таблица25544[[#This Row],[Витрина]]*11%</f>
        <v>0</v>
      </c>
      <c r="R372" s="56">
        <f>Таблица25544[[#This Row],[Витрина]]-Q372</f>
        <v>0</v>
      </c>
      <c r="S372" s="57">
        <f>Таблица25544[[#This Row],[Витрина]]*8%</f>
        <v>0</v>
      </c>
      <c r="T372" s="56">
        <f>Таблица25544[[#This Row],[Витрина]]-(Q372+S372)</f>
        <v>0</v>
      </c>
    </row>
    <row r="373" spans="1:20" hidden="1">
      <c r="A373" s="24" t="s">
        <v>357</v>
      </c>
      <c r="B373" s="10">
        <v>18600</v>
      </c>
      <c r="D373" s="11" t="str">
        <f t="shared" si="62"/>
        <v/>
      </c>
      <c r="E373" s="14"/>
      <c r="F373" s="13" t="str">
        <f t="shared" si="63"/>
        <v/>
      </c>
      <c r="G373" s="22">
        <v>1.7999999999999999E-2</v>
      </c>
      <c r="H373" s="13" t="str">
        <f t="shared" si="64"/>
        <v/>
      </c>
      <c r="I373" s="11"/>
      <c r="J373" s="14">
        <v>0</v>
      </c>
      <c r="K373" s="15" t="str">
        <f t="shared" si="65"/>
        <v/>
      </c>
      <c r="L373" s="16">
        <f t="shared" si="66"/>
        <v>0</v>
      </c>
      <c r="M373" s="11" t="str">
        <f t="shared" si="67"/>
        <v/>
      </c>
      <c r="N373" s="17" t="str">
        <f t="shared" si="68"/>
        <v/>
      </c>
      <c r="O373" s="18" t="str">
        <f t="shared" si="69"/>
        <v/>
      </c>
      <c r="Q373" s="54">
        <f>Таблица25544[[#This Row],[Витрина]]*11%</f>
        <v>0</v>
      </c>
      <c r="R373" s="56">
        <f>Таблица25544[[#This Row],[Витрина]]-Q373</f>
        <v>0</v>
      </c>
      <c r="S373" s="57">
        <f>Таблица25544[[#This Row],[Витрина]]*8%</f>
        <v>0</v>
      </c>
      <c r="T373" s="56">
        <f>Таблица25544[[#This Row],[Витрина]]-(Q373+S373)</f>
        <v>0</v>
      </c>
    </row>
    <row r="374" spans="1:20" hidden="1">
      <c r="A374" s="24" t="s">
        <v>358</v>
      </c>
      <c r="B374" s="10">
        <v>18600</v>
      </c>
      <c r="D374" s="11" t="str">
        <f t="shared" si="62"/>
        <v/>
      </c>
      <c r="E374" s="14"/>
      <c r="F374" s="13" t="str">
        <f t="shared" si="63"/>
        <v/>
      </c>
      <c r="G374" s="22">
        <v>1.7999999999999999E-2</v>
      </c>
      <c r="H374" s="13" t="str">
        <f t="shared" si="64"/>
        <v/>
      </c>
      <c r="I374" s="11"/>
      <c r="J374" s="14">
        <v>0</v>
      </c>
      <c r="K374" s="15" t="str">
        <f t="shared" si="65"/>
        <v/>
      </c>
      <c r="L374" s="16">
        <f t="shared" si="66"/>
        <v>0</v>
      </c>
      <c r="M374" s="11" t="str">
        <f t="shared" si="67"/>
        <v/>
      </c>
      <c r="N374" s="17" t="str">
        <f t="shared" si="68"/>
        <v/>
      </c>
      <c r="O374" s="18" t="str">
        <f t="shared" si="69"/>
        <v/>
      </c>
      <c r="Q374" s="54">
        <f>Таблица25544[[#This Row],[Витрина]]*11%</f>
        <v>0</v>
      </c>
      <c r="R374" s="56">
        <f>Таблица25544[[#This Row],[Витрина]]-Q374</f>
        <v>0</v>
      </c>
      <c r="S374" s="57">
        <f>Таблица25544[[#This Row],[Витрина]]*8%</f>
        <v>0</v>
      </c>
      <c r="T374" s="56">
        <f>Таблица25544[[#This Row],[Витрина]]-(Q374+S374)</f>
        <v>0</v>
      </c>
    </row>
    <row r="375" spans="1:20" hidden="1">
      <c r="A375" s="19" t="s">
        <v>359</v>
      </c>
      <c r="B375" s="10">
        <v>18600</v>
      </c>
      <c r="D375" s="13" t="str">
        <f>IF(AND(F375&lt;&gt;"",H375&lt;&gt;"",I375&lt;&gt;"",K375&lt;&gt;""),F375+H375+I375+K375,"")</f>
        <v/>
      </c>
      <c r="E375" s="31"/>
      <c r="F375" s="13" t="str">
        <f t="shared" si="63"/>
        <v/>
      </c>
      <c r="G375" s="22">
        <v>1.7999999999999999E-2</v>
      </c>
      <c r="H375" s="13" t="str">
        <f t="shared" si="64"/>
        <v/>
      </c>
      <c r="I375" s="13"/>
      <c r="J375" s="14">
        <v>0</v>
      </c>
      <c r="K375" s="15" t="str">
        <f t="shared" si="65"/>
        <v/>
      </c>
      <c r="L375" s="16">
        <f t="shared" si="66"/>
        <v>0</v>
      </c>
      <c r="M375" s="13" t="str">
        <f t="shared" si="67"/>
        <v/>
      </c>
      <c r="N375" s="17" t="str">
        <f t="shared" si="68"/>
        <v/>
      </c>
      <c r="O375" s="32" t="str">
        <f t="shared" si="69"/>
        <v/>
      </c>
      <c r="Q375" s="54">
        <f>Таблица25544[[#This Row],[Витрина]]*11%</f>
        <v>0</v>
      </c>
      <c r="R375" s="56">
        <f>Таблица25544[[#This Row],[Витрина]]-Q375</f>
        <v>0</v>
      </c>
      <c r="S375" s="57">
        <f>Таблица25544[[#This Row],[Витрина]]*8%</f>
        <v>0</v>
      </c>
      <c r="T375" s="56">
        <f>Таблица25544[[#This Row],[Витрина]]-(Q375+S375)</f>
        <v>0</v>
      </c>
    </row>
    <row r="376" spans="1:20" hidden="1">
      <c r="D376" s="11" t="str">
        <f t="shared" si="62"/>
        <v/>
      </c>
      <c r="E376" s="14"/>
      <c r="F376" s="13" t="str">
        <f t="shared" si="63"/>
        <v/>
      </c>
      <c r="G376" s="22">
        <v>1.7999999999999999E-2</v>
      </c>
      <c r="H376" s="13" t="str">
        <f t="shared" si="64"/>
        <v/>
      </c>
      <c r="I376" s="11"/>
      <c r="J376" s="14">
        <v>0</v>
      </c>
      <c r="K376" s="15" t="str">
        <f t="shared" si="65"/>
        <v/>
      </c>
      <c r="L376" s="16">
        <f t="shared" si="66"/>
        <v>0</v>
      </c>
      <c r="M376" s="11" t="str">
        <f t="shared" si="67"/>
        <v/>
      </c>
      <c r="N376" s="17" t="str">
        <f t="shared" si="68"/>
        <v/>
      </c>
      <c r="O376" s="18" t="str">
        <f t="shared" si="69"/>
        <v/>
      </c>
      <c r="Q376" s="54">
        <f>Таблица25544[[#This Row],[Витрина]]*11%</f>
        <v>0</v>
      </c>
      <c r="R376" s="56">
        <f>Таблица25544[[#This Row],[Витрина]]-Q376</f>
        <v>0</v>
      </c>
      <c r="S376" s="57">
        <f>Таблица25544[[#This Row],[Витрина]]*8%</f>
        <v>0</v>
      </c>
      <c r="T376" s="56">
        <f>Таблица25544[[#This Row],[Витрина]]-(Q376+S376)</f>
        <v>0</v>
      </c>
    </row>
    <row r="377" spans="1:20" hidden="1">
      <c r="A377" t="s">
        <v>360</v>
      </c>
      <c r="B377" s="10">
        <v>20500</v>
      </c>
      <c r="D377" s="11" t="str">
        <f>IF(AND(F377&lt;&gt;"",H377&lt;&gt;"",I377&lt;&gt;"",K377&lt;&gt;""),F377+H377+I377+K377,"")</f>
        <v/>
      </c>
      <c r="E377" s="14"/>
      <c r="F377" s="13" t="str">
        <f t="shared" si="63"/>
        <v/>
      </c>
      <c r="G377" s="22">
        <v>1.7999999999999999E-2</v>
      </c>
      <c r="H377" s="13" t="str">
        <f t="shared" si="64"/>
        <v/>
      </c>
      <c r="I377" s="11"/>
      <c r="J377" s="14">
        <v>0</v>
      </c>
      <c r="K377" s="15" t="str">
        <f t="shared" si="65"/>
        <v/>
      </c>
      <c r="L377" s="16">
        <f t="shared" si="66"/>
        <v>0</v>
      </c>
      <c r="M377" s="11" t="str">
        <f t="shared" si="67"/>
        <v/>
      </c>
      <c r="N377" s="17" t="str">
        <f t="shared" si="68"/>
        <v/>
      </c>
      <c r="O377" s="18" t="str">
        <f t="shared" si="69"/>
        <v/>
      </c>
      <c r="Q377" s="54">
        <f>Таблица25544[[#This Row],[Витрина]]*11%</f>
        <v>0</v>
      </c>
      <c r="R377" s="56">
        <f>Таблица25544[[#This Row],[Витрина]]-Q377</f>
        <v>0</v>
      </c>
      <c r="S377" s="57">
        <f>Таблица25544[[#This Row],[Витрина]]*8%</f>
        <v>0</v>
      </c>
      <c r="T377" s="56">
        <f>Таблица25544[[#This Row],[Витрина]]-(Q377+S377)</f>
        <v>0</v>
      </c>
    </row>
    <row r="378" spans="1:20" hidden="1">
      <c r="A378" t="s">
        <v>361</v>
      </c>
      <c r="B378" s="10">
        <v>20500</v>
      </c>
      <c r="D378" s="11" t="str">
        <f>IF(AND(F378&lt;&gt;"",H378&lt;&gt;"",I378&lt;&gt;"",K378&lt;&gt;""),F378+H378+I378+K378,"")</f>
        <v/>
      </c>
      <c r="E378" s="14"/>
      <c r="F378" s="13" t="str">
        <f t="shared" si="63"/>
        <v/>
      </c>
      <c r="G378" s="22">
        <v>1.7999999999999999E-2</v>
      </c>
      <c r="H378" s="13" t="str">
        <f t="shared" si="64"/>
        <v/>
      </c>
      <c r="I378" s="11"/>
      <c r="J378" s="14">
        <v>0</v>
      </c>
      <c r="K378" s="15" t="str">
        <f t="shared" si="65"/>
        <v/>
      </c>
      <c r="L378" s="16">
        <f t="shared" si="66"/>
        <v>0</v>
      </c>
      <c r="M378" s="11" t="str">
        <f t="shared" si="67"/>
        <v/>
      </c>
      <c r="N378" s="17" t="str">
        <f t="shared" si="68"/>
        <v/>
      </c>
      <c r="O378" s="18" t="str">
        <f t="shared" si="69"/>
        <v/>
      </c>
      <c r="Q378" s="54">
        <f>Таблица25544[[#This Row],[Витрина]]*11%</f>
        <v>0</v>
      </c>
      <c r="R378" s="56">
        <f>Таблица25544[[#This Row],[Витрина]]-Q378</f>
        <v>0</v>
      </c>
      <c r="S378" s="57">
        <f>Таблица25544[[#This Row],[Витрина]]*8%</f>
        <v>0</v>
      </c>
      <c r="T378" s="56">
        <f>Таблица25544[[#This Row],[Витрина]]-(Q378+S378)</f>
        <v>0</v>
      </c>
    </row>
    <row r="379" spans="1:20" hidden="1">
      <c r="A379" s="24" t="s">
        <v>362</v>
      </c>
      <c r="B379" s="10">
        <v>21200</v>
      </c>
      <c r="D379" s="11" t="str">
        <f t="shared" si="62"/>
        <v/>
      </c>
      <c r="E379" s="14"/>
      <c r="F379" s="13" t="str">
        <f t="shared" si="63"/>
        <v/>
      </c>
      <c r="G379" s="22">
        <v>1.7999999999999999E-2</v>
      </c>
      <c r="H379" s="13" t="str">
        <f t="shared" si="64"/>
        <v/>
      </c>
      <c r="I379" s="11"/>
      <c r="J379" s="14">
        <v>0</v>
      </c>
      <c r="K379" s="15" t="str">
        <f t="shared" si="65"/>
        <v/>
      </c>
      <c r="L379" s="16">
        <f t="shared" si="66"/>
        <v>0</v>
      </c>
      <c r="M379" s="11" t="str">
        <f t="shared" si="67"/>
        <v/>
      </c>
      <c r="N379" s="17" t="str">
        <f t="shared" si="68"/>
        <v/>
      </c>
      <c r="O379" s="18" t="str">
        <f t="shared" si="69"/>
        <v/>
      </c>
      <c r="Q379" s="54">
        <f>Таблица25544[[#This Row],[Витрина]]*11%</f>
        <v>0</v>
      </c>
      <c r="R379" s="56">
        <f>Таблица25544[[#This Row],[Витрина]]-Q379</f>
        <v>0</v>
      </c>
      <c r="S379" s="57">
        <f>Таблица25544[[#This Row],[Витрина]]*8%</f>
        <v>0</v>
      </c>
      <c r="T379" s="56">
        <f>Таблица25544[[#This Row],[Витрина]]-(Q379+S379)</f>
        <v>0</v>
      </c>
    </row>
    <row r="380" spans="1:20" hidden="1">
      <c r="A380" s="24" t="s">
        <v>363</v>
      </c>
      <c r="B380" s="10">
        <v>21300</v>
      </c>
      <c r="D380" s="11" t="str">
        <f t="shared" si="62"/>
        <v/>
      </c>
      <c r="E380" s="14"/>
      <c r="F380" s="13" t="str">
        <f t="shared" si="63"/>
        <v/>
      </c>
      <c r="G380" s="22">
        <v>1.7999999999999999E-2</v>
      </c>
      <c r="H380" s="13" t="str">
        <f t="shared" si="64"/>
        <v/>
      </c>
      <c r="I380" s="11"/>
      <c r="J380" s="14">
        <v>0</v>
      </c>
      <c r="K380" s="15" t="str">
        <f t="shared" si="65"/>
        <v/>
      </c>
      <c r="L380" s="16">
        <f t="shared" si="66"/>
        <v>0</v>
      </c>
      <c r="M380" s="11" t="str">
        <f t="shared" si="67"/>
        <v/>
      </c>
      <c r="N380" s="17" t="str">
        <f t="shared" si="68"/>
        <v/>
      </c>
      <c r="O380" s="18" t="str">
        <f t="shared" si="69"/>
        <v/>
      </c>
      <c r="Q380" s="54">
        <f>Таблица25544[[#This Row],[Витрина]]*11%</f>
        <v>0</v>
      </c>
      <c r="R380" s="56">
        <f>Таблица25544[[#This Row],[Витрина]]-Q380</f>
        <v>0</v>
      </c>
      <c r="S380" s="57">
        <f>Таблица25544[[#This Row],[Витрина]]*8%</f>
        <v>0</v>
      </c>
      <c r="T380" s="56">
        <f>Таблица25544[[#This Row],[Витрина]]-(Q380+S380)</f>
        <v>0</v>
      </c>
    </row>
    <row r="381" spans="1:20" hidden="1">
      <c r="A381" s="24" t="s">
        <v>364</v>
      </c>
      <c r="B381" s="10">
        <v>21300</v>
      </c>
      <c r="D381" s="11" t="str">
        <f t="shared" si="62"/>
        <v/>
      </c>
      <c r="E381" s="14"/>
      <c r="F381" s="13" t="str">
        <f t="shared" si="63"/>
        <v/>
      </c>
      <c r="G381" s="22">
        <v>1.7999999999999999E-2</v>
      </c>
      <c r="H381" s="13" t="str">
        <f t="shared" si="64"/>
        <v/>
      </c>
      <c r="I381" s="11"/>
      <c r="J381" s="14">
        <v>0</v>
      </c>
      <c r="K381" s="15" t="str">
        <f t="shared" si="65"/>
        <v/>
      </c>
      <c r="L381" s="16">
        <f t="shared" si="66"/>
        <v>0</v>
      </c>
      <c r="M381" s="11" t="str">
        <f t="shared" si="67"/>
        <v/>
      </c>
      <c r="N381" s="17" t="str">
        <f t="shared" si="68"/>
        <v/>
      </c>
      <c r="O381" s="18" t="str">
        <f t="shared" si="69"/>
        <v/>
      </c>
      <c r="Q381" s="54">
        <f>Таблица25544[[#This Row],[Витрина]]*11%</f>
        <v>0</v>
      </c>
      <c r="R381" s="56">
        <f>Таблица25544[[#This Row],[Витрина]]-Q381</f>
        <v>0</v>
      </c>
      <c r="S381" s="57">
        <f>Таблица25544[[#This Row],[Витрина]]*8%</f>
        <v>0</v>
      </c>
      <c r="T381" s="56">
        <f>Таблица25544[[#This Row],[Витрина]]-(Q381+S381)</f>
        <v>0</v>
      </c>
    </row>
    <row r="382" spans="1:20" hidden="1">
      <c r="A382" s="24" t="s">
        <v>365</v>
      </c>
      <c r="B382" s="10">
        <v>21300</v>
      </c>
      <c r="D382" s="11" t="str">
        <f t="shared" si="62"/>
        <v/>
      </c>
      <c r="E382" s="14"/>
      <c r="F382" s="13" t="str">
        <f t="shared" si="63"/>
        <v/>
      </c>
      <c r="G382" s="22">
        <v>1.7999999999999999E-2</v>
      </c>
      <c r="H382" s="13" t="str">
        <f t="shared" si="64"/>
        <v/>
      </c>
      <c r="I382" s="11"/>
      <c r="J382" s="14">
        <v>0</v>
      </c>
      <c r="K382" s="15" t="str">
        <f t="shared" si="65"/>
        <v/>
      </c>
      <c r="L382" s="16">
        <f t="shared" si="66"/>
        <v>0</v>
      </c>
      <c r="M382" s="11" t="str">
        <f t="shared" si="67"/>
        <v/>
      </c>
      <c r="N382" s="17" t="str">
        <f t="shared" si="68"/>
        <v/>
      </c>
      <c r="O382" s="18" t="str">
        <f t="shared" si="69"/>
        <v/>
      </c>
      <c r="Q382" s="54">
        <f>Таблица25544[[#This Row],[Витрина]]*11%</f>
        <v>0</v>
      </c>
      <c r="R382" s="56">
        <f>Таблица25544[[#This Row],[Витрина]]-Q382</f>
        <v>0</v>
      </c>
      <c r="S382" s="57">
        <f>Таблица25544[[#This Row],[Витрина]]*8%</f>
        <v>0</v>
      </c>
      <c r="T382" s="56">
        <f>Таблица25544[[#This Row],[Витрина]]-(Q382+S382)</f>
        <v>0</v>
      </c>
    </row>
    <row r="383" spans="1:20" hidden="1">
      <c r="A383" s="24" t="s">
        <v>366</v>
      </c>
      <c r="B383" s="10">
        <v>22900</v>
      </c>
      <c r="D383" s="11" t="str">
        <f t="shared" si="62"/>
        <v/>
      </c>
      <c r="E383" s="14"/>
      <c r="F383" s="13" t="str">
        <f t="shared" si="63"/>
        <v/>
      </c>
      <c r="G383" s="22">
        <v>1.7999999999999999E-2</v>
      </c>
      <c r="H383" s="13" t="str">
        <f t="shared" si="64"/>
        <v/>
      </c>
      <c r="I383" s="11"/>
      <c r="J383" s="14">
        <v>0</v>
      </c>
      <c r="K383" s="15" t="str">
        <f t="shared" si="65"/>
        <v/>
      </c>
      <c r="L383" s="16">
        <f t="shared" si="66"/>
        <v>0</v>
      </c>
      <c r="M383" s="11" t="str">
        <f t="shared" si="67"/>
        <v/>
      </c>
      <c r="N383" s="17" t="str">
        <f t="shared" si="68"/>
        <v/>
      </c>
      <c r="O383" s="18" t="str">
        <f t="shared" si="69"/>
        <v/>
      </c>
      <c r="Q383" s="54">
        <f>Таблица25544[[#This Row],[Витрина]]*11%</f>
        <v>0</v>
      </c>
      <c r="R383" s="56">
        <f>Таблица25544[[#This Row],[Витрина]]-Q383</f>
        <v>0</v>
      </c>
      <c r="S383" s="57">
        <f>Таблица25544[[#This Row],[Витрина]]*8%</f>
        <v>0</v>
      </c>
      <c r="T383" s="56">
        <f>Таблица25544[[#This Row],[Витрина]]-(Q383+S383)</f>
        <v>0</v>
      </c>
    </row>
    <row r="384" spans="1:20" hidden="1">
      <c r="A384" s="24" t="s">
        <v>367</v>
      </c>
      <c r="B384" s="10">
        <v>22900</v>
      </c>
      <c r="D384" s="11" t="str">
        <f t="shared" si="62"/>
        <v/>
      </c>
      <c r="E384" s="14"/>
      <c r="F384" s="13" t="str">
        <f t="shared" si="63"/>
        <v/>
      </c>
      <c r="G384" s="22">
        <v>1.7999999999999999E-2</v>
      </c>
      <c r="H384" s="13" t="str">
        <f t="shared" si="64"/>
        <v/>
      </c>
      <c r="I384" s="11"/>
      <c r="J384" s="14">
        <v>0</v>
      </c>
      <c r="K384" s="15" t="str">
        <f t="shared" si="65"/>
        <v/>
      </c>
      <c r="L384" s="16">
        <f t="shared" si="66"/>
        <v>0</v>
      </c>
      <c r="M384" s="11" t="str">
        <f t="shared" si="67"/>
        <v/>
      </c>
      <c r="N384" s="17" t="str">
        <f t="shared" si="68"/>
        <v/>
      </c>
      <c r="O384" s="18" t="str">
        <f t="shared" si="69"/>
        <v/>
      </c>
      <c r="Q384" s="54">
        <f>Таблица25544[[#This Row],[Витрина]]*11%</f>
        <v>0</v>
      </c>
      <c r="R384" s="56">
        <f>Таблица25544[[#This Row],[Витрина]]-Q384</f>
        <v>0</v>
      </c>
      <c r="S384" s="57">
        <f>Таблица25544[[#This Row],[Витрина]]*8%</f>
        <v>0</v>
      </c>
      <c r="T384" s="56">
        <f>Таблица25544[[#This Row],[Витрина]]-(Q384+S384)</f>
        <v>0</v>
      </c>
    </row>
    <row r="385" spans="1:20" hidden="1">
      <c r="A385" s="24" t="s">
        <v>368</v>
      </c>
      <c r="B385" s="10">
        <v>23000</v>
      </c>
      <c r="D385" s="11" t="str">
        <f t="shared" si="62"/>
        <v/>
      </c>
      <c r="E385" s="14"/>
      <c r="F385" s="13" t="str">
        <f t="shared" ref="F385:F448" si="70">IF(AND(C385&lt;&gt;"",E385&lt;&gt;""),C385*E385,"")</f>
        <v/>
      </c>
      <c r="G385" s="22">
        <v>1.7999999999999999E-2</v>
      </c>
      <c r="H385" s="13" t="str">
        <f t="shared" ref="H385:H448" si="71">IF(AND(C385&lt;&gt;"",G385&lt;&gt;""),C385*G385,"")</f>
        <v/>
      </c>
      <c r="I385" s="11"/>
      <c r="J385" s="14">
        <v>0</v>
      </c>
      <c r="K385" s="15" t="str">
        <f t="shared" ref="K385:K448" si="72">IF(AND(C385&lt;&gt;"",J385&lt;&gt;""),C385*J385,"")</f>
        <v/>
      </c>
      <c r="L385" s="16">
        <f t="shared" ref="L385:L448" si="73">IFERROR(C385*1%," ")</f>
        <v>0</v>
      </c>
      <c r="M385" s="11" t="str">
        <f t="shared" ref="M385:M448" si="74">IFERROR((C385-D385)*1.93%," ")</f>
        <v/>
      </c>
      <c r="N385" s="17" t="str">
        <f t="shared" ref="N385:N448" si="75">IF(AND(C385&lt;&gt;"",D385&lt;&gt;"",L385&lt;&gt;""),C385-(B385+D385+L385+M385),"")</f>
        <v/>
      </c>
      <c r="O385" s="18" t="str">
        <f t="shared" ref="O385:O448" si="76">IFERROR((N385/C385)*100%," ")</f>
        <v/>
      </c>
      <c r="Q385" s="54">
        <f>Таблица25544[[#This Row],[Витрина]]*11%</f>
        <v>0</v>
      </c>
      <c r="R385" s="56">
        <f>Таблица25544[[#This Row],[Витрина]]-Q385</f>
        <v>0</v>
      </c>
      <c r="S385" s="57">
        <f>Таблица25544[[#This Row],[Витрина]]*8%</f>
        <v>0</v>
      </c>
      <c r="T385" s="56">
        <f>Таблица25544[[#This Row],[Витрина]]-(Q385+S385)</f>
        <v>0</v>
      </c>
    </row>
    <row r="386" spans="1:20" hidden="1">
      <c r="A386" s="24" t="s">
        <v>369</v>
      </c>
      <c r="B386" s="10">
        <v>22900</v>
      </c>
      <c r="D386" s="11" t="str">
        <f t="shared" si="62"/>
        <v/>
      </c>
      <c r="E386" s="14"/>
      <c r="F386" s="13" t="str">
        <f t="shared" si="70"/>
        <v/>
      </c>
      <c r="G386" s="22">
        <v>1.7999999999999999E-2</v>
      </c>
      <c r="H386" s="13" t="str">
        <f t="shared" si="71"/>
        <v/>
      </c>
      <c r="I386" s="11"/>
      <c r="J386" s="14">
        <v>0</v>
      </c>
      <c r="K386" s="15" t="str">
        <f t="shared" si="72"/>
        <v/>
      </c>
      <c r="L386" s="16">
        <f t="shared" si="73"/>
        <v>0</v>
      </c>
      <c r="M386" s="11" t="str">
        <f t="shared" si="74"/>
        <v/>
      </c>
      <c r="N386" s="17" t="str">
        <f t="shared" si="75"/>
        <v/>
      </c>
      <c r="O386" s="18" t="str">
        <f t="shared" si="76"/>
        <v/>
      </c>
      <c r="Q386" s="54">
        <f>Таблица25544[[#This Row],[Витрина]]*11%</f>
        <v>0</v>
      </c>
      <c r="R386" s="56">
        <f>Таблица25544[[#This Row],[Витрина]]-Q386</f>
        <v>0</v>
      </c>
      <c r="S386" s="57">
        <f>Таблица25544[[#This Row],[Витрина]]*8%</f>
        <v>0</v>
      </c>
      <c r="T386" s="56">
        <f>Таблица25544[[#This Row],[Витрина]]-(Q386+S386)</f>
        <v>0</v>
      </c>
    </row>
    <row r="387" spans="1:20" hidden="1">
      <c r="A387" t="s">
        <v>370</v>
      </c>
      <c r="B387" s="10">
        <v>24300</v>
      </c>
      <c r="D387" s="11" t="str">
        <f>IF(AND(F387&lt;&gt;"",H387&lt;&gt;"",I387&lt;&gt;"",K387&lt;&gt;""),F387+H387+I387+K387,"")</f>
        <v/>
      </c>
      <c r="E387" s="14"/>
      <c r="F387" s="13" t="str">
        <f t="shared" si="70"/>
        <v/>
      </c>
      <c r="G387" s="22">
        <v>1.7999999999999999E-2</v>
      </c>
      <c r="H387" s="13" t="str">
        <f t="shared" si="71"/>
        <v/>
      </c>
      <c r="I387" s="11"/>
      <c r="J387" s="14">
        <v>0</v>
      </c>
      <c r="K387" s="15" t="str">
        <f t="shared" si="72"/>
        <v/>
      </c>
      <c r="L387" s="16">
        <f t="shared" si="73"/>
        <v>0</v>
      </c>
      <c r="M387" s="11" t="str">
        <f t="shared" si="74"/>
        <v/>
      </c>
      <c r="N387" s="17" t="str">
        <f t="shared" si="75"/>
        <v/>
      </c>
      <c r="O387" s="18" t="str">
        <f t="shared" si="76"/>
        <v/>
      </c>
      <c r="Q387" s="54">
        <f>Таблица25544[[#This Row],[Витрина]]*11%</f>
        <v>0</v>
      </c>
      <c r="R387" s="56">
        <f>Таблица25544[[#This Row],[Витрина]]-Q387</f>
        <v>0</v>
      </c>
      <c r="S387" s="57">
        <f>Таблица25544[[#This Row],[Витрина]]*8%</f>
        <v>0</v>
      </c>
      <c r="T387" s="56">
        <f>Таблица25544[[#This Row],[Витрина]]-(Q387+S387)</f>
        <v>0</v>
      </c>
    </row>
    <row r="388" spans="1:20" hidden="1">
      <c r="A388" t="s">
        <v>371</v>
      </c>
      <c r="B388" s="10">
        <v>24300</v>
      </c>
      <c r="D388" s="11" t="str">
        <f>IF(AND(F388&lt;&gt;"",H388&lt;&gt;"",I388&lt;&gt;"",K388&lt;&gt;""),F388+H388+I388+K388,"")</f>
        <v/>
      </c>
      <c r="E388" s="14"/>
      <c r="F388" s="13" t="str">
        <f t="shared" si="70"/>
        <v/>
      </c>
      <c r="G388" s="22">
        <v>1.7999999999999999E-2</v>
      </c>
      <c r="H388" s="13" t="str">
        <f t="shared" si="71"/>
        <v/>
      </c>
      <c r="I388" s="11"/>
      <c r="J388" s="14">
        <v>0</v>
      </c>
      <c r="K388" s="15" t="str">
        <f t="shared" si="72"/>
        <v/>
      </c>
      <c r="L388" s="16">
        <f t="shared" si="73"/>
        <v>0</v>
      </c>
      <c r="M388" s="11" t="str">
        <f t="shared" si="74"/>
        <v/>
      </c>
      <c r="N388" s="17" t="str">
        <f t="shared" si="75"/>
        <v/>
      </c>
      <c r="O388" s="18" t="str">
        <f t="shared" si="76"/>
        <v/>
      </c>
      <c r="Q388" s="54">
        <f>Таблица25544[[#This Row],[Витрина]]*11%</f>
        <v>0</v>
      </c>
      <c r="R388" s="56">
        <f>Таблица25544[[#This Row],[Витрина]]-Q388</f>
        <v>0</v>
      </c>
      <c r="S388" s="57">
        <f>Таблица25544[[#This Row],[Витрина]]*8%</f>
        <v>0</v>
      </c>
      <c r="T388" s="56">
        <f>Таблица25544[[#This Row],[Витрина]]-(Q388+S388)</f>
        <v>0</v>
      </c>
    </row>
    <row r="389" spans="1:20" hidden="1">
      <c r="A389" t="s">
        <v>372</v>
      </c>
      <c r="B389" s="10">
        <v>24300</v>
      </c>
      <c r="D389" s="11" t="str">
        <f>IF(AND(F389&lt;&gt;"",H389&lt;&gt;"",I389&lt;&gt;"",K389&lt;&gt;""),F389+H389+I389+K389,"")</f>
        <v/>
      </c>
      <c r="E389" s="14"/>
      <c r="F389" s="13" t="str">
        <f t="shared" si="70"/>
        <v/>
      </c>
      <c r="G389" s="22">
        <v>1.7999999999999999E-2</v>
      </c>
      <c r="H389" s="13" t="str">
        <f t="shared" si="71"/>
        <v/>
      </c>
      <c r="I389" s="11"/>
      <c r="J389" s="14">
        <v>0</v>
      </c>
      <c r="K389" s="15" t="str">
        <f t="shared" si="72"/>
        <v/>
      </c>
      <c r="L389" s="16">
        <f t="shared" si="73"/>
        <v>0</v>
      </c>
      <c r="M389" s="11" t="str">
        <f t="shared" si="74"/>
        <v/>
      </c>
      <c r="N389" s="17" t="str">
        <f t="shared" si="75"/>
        <v/>
      </c>
      <c r="O389" s="18" t="str">
        <f t="shared" si="76"/>
        <v/>
      </c>
      <c r="Q389" s="54">
        <f>Таблица25544[[#This Row],[Витрина]]*11%</f>
        <v>0</v>
      </c>
      <c r="R389" s="56">
        <f>Таблица25544[[#This Row],[Витрина]]-Q389</f>
        <v>0</v>
      </c>
      <c r="S389" s="57">
        <f>Таблица25544[[#This Row],[Витрина]]*8%</f>
        <v>0</v>
      </c>
      <c r="T389" s="56">
        <f>Таблица25544[[#This Row],[Витрина]]-(Q389+S389)</f>
        <v>0</v>
      </c>
    </row>
    <row r="390" spans="1:20" hidden="1">
      <c r="D390" s="11" t="str">
        <f t="shared" ref="D390:D450" si="77">IF(AND(F390&lt;&gt;"",H390&lt;&gt;"",I390&lt;&gt;"",K390&lt;&gt;""),F390+H390+I390+K390,"")</f>
        <v/>
      </c>
      <c r="E390" s="14"/>
      <c r="F390" s="13" t="str">
        <f t="shared" si="70"/>
        <v/>
      </c>
      <c r="G390" s="22">
        <v>1.7999999999999999E-2</v>
      </c>
      <c r="H390" s="13" t="str">
        <f t="shared" si="71"/>
        <v/>
      </c>
      <c r="I390" s="11"/>
      <c r="J390" s="14">
        <v>0</v>
      </c>
      <c r="K390" s="15" t="str">
        <f t="shared" si="72"/>
        <v/>
      </c>
      <c r="L390" s="16">
        <f t="shared" si="73"/>
        <v>0</v>
      </c>
      <c r="M390" s="11" t="str">
        <f t="shared" si="74"/>
        <v/>
      </c>
      <c r="N390" s="17" t="str">
        <f t="shared" si="75"/>
        <v/>
      </c>
      <c r="O390" s="18" t="str">
        <f t="shared" si="76"/>
        <v/>
      </c>
      <c r="Q390" s="54">
        <f>Таблица25544[[#This Row],[Витрина]]*11%</f>
        <v>0</v>
      </c>
      <c r="R390" s="56">
        <f>Таблица25544[[#This Row],[Витрина]]-Q390</f>
        <v>0</v>
      </c>
      <c r="S390" s="57">
        <f>Таблица25544[[#This Row],[Витрина]]*8%</f>
        <v>0</v>
      </c>
      <c r="T390" s="56">
        <f>Таблица25544[[#This Row],[Витрина]]-(Q390+S390)</f>
        <v>0</v>
      </c>
    </row>
    <row r="391" spans="1:20" hidden="1">
      <c r="A391" s="24" t="s">
        <v>373</v>
      </c>
      <c r="B391" s="10">
        <v>27600</v>
      </c>
      <c r="D391" s="11" t="str">
        <f t="shared" si="77"/>
        <v/>
      </c>
      <c r="E391" s="14"/>
      <c r="F391" s="13" t="str">
        <f t="shared" si="70"/>
        <v/>
      </c>
      <c r="G391" s="22">
        <v>1.7999999999999999E-2</v>
      </c>
      <c r="H391" s="13" t="str">
        <f t="shared" si="71"/>
        <v/>
      </c>
      <c r="I391" s="11"/>
      <c r="J391" s="14">
        <v>0</v>
      </c>
      <c r="K391" s="15" t="str">
        <f t="shared" si="72"/>
        <v/>
      </c>
      <c r="L391" s="16">
        <f t="shared" si="73"/>
        <v>0</v>
      </c>
      <c r="M391" s="11" t="str">
        <f t="shared" si="74"/>
        <v/>
      </c>
      <c r="N391" s="17" t="str">
        <f t="shared" si="75"/>
        <v/>
      </c>
      <c r="O391" s="18" t="str">
        <f t="shared" si="76"/>
        <v/>
      </c>
      <c r="Q391" s="54">
        <f>Таблица25544[[#This Row],[Витрина]]*11%</f>
        <v>0</v>
      </c>
      <c r="R391" s="56">
        <f>Таблица25544[[#This Row],[Витрина]]-Q391</f>
        <v>0</v>
      </c>
      <c r="S391" s="57">
        <f>Таблица25544[[#This Row],[Витрина]]*8%</f>
        <v>0</v>
      </c>
      <c r="T391" s="56">
        <f>Таблица25544[[#This Row],[Витрина]]-(Q391+S391)</f>
        <v>0</v>
      </c>
    </row>
    <row r="392" spans="1:20" hidden="1">
      <c r="A392" s="24" t="s">
        <v>374</v>
      </c>
      <c r="B392" s="10">
        <v>27600</v>
      </c>
      <c r="D392" s="11" t="str">
        <f t="shared" si="77"/>
        <v/>
      </c>
      <c r="E392" s="14"/>
      <c r="F392" s="13" t="str">
        <f t="shared" si="70"/>
        <v/>
      </c>
      <c r="G392" s="22">
        <v>1.7999999999999999E-2</v>
      </c>
      <c r="H392" s="13" t="str">
        <f t="shared" si="71"/>
        <v/>
      </c>
      <c r="I392" s="11"/>
      <c r="J392" s="14">
        <v>0</v>
      </c>
      <c r="K392" s="15" t="str">
        <f t="shared" si="72"/>
        <v/>
      </c>
      <c r="L392" s="16">
        <f t="shared" si="73"/>
        <v>0</v>
      </c>
      <c r="M392" s="11" t="str">
        <f t="shared" si="74"/>
        <v/>
      </c>
      <c r="N392" s="17" t="str">
        <f t="shared" si="75"/>
        <v/>
      </c>
      <c r="O392" s="18" t="str">
        <f t="shared" si="76"/>
        <v/>
      </c>
      <c r="Q392" s="54">
        <f>Таблица25544[[#This Row],[Витрина]]*11%</f>
        <v>0</v>
      </c>
      <c r="R392" s="56">
        <f>Таблица25544[[#This Row],[Витрина]]-Q392</f>
        <v>0</v>
      </c>
      <c r="S392" s="57">
        <f>Таблица25544[[#This Row],[Витрина]]*8%</f>
        <v>0</v>
      </c>
      <c r="T392" s="56">
        <f>Таблица25544[[#This Row],[Витрина]]-(Q392+S392)</f>
        <v>0</v>
      </c>
    </row>
    <row r="393" spans="1:20" hidden="1">
      <c r="A393" s="24" t="s">
        <v>375</v>
      </c>
      <c r="B393" s="10">
        <v>28500</v>
      </c>
      <c r="D393" s="11" t="str">
        <f t="shared" si="77"/>
        <v/>
      </c>
      <c r="E393" s="14"/>
      <c r="F393" s="13" t="str">
        <f t="shared" si="70"/>
        <v/>
      </c>
      <c r="G393" s="22">
        <v>1.7999999999999999E-2</v>
      </c>
      <c r="H393" s="13" t="str">
        <f t="shared" si="71"/>
        <v/>
      </c>
      <c r="I393" s="11"/>
      <c r="J393" s="14">
        <v>0</v>
      </c>
      <c r="K393" s="15" t="str">
        <f t="shared" si="72"/>
        <v/>
      </c>
      <c r="L393" s="16">
        <f t="shared" si="73"/>
        <v>0</v>
      </c>
      <c r="M393" s="11" t="str">
        <f t="shared" si="74"/>
        <v/>
      </c>
      <c r="N393" s="17" t="str">
        <f t="shared" si="75"/>
        <v/>
      </c>
      <c r="O393" s="18" t="str">
        <f t="shared" si="76"/>
        <v/>
      </c>
      <c r="Q393" s="54">
        <f>Таблица25544[[#This Row],[Витрина]]*11%</f>
        <v>0</v>
      </c>
      <c r="R393" s="56">
        <f>Таблица25544[[#This Row],[Витрина]]-Q393</f>
        <v>0</v>
      </c>
      <c r="S393" s="57">
        <f>Таблица25544[[#This Row],[Витрина]]*8%</f>
        <v>0</v>
      </c>
      <c r="T393" s="56">
        <f>Таблица25544[[#This Row],[Витрина]]-(Q393+S393)</f>
        <v>0</v>
      </c>
    </row>
    <row r="394" spans="1:20" hidden="1">
      <c r="A394" s="24" t="s">
        <v>376</v>
      </c>
      <c r="B394" s="10">
        <v>28500</v>
      </c>
      <c r="D394" s="11" t="str">
        <f t="shared" si="77"/>
        <v/>
      </c>
      <c r="E394" s="14"/>
      <c r="F394" s="13" t="str">
        <f t="shared" si="70"/>
        <v/>
      </c>
      <c r="G394" s="22">
        <v>1.7999999999999999E-2</v>
      </c>
      <c r="H394" s="13" t="str">
        <f t="shared" si="71"/>
        <v/>
      </c>
      <c r="I394" s="11"/>
      <c r="J394" s="14">
        <v>0</v>
      </c>
      <c r="K394" s="15" t="str">
        <f t="shared" si="72"/>
        <v/>
      </c>
      <c r="L394" s="16">
        <f t="shared" si="73"/>
        <v>0</v>
      </c>
      <c r="M394" s="11" t="str">
        <f t="shared" si="74"/>
        <v/>
      </c>
      <c r="N394" s="17" t="str">
        <f t="shared" si="75"/>
        <v/>
      </c>
      <c r="O394" s="18" t="str">
        <f t="shared" si="76"/>
        <v/>
      </c>
      <c r="Q394" s="54">
        <f>Таблица25544[[#This Row],[Витрина]]*11%</f>
        <v>0</v>
      </c>
      <c r="R394" s="56">
        <f>Таблица25544[[#This Row],[Витрина]]-Q394</f>
        <v>0</v>
      </c>
      <c r="S394" s="57">
        <f>Таблица25544[[#This Row],[Витрина]]*8%</f>
        <v>0</v>
      </c>
      <c r="T394" s="56">
        <f>Таблица25544[[#This Row],[Витрина]]-(Q394+S394)</f>
        <v>0</v>
      </c>
    </row>
    <row r="395" spans="1:20" hidden="1">
      <c r="D395" s="11" t="str">
        <f t="shared" si="77"/>
        <v/>
      </c>
      <c r="E395" s="14"/>
      <c r="F395" s="13" t="str">
        <f t="shared" si="70"/>
        <v/>
      </c>
      <c r="G395" s="22">
        <v>1.7999999999999999E-2</v>
      </c>
      <c r="H395" s="13" t="str">
        <f t="shared" si="71"/>
        <v/>
      </c>
      <c r="I395" s="11"/>
      <c r="J395" s="14">
        <v>0</v>
      </c>
      <c r="K395" s="15" t="str">
        <f t="shared" si="72"/>
        <v/>
      </c>
      <c r="L395" s="16">
        <f t="shared" si="73"/>
        <v>0</v>
      </c>
      <c r="M395" s="11" t="str">
        <f t="shared" si="74"/>
        <v/>
      </c>
      <c r="N395" s="17" t="str">
        <f t="shared" si="75"/>
        <v/>
      </c>
      <c r="O395" s="18" t="str">
        <f t="shared" si="76"/>
        <v/>
      </c>
      <c r="Q395" s="54">
        <f>Таблица25544[[#This Row],[Витрина]]*11%</f>
        <v>0</v>
      </c>
      <c r="R395" s="56">
        <f>Таблица25544[[#This Row],[Витрина]]-Q395</f>
        <v>0</v>
      </c>
      <c r="S395" s="57">
        <f>Таблица25544[[#This Row],[Витрина]]*8%</f>
        <v>0</v>
      </c>
      <c r="T395" s="56">
        <f>Таблица25544[[#This Row],[Витрина]]-(Q395+S395)</f>
        <v>0</v>
      </c>
    </row>
    <row r="396" spans="1:20" hidden="1">
      <c r="A396" s="24" t="s">
        <v>377</v>
      </c>
      <c r="B396" s="10">
        <v>25700</v>
      </c>
      <c r="D396" s="11" t="str">
        <f t="shared" si="77"/>
        <v/>
      </c>
      <c r="E396" s="14"/>
      <c r="F396" s="13" t="str">
        <f t="shared" si="70"/>
        <v/>
      </c>
      <c r="G396" s="22">
        <v>1.7999999999999999E-2</v>
      </c>
      <c r="H396" s="13" t="str">
        <f t="shared" si="71"/>
        <v/>
      </c>
      <c r="I396" s="11"/>
      <c r="J396" s="14">
        <v>0</v>
      </c>
      <c r="K396" s="15" t="str">
        <f t="shared" si="72"/>
        <v/>
      </c>
      <c r="L396" s="16">
        <f t="shared" si="73"/>
        <v>0</v>
      </c>
      <c r="M396" s="11" t="str">
        <f t="shared" si="74"/>
        <v/>
      </c>
      <c r="N396" s="17" t="str">
        <f t="shared" si="75"/>
        <v/>
      </c>
      <c r="O396" s="18" t="str">
        <f t="shared" si="76"/>
        <v/>
      </c>
      <c r="Q396" s="54">
        <f>Таблица25544[[#This Row],[Витрина]]*11%</f>
        <v>0</v>
      </c>
      <c r="R396" s="56">
        <f>Таблица25544[[#This Row],[Витрина]]-Q396</f>
        <v>0</v>
      </c>
      <c r="S396" s="57">
        <f>Таблица25544[[#This Row],[Витрина]]*8%</f>
        <v>0</v>
      </c>
      <c r="T396" s="56">
        <f>Таблица25544[[#This Row],[Витрина]]-(Q396+S396)</f>
        <v>0</v>
      </c>
    </row>
    <row r="397" spans="1:20" hidden="1">
      <c r="A397" s="24" t="s">
        <v>378</v>
      </c>
      <c r="B397" s="10">
        <v>25700</v>
      </c>
      <c r="D397" s="11" t="str">
        <f t="shared" si="77"/>
        <v/>
      </c>
      <c r="E397" s="14"/>
      <c r="F397" s="13" t="str">
        <f t="shared" si="70"/>
        <v/>
      </c>
      <c r="G397" s="22">
        <v>1.7999999999999999E-2</v>
      </c>
      <c r="H397" s="13" t="str">
        <f t="shared" si="71"/>
        <v/>
      </c>
      <c r="I397" s="11"/>
      <c r="J397" s="14">
        <v>0</v>
      </c>
      <c r="K397" s="15" t="str">
        <f t="shared" si="72"/>
        <v/>
      </c>
      <c r="L397" s="16">
        <f t="shared" si="73"/>
        <v>0</v>
      </c>
      <c r="M397" s="11" t="str">
        <f t="shared" si="74"/>
        <v/>
      </c>
      <c r="N397" s="17" t="str">
        <f t="shared" si="75"/>
        <v/>
      </c>
      <c r="O397" s="18" t="str">
        <f t="shared" si="76"/>
        <v/>
      </c>
      <c r="Q397" s="54">
        <f>Таблица25544[[#This Row],[Витрина]]*11%</f>
        <v>0</v>
      </c>
      <c r="R397" s="56">
        <f>Таблица25544[[#This Row],[Витрина]]-Q397</f>
        <v>0</v>
      </c>
      <c r="S397" s="57">
        <f>Таблица25544[[#This Row],[Витрина]]*8%</f>
        <v>0</v>
      </c>
      <c r="T397" s="56">
        <f>Таблица25544[[#This Row],[Витрина]]-(Q397+S397)</f>
        <v>0</v>
      </c>
    </row>
    <row r="398" spans="1:20" hidden="1">
      <c r="A398" s="24" t="s">
        <v>379</v>
      </c>
      <c r="B398" s="10">
        <v>25700</v>
      </c>
      <c r="D398" s="11" t="str">
        <f t="shared" si="77"/>
        <v/>
      </c>
      <c r="E398" s="14"/>
      <c r="F398" s="13" t="str">
        <f t="shared" si="70"/>
        <v/>
      </c>
      <c r="G398" s="22">
        <v>1.7999999999999999E-2</v>
      </c>
      <c r="H398" s="13" t="str">
        <f t="shared" si="71"/>
        <v/>
      </c>
      <c r="I398" s="11"/>
      <c r="J398" s="14">
        <v>0</v>
      </c>
      <c r="K398" s="15" t="str">
        <f t="shared" si="72"/>
        <v/>
      </c>
      <c r="L398" s="16">
        <f t="shared" si="73"/>
        <v>0</v>
      </c>
      <c r="M398" s="11" t="str">
        <f t="shared" si="74"/>
        <v/>
      </c>
      <c r="N398" s="17" t="str">
        <f t="shared" si="75"/>
        <v/>
      </c>
      <c r="O398" s="18" t="str">
        <f t="shared" si="76"/>
        <v/>
      </c>
      <c r="Q398" s="54">
        <f>Таблица25544[[#This Row],[Витрина]]*11%</f>
        <v>0</v>
      </c>
      <c r="R398" s="56">
        <f>Таблица25544[[#This Row],[Витрина]]-Q398</f>
        <v>0</v>
      </c>
      <c r="S398" s="57">
        <f>Таблица25544[[#This Row],[Витрина]]*8%</f>
        <v>0</v>
      </c>
      <c r="T398" s="56">
        <f>Таблица25544[[#This Row],[Витрина]]-(Q398+S398)</f>
        <v>0</v>
      </c>
    </row>
    <row r="399" spans="1:20" hidden="1">
      <c r="A399" s="24" t="s">
        <v>380</v>
      </c>
      <c r="B399" s="10">
        <v>25700</v>
      </c>
      <c r="D399" s="11" t="str">
        <f t="shared" si="77"/>
        <v/>
      </c>
      <c r="E399" s="14"/>
      <c r="F399" s="13" t="str">
        <f t="shared" si="70"/>
        <v/>
      </c>
      <c r="G399" s="22">
        <v>1.7999999999999999E-2</v>
      </c>
      <c r="H399" s="13" t="str">
        <f t="shared" si="71"/>
        <v/>
      </c>
      <c r="I399" s="11"/>
      <c r="J399" s="14">
        <v>0</v>
      </c>
      <c r="K399" s="15" t="str">
        <f t="shared" si="72"/>
        <v/>
      </c>
      <c r="L399" s="16">
        <f t="shared" si="73"/>
        <v>0</v>
      </c>
      <c r="M399" s="11" t="str">
        <f t="shared" si="74"/>
        <v/>
      </c>
      <c r="N399" s="17" t="str">
        <f t="shared" si="75"/>
        <v/>
      </c>
      <c r="O399" s="18" t="str">
        <f t="shared" si="76"/>
        <v/>
      </c>
      <c r="Q399" s="54">
        <f>Таблица25544[[#This Row],[Витрина]]*11%</f>
        <v>0</v>
      </c>
      <c r="R399" s="56">
        <f>Таблица25544[[#This Row],[Витрина]]-Q399</f>
        <v>0</v>
      </c>
      <c r="S399" s="57">
        <f>Таблица25544[[#This Row],[Витрина]]*8%</f>
        <v>0</v>
      </c>
      <c r="T399" s="56">
        <f>Таблица25544[[#This Row],[Витрина]]-(Q399+S399)</f>
        <v>0</v>
      </c>
    </row>
    <row r="400" spans="1:20" hidden="1">
      <c r="A400" s="24" t="s">
        <v>381</v>
      </c>
      <c r="B400" s="10">
        <v>28200</v>
      </c>
      <c r="D400" s="11" t="str">
        <f t="shared" si="77"/>
        <v/>
      </c>
      <c r="E400" s="14"/>
      <c r="F400" s="13" t="str">
        <f t="shared" si="70"/>
        <v/>
      </c>
      <c r="G400" s="22">
        <v>1.7999999999999999E-2</v>
      </c>
      <c r="H400" s="13" t="str">
        <f t="shared" si="71"/>
        <v/>
      </c>
      <c r="I400" s="11"/>
      <c r="J400" s="14">
        <v>0</v>
      </c>
      <c r="K400" s="15" t="str">
        <f t="shared" si="72"/>
        <v/>
      </c>
      <c r="L400" s="16">
        <f t="shared" si="73"/>
        <v>0</v>
      </c>
      <c r="M400" s="11" t="str">
        <f t="shared" si="74"/>
        <v/>
      </c>
      <c r="N400" s="17" t="str">
        <f t="shared" si="75"/>
        <v/>
      </c>
      <c r="O400" s="18" t="str">
        <f t="shared" si="76"/>
        <v/>
      </c>
      <c r="Q400" s="54">
        <f>Таблица25544[[#This Row],[Витрина]]*11%</f>
        <v>0</v>
      </c>
      <c r="R400" s="56">
        <f>Таблица25544[[#This Row],[Витрина]]-Q400</f>
        <v>0</v>
      </c>
      <c r="S400" s="57">
        <f>Таблица25544[[#This Row],[Витрина]]*8%</f>
        <v>0</v>
      </c>
      <c r="T400" s="56">
        <f>Таблица25544[[#This Row],[Витрина]]-(Q400+S400)</f>
        <v>0</v>
      </c>
    </row>
    <row r="401" spans="1:20" hidden="1">
      <c r="A401" s="24" t="s">
        <v>382</v>
      </c>
      <c r="B401" s="10">
        <v>28200</v>
      </c>
      <c r="D401" s="11" t="str">
        <f t="shared" si="77"/>
        <v/>
      </c>
      <c r="E401" s="14"/>
      <c r="F401" s="13" t="str">
        <f t="shared" si="70"/>
        <v/>
      </c>
      <c r="G401" s="22">
        <v>1.7999999999999999E-2</v>
      </c>
      <c r="H401" s="13" t="str">
        <f t="shared" si="71"/>
        <v/>
      </c>
      <c r="I401" s="11"/>
      <c r="J401" s="14">
        <v>0</v>
      </c>
      <c r="K401" s="15" t="str">
        <f t="shared" si="72"/>
        <v/>
      </c>
      <c r="L401" s="16">
        <f t="shared" si="73"/>
        <v>0</v>
      </c>
      <c r="M401" s="11" t="str">
        <f t="shared" si="74"/>
        <v/>
      </c>
      <c r="N401" s="17" t="str">
        <f t="shared" si="75"/>
        <v/>
      </c>
      <c r="O401" s="18" t="str">
        <f t="shared" si="76"/>
        <v/>
      </c>
      <c r="Q401" s="54">
        <f>Таблица25544[[#This Row],[Витрина]]*11%</f>
        <v>0</v>
      </c>
      <c r="R401" s="56">
        <f>Таблица25544[[#This Row],[Витрина]]-Q401</f>
        <v>0</v>
      </c>
      <c r="S401" s="57">
        <f>Таблица25544[[#This Row],[Витрина]]*8%</f>
        <v>0</v>
      </c>
      <c r="T401" s="56">
        <f>Таблица25544[[#This Row],[Витрина]]-(Q401+S401)</f>
        <v>0</v>
      </c>
    </row>
    <row r="402" spans="1:20" hidden="1">
      <c r="A402" s="24" t="s">
        <v>383</v>
      </c>
      <c r="B402" s="10">
        <v>28200</v>
      </c>
      <c r="D402" s="11" t="str">
        <f t="shared" si="77"/>
        <v/>
      </c>
      <c r="E402" s="14"/>
      <c r="F402" s="13" t="str">
        <f t="shared" si="70"/>
        <v/>
      </c>
      <c r="G402" s="22">
        <v>1.7999999999999999E-2</v>
      </c>
      <c r="H402" s="13" t="str">
        <f t="shared" si="71"/>
        <v/>
      </c>
      <c r="I402" s="11"/>
      <c r="J402" s="14">
        <v>0</v>
      </c>
      <c r="K402" s="15" t="str">
        <f t="shared" si="72"/>
        <v/>
      </c>
      <c r="L402" s="16">
        <f t="shared" si="73"/>
        <v>0</v>
      </c>
      <c r="M402" s="11" t="str">
        <f t="shared" si="74"/>
        <v/>
      </c>
      <c r="N402" s="17" t="str">
        <f t="shared" si="75"/>
        <v/>
      </c>
      <c r="O402" s="18" t="str">
        <f t="shared" si="76"/>
        <v/>
      </c>
      <c r="Q402" s="54">
        <f>Таблица25544[[#This Row],[Витрина]]*11%</f>
        <v>0</v>
      </c>
      <c r="R402" s="56">
        <f>Таблица25544[[#This Row],[Витрина]]-Q402</f>
        <v>0</v>
      </c>
      <c r="S402" s="57">
        <f>Таблица25544[[#This Row],[Витрина]]*8%</f>
        <v>0</v>
      </c>
      <c r="T402" s="56">
        <f>Таблица25544[[#This Row],[Витрина]]-(Q402+S402)</f>
        <v>0</v>
      </c>
    </row>
    <row r="403" spans="1:20" hidden="1">
      <c r="A403" s="24" t="s">
        <v>384</v>
      </c>
      <c r="B403" s="10">
        <v>28200</v>
      </c>
      <c r="D403" s="11" t="str">
        <f t="shared" si="77"/>
        <v/>
      </c>
      <c r="E403" s="14"/>
      <c r="F403" s="13" t="str">
        <f t="shared" si="70"/>
        <v/>
      </c>
      <c r="G403" s="22">
        <v>1.7999999999999999E-2</v>
      </c>
      <c r="H403" s="13" t="str">
        <f t="shared" si="71"/>
        <v/>
      </c>
      <c r="I403" s="11"/>
      <c r="J403" s="14">
        <v>0</v>
      </c>
      <c r="K403" s="15" t="str">
        <f t="shared" si="72"/>
        <v/>
      </c>
      <c r="L403" s="16">
        <f t="shared" si="73"/>
        <v>0</v>
      </c>
      <c r="M403" s="11" t="str">
        <f t="shared" si="74"/>
        <v/>
      </c>
      <c r="N403" s="17" t="str">
        <f t="shared" si="75"/>
        <v/>
      </c>
      <c r="O403" s="18" t="str">
        <f t="shared" si="76"/>
        <v/>
      </c>
      <c r="Q403" s="54">
        <f>Таблица25544[[#This Row],[Витрина]]*11%</f>
        <v>0</v>
      </c>
      <c r="R403" s="56">
        <f>Таблица25544[[#This Row],[Витрина]]-Q403</f>
        <v>0</v>
      </c>
      <c r="S403" s="57">
        <f>Таблица25544[[#This Row],[Витрина]]*8%</f>
        <v>0</v>
      </c>
      <c r="T403" s="56">
        <f>Таблица25544[[#This Row],[Витрина]]-(Q403+S403)</f>
        <v>0</v>
      </c>
    </row>
    <row r="404" spans="1:20" hidden="1">
      <c r="A404" s="24" t="s">
        <v>385</v>
      </c>
      <c r="B404" s="10">
        <v>30000</v>
      </c>
      <c r="D404" s="11" t="str">
        <f t="shared" si="77"/>
        <v/>
      </c>
      <c r="E404" s="14"/>
      <c r="F404" s="13" t="str">
        <f t="shared" si="70"/>
        <v/>
      </c>
      <c r="G404" s="22">
        <v>1.7999999999999999E-2</v>
      </c>
      <c r="H404" s="13" t="str">
        <f t="shared" si="71"/>
        <v/>
      </c>
      <c r="I404" s="11"/>
      <c r="J404" s="14">
        <v>0</v>
      </c>
      <c r="K404" s="15" t="str">
        <f t="shared" si="72"/>
        <v/>
      </c>
      <c r="L404" s="16">
        <f t="shared" si="73"/>
        <v>0</v>
      </c>
      <c r="M404" s="11" t="str">
        <f t="shared" si="74"/>
        <v/>
      </c>
      <c r="N404" s="17" t="str">
        <f t="shared" si="75"/>
        <v/>
      </c>
      <c r="O404" s="18" t="str">
        <f t="shared" si="76"/>
        <v/>
      </c>
      <c r="Q404" s="54">
        <f>Таблица25544[[#This Row],[Витрина]]*11%</f>
        <v>0</v>
      </c>
      <c r="R404" s="56">
        <f>Таблица25544[[#This Row],[Витрина]]-Q404</f>
        <v>0</v>
      </c>
      <c r="S404" s="57">
        <f>Таблица25544[[#This Row],[Витрина]]*8%</f>
        <v>0</v>
      </c>
      <c r="T404" s="56">
        <f>Таблица25544[[#This Row],[Витрина]]-(Q404+S404)</f>
        <v>0</v>
      </c>
    </row>
    <row r="405" spans="1:20" hidden="1">
      <c r="A405" s="24" t="s">
        <v>386</v>
      </c>
      <c r="B405" s="10">
        <v>30400</v>
      </c>
      <c r="D405" s="11" t="str">
        <f t="shared" si="77"/>
        <v/>
      </c>
      <c r="E405" s="14"/>
      <c r="F405" s="13" t="str">
        <f t="shared" si="70"/>
        <v/>
      </c>
      <c r="G405" s="22">
        <v>1.7999999999999999E-2</v>
      </c>
      <c r="H405" s="13" t="str">
        <f t="shared" si="71"/>
        <v/>
      </c>
      <c r="I405" s="11"/>
      <c r="J405" s="14">
        <v>0</v>
      </c>
      <c r="K405" s="15" t="str">
        <f t="shared" si="72"/>
        <v/>
      </c>
      <c r="L405" s="16">
        <f t="shared" si="73"/>
        <v>0</v>
      </c>
      <c r="M405" s="11" t="str">
        <f t="shared" si="74"/>
        <v/>
      </c>
      <c r="N405" s="17" t="str">
        <f t="shared" si="75"/>
        <v/>
      </c>
      <c r="O405" s="18" t="str">
        <f t="shared" si="76"/>
        <v/>
      </c>
      <c r="Q405" s="54">
        <f>Таблица25544[[#This Row],[Витрина]]*11%</f>
        <v>0</v>
      </c>
      <c r="R405" s="56">
        <f>Таблица25544[[#This Row],[Витрина]]-Q405</f>
        <v>0</v>
      </c>
      <c r="S405" s="57">
        <f>Таблица25544[[#This Row],[Витрина]]*8%</f>
        <v>0</v>
      </c>
      <c r="T405" s="56">
        <f>Таблица25544[[#This Row],[Витрина]]-(Q405+S405)</f>
        <v>0</v>
      </c>
    </row>
    <row r="406" spans="1:20" hidden="1">
      <c r="A406" s="24" t="s">
        <v>387</v>
      </c>
      <c r="B406" s="10">
        <v>30400</v>
      </c>
      <c r="D406" s="11" t="str">
        <f t="shared" si="77"/>
        <v/>
      </c>
      <c r="E406" s="14"/>
      <c r="F406" s="13" t="str">
        <f t="shared" si="70"/>
        <v/>
      </c>
      <c r="G406" s="22">
        <v>1.7999999999999999E-2</v>
      </c>
      <c r="H406" s="13" t="str">
        <f t="shared" si="71"/>
        <v/>
      </c>
      <c r="I406" s="11"/>
      <c r="J406" s="14">
        <v>0</v>
      </c>
      <c r="K406" s="15" t="str">
        <f t="shared" si="72"/>
        <v/>
      </c>
      <c r="L406" s="16">
        <f t="shared" si="73"/>
        <v>0</v>
      </c>
      <c r="M406" s="11" t="str">
        <f t="shared" si="74"/>
        <v/>
      </c>
      <c r="N406" s="17" t="str">
        <f t="shared" si="75"/>
        <v/>
      </c>
      <c r="O406" s="18" t="str">
        <f t="shared" si="76"/>
        <v/>
      </c>
      <c r="Q406" s="54">
        <f>Таблица25544[[#This Row],[Витрина]]*11%</f>
        <v>0</v>
      </c>
      <c r="R406" s="56">
        <f>Таблица25544[[#This Row],[Витрина]]-Q406</f>
        <v>0</v>
      </c>
      <c r="S406" s="57">
        <f>Таблица25544[[#This Row],[Витрина]]*8%</f>
        <v>0</v>
      </c>
      <c r="T406" s="56">
        <f>Таблица25544[[#This Row],[Витрина]]-(Q406+S406)</f>
        <v>0</v>
      </c>
    </row>
    <row r="407" spans="1:20" hidden="1">
      <c r="A407" s="24" t="s">
        <v>388</v>
      </c>
      <c r="B407" s="10">
        <v>30400</v>
      </c>
      <c r="D407" s="11" t="str">
        <f t="shared" si="77"/>
        <v/>
      </c>
      <c r="E407" s="14"/>
      <c r="F407" s="13" t="str">
        <f t="shared" si="70"/>
        <v/>
      </c>
      <c r="G407" s="22">
        <v>1.7999999999999999E-2</v>
      </c>
      <c r="H407" s="13" t="str">
        <f t="shared" si="71"/>
        <v/>
      </c>
      <c r="I407" s="11"/>
      <c r="J407" s="14">
        <v>0</v>
      </c>
      <c r="K407" s="15" t="str">
        <f t="shared" si="72"/>
        <v/>
      </c>
      <c r="L407" s="16">
        <f t="shared" si="73"/>
        <v>0</v>
      </c>
      <c r="M407" s="11" t="str">
        <f t="shared" si="74"/>
        <v/>
      </c>
      <c r="N407" s="17" t="str">
        <f t="shared" si="75"/>
        <v/>
      </c>
      <c r="O407" s="18" t="str">
        <f t="shared" si="76"/>
        <v/>
      </c>
      <c r="Q407" s="54">
        <f>Таблица25544[[#This Row],[Витрина]]*11%</f>
        <v>0</v>
      </c>
      <c r="R407" s="56">
        <f>Таблица25544[[#This Row],[Витрина]]-Q407</f>
        <v>0</v>
      </c>
      <c r="S407" s="57">
        <f>Таблица25544[[#This Row],[Витрина]]*8%</f>
        <v>0</v>
      </c>
      <c r="T407" s="56">
        <f>Таблица25544[[#This Row],[Витрина]]-(Q407+S407)</f>
        <v>0</v>
      </c>
    </row>
    <row r="408" spans="1:20" hidden="1">
      <c r="D408" s="11" t="str">
        <f t="shared" si="77"/>
        <v/>
      </c>
      <c r="E408" s="14"/>
      <c r="F408" s="13" t="str">
        <f t="shared" si="70"/>
        <v/>
      </c>
      <c r="G408" s="22">
        <v>1.7999999999999999E-2</v>
      </c>
      <c r="H408" s="13" t="str">
        <f t="shared" si="71"/>
        <v/>
      </c>
      <c r="I408" s="11"/>
      <c r="J408" s="14">
        <v>0</v>
      </c>
      <c r="K408" s="15" t="str">
        <f t="shared" si="72"/>
        <v/>
      </c>
      <c r="L408" s="16">
        <f t="shared" si="73"/>
        <v>0</v>
      </c>
      <c r="M408" s="11" t="str">
        <f t="shared" si="74"/>
        <v/>
      </c>
      <c r="N408" s="17" t="str">
        <f t="shared" si="75"/>
        <v/>
      </c>
      <c r="O408" s="18" t="str">
        <f t="shared" si="76"/>
        <v/>
      </c>
      <c r="Q408" s="54">
        <f>Таблица25544[[#This Row],[Витрина]]*11%</f>
        <v>0</v>
      </c>
      <c r="R408" s="56">
        <f>Таблица25544[[#This Row],[Витрина]]-Q408</f>
        <v>0</v>
      </c>
      <c r="S408" s="57">
        <f>Таблица25544[[#This Row],[Витрина]]*8%</f>
        <v>0</v>
      </c>
      <c r="T408" s="56">
        <f>Таблица25544[[#This Row],[Витрина]]-(Q408+S408)</f>
        <v>0</v>
      </c>
    </row>
    <row r="409" spans="1:20" hidden="1">
      <c r="A409" t="s">
        <v>389</v>
      </c>
      <c r="B409" s="10" t="s">
        <v>390</v>
      </c>
      <c r="D409" s="11" t="str">
        <f t="shared" si="77"/>
        <v/>
      </c>
      <c r="E409" s="14"/>
      <c r="F409" s="13" t="str">
        <f t="shared" si="70"/>
        <v/>
      </c>
      <c r="G409" s="22">
        <v>1.7999999999999999E-2</v>
      </c>
      <c r="H409" s="13" t="str">
        <f t="shared" si="71"/>
        <v/>
      </c>
      <c r="I409" s="11"/>
      <c r="J409" s="14">
        <v>0</v>
      </c>
      <c r="K409" s="15" t="str">
        <f t="shared" si="72"/>
        <v/>
      </c>
      <c r="L409" s="16">
        <f t="shared" si="73"/>
        <v>0</v>
      </c>
      <c r="M409" s="11" t="str">
        <f t="shared" si="74"/>
        <v/>
      </c>
      <c r="N409" s="17" t="str">
        <f t="shared" si="75"/>
        <v/>
      </c>
      <c r="O409" s="18" t="str">
        <f t="shared" si="76"/>
        <v/>
      </c>
      <c r="Q409" s="54">
        <f>Таблица25544[[#This Row],[Витрина]]*11%</f>
        <v>0</v>
      </c>
      <c r="R409" s="56">
        <f>Таблица25544[[#This Row],[Витрина]]-Q409</f>
        <v>0</v>
      </c>
      <c r="S409" s="57">
        <f>Таблица25544[[#This Row],[Витрина]]*8%</f>
        <v>0</v>
      </c>
      <c r="T409" s="56">
        <f>Таблица25544[[#This Row],[Витрина]]-(Q409+S409)</f>
        <v>0</v>
      </c>
    </row>
    <row r="410" spans="1:20" hidden="1">
      <c r="A410" t="s">
        <v>391</v>
      </c>
      <c r="B410" s="10">
        <v>23500</v>
      </c>
      <c r="D410" s="11" t="str">
        <f t="shared" si="77"/>
        <v/>
      </c>
      <c r="E410" s="14"/>
      <c r="F410" s="13" t="str">
        <f t="shared" si="70"/>
        <v/>
      </c>
      <c r="G410" s="22">
        <v>1.7999999999999999E-2</v>
      </c>
      <c r="H410" s="13" t="str">
        <f t="shared" si="71"/>
        <v/>
      </c>
      <c r="I410" s="11"/>
      <c r="J410" s="14">
        <v>0</v>
      </c>
      <c r="K410" s="15" t="str">
        <f t="shared" si="72"/>
        <v/>
      </c>
      <c r="L410" s="16">
        <f t="shared" si="73"/>
        <v>0</v>
      </c>
      <c r="M410" s="11" t="str">
        <f t="shared" si="74"/>
        <v/>
      </c>
      <c r="N410" s="17" t="str">
        <f t="shared" si="75"/>
        <v/>
      </c>
      <c r="O410" s="18" t="str">
        <f t="shared" si="76"/>
        <v/>
      </c>
      <c r="Q410" s="54">
        <f>Таблица25544[[#This Row],[Витрина]]*11%</f>
        <v>0</v>
      </c>
      <c r="R410" s="56">
        <f>Таблица25544[[#This Row],[Витрина]]-Q410</f>
        <v>0</v>
      </c>
      <c r="S410" s="57">
        <f>Таблица25544[[#This Row],[Витрина]]*8%</f>
        <v>0</v>
      </c>
      <c r="T410" s="56">
        <f>Таблица25544[[#This Row],[Витрина]]-(Q410+S410)</f>
        <v>0</v>
      </c>
    </row>
    <row r="411" spans="1:20" hidden="1">
      <c r="A411" t="s">
        <v>392</v>
      </c>
      <c r="B411" s="10">
        <v>23000</v>
      </c>
      <c r="D411" s="11" t="str">
        <f t="shared" si="77"/>
        <v/>
      </c>
      <c r="E411" s="14"/>
      <c r="F411" s="13" t="str">
        <f t="shared" si="70"/>
        <v/>
      </c>
      <c r="G411" s="22">
        <v>1.7999999999999999E-2</v>
      </c>
      <c r="H411" s="13" t="str">
        <f t="shared" si="71"/>
        <v/>
      </c>
      <c r="I411" s="11"/>
      <c r="J411" s="14">
        <v>0</v>
      </c>
      <c r="K411" s="15" t="str">
        <f t="shared" si="72"/>
        <v/>
      </c>
      <c r="L411" s="16">
        <f t="shared" si="73"/>
        <v>0</v>
      </c>
      <c r="M411" s="11" t="str">
        <f t="shared" si="74"/>
        <v/>
      </c>
      <c r="N411" s="17" t="str">
        <f t="shared" si="75"/>
        <v/>
      </c>
      <c r="O411" s="18" t="str">
        <f t="shared" si="76"/>
        <v/>
      </c>
      <c r="Q411" s="54">
        <f>Таблица25544[[#This Row],[Витрина]]*11%</f>
        <v>0</v>
      </c>
      <c r="R411" s="56">
        <f>Таблица25544[[#This Row],[Витрина]]-Q411</f>
        <v>0</v>
      </c>
      <c r="S411" s="57">
        <f>Таблица25544[[#This Row],[Витрина]]*8%</f>
        <v>0</v>
      </c>
      <c r="T411" s="56">
        <f>Таблица25544[[#This Row],[Витрина]]-(Q411+S411)</f>
        <v>0</v>
      </c>
    </row>
    <row r="412" spans="1:20" hidden="1">
      <c r="A412" t="s">
        <v>393</v>
      </c>
      <c r="B412" s="10">
        <v>23000</v>
      </c>
      <c r="D412" s="11" t="str">
        <f t="shared" si="77"/>
        <v/>
      </c>
      <c r="E412" s="14"/>
      <c r="F412" s="13" t="str">
        <f t="shared" si="70"/>
        <v/>
      </c>
      <c r="G412" s="22">
        <v>1.7999999999999999E-2</v>
      </c>
      <c r="H412" s="13" t="str">
        <f t="shared" si="71"/>
        <v/>
      </c>
      <c r="I412" s="11"/>
      <c r="J412" s="14">
        <v>0</v>
      </c>
      <c r="K412" s="15" t="str">
        <f t="shared" si="72"/>
        <v/>
      </c>
      <c r="L412" s="16">
        <f t="shared" si="73"/>
        <v>0</v>
      </c>
      <c r="M412" s="11" t="str">
        <f t="shared" si="74"/>
        <v/>
      </c>
      <c r="N412" s="17" t="str">
        <f t="shared" si="75"/>
        <v/>
      </c>
      <c r="O412" s="18" t="str">
        <f t="shared" si="76"/>
        <v/>
      </c>
      <c r="Q412" s="54">
        <f>Таблица25544[[#This Row],[Витрина]]*11%</f>
        <v>0</v>
      </c>
      <c r="R412" s="56">
        <f>Таблица25544[[#This Row],[Витрина]]-Q412</f>
        <v>0</v>
      </c>
      <c r="S412" s="57">
        <f>Таблица25544[[#This Row],[Витрина]]*8%</f>
        <v>0</v>
      </c>
      <c r="T412" s="56">
        <f>Таблица25544[[#This Row],[Витрина]]-(Q412+S412)</f>
        <v>0</v>
      </c>
    </row>
    <row r="413" spans="1:20" hidden="1">
      <c r="A413" s="8" t="s">
        <v>394</v>
      </c>
      <c r="D413" s="11" t="str">
        <f t="shared" si="77"/>
        <v/>
      </c>
      <c r="E413" s="14"/>
      <c r="F413" s="13" t="str">
        <f t="shared" si="70"/>
        <v/>
      </c>
      <c r="G413" s="22">
        <v>1.7999999999999999E-2</v>
      </c>
      <c r="H413" s="13" t="str">
        <f t="shared" si="71"/>
        <v/>
      </c>
      <c r="I413" s="11"/>
      <c r="J413" s="14">
        <v>0</v>
      </c>
      <c r="K413" s="15" t="str">
        <f t="shared" si="72"/>
        <v/>
      </c>
      <c r="L413" s="16">
        <f t="shared" si="73"/>
        <v>0</v>
      </c>
      <c r="M413" s="11" t="str">
        <f t="shared" si="74"/>
        <v/>
      </c>
      <c r="N413" s="17" t="str">
        <f t="shared" si="75"/>
        <v/>
      </c>
      <c r="O413" s="18" t="str">
        <f t="shared" si="76"/>
        <v/>
      </c>
      <c r="Q413" s="54">
        <f>Таблица25544[[#This Row],[Витрина]]*11%</f>
        <v>0</v>
      </c>
      <c r="R413" s="56">
        <f>Таблица25544[[#This Row],[Витрина]]-Q413</f>
        <v>0</v>
      </c>
      <c r="S413" s="57">
        <f>Таблица25544[[#This Row],[Витрина]]*8%</f>
        <v>0</v>
      </c>
      <c r="T413" s="56">
        <f>Таблица25544[[#This Row],[Витрина]]-(Q413+S413)</f>
        <v>0</v>
      </c>
    </row>
    <row r="414" spans="1:20" hidden="1">
      <c r="A414" s="30" t="s">
        <v>397</v>
      </c>
      <c r="D414" s="11" t="str">
        <f t="shared" si="77"/>
        <v/>
      </c>
      <c r="E414" s="14"/>
      <c r="F414" s="13" t="str">
        <f t="shared" si="70"/>
        <v/>
      </c>
      <c r="G414" s="22">
        <v>1.7999999999999999E-2</v>
      </c>
      <c r="H414" s="13" t="str">
        <f t="shared" si="71"/>
        <v/>
      </c>
      <c r="I414" s="11"/>
      <c r="J414" s="14">
        <v>0</v>
      </c>
      <c r="K414" s="15" t="str">
        <f t="shared" si="72"/>
        <v/>
      </c>
      <c r="L414" s="16">
        <f t="shared" si="73"/>
        <v>0</v>
      </c>
      <c r="M414" s="11" t="str">
        <f t="shared" si="74"/>
        <v/>
      </c>
      <c r="N414" s="17" t="str">
        <f t="shared" si="75"/>
        <v/>
      </c>
      <c r="O414" s="18" t="str">
        <f t="shared" si="76"/>
        <v/>
      </c>
      <c r="Q414" s="54">
        <f>Таблица25544[[#This Row],[Витрина]]*11%</f>
        <v>0</v>
      </c>
      <c r="R414" s="56">
        <f>Таблица25544[[#This Row],[Витрина]]-Q414</f>
        <v>0</v>
      </c>
      <c r="S414" s="57">
        <f>Таблица25544[[#This Row],[Витрина]]*8%</f>
        <v>0</v>
      </c>
      <c r="T414" s="56">
        <f>Таблица25544[[#This Row],[Витрина]]-(Q414+S414)</f>
        <v>0</v>
      </c>
    </row>
    <row r="415" spans="1:20" hidden="1">
      <c r="A415" s="24" t="s">
        <v>398</v>
      </c>
      <c r="B415" s="10">
        <v>35600</v>
      </c>
      <c r="D415" s="11" t="str">
        <f t="shared" si="77"/>
        <v/>
      </c>
      <c r="E415" s="14"/>
      <c r="F415" s="13" t="str">
        <f t="shared" si="70"/>
        <v/>
      </c>
      <c r="G415" s="22">
        <v>1.7999999999999999E-2</v>
      </c>
      <c r="H415" s="13" t="str">
        <f t="shared" si="71"/>
        <v/>
      </c>
      <c r="I415" s="11"/>
      <c r="J415" s="14">
        <v>0</v>
      </c>
      <c r="K415" s="15" t="str">
        <f t="shared" si="72"/>
        <v/>
      </c>
      <c r="L415" s="16">
        <f t="shared" si="73"/>
        <v>0</v>
      </c>
      <c r="M415" s="11" t="str">
        <f t="shared" si="74"/>
        <v/>
      </c>
      <c r="N415" s="17" t="str">
        <f t="shared" si="75"/>
        <v/>
      </c>
      <c r="O415" s="18" t="str">
        <f t="shared" si="76"/>
        <v/>
      </c>
      <c r="Q415" s="54">
        <f>Таблица25544[[#This Row],[Витрина]]*11%</f>
        <v>0</v>
      </c>
      <c r="R415" s="56">
        <f>Таблица25544[[#This Row],[Витрина]]-Q415</f>
        <v>0</v>
      </c>
      <c r="S415" s="57">
        <f>Таблица25544[[#This Row],[Витрина]]*8%</f>
        <v>0</v>
      </c>
      <c r="T415" s="56">
        <f>Таблица25544[[#This Row],[Витрина]]-(Q415+S415)</f>
        <v>0</v>
      </c>
    </row>
    <row r="416" spans="1:20" hidden="1">
      <c r="A416" s="24" t="s">
        <v>399</v>
      </c>
      <c r="B416" s="10">
        <v>35600</v>
      </c>
      <c r="D416" s="11" t="str">
        <f t="shared" si="77"/>
        <v/>
      </c>
      <c r="E416" s="14"/>
      <c r="F416" s="13" t="str">
        <f t="shared" si="70"/>
        <v/>
      </c>
      <c r="G416" s="22">
        <v>1.7999999999999999E-2</v>
      </c>
      <c r="H416" s="13" t="str">
        <f t="shared" si="71"/>
        <v/>
      </c>
      <c r="I416" s="11"/>
      <c r="J416" s="14">
        <v>0</v>
      </c>
      <c r="K416" s="15" t="str">
        <f t="shared" si="72"/>
        <v/>
      </c>
      <c r="L416" s="16">
        <f t="shared" si="73"/>
        <v>0</v>
      </c>
      <c r="M416" s="11" t="str">
        <f t="shared" si="74"/>
        <v/>
      </c>
      <c r="N416" s="17" t="str">
        <f t="shared" si="75"/>
        <v/>
      </c>
      <c r="O416" s="18" t="str">
        <f t="shared" si="76"/>
        <v/>
      </c>
      <c r="Q416" s="54">
        <f>Таблица25544[[#This Row],[Витрина]]*11%</f>
        <v>0</v>
      </c>
      <c r="R416" s="56">
        <f>Таблица25544[[#This Row],[Витрина]]-Q416</f>
        <v>0</v>
      </c>
      <c r="S416" s="57">
        <f>Таблица25544[[#This Row],[Витрина]]*8%</f>
        <v>0</v>
      </c>
      <c r="T416" s="56">
        <f>Таблица25544[[#This Row],[Витрина]]-(Q416+S416)</f>
        <v>0</v>
      </c>
    </row>
    <row r="417" spans="1:20" hidden="1">
      <c r="A417" s="24" t="s">
        <v>400</v>
      </c>
      <c r="B417" s="10">
        <v>35600</v>
      </c>
      <c r="D417" s="11" t="str">
        <f t="shared" si="77"/>
        <v/>
      </c>
      <c r="E417" s="14"/>
      <c r="F417" s="13" t="str">
        <f t="shared" si="70"/>
        <v/>
      </c>
      <c r="G417" s="22">
        <v>1.7999999999999999E-2</v>
      </c>
      <c r="H417" s="13" t="str">
        <f t="shared" si="71"/>
        <v/>
      </c>
      <c r="I417" s="11"/>
      <c r="J417" s="14">
        <v>0</v>
      </c>
      <c r="K417" s="15" t="str">
        <f t="shared" si="72"/>
        <v/>
      </c>
      <c r="L417" s="16">
        <f t="shared" si="73"/>
        <v>0</v>
      </c>
      <c r="M417" s="11" t="str">
        <f t="shared" si="74"/>
        <v/>
      </c>
      <c r="N417" s="17" t="str">
        <f t="shared" si="75"/>
        <v/>
      </c>
      <c r="O417" s="18" t="str">
        <f t="shared" si="76"/>
        <v/>
      </c>
      <c r="Q417" s="54">
        <f>Таблица25544[[#This Row],[Витрина]]*11%</f>
        <v>0</v>
      </c>
      <c r="R417" s="56">
        <f>Таблица25544[[#This Row],[Витрина]]-Q417</f>
        <v>0</v>
      </c>
      <c r="S417" s="57">
        <f>Таблица25544[[#This Row],[Витрина]]*8%</f>
        <v>0</v>
      </c>
      <c r="T417" s="56">
        <f>Таблица25544[[#This Row],[Витрина]]-(Q417+S417)</f>
        <v>0</v>
      </c>
    </row>
    <row r="418" spans="1:20" hidden="1">
      <c r="A418" s="24" t="s">
        <v>401</v>
      </c>
      <c r="B418" s="10">
        <v>40000</v>
      </c>
      <c r="D418" s="11" t="str">
        <f t="shared" si="77"/>
        <v/>
      </c>
      <c r="E418" s="14"/>
      <c r="F418" s="13" t="str">
        <f t="shared" si="70"/>
        <v/>
      </c>
      <c r="G418" s="22">
        <v>1.7999999999999999E-2</v>
      </c>
      <c r="H418" s="13" t="str">
        <f t="shared" si="71"/>
        <v/>
      </c>
      <c r="I418" s="11"/>
      <c r="J418" s="14">
        <v>0</v>
      </c>
      <c r="K418" s="15" t="str">
        <f t="shared" si="72"/>
        <v/>
      </c>
      <c r="L418" s="16">
        <f t="shared" si="73"/>
        <v>0</v>
      </c>
      <c r="M418" s="11" t="str">
        <f t="shared" si="74"/>
        <v/>
      </c>
      <c r="N418" s="17" t="str">
        <f t="shared" si="75"/>
        <v/>
      </c>
      <c r="O418" s="18" t="str">
        <f t="shared" si="76"/>
        <v/>
      </c>
      <c r="Q418" s="54">
        <f>Таблица25544[[#This Row],[Витрина]]*11%</f>
        <v>0</v>
      </c>
      <c r="R418" s="56">
        <f>Таблица25544[[#This Row],[Витрина]]-Q418</f>
        <v>0</v>
      </c>
      <c r="S418" s="57">
        <f>Таблица25544[[#This Row],[Витрина]]*8%</f>
        <v>0</v>
      </c>
      <c r="T418" s="56">
        <f>Таблица25544[[#This Row],[Витрина]]-(Q418+S418)</f>
        <v>0</v>
      </c>
    </row>
    <row r="419" spans="1:20" hidden="1">
      <c r="D419" s="11" t="str">
        <f t="shared" si="77"/>
        <v/>
      </c>
      <c r="E419" s="14"/>
      <c r="F419" s="13" t="str">
        <f t="shared" si="70"/>
        <v/>
      </c>
      <c r="G419" s="22">
        <v>1.7999999999999999E-2</v>
      </c>
      <c r="H419" s="13" t="str">
        <f t="shared" si="71"/>
        <v/>
      </c>
      <c r="I419" s="11"/>
      <c r="J419" s="14">
        <v>0</v>
      </c>
      <c r="K419" s="15" t="str">
        <f t="shared" si="72"/>
        <v/>
      </c>
      <c r="L419" s="16">
        <f t="shared" si="73"/>
        <v>0</v>
      </c>
      <c r="M419" s="11" t="str">
        <f t="shared" si="74"/>
        <v/>
      </c>
      <c r="N419" s="17" t="str">
        <f t="shared" si="75"/>
        <v/>
      </c>
      <c r="O419" s="18" t="str">
        <f t="shared" si="76"/>
        <v/>
      </c>
      <c r="Q419" s="54">
        <f>Таблица25544[[#This Row],[Витрина]]*11%</f>
        <v>0</v>
      </c>
      <c r="R419" s="56">
        <f>Таблица25544[[#This Row],[Витрина]]-Q419</f>
        <v>0</v>
      </c>
      <c r="S419" s="57">
        <f>Таблица25544[[#This Row],[Витрина]]*8%</f>
        <v>0</v>
      </c>
      <c r="T419" s="56">
        <f>Таблица25544[[#This Row],[Витрина]]-(Q419+S419)</f>
        <v>0</v>
      </c>
    </row>
    <row r="420" spans="1:20" hidden="1">
      <c r="D420" s="11" t="str">
        <f t="shared" si="77"/>
        <v/>
      </c>
      <c r="E420" s="14"/>
      <c r="F420" s="13" t="str">
        <f t="shared" si="70"/>
        <v/>
      </c>
      <c r="G420" s="22">
        <v>1.7999999999999999E-2</v>
      </c>
      <c r="H420" s="13" t="str">
        <f t="shared" si="71"/>
        <v/>
      </c>
      <c r="I420" s="11"/>
      <c r="J420" s="14">
        <v>0</v>
      </c>
      <c r="K420" s="15" t="str">
        <f t="shared" si="72"/>
        <v/>
      </c>
      <c r="L420" s="16">
        <f t="shared" si="73"/>
        <v>0</v>
      </c>
      <c r="M420" s="11" t="str">
        <f t="shared" si="74"/>
        <v/>
      </c>
      <c r="N420" s="17" t="str">
        <f t="shared" si="75"/>
        <v/>
      </c>
      <c r="O420" s="18" t="str">
        <f t="shared" si="76"/>
        <v/>
      </c>
      <c r="Q420" s="54">
        <f>Таблица25544[[#This Row],[Витрина]]*11%</f>
        <v>0</v>
      </c>
      <c r="R420" s="56">
        <f>Таблица25544[[#This Row],[Витрина]]-Q420</f>
        <v>0</v>
      </c>
      <c r="S420" s="57">
        <f>Таблица25544[[#This Row],[Витрина]]*8%</f>
        <v>0</v>
      </c>
      <c r="T420" s="56">
        <f>Таблица25544[[#This Row],[Витрина]]-(Q420+S420)</f>
        <v>0</v>
      </c>
    </row>
    <row r="421" spans="1:20" hidden="1">
      <c r="A421" s="24" t="s">
        <v>404</v>
      </c>
      <c r="B421" s="10">
        <v>33000</v>
      </c>
      <c r="D421" s="11" t="str">
        <f t="shared" si="77"/>
        <v/>
      </c>
      <c r="E421" s="14"/>
      <c r="F421" s="13" t="str">
        <f t="shared" si="70"/>
        <v/>
      </c>
      <c r="G421" s="22">
        <v>1.7999999999999999E-2</v>
      </c>
      <c r="H421" s="13" t="str">
        <f t="shared" si="71"/>
        <v/>
      </c>
      <c r="I421" s="11"/>
      <c r="J421" s="14">
        <v>0</v>
      </c>
      <c r="K421" s="15" t="str">
        <f t="shared" si="72"/>
        <v/>
      </c>
      <c r="L421" s="16">
        <f t="shared" si="73"/>
        <v>0</v>
      </c>
      <c r="M421" s="11" t="str">
        <f t="shared" si="74"/>
        <v/>
      </c>
      <c r="N421" s="17" t="str">
        <f t="shared" si="75"/>
        <v/>
      </c>
      <c r="O421" s="18" t="str">
        <f t="shared" si="76"/>
        <v/>
      </c>
      <c r="Q421" s="54">
        <f>Таблица25544[[#This Row],[Витрина]]*11%</f>
        <v>0</v>
      </c>
      <c r="R421" s="56">
        <f>Таблица25544[[#This Row],[Витрина]]-Q421</f>
        <v>0</v>
      </c>
      <c r="S421" s="57">
        <f>Таблица25544[[#This Row],[Витрина]]*8%</f>
        <v>0</v>
      </c>
      <c r="T421" s="56">
        <f>Таблица25544[[#This Row],[Витрина]]-(Q421+S421)</f>
        <v>0</v>
      </c>
    </row>
    <row r="422" spans="1:20" hidden="1">
      <c r="A422" s="24" t="s">
        <v>405</v>
      </c>
      <c r="B422" s="10">
        <v>35400</v>
      </c>
      <c r="D422" s="11" t="str">
        <f t="shared" si="77"/>
        <v/>
      </c>
      <c r="E422" s="14"/>
      <c r="F422" s="13" t="str">
        <f t="shared" si="70"/>
        <v/>
      </c>
      <c r="G422" s="22">
        <v>1.7999999999999999E-2</v>
      </c>
      <c r="H422" s="13" t="str">
        <f t="shared" si="71"/>
        <v/>
      </c>
      <c r="I422" s="11"/>
      <c r="J422" s="14">
        <v>0</v>
      </c>
      <c r="K422" s="15" t="str">
        <f t="shared" si="72"/>
        <v/>
      </c>
      <c r="L422" s="16">
        <f t="shared" si="73"/>
        <v>0</v>
      </c>
      <c r="M422" s="11" t="str">
        <f t="shared" si="74"/>
        <v/>
      </c>
      <c r="N422" s="17" t="str">
        <f t="shared" si="75"/>
        <v/>
      </c>
      <c r="O422" s="18" t="str">
        <f t="shared" si="76"/>
        <v/>
      </c>
      <c r="Q422" s="54">
        <f>Таблица25544[[#This Row],[Витрина]]*11%</f>
        <v>0</v>
      </c>
      <c r="R422" s="56">
        <f>Таблица25544[[#This Row],[Витрина]]-Q422</f>
        <v>0</v>
      </c>
      <c r="S422" s="57">
        <f>Таблица25544[[#This Row],[Витрина]]*8%</f>
        <v>0</v>
      </c>
      <c r="T422" s="56">
        <f>Таблица25544[[#This Row],[Витрина]]-(Q422+S422)</f>
        <v>0</v>
      </c>
    </row>
    <row r="423" spans="1:20" hidden="1">
      <c r="A423" s="24" t="s">
        <v>406</v>
      </c>
      <c r="B423" s="10">
        <v>35700</v>
      </c>
      <c r="D423" s="11" t="str">
        <f t="shared" si="77"/>
        <v/>
      </c>
      <c r="E423" s="14"/>
      <c r="F423" s="13" t="str">
        <f t="shared" si="70"/>
        <v/>
      </c>
      <c r="G423" s="22">
        <v>1.7999999999999999E-2</v>
      </c>
      <c r="H423" s="13" t="str">
        <f t="shared" si="71"/>
        <v/>
      </c>
      <c r="I423" s="11"/>
      <c r="J423" s="14">
        <v>0</v>
      </c>
      <c r="K423" s="15" t="str">
        <f t="shared" si="72"/>
        <v/>
      </c>
      <c r="L423" s="16">
        <f t="shared" si="73"/>
        <v>0</v>
      </c>
      <c r="M423" s="11" t="str">
        <f t="shared" si="74"/>
        <v/>
      </c>
      <c r="N423" s="17" t="str">
        <f t="shared" si="75"/>
        <v/>
      </c>
      <c r="O423" s="18" t="str">
        <f t="shared" si="76"/>
        <v/>
      </c>
      <c r="Q423" s="54">
        <f>Таблица25544[[#This Row],[Витрина]]*11%</f>
        <v>0</v>
      </c>
      <c r="R423" s="56">
        <f>Таблица25544[[#This Row],[Витрина]]-Q423</f>
        <v>0</v>
      </c>
      <c r="S423" s="57">
        <f>Таблица25544[[#This Row],[Витрина]]*8%</f>
        <v>0</v>
      </c>
      <c r="T423" s="56">
        <f>Таблица25544[[#This Row],[Витрина]]-(Q423+S423)</f>
        <v>0</v>
      </c>
    </row>
    <row r="424" spans="1:20" hidden="1">
      <c r="A424" s="24" t="s">
        <v>407</v>
      </c>
      <c r="B424" s="10">
        <v>35400</v>
      </c>
      <c r="D424" s="11" t="str">
        <f t="shared" si="77"/>
        <v/>
      </c>
      <c r="E424" s="14"/>
      <c r="F424" s="13" t="str">
        <f t="shared" si="70"/>
        <v/>
      </c>
      <c r="G424" s="22">
        <v>1.7999999999999999E-2</v>
      </c>
      <c r="H424" s="13" t="str">
        <f t="shared" si="71"/>
        <v/>
      </c>
      <c r="I424" s="11"/>
      <c r="J424" s="14">
        <v>0</v>
      </c>
      <c r="K424" s="15" t="str">
        <f t="shared" si="72"/>
        <v/>
      </c>
      <c r="L424" s="16">
        <f t="shared" si="73"/>
        <v>0</v>
      </c>
      <c r="M424" s="11" t="str">
        <f t="shared" si="74"/>
        <v/>
      </c>
      <c r="N424" s="17" t="str">
        <f t="shared" si="75"/>
        <v/>
      </c>
      <c r="O424" s="18" t="str">
        <f t="shared" si="76"/>
        <v/>
      </c>
      <c r="Q424" s="54">
        <f>Таблица25544[[#This Row],[Витрина]]*11%</f>
        <v>0</v>
      </c>
      <c r="R424" s="56">
        <f>Таблица25544[[#This Row],[Витрина]]-Q424</f>
        <v>0</v>
      </c>
      <c r="S424" s="57">
        <f>Таблица25544[[#This Row],[Витрина]]*8%</f>
        <v>0</v>
      </c>
      <c r="T424" s="56">
        <f>Таблица25544[[#This Row],[Витрина]]-(Q424+S424)</f>
        <v>0</v>
      </c>
    </row>
    <row r="425" spans="1:20" hidden="1">
      <c r="A425" s="24" t="s">
        <v>408</v>
      </c>
      <c r="B425" s="10">
        <v>35400</v>
      </c>
      <c r="D425" s="11" t="str">
        <f t="shared" si="77"/>
        <v/>
      </c>
      <c r="E425" s="14"/>
      <c r="F425" s="13" t="str">
        <f t="shared" si="70"/>
        <v/>
      </c>
      <c r="G425" s="22">
        <v>1.7999999999999999E-2</v>
      </c>
      <c r="H425" s="13" t="str">
        <f t="shared" si="71"/>
        <v/>
      </c>
      <c r="I425" s="11"/>
      <c r="J425" s="14">
        <v>0</v>
      </c>
      <c r="K425" s="15" t="str">
        <f t="shared" si="72"/>
        <v/>
      </c>
      <c r="L425" s="16">
        <f t="shared" si="73"/>
        <v>0</v>
      </c>
      <c r="M425" s="11" t="str">
        <f t="shared" si="74"/>
        <v/>
      </c>
      <c r="N425" s="17" t="str">
        <f t="shared" si="75"/>
        <v/>
      </c>
      <c r="O425" s="18" t="str">
        <f t="shared" si="76"/>
        <v/>
      </c>
      <c r="Q425" s="54">
        <f>Таблица25544[[#This Row],[Витрина]]*11%</f>
        <v>0</v>
      </c>
      <c r="R425" s="56">
        <f>Таблица25544[[#This Row],[Витрина]]-Q425</f>
        <v>0</v>
      </c>
      <c r="S425" s="57">
        <f>Таблица25544[[#This Row],[Витрина]]*8%</f>
        <v>0</v>
      </c>
      <c r="T425" s="56">
        <f>Таблица25544[[#This Row],[Витрина]]-(Q425+S425)</f>
        <v>0</v>
      </c>
    </row>
    <row r="426" spans="1:20" hidden="1">
      <c r="A426" s="24" t="s">
        <v>409</v>
      </c>
      <c r="B426" s="10">
        <v>41300</v>
      </c>
      <c r="D426" s="11" t="str">
        <f t="shared" si="77"/>
        <v/>
      </c>
      <c r="E426" s="14"/>
      <c r="F426" s="13" t="str">
        <f t="shared" si="70"/>
        <v/>
      </c>
      <c r="G426" s="22">
        <v>1.7999999999999999E-2</v>
      </c>
      <c r="H426" s="13" t="str">
        <f t="shared" si="71"/>
        <v/>
      </c>
      <c r="I426" s="11"/>
      <c r="J426" s="14">
        <v>0</v>
      </c>
      <c r="K426" s="15" t="str">
        <f t="shared" si="72"/>
        <v/>
      </c>
      <c r="L426" s="16">
        <f t="shared" si="73"/>
        <v>0</v>
      </c>
      <c r="M426" s="11" t="str">
        <f t="shared" si="74"/>
        <v/>
      </c>
      <c r="N426" s="17" t="str">
        <f t="shared" si="75"/>
        <v/>
      </c>
      <c r="O426" s="18" t="str">
        <f t="shared" si="76"/>
        <v/>
      </c>
      <c r="Q426" s="54">
        <f>Таблица25544[[#This Row],[Витрина]]*11%</f>
        <v>0</v>
      </c>
      <c r="R426" s="56">
        <f>Таблица25544[[#This Row],[Витрина]]-Q426</f>
        <v>0</v>
      </c>
      <c r="S426" s="57">
        <f>Таблица25544[[#This Row],[Витрина]]*8%</f>
        <v>0</v>
      </c>
      <c r="T426" s="56">
        <f>Таблица25544[[#This Row],[Витрина]]-(Q426+S426)</f>
        <v>0</v>
      </c>
    </row>
    <row r="427" spans="1:20" hidden="1">
      <c r="D427" s="11" t="str">
        <f t="shared" si="77"/>
        <v/>
      </c>
      <c r="E427" s="14"/>
      <c r="F427" s="13" t="str">
        <f t="shared" si="70"/>
        <v/>
      </c>
      <c r="G427" s="22">
        <v>1.7999999999999999E-2</v>
      </c>
      <c r="H427" s="13" t="str">
        <f t="shared" si="71"/>
        <v/>
      </c>
      <c r="I427" s="11"/>
      <c r="J427" s="14">
        <v>0</v>
      </c>
      <c r="K427" s="15" t="str">
        <f t="shared" si="72"/>
        <v/>
      </c>
      <c r="L427" s="16">
        <f t="shared" si="73"/>
        <v>0</v>
      </c>
      <c r="M427" s="11" t="str">
        <f t="shared" si="74"/>
        <v/>
      </c>
      <c r="N427" s="17" t="str">
        <f t="shared" si="75"/>
        <v/>
      </c>
      <c r="O427" s="18" t="str">
        <f t="shared" si="76"/>
        <v/>
      </c>
      <c r="Q427" s="54">
        <f>Таблица25544[[#This Row],[Витрина]]*11%</f>
        <v>0</v>
      </c>
      <c r="R427" s="56">
        <f>Таблица25544[[#This Row],[Витрина]]-Q427</f>
        <v>0</v>
      </c>
      <c r="S427" s="57">
        <f>Таблица25544[[#This Row],[Витрина]]*8%</f>
        <v>0</v>
      </c>
      <c r="T427" s="56">
        <f>Таблица25544[[#This Row],[Витрина]]-(Q427+S427)</f>
        <v>0</v>
      </c>
    </row>
    <row r="428" spans="1:20" hidden="1">
      <c r="A428" s="24" t="s">
        <v>410</v>
      </c>
      <c r="B428" s="10">
        <v>39500</v>
      </c>
      <c r="D428" s="11" t="str">
        <f t="shared" si="77"/>
        <v/>
      </c>
      <c r="E428" s="14"/>
      <c r="F428" s="13" t="str">
        <f t="shared" si="70"/>
        <v/>
      </c>
      <c r="G428" s="22">
        <v>1.7999999999999999E-2</v>
      </c>
      <c r="H428" s="13" t="str">
        <f t="shared" si="71"/>
        <v/>
      </c>
      <c r="I428" s="11"/>
      <c r="J428" s="14">
        <v>0</v>
      </c>
      <c r="K428" s="15" t="str">
        <f t="shared" si="72"/>
        <v/>
      </c>
      <c r="L428" s="16">
        <f t="shared" si="73"/>
        <v>0</v>
      </c>
      <c r="M428" s="11" t="str">
        <f t="shared" si="74"/>
        <v/>
      </c>
      <c r="N428" s="17" t="str">
        <f t="shared" si="75"/>
        <v/>
      </c>
      <c r="O428" s="18" t="str">
        <f t="shared" si="76"/>
        <v/>
      </c>
      <c r="Q428" s="54">
        <f>Таблица25544[[#This Row],[Витрина]]*11%</f>
        <v>0</v>
      </c>
      <c r="R428" s="56">
        <f>Таблица25544[[#This Row],[Витрина]]-Q428</f>
        <v>0</v>
      </c>
      <c r="S428" s="57">
        <f>Таблица25544[[#This Row],[Витрина]]*8%</f>
        <v>0</v>
      </c>
      <c r="T428" s="56">
        <f>Таблица25544[[#This Row],[Витрина]]-(Q428+S428)</f>
        <v>0</v>
      </c>
    </row>
    <row r="429" spans="1:20" hidden="1">
      <c r="A429" s="24" t="s">
        <v>411</v>
      </c>
      <c r="B429" s="10">
        <v>39000</v>
      </c>
      <c r="D429" s="11" t="str">
        <f t="shared" si="77"/>
        <v/>
      </c>
      <c r="E429" s="14"/>
      <c r="F429" s="13" t="str">
        <f t="shared" si="70"/>
        <v/>
      </c>
      <c r="G429" s="22">
        <v>1.7999999999999999E-2</v>
      </c>
      <c r="H429" s="13" t="str">
        <f t="shared" si="71"/>
        <v/>
      </c>
      <c r="I429" s="11"/>
      <c r="J429" s="14">
        <v>0</v>
      </c>
      <c r="K429" s="15" t="str">
        <f t="shared" si="72"/>
        <v/>
      </c>
      <c r="L429" s="16">
        <f t="shared" si="73"/>
        <v>0</v>
      </c>
      <c r="M429" s="11" t="str">
        <f t="shared" si="74"/>
        <v/>
      </c>
      <c r="N429" s="17" t="str">
        <f t="shared" si="75"/>
        <v/>
      </c>
      <c r="O429" s="18" t="str">
        <f t="shared" si="76"/>
        <v/>
      </c>
      <c r="Q429" s="54">
        <f>Таблица25544[[#This Row],[Витрина]]*11%</f>
        <v>0</v>
      </c>
      <c r="R429" s="56">
        <f>Таблица25544[[#This Row],[Витрина]]-Q429</f>
        <v>0</v>
      </c>
      <c r="S429" s="57">
        <f>Таблица25544[[#This Row],[Витрина]]*8%</f>
        <v>0</v>
      </c>
      <c r="T429" s="56">
        <f>Таблица25544[[#This Row],[Витрина]]-(Q429+S429)</f>
        <v>0</v>
      </c>
    </row>
    <row r="430" spans="1:20" hidden="1">
      <c r="A430" s="24" t="s">
        <v>412</v>
      </c>
      <c r="B430" s="10">
        <v>38900</v>
      </c>
      <c r="D430" s="11" t="str">
        <f t="shared" si="77"/>
        <v/>
      </c>
      <c r="E430" s="14"/>
      <c r="F430" s="13" t="str">
        <f t="shared" si="70"/>
        <v/>
      </c>
      <c r="G430" s="22">
        <v>1.7999999999999999E-2</v>
      </c>
      <c r="H430" s="13" t="str">
        <f t="shared" si="71"/>
        <v/>
      </c>
      <c r="I430" s="11"/>
      <c r="J430" s="14">
        <v>0</v>
      </c>
      <c r="K430" s="15" t="str">
        <f t="shared" si="72"/>
        <v/>
      </c>
      <c r="L430" s="16">
        <f t="shared" si="73"/>
        <v>0</v>
      </c>
      <c r="M430" s="11" t="str">
        <f t="shared" si="74"/>
        <v/>
      </c>
      <c r="N430" s="17" t="str">
        <f t="shared" si="75"/>
        <v/>
      </c>
      <c r="O430" s="18" t="str">
        <f t="shared" si="76"/>
        <v/>
      </c>
      <c r="Q430" s="54">
        <f>Таблица25544[[#This Row],[Витрина]]*11%</f>
        <v>0</v>
      </c>
      <c r="R430" s="56">
        <f>Таблица25544[[#This Row],[Витрина]]-Q430</f>
        <v>0</v>
      </c>
      <c r="S430" s="57">
        <f>Таблица25544[[#This Row],[Витрина]]*8%</f>
        <v>0</v>
      </c>
      <c r="T430" s="56">
        <f>Таблица25544[[#This Row],[Витрина]]-(Q430+S430)</f>
        <v>0</v>
      </c>
    </row>
    <row r="431" spans="1:20" hidden="1">
      <c r="A431" s="24" t="s">
        <v>413</v>
      </c>
      <c r="B431" s="10">
        <v>46000</v>
      </c>
      <c r="D431" s="11" t="str">
        <f t="shared" si="77"/>
        <v/>
      </c>
      <c r="E431" s="14"/>
      <c r="F431" s="13" t="str">
        <f t="shared" si="70"/>
        <v/>
      </c>
      <c r="G431" s="22">
        <v>1.7999999999999999E-2</v>
      </c>
      <c r="H431" s="13" t="str">
        <f t="shared" si="71"/>
        <v/>
      </c>
      <c r="I431" s="11"/>
      <c r="J431" s="14">
        <v>0</v>
      </c>
      <c r="K431" s="15" t="str">
        <f t="shared" si="72"/>
        <v/>
      </c>
      <c r="L431" s="16">
        <f t="shared" si="73"/>
        <v>0</v>
      </c>
      <c r="M431" s="11" t="str">
        <f t="shared" si="74"/>
        <v/>
      </c>
      <c r="N431" s="17" t="str">
        <f t="shared" si="75"/>
        <v/>
      </c>
      <c r="O431" s="18" t="str">
        <f t="shared" si="76"/>
        <v/>
      </c>
      <c r="Q431" s="54">
        <f>Таблица25544[[#This Row],[Витрина]]*11%</f>
        <v>0</v>
      </c>
      <c r="R431" s="56">
        <f>Таблица25544[[#This Row],[Витрина]]-Q431</f>
        <v>0</v>
      </c>
      <c r="S431" s="57">
        <f>Таблица25544[[#This Row],[Витрина]]*8%</f>
        <v>0</v>
      </c>
      <c r="T431" s="56">
        <f>Таблица25544[[#This Row],[Витрина]]-(Q431+S431)</f>
        <v>0</v>
      </c>
    </row>
    <row r="432" spans="1:20" hidden="1">
      <c r="A432" s="24" t="s">
        <v>414</v>
      </c>
      <c r="B432" s="10">
        <v>46800</v>
      </c>
      <c r="D432" s="11" t="str">
        <f t="shared" si="77"/>
        <v/>
      </c>
      <c r="E432" s="14"/>
      <c r="F432" s="13" t="str">
        <f t="shared" si="70"/>
        <v/>
      </c>
      <c r="G432" s="22">
        <v>1.7999999999999999E-2</v>
      </c>
      <c r="H432" s="13" t="str">
        <f t="shared" si="71"/>
        <v/>
      </c>
      <c r="I432" s="11"/>
      <c r="J432" s="14">
        <v>0</v>
      </c>
      <c r="K432" s="15" t="str">
        <f t="shared" si="72"/>
        <v/>
      </c>
      <c r="L432" s="16">
        <f t="shared" si="73"/>
        <v>0</v>
      </c>
      <c r="M432" s="11" t="str">
        <f t="shared" si="74"/>
        <v/>
      </c>
      <c r="N432" s="17" t="str">
        <f t="shared" si="75"/>
        <v/>
      </c>
      <c r="O432" s="18" t="str">
        <f t="shared" si="76"/>
        <v/>
      </c>
      <c r="Q432" s="54">
        <f>Таблица25544[[#This Row],[Витрина]]*11%</f>
        <v>0</v>
      </c>
      <c r="R432" s="56">
        <f>Таблица25544[[#This Row],[Витрина]]-Q432</f>
        <v>0</v>
      </c>
      <c r="S432" s="57">
        <f>Таблица25544[[#This Row],[Витрина]]*8%</f>
        <v>0</v>
      </c>
      <c r="T432" s="56">
        <f>Таблица25544[[#This Row],[Витрина]]-(Q432+S432)</f>
        <v>0</v>
      </c>
    </row>
    <row r="433" spans="1:20" hidden="1">
      <c r="A433" s="24" t="s">
        <v>415</v>
      </c>
      <c r="B433" s="10">
        <v>48500</v>
      </c>
      <c r="D433" s="11" t="str">
        <f t="shared" si="77"/>
        <v/>
      </c>
      <c r="E433" s="14"/>
      <c r="F433" s="13" t="str">
        <f t="shared" si="70"/>
        <v/>
      </c>
      <c r="G433" s="22">
        <v>1.7999999999999999E-2</v>
      </c>
      <c r="H433" s="13" t="str">
        <f t="shared" si="71"/>
        <v/>
      </c>
      <c r="I433" s="11"/>
      <c r="J433" s="14">
        <v>0</v>
      </c>
      <c r="K433" s="15" t="str">
        <f t="shared" si="72"/>
        <v/>
      </c>
      <c r="L433" s="16">
        <f t="shared" si="73"/>
        <v>0</v>
      </c>
      <c r="M433" s="11" t="str">
        <f t="shared" si="74"/>
        <v/>
      </c>
      <c r="N433" s="17" t="str">
        <f t="shared" si="75"/>
        <v/>
      </c>
      <c r="O433" s="18" t="str">
        <f t="shared" si="76"/>
        <v/>
      </c>
      <c r="Q433" s="54">
        <f>Таблица25544[[#This Row],[Витрина]]*11%</f>
        <v>0</v>
      </c>
      <c r="R433" s="56">
        <f>Таблица25544[[#This Row],[Витрина]]-Q433</f>
        <v>0</v>
      </c>
      <c r="S433" s="57">
        <f>Таблица25544[[#This Row],[Витрина]]*8%</f>
        <v>0</v>
      </c>
      <c r="T433" s="56">
        <f>Таблица25544[[#This Row],[Витрина]]-(Q433+S433)</f>
        <v>0</v>
      </c>
    </row>
    <row r="434" spans="1:20" hidden="1">
      <c r="D434" s="11" t="str">
        <f t="shared" si="77"/>
        <v/>
      </c>
      <c r="E434" s="14"/>
      <c r="F434" s="13" t="str">
        <f t="shared" si="70"/>
        <v/>
      </c>
      <c r="G434" s="22">
        <v>1.7999999999999999E-2</v>
      </c>
      <c r="H434" s="13" t="str">
        <f t="shared" si="71"/>
        <v/>
      </c>
      <c r="I434" s="11"/>
      <c r="J434" s="14">
        <v>0</v>
      </c>
      <c r="K434" s="15" t="str">
        <f t="shared" si="72"/>
        <v/>
      </c>
      <c r="L434" s="16">
        <f t="shared" si="73"/>
        <v>0</v>
      </c>
      <c r="M434" s="11" t="str">
        <f t="shared" si="74"/>
        <v/>
      </c>
      <c r="N434" s="17" t="str">
        <f t="shared" si="75"/>
        <v/>
      </c>
      <c r="O434" s="18" t="str">
        <f t="shared" si="76"/>
        <v/>
      </c>
      <c r="Q434" s="54">
        <f>Таблица25544[[#This Row],[Витрина]]*11%</f>
        <v>0</v>
      </c>
      <c r="R434" s="56">
        <f>Таблица25544[[#This Row],[Витрина]]-Q434</f>
        <v>0</v>
      </c>
      <c r="S434" s="57">
        <f>Таблица25544[[#This Row],[Витрина]]*8%</f>
        <v>0</v>
      </c>
      <c r="T434" s="56">
        <f>Таблица25544[[#This Row],[Витрина]]-(Q434+S434)</f>
        <v>0</v>
      </c>
    </row>
    <row r="435" spans="1:20" hidden="1">
      <c r="A435" s="24" t="s">
        <v>416</v>
      </c>
      <c r="B435" s="10">
        <v>48300</v>
      </c>
      <c r="D435" s="11" t="str">
        <f t="shared" si="77"/>
        <v/>
      </c>
      <c r="E435" s="14"/>
      <c r="F435" s="13" t="str">
        <f t="shared" si="70"/>
        <v/>
      </c>
      <c r="G435" s="22">
        <v>1.7999999999999999E-2</v>
      </c>
      <c r="H435" s="13" t="str">
        <f t="shared" si="71"/>
        <v/>
      </c>
      <c r="I435" s="11"/>
      <c r="J435" s="14">
        <v>0</v>
      </c>
      <c r="K435" s="15" t="str">
        <f t="shared" si="72"/>
        <v/>
      </c>
      <c r="L435" s="16">
        <f t="shared" si="73"/>
        <v>0</v>
      </c>
      <c r="M435" s="11" t="str">
        <f t="shared" si="74"/>
        <v/>
      </c>
      <c r="N435" s="17" t="str">
        <f t="shared" si="75"/>
        <v/>
      </c>
      <c r="O435" s="18" t="str">
        <f t="shared" si="76"/>
        <v/>
      </c>
      <c r="Q435" s="54">
        <f>Таблица25544[[#This Row],[Витрина]]*11%</f>
        <v>0</v>
      </c>
      <c r="R435" s="56">
        <f>Таблица25544[[#This Row],[Витрина]]-Q435</f>
        <v>0</v>
      </c>
      <c r="S435" s="57">
        <f>Таблица25544[[#This Row],[Витрина]]*8%</f>
        <v>0</v>
      </c>
      <c r="T435" s="56">
        <f>Таблица25544[[#This Row],[Витрина]]-(Q435+S435)</f>
        <v>0</v>
      </c>
    </row>
    <row r="436" spans="1:20" hidden="1">
      <c r="A436" s="24" t="s">
        <v>417</v>
      </c>
      <c r="B436" s="10">
        <v>48300</v>
      </c>
      <c r="D436" s="11" t="str">
        <f t="shared" si="77"/>
        <v/>
      </c>
      <c r="E436" s="14"/>
      <c r="F436" s="13" t="str">
        <f t="shared" si="70"/>
        <v/>
      </c>
      <c r="G436" s="22">
        <v>1.7999999999999999E-2</v>
      </c>
      <c r="H436" s="13" t="str">
        <f t="shared" si="71"/>
        <v/>
      </c>
      <c r="I436" s="11"/>
      <c r="J436" s="14">
        <v>0</v>
      </c>
      <c r="K436" s="15" t="str">
        <f t="shared" si="72"/>
        <v/>
      </c>
      <c r="L436" s="16">
        <f t="shared" si="73"/>
        <v>0</v>
      </c>
      <c r="M436" s="11" t="str">
        <f t="shared" si="74"/>
        <v/>
      </c>
      <c r="N436" s="17" t="str">
        <f t="shared" si="75"/>
        <v/>
      </c>
      <c r="O436" s="18" t="str">
        <f t="shared" si="76"/>
        <v/>
      </c>
      <c r="Q436" s="54">
        <f>Таблица25544[[#This Row],[Витрина]]*11%</f>
        <v>0</v>
      </c>
      <c r="R436" s="56">
        <f>Таблица25544[[#This Row],[Витрина]]-Q436</f>
        <v>0</v>
      </c>
      <c r="S436" s="57">
        <f>Таблица25544[[#This Row],[Витрина]]*8%</f>
        <v>0</v>
      </c>
      <c r="T436" s="56">
        <f>Таблица25544[[#This Row],[Витрина]]-(Q436+S436)</f>
        <v>0</v>
      </c>
    </row>
    <row r="437" spans="1:20" hidden="1">
      <c r="A437" s="24" t="s">
        <v>418</v>
      </c>
      <c r="B437" s="10" t="s">
        <v>419</v>
      </c>
      <c r="D437" s="11" t="str">
        <f t="shared" si="77"/>
        <v/>
      </c>
      <c r="E437" s="14"/>
      <c r="F437" s="13" t="str">
        <f t="shared" si="70"/>
        <v/>
      </c>
      <c r="G437" s="22">
        <v>1.7999999999999999E-2</v>
      </c>
      <c r="H437" s="13" t="str">
        <f t="shared" si="71"/>
        <v/>
      </c>
      <c r="I437" s="11"/>
      <c r="J437" s="14">
        <v>0</v>
      </c>
      <c r="K437" s="15" t="str">
        <f t="shared" si="72"/>
        <v/>
      </c>
      <c r="L437" s="16">
        <f t="shared" si="73"/>
        <v>0</v>
      </c>
      <c r="M437" s="11" t="str">
        <f t="shared" si="74"/>
        <v/>
      </c>
      <c r="N437" s="17" t="str">
        <f t="shared" si="75"/>
        <v/>
      </c>
      <c r="O437" s="18" t="str">
        <f t="shared" si="76"/>
        <v/>
      </c>
      <c r="Q437" s="54">
        <f>Таблица25544[[#This Row],[Витрина]]*11%</f>
        <v>0</v>
      </c>
      <c r="R437" s="56">
        <f>Таблица25544[[#This Row],[Витрина]]-Q437</f>
        <v>0</v>
      </c>
      <c r="S437" s="57">
        <f>Таблица25544[[#This Row],[Витрина]]*8%</f>
        <v>0</v>
      </c>
      <c r="T437" s="56">
        <f>Таблица25544[[#This Row],[Витрина]]-(Q437+S437)</f>
        <v>0</v>
      </c>
    </row>
    <row r="438" spans="1:20" hidden="1">
      <c r="D438" s="11" t="str">
        <f t="shared" si="77"/>
        <v/>
      </c>
      <c r="E438" s="14"/>
      <c r="F438" s="13" t="str">
        <f t="shared" si="70"/>
        <v/>
      </c>
      <c r="G438" s="22">
        <v>1.7999999999999999E-2</v>
      </c>
      <c r="H438" s="13" t="str">
        <f t="shared" si="71"/>
        <v/>
      </c>
      <c r="I438" s="11"/>
      <c r="J438" s="14">
        <v>0</v>
      </c>
      <c r="K438" s="15" t="str">
        <f t="shared" si="72"/>
        <v/>
      </c>
      <c r="L438" s="16">
        <f t="shared" si="73"/>
        <v>0</v>
      </c>
      <c r="M438" s="11" t="str">
        <f t="shared" si="74"/>
        <v/>
      </c>
      <c r="N438" s="17" t="str">
        <f t="shared" si="75"/>
        <v/>
      </c>
      <c r="O438" s="18" t="str">
        <f t="shared" si="76"/>
        <v/>
      </c>
      <c r="Q438" s="54">
        <f>Таблица25544[[#This Row],[Витрина]]*11%</f>
        <v>0</v>
      </c>
      <c r="R438" s="56">
        <f>Таблица25544[[#This Row],[Витрина]]-Q438</f>
        <v>0</v>
      </c>
      <c r="S438" s="57">
        <f>Таблица25544[[#This Row],[Витрина]]*8%</f>
        <v>0</v>
      </c>
      <c r="T438" s="56">
        <f>Таблица25544[[#This Row],[Витрина]]-(Q438+S438)</f>
        <v>0</v>
      </c>
    </row>
    <row r="439" spans="1:20" hidden="1">
      <c r="A439" s="24" t="s">
        <v>420</v>
      </c>
      <c r="B439" s="10">
        <v>65300</v>
      </c>
      <c r="D439" s="11" t="str">
        <f t="shared" si="77"/>
        <v/>
      </c>
      <c r="E439" s="14"/>
      <c r="F439" s="13" t="str">
        <f t="shared" si="70"/>
        <v/>
      </c>
      <c r="G439" s="22">
        <v>1.7999999999999999E-2</v>
      </c>
      <c r="H439" s="13" t="str">
        <f t="shared" si="71"/>
        <v/>
      </c>
      <c r="I439" s="11"/>
      <c r="J439" s="14">
        <v>0</v>
      </c>
      <c r="K439" s="15" t="str">
        <f t="shared" si="72"/>
        <v/>
      </c>
      <c r="L439" s="16">
        <f t="shared" si="73"/>
        <v>0</v>
      </c>
      <c r="M439" s="11" t="str">
        <f t="shared" si="74"/>
        <v/>
      </c>
      <c r="N439" s="17" t="str">
        <f t="shared" si="75"/>
        <v/>
      </c>
      <c r="O439" s="18" t="str">
        <f t="shared" si="76"/>
        <v/>
      </c>
      <c r="Q439" s="54">
        <f>Таблица25544[[#This Row],[Витрина]]*11%</f>
        <v>0</v>
      </c>
      <c r="R439" s="56">
        <f>Таблица25544[[#This Row],[Витрина]]-Q439</f>
        <v>0</v>
      </c>
      <c r="S439" s="57">
        <f>Таблица25544[[#This Row],[Витрина]]*8%</f>
        <v>0</v>
      </c>
      <c r="T439" s="56">
        <f>Таблица25544[[#This Row],[Витрина]]-(Q439+S439)</f>
        <v>0</v>
      </c>
    </row>
    <row r="440" spans="1:20" hidden="1">
      <c r="A440" s="24" t="s">
        <v>421</v>
      </c>
      <c r="B440" s="10">
        <v>65300</v>
      </c>
      <c r="D440" s="11" t="str">
        <f t="shared" si="77"/>
        <v/>
      </c>
      <c r="E440" s="14"/>
      <c r="F440" s="13" t="str">
        <f t="shared" si="70"/>
        <v/>
      </c>
      <c r="G440" s="22">
        <v>1.7999999999999999E-2</v>
      </c>
      <c r="H440" s="13" t="str">
        <f t="shared" si="71"/>
        <v/>
      </c>
      <c r="I440" s="11"/>
      <c r="J440" s="14">
        <v>0</v>
      </c>
      <c r="K440" s="15" t="str">
        <f t="shared" si="72"/>
        <v/>
      </c>
      <c r="L440" s="16">
        <f t="shared" si="73"/>
        <v>0</v>
      </c>
      <c r="M440" s="11" t="str">
        <f t="shared" si="74"/>
        <v/>
      </c>
      <c r="N440" s="17" t="str">
        <f t="shared" si="75"/>
        <v/>
      </c>
      <c r="O440" s="18" t="str">
        <f t="shared" si="76"/>
        <v/>
      </c>
      <c r="Q440" s="54">
        <f>Таблица25544[[#This Row],[Витрина]]*11%</f>
        <v>0</v>
      </c>
      <c r="R440" s="56">
        <f>Таблица25544[[#This Row],[Витрина]]-Q440</f>
        <v>0</v>
      </c>
      <c r="S440" s="57">
        <f>Таблица25544[[#This Row],[Витрина]]*8%</f>
        <v>0</v>
      </c>
      <c r="T440" s="56">
        <f>Таблица25544[[#This Row],[Витрина]]-(Q440+S440)</f>
        <v>0</v>
      </c>
    </row>
    <row r="441" spans="1:20" hidden="1">
      <c r="A441" s="24" t="s">
        <v>422</v>
      </c>
      <c r="B441" s="10">
        <v>65300</v>
      </c>
      <c r="D441" s="11" t="str">
        <f t="shared" si="77"/>
        <v/>
      </c>
      <c r="E441" s="14"/>
      <c r="F441" s="13" t="str">
        <f t="shared" si="70"/>
        <v/>
      </c>
      <c r="G441" s="22">
        <v>1.7999999999999999E-2</v>
      </c>
      <c r="H441" s="13" t="str">
        <f t="shared" si="71"/>
        <v/>
      </c>
      <c r="I441" s="11"/>
      <c r="J441" s="14">
        <v>0</v>
      </c>
      <c r="K441" s="15" t="str">
        <f t="shared" si="72"/>
        <v/>
      </c>
      <c r="L441" s="16">
        <f t="shared" si="73"/>
        <v>0</v>
      </c>
      <c r="M441" s="11" t="str">
        <f t="shared" si="74"/>
        <v/>
      </c>
      <c r="N441" s="17" t="str">
        <f t="shared" si="75"/>
        <v/>
      </c>
      <c r="O441" s="18" t="str">
        <f t="shared" si="76"/>
        <v/>
      </c>
      <c r="Q441" s="54">
        <f>Таблица25544[[#This Row],[Витрина]]*11%</f>
        <v>0</v>
      </c>
      <c r="R441" s="56">
        <f>Таблица25544[[#This Row],[Витрина]]-Q441</f>
        <v>0</v>
      </c>
      <c r="S441" s="57">
        <f>Таблица25544[[#This Row],[Витрина]]*8%</f>
        <v>0</v>
      </c>
      <c r="T441" s="56">
        <f>Таблица25544[[#This Row],[Витрина]]-(Q441+S441)</f>
        <v>0</v>
      </c>
    </row>
    <row r="442" spans="1:20" hidden="1">
      <c r="D442" s="11" t="str">
        <f t="shared" si="77"/>
        <v/>
      </c>
      <c r="E442" s="14"/>
      <c r="F442" s="13" t="str">
        <f t="shared" si="70"/>
        <v/>
      </c>
      <c r="G442" s="22">
        <v>1.7999999999999999E-2</v>
      </c>
      <c r="H442" s="13" t="str">
        <f t="shared" si="71"/>
        <v/>
      </c>
      <c r="I442" s="11"/>
      <c r="J442" s="14">
        <v>0</v>
      </c>
      <c r="K442" s="15" t="str">
        <f t="shared" si="72"/>
        <v/>
      </c>
      <c r="L442" s="16">
        <f t="shared" si="73"/>
        <v>0</v>
      </c>
      <c r="M442" s="11" t="str">
        <f t="shared" si="74"/>
        <v/>
      </c>
      <c r="N442" s="17" t="str">
        <f t="shared" si="75"/>
        <v/>
      </c>
      <c r="O442" s="18" t="str">
        <f t="shared" si="76"/>
        <v/>
      </c>
      <c r="Q442" s="54">
        <f>Таблица25544[[#This Row],[Витрина]]*11%</f>
        <v>0</v>
      </c>
      <c r="R442" s="56">
        <f>Таблица25544[[#This Row],[Витрина]]-Q442</f>
        <v>0</v>
      </c>
      <c r="S442" s="57">
        <f>Таблица25544[[#This Row],[Витрина]]*8%</f>
        <v>0</v>
      </c>
      <c r="T442" s="56">
        <f>Таблица25544[[#This Row],[Витрина]]-(Q442+S442)</f>
        <v>0</v>
      </c>
    </row>
    <row r="443" spans="1:20" hidden="1">
      <c r="A443" s="21" t="s">
        <v>423</v>
      </c>
      <c r="B443" s="10">
        <v>52000</v>
      </c>
      <c r="C443" s="10">
        <v>88799</v>
      </c>
      <c r="D443" s="11">
        <f t="shared" si="77"/>
        <v>17289.212000000003</v>
      </c>
      <c r="E443" s="14">
        <v>0.17</v>
      </c>
      <c r="F443" s="13">
        <f t="shared" si="70"/>
        <v>15095.830000000002</v>
      </c>
      <c r="G443" s="22">
        <v>1.7999999999999999E-2</v>
      </c>
      <c r="H443" s="13">
        <f t="shared" si="71"/>
        <v>1598.3819999999998</v>
      </c>
      <c r="I443" s="11">
        <v>595</v>
      </c>
      <c r="J443" s="14">
        <v>0</v>
      </c>
      <c r="K443" s="15">
        <f t="shared" si="72"/>
        <v>0</v>
      </c>
      <c r="L443" s="16">
        <f t="shared" si="73"/>
        <v>887.99</v>
      </c>
      <c r="M443" s="11">
        <f t="shared" si="74"/>
        <v>1380.1389083999998</v>
      </c>
      <c r="N443" s="17">
        <f t="shared" si="75"/>
        <v>17241.659091599999</v>
      </c>
      <c r="O443" s="18">
        <f t="shared" si="76"/>
        <v>0.19416501415106024</v>
      </c>
      <c r="Q443" s="54">
        <f>Таблица25544[[#This Row],[Витрина]]*11%</f>
        <v>9767.89</v>
      </c>
      <c r="R443" s="56">
        <f>Таблица25544[[#This Row],[Витрина]]-Q443</f>
        <v>79031.11</v>
      </c>
      <c r="S443" s="57">
        <f>Таблица25544[[#This Row],[Витрина]]*8%</f>
        <v>7103.92</v>
      </c>
      <c r="T443" s="56">
        <f>Таблица25544[[#This Row],[Витрина]]-(Q443+S443)</f>
        <v>71927.19</v>
      </c>
    </row>
    <row r="444" spans="1:20" hidden="1">
      <c r="A444" s="21" t="s">
        <v>424</v>
      </c>
      <c r="B444" s="10">
        <v>52000</v>
      </c>
      <c r="C444" s="10">
        <v>88799</v>
      </c>
      <c r="D444" s="11">
        <f t="shared" si="77"/>
        <v>17289.212000000003</v>
      </c>
      <c r="E444" s="14">
        <v>0.17</v>
      </c>
      <c r="F444" s="13">
        <f t="shared" si="70"/>
        <v>15095.830000000002</v>
      </c>
      <c r="G444" s="22">
        <v>1.7999999999999999E-2</v>
      </c>
      <c r="H444" s="13">
        <f t="shared" si="71"/>
        <v>1598.3819999999998</v>
      </c>
      <c r="I444" s="11">
        <v>595</v>
      </c>
      <c r="J444" s="14">
        <v>0</v>
      </c>
      <c r="K444" s="15">
        <f t="shared" si="72"/>
        <v>0</v>
      </c>
      <c r="L444" s="16">
        <f t="shared" si="73"/>
        <v>887.99</v>
      </c>
      <c r="M444" s="11">
        <f t="shared" si="74"/>
        <v>1380.1389083999998</v>
      </c>
      <c r="N444" s="17">
        <f t="shared" si="75"/>
        <v>17241.659091599999</v>
      </c>
      <c r="O444" s="18">
        <f t="shared" si="76"/>
        <v>0.19416501415106024</v>
      </c>
      <c r="Q444" s="54">
        <f>Таблица25544[[#This Row],[Витрина]]*11%</f>
        <v>9767.89</v>
      </c>
      <c r="R444" s="56">
        <f>Таблица25544[[#This Row],[Витрина]]-Q444</f>
        <v>79031.11</v>
      </c>
      <c r="S444" s="57">
        <f>Таблица25544[[#This Row],[Витрина]]*8%</f>
        <v>7103.92</v>
      </c>
      <c r="T444" s="56">
        <f>Таблица25544[[#This Row],[Витрина]]-(Q444+S444)</f>
        <v>71927.19</v>
      </c>
    </row>
    <row r="445" spans="1:20" hidden="1">
      <c r="A445" s="21" t="s">
        <v>425</v>
      </c>
      <c r="C445" s="10">
        <v>88799</v>
      </c>
      <c r="D445" s="11">
        <f t="shared" si="77"/>
        <v>17289.212000000003</v>
      </c>
      <c r="E445" s="14">
        <v>0.17</v>
      </c>
      <c r="F445" s="13">
        <f t="shared" si="70"/>
        <v>15095.830000000002</v>
      </c>
      <c r="G445" s="22">
        <v>1.7999999999999999E-2</v>
      </c>
      <c r="H445" s="13">
        <f t="shared" si="71"/>
        <v>1598.3819999999998</v>
      </c>
      <c r="I445" s="11">
        <v>595</v>
      </c>
      <c r="J445" s="14">
        <v>0</v>
      </c>
      <c r="K445" s="15">
        <f t="shared" si="72"/>
        <v>0</v>
      </c>
      <c r="L445" s="16">
        <f t="shared" si="73"/>
        <v>887.99</v>
      </c>
      <c r="M445" s="11">
        <f t="shared" si="74"/>
        <v>1380.1389083999998</v>
      </c>
      <c r="N445" s="17">
        <f t="shared" si="75"/>
        <v>69241.659091599999</v>
      </c>
      <c r="O445" s="18">
        <f t="shared" si="76"/>
        <v>0.77975719424317835</v>
      </c>
      <c r="Q445" s="54">
        <f>Таблица25544[[#This Row],[Витрина]]*11%</f>
        <v>9767.89</v>
      </c>
      <c r="R445" s="56">
        <f>Таблица25544[[#This Row],[Витрина]]-Q445</f>
        <v>79031.11</v>
      </c>
      <c r="S445" s="57">
        <f>Таблица25544[[#This Row],[Витрина]]*8%</f>
        <v>7103.92</v>
      </c>
      <c r="T445" s="56">
        <f>Таблица25544[[#This Row],[Витрина]]-(Q445+S445)</f>
        <v>71927.19</v>
      </c>
    </row>
    <row r="446" spans="1:20" hidden="1">
      <c r="A446" s="21" t="s">
        <v>426</v>
      </c>
      <c r="B446" s="10">
        <v>52000</v>
      </c>
      <c r="C446" s="10">
        <v>88799</v>
      </c>
      <c r="D446" s="11">
        <f t="shared" si="77"/>
        <v>17289.212000000003</v>
      </c>
      <c r="E446" s="14">
        <v>0.17</v>
      </c>
      <c r="F446" s="13">
        <f t="shared" si="70"/>
        <v>15095.830000000002</v>
      </c>
      <c r="G446" s="22">
        <v>1.7999999999999999E-2</v>
      </c>
      <c r="H446" s="13">
        <f t="shared" si="71"/>
        <v>1598.3819999999998</v>
      </c>
      <c r="I446" s="11">
        <v>595</v>
      </c>
      <c r="J446" s="14">
        <v>0</v>
      </c>
      <c r="K446" s="15">
        <f t="shared" si="72"/>
        <v>0</v>
      </c>
      <c r="L446" s="16">
        <f t="shared" si="73"/>
        <v>887.99</v>
      </c>
      <c r="M446" s="11">
        <f t="shared" si="74"/>
        <v>1380.1389083999998</v>
      </c>
      <c r="N446" s="17">
        <f t="shared" si="75"/>
        <v>17241.659091599999</v>
      </c>
      <c r="O446" s="18">
        <f t="shared" si="76"/>
        <v>0.19416501415106024</v>
      </c>
      <c r="Q446" s="54">
        <f>Таблица25544[[#This Row],[Витрина]]*11%</f>
        <v>9767.89</v>
      </c>
      <c r="R446" s="56">
        <f>Таблица25544[[#This Row],[Витрина]]-Q446</f>
        <v>79031.11</v>
      </c>
      <c r="S446" s="57">
        <f>Таблица25544[[#This Row],[Витрина]]*8%</f>
        <v>7103.92</v>
      </c>
      <c r="T446" s="56">
        <f>Таблица25544[[#This Row],[Витрина]]-(Q446+S446)</f>
        <v>71927.19</v>
      </c>
    </row>
    <row r="447" spans="1:20" hidden="1">
      <c r="A447" t="s">
        <v>427</v>
      </c>
      <c r="D447" s="11" t="str">
        <f t="shared" si="77"/>
        <v/>
      </c>
      <c r="E447" s="14">
        <v>0.17</v>
      </c>
      <c r="F447" s="13" t="str">
        <f t="shared" si="70"/>
        <v/>
      </c>
      <c r="G447" s="22">
        <v>1.7999999999999999E-2</v>
      </c>
      <c r="H447" s="13" t="str">
        <f t="shared" si="71"/>
        <v/>
      </c>
      <c r="I447" s="11">
        <v>595</v>
      </c>
      <c r="J447" s="14">
        <v>0</v>
      </c>
      <c r="K447" s="15" t="str">
        <f t="shared" si="72"/>
        <v/>
      </c>
      <c r="L447" s="16">
        <f t="shared" si="73"/>
        <v>0</v>
      </c>
      <c r="M447" s="11" t="str">
        <f t="shared" si="74"/>
        <v/>
      </c>
      <c r="N447" s="17" t="str">
        <f t="shared" si="75"/>
        <v/>
      </c>
      <c r="O447" s="18" t="str">
        <f t="shared" si="76"/>
        <v/>
      </c>
      <c r="Q447" s="54">
        <f>Таблица25544[[#This Row],[Витрина]]*11%</f>
        <v>0</v>
      </c>
      <c r="R447" s="56">
        <f>Таблица25544[[#This Row],[Витрина]]-Q447</f>
        <v>0</v>
      </c>
      <c r="S447" s="57">
        <f>Таблица25544[[#This Row],[Витрина]]*8%</f>
        <v>0</v>
      </c>
      <c r="T447" s="56">
        <f>Таблица25544[[#This Row],[Витрина]]-(Q447+S447)</f>
        <v>0</v>
      </c>
    </row>
    <row r="448" spans="1:20" hidden="1">
      <c r="A448" s="21" t="s">
        <v>428</v>
      </c>
      <c r="D448" s="11" t="str">
        <f t="shared" si="77"/>
        <v/>
      </c>
      <c r="E448" s="14">
        <v>0.17</v>
      </c>
      <c r="F448" s="13" t="str">
        <f t="shared" si="70"/>
        <v/>
      </c>
      <c r="G448" s="22">
        <v>1.7999999999999999E-2</v>
      </c>
      <c r="H448" s="13" t="str">
        <f t="shared" si="71"/>
        <v/>
      </c>
      <c r="I448" s="11">
        <v>595</v>
      </c>
      <c r="J448" s="14">
        <v>0</v>
      </c>
      <c r="K448" s="15" t="str">
        <f t="shared" si="72"/>
        <v/>
      </c>
      <c r="L448" s="16">
        <f t="shared" si="73"/>
        <v>0</v>
      </c>
      <c r="M448" s="11" t="str">
        <f t="shared" si="74"/>
        <v/>
      </c>
      <c r="N448" s="17" t="str">
        <f t="shared" si="75"/>
        <v/>
      </c>
      <c r="O448" s="18" t="str">
        <f t="shared" si="76"/>
        <v/>
      </c>
      <c r="Q448" s="54">
        <f>Таблица25544[[#This Row],[Витрина]]*11%</f>
        <v>0</v>
      </c>
      <c r="R448" s="56">
        <f>Таблица25544[[#This Row],[Витрина]]-Q448</f>
        <v>0</v>
      </c>
      <c r="S448" s="57">
        <f>Таблица25544[[#This Row],[Витрина]]*8%</f>
        <v>0</v>
      </c>
      <c r="T448" s="56">
        <f>Таблица25544[[#This Row],[Витрина]]-(Q448+S448)</f>
        <v>0</v>
      </c>
    </row>
    <row r="449" spans="1:20" hidden="1">
      <c r="A449" s="21" t="s">
        <v>429</v>
      </c>
      <c r="D449" s="11" t="str">
        <f t="shared" si="77"/>
        <v/>
      </c>
      <c r="E449" s="14">
        <v>0.17</v>
      </c>
      <c r="F449" s="13" t="str">
        <f t="shared" ref="F449:F512" si="78">IF(AND(C449&lt;&gt;"",E449&lt;&gt;""),C449*E449,"")</f>
        <v/>
      </c>
      <c r="G449" s="22">
        <v>1.7999999999999999E-2</v>
      </c>
      <c r="H449" s="13" t="str">
        <f t="shared" ref="H449:H512" si="79">IF(AND(C449&lt;&gt;"",G449&lt;&gt;""),C449*G449,"")</f>
        <v/>
      </c>
      <c r="I449" s="11">
        <v>595</v>
      </c>
      <c r="J449" s="14">
        <v>0</v>
      </c>
      <c r="K449" s="15" t="str">
        <f t="shared" ref="K449:K512" si="80">IF(AND(C449&lt;&gt;"",J449&lt;&gt;""),C449*J449,"")</f>
        <v/>
      </c>
      <c r="L449" s="16">
        <f t="shared" ref="L449:L512" si="81">IFERROR(C449*1%," ")</f>
        <v>0</v>
      </c>
      <c r="M449" s="11" t="str">
        <f t="shared" ref="M449:M512" si="82">IFERROR((C449-D449)*1.93%," ")</f>
        <v/>
      </c>
      <c r="N449" s="17" t="str">
        <f t="shared" ref="N449:N512" si="83">IF(AND(C449&lt;&gt;"",D449&lt;&gt;"",L449&lt;&gt;""),C449-(B449+D449+L449+M449),"")</f>
        <v/>
      </c>
      <c r="O449" s="18" t="str">
        <f t="shared" ref="O449:O512" si="84">IFERROR((N449/C449)*100%," ")</f>
        <v/>
      </c>
      <c r="Q449" s="54">
        <f>Таблица25544[[#This Row],[Витрина]]*11%</f>
        <v>0</v>
      </c>
      <c r="R449" s="56">
        <f>Таблица25544[[#This Row],[Витрина]]-Q449</f>
        <v>0</v>
      </c>
      <c r="S449" s="57">
        <f>Таблица25544[[#This Row],[Витрина]]*8%</f>
        <v>0</v>
      </c>
      <c r="T449" s="56">
        <f>Таблица25544[[#This Row],[Витрина]]-(Q449+S449)</f>
        <v>0</v>
      </c>
    </row>
    <row r="450" spans="1:20" hidden="1">
      <c r="D450" s="11" t="str">
        <f t="shared" si="77"/>
        <v/>
      </c>
      <c r="E450" s="14"/>
      <c r="F450" s="13" t="str">
        <f t="shared" si="78"/>
        <v/>
      </c>
      <c r="G450" s="22">
        <v>1.7999999999999999E-2</v>
      </c>
      <c r="H450" s="13" t="str">
        <f t="shared" si="79"/>
        <v/>
      </c>
      <c r="I450" s="11"/>
      <c r="J450" s="14">
        <v>0</v>
      </c>
      <c r="K450" s="15" t="str">
        <f t="shared" si="80"/>
        <v/>
      </c>
      <c r="L450" s="16">
        <f t="shared" si="81"/>
        <v>0</v>
      </c>
      <c r="M450" s="11" t="str">
        <f t="shared" si="82"/>
        <v/>
      </c>
      <c r="N450" s="17" t="str">
        <f t="shared" si="83"/>
        <v/>
      </c>
      <c r="O450" s="18" t="str">
        <f t="shared" si="84"/>
        <v/>
      </c>
      <c r="Q450" s="54">
        <f>Таблица25544[[#This Row],[Витрина]]*11%</f>
        <v>0</v>
      </c>
      <c r="R450" s="56">
        <f>Таблица25544[[#This Row],[Витрина]]-Q450</f>
        <v>0</v>
      </c>
      <c r="S450" s="57">
        <f>Таблица25544[[#This Row],[Витрина]]*8%</f>
        <v>0</v>
      </c>
      <c r="T450" s="56">
        <f>Таблица25544[[#This Row],[Витрина]]-(Q450+S450)</f>
        <v>0</v>
      </c>
    </row>
    <row r="451" spans="1:20" hidden="1">
      <c r="A451" s="19" t="s">
        <v>430</v>
      </c>
      <c r="B451" s="10">
        <v>58000</v>
      </c>
      <c r="D451" s="11" t="str">
        <f>IF(AND(F451&lt;&gt;"",H451&lt;&gt;"",I451&lt;&gt;"",K451&lt;&gt;""),F451+H451+I451+K451,"")</f>
        <v/>
      </c>
      <c r="E451" s="14"/>
      <c r="F451" s="13" t="str">
        <f t="shared" si="78"/>
        <v/>
      </c>
      <c r="G451" s="22">
        <v>1.7999999999999999E-2</v>
      </c>
      <c r="H451" s="13" t="str">
        <f t="shared" si="79"/>
        <v/>
      </c>
      <c r="I451" s="11"/>
      <c r="J451" s="14">
        <v>0</v>
      </c>
      <c r="K451" s="15" t="str">
        <f t="shared" si="80"/>
        <v/>
      </c>
      <c r="L451" s="16">
        <f t="shared" si="81"/>
        <v>0</v>
      </c>
      <c r="M451" s="11" t="str">
        <f t="shared" si="82"/>
        <v/>
      </c>
      <c r="N451" s="17" t="str">
        <f t="shared" si="83"/>
        <v/>
      </c>
      <c r="O451" s="18" t="str">
        <f t="shared" si="84"/>
        <v/>
      </c>
      <c r="Q451" s="54">
        <f>Таблица25544[[#This Row],[Витрина]]*11%</f>
        <v>0</v>
      </c>
      <c r="R451" s="56">
        <f>Таблица25544[[#This Row],[Витрина]]-Q451</f>
        <v>0</v>
      </c>
      <c r="S451" s="57">
        <f>Таблица25544[[#This Row],[Витрина]]*8%</f>
        <v>0</v>
      </c>
      <c r="T451" s="56">
        <f>Таблица25544[[#This Row],[Витрина]]-(Q451+S451)</f>
        <v>0</v>
      </c>
    </row>
    <row r="452" spans="1:20" hidden="1">
      <c r="A452" s="24" t="s">
        <v>431</v>
      </c>
      <c r="B452" s="10">
        <v>58000</v>
      </c>
      <c r="D452" s="11" t="str">
        <f t="shared" ref="D452:D464" si="85">IF(AND(F452&lt;&gt;"",H452&lt;&gt;"",I452&lt;&gt;"",K452&lt;&gt;""),F452+H452+I452+K452,"")</f>
        <v/>
      </c>
      <c r="E452" s="14"/>
      <c r="F452" s="13" t="str">
        <f t="shared" si="78"/>
        <v/>
      </c>
      <c r="G452" s="22">
        <v>1.7999999999999999E-2</v>
      </c>
      <c r="H452" s="13" t="str">
        <f t="shared" si="79"/>
        <v/>
      </c>
      <c r="I452" s="11"/>
      <c r="J452" s="14">
        <v>0</v>
      </c>
      <c r="K452" s="15" t="str">
        <f t="shared" si="80"/>
        <v/>
      </c>
      <c r="L452" s="16">
        <f t="shared" si="81"/>
        <v>0</v>
      </c>
      <c r="M452" s="11" t="str">
        <f t="shared" si="82"/>
        <v/>
      </c>
      <c r="N452" s="17" t="str">
        <f t="shared" si="83"/>
        <v/>
      </c>
      <c r="O452" s="18" t="str">
        <f t="shared" si="84"/>
        <v/>
      </c>
      <c r="Q452" s="54">
        <f>Таблица25544[[#This Row],[Витрина]]*11%</f>
        <v>0</v>
      </c>
      <c r="R452" s="56">
        <f>Таблица25544[[#This Row],[Витрина]]-Q452</f>
        <v>0</v>
      </c>
      <c r="S452" s="57">
        <f>Таблица25544[[#This Row],[Витрина]]*8%</f>
        <v>0</v>
      </c>
      <c r="T452" s="56">
        <f>Таблица25544[[#This Row],[Витрина]]-(Q452+S452)</f>
        <v>0</v>
      </c>
    </row>
    <row r="453" spans="1:20" hidden="1">
      <c r="A453" s="24" t="s">
        <v>432</v>
      </c>
      <c r="B453" s="10">
        <v>56500</v>
      </c>
      <c r="D453" s="11" t="str">
        <f t="shared" si="85"/>
        <v/>
      </c>
      <c r="E453" s="14"/>
      <c r="F453" s="13" t="str">
        <f t="shared" si="78"/>
        <v/>
      </c>
      <c r="G453" s="22">
        <v>1.7999999999999999E-2</v>
      </c>
      <c r="H453" s="13" t="str">
        <f t="shared" si="79"/>
        <v/>
      </c>
      <c r="I453" s="11"/>
      <c r="J453" s="14">
        <v>0</v>
      </c>
      <c r="K453" s="15" t="str">
        <f t="shared" si="80"/>
        <v/>
      </c>
      <c r="L453" s="16">
        <f t="shared" si="81"/>
        <v>0</v>
      </c>
      <c r="M453" s="11" t="str">
        <f t="shared" si="82"/>
        <v/>
      </c>
      <c r="N453" s="17" t="str">
        <f t="shared" si="83"/>
        <v/>
      </c>
      <c r="O453" s="18" t="str">
        <f t="shared" si="84"/>
        <v/>
      </c>
      <c r="Q453" s="54">
        <f>Таблица25544[[#This Row],[Витрина]]*11%</f>
        <v>0</v>
      </c>
      <c r="R453" s="56">
        <f>Таблица25544[[#This Row],[Витрина]]-Q453</f>
        <v>0</v>
      </c>
      <c r="S453" s="57">
        <f>Таблица25544[[#This Row],[Витрина]]*8%</f>
        <v>0</v>
      </c>
      <c r="T453" s="56">
        <f>Таблица25544[[#This Row],[Витрина]]-(Q453+S453)</f>
        <v>0</v>
      </c>
    </row>
    <row r="454" spans="1:20" hidden="1">
      <c r="A454" s="24" t="s">
        <v>433</v>
      </c>
      <c r="B454" s="10">
        <v>58900</v>
      </c>
      <c r="D454" s="11" t="str">
        <f t="shared" si="85"/>
        <v/>
      </c>
      <c r="E454" s="14"/>
      <c r="F454" s="13" t="str">
        <f t="shared" si="78"/>
        <v/>
      </c>
      <c r="G454" s="22">
        <v>1.7999999999999999E-2</v>
      </c>
      <c r="H454" s="13" t="str">
        <f t="shared" si="79"/>
        <v/>
      </c>
      <c r="I454" s="11"/>
      <c r="J454" s="14">
        <v>0</v>
      </c>
      <c r="K454" s="15" t="str">
        <f t="shared" si="80"/>
        <v/>
      </c>
      <c r="L454" s="16">
        <f t="shared" si="81"/>
        <v>0</v>
      </c>
      <c r="M454" s="11" t="str">
        <f t="shared" si="82"/>
        <v/>
      </c>
      <c r="N454" s="17" t="str">
        <f t="shared" si="83"/>
        <v/>
      </c>
      <c r="O454" s="18" t="str">
        <f t="shared" si="84"/>
        <v/>
      </c>
      <c r="Q454" s="54">
        <f>Таблица25544[[#This Row],[Витрина]]*11%</f>
        <v>0</v>
      </c>
      <c r="R454" s="56">
        <f>Таблица25544[[#This Row],[Витрина]]-Q454</f>
        <v>0</v>
      </c>
      <c r="S454" s="57">
        <f>Таблица25544[[#This Row],[Витрина]]*8%</f>
        <v>0</v>
      </c>
      <c r="T454" s="56">
        <f>Таблица25544[[#This Row],[Витрина]]-(Q454+S454)</f>
        <v>0</v>
      </c>
    </row>
    <row r="455" spans="1:20" hidden="1">
      <c r="A455" s="24" t="s">
        <v>434</v>
      </c>
      <c r="B455" s="10">
        <v>58300</v>
      </c>
      <c r="D455" s="11" t="str">
        <f t="shared" si="85"/>
        <v/>
      </c>
      <c r="E455" s="14"/>
      <c r="F455" s="13" t="str">
        <f t="shared" si="78"/>
        <v/>
      </c>
      <c r="G455" s="22">
        <v>1.7999999999999999E-2</v>
      </c>
      <c r="H455" s="13" t="str">
        <f t="shared" si="79"/>
        <v/>
      </c>
      <c r="I455" s="11"/>
      <c r="J455" s="14">
        <v>0</v>
      </c>
      <c r="K455" s="15" t="str">
        <f t="shared" si="80"/>
        <v/>
      </c>
      <c r="L455" s="16">
        <f t="shared" si="81"/>
        <v>0</v>
      </c>
      <c r="M455" s="11" t="str">
        <f t="shared" si="82"/>
        <v/>
      </c>
      <c r="N455" s="17" t="str">
        <f t="shared" si="83"/>
        <v/>
      </c>
      <c r="O455" s="18" t="str">
        <f t="shared" si="84"/>
        <v/>
      </c>
      <c r="Q455" s="54">
        <f>Таблица25544[[#This Row],[Витрина]]*11%</f>
        <v>0</v>
      </c>
      <c r="R455" s="56">
        <f>Таблица25544[[#This Row],[Витрина]]-Q455</f>
        <v>0</v>
      </c>
      <c r="S455" s="57">
        <f>Таблица25544[[#This Row],[Витрина]]*8%</f>
        <v>0</v>
      </c>
      <c r="T455" s="56">
        <f>Таблица25544[[#This Row],[Витрина]]-(Q455+S455)</f>
        <v>0</v>
      </c>
    </row>
    <row r="456" spans="1:20" hidden="1">
      <c r="D456" s="11" t="str">
        <f t="shared" si="85"/>
        <v/>
      </c>
      <c r="E456" s="14"/>
      <c r="F456" s="13" t="str">
        <f t="shared" si="78"/>
        <v/>
      </c>
      <c r="G456" s="22">
        <v>1.7999999999999999E-2</v>
      </c>
      <c r="H456" s="13" t="str">
        <f t="shared" si="79"/>
        <v/>
      </c>
      <c r="I456" s="11"/>
      <c r="J456" s="14">
        <v>0</v>
      </c>
      <c r="K456" s="15" t="str">
        <f t="shared" si="80"/>
        <v/>
      </c>
      <c r="L456" s="16">
        <f t="shared" si="81"/>
        <v>0</v>
      </c>
      <c r="M456" s="11" t="str">
        <f t="shared" si="82"/>
        <v/>
      </c>
      <c r="N456" s="17" t="str">
        <f t="shared" si="83"/>
        <v/>
      </c>
      <c r="O456" s="18" t="str">
        <f t="shared" si="84"/>
        <v/>
      </c>
      <c r="Q456" s="54">
        <f>Таблица25544[[#This Row],[Витрина]]*11%</f>
        <v>0</v>
      </c>
      <c r="R456" s="56">
        <f>Таблица25544[[#This Row],[Витрина]]-Q456</f>
        <v>0</v>
      </c>
      <c r="S456" s="57">
        <f>Таблица25544[[#This Row],[Витрина]]*8%</f>
        <v>0</v>
      </c>
      <c r="T456" s="56">
        <f>Таблица25544[[#This Row],[Витрина]]-(Q456+S456)</f>
        <v>0</v>
      </c>
    </row>
    <row r="457" spans="1:20" hidden="1">
      <c r="A457" s="24" t="s">
        <v>435</v>
      </c>
      <c r="B457" s="10">
        <v>63000</v>
      </c>
      <c r="D457" s="11" t="str">
        <f t="shared" si="85"/>
        <v/>
      </c>
      <c r="E457" s="14"/>
      <c r="F457" s="13" t="str">
        <f t="shared" si="78"/>
        <v/>
      </c>
      <c r="G457" s="22">
        <v>1.7999999999999999E-2</v>
      </c>
      <c r="H457" s="13" t="str">
        <f t="shared" si="79"/>
        <v/>
      </c>
      <c r="I457" s="11"/>
      <c r="J457" s="14">
        <v>0</v>
      </c>
      <c r="K457" s="15" t="str">
        <f t="shared" si="80"/>
        <v/>
      </c>
      <c r="L457" s="16">
        <f t="shared" si="81"/>
        <v>0</v>
      </c>
      <c r="M457" s="11" t="str">
        <f t="shared" si="82"/>
        <v/>
      </c>
      <c r="N457" s="17" t="str">
        <f t="shared" si="83"/>
        <v/>
      </c>
      <c r="O457" s="18" t="str">
        <f t="shared" si="84"/>
        <v/>
      </c>
      <c r="Q457" s="54">
        <f>Таблица25544[[#This Row],[Витрина]]*11%</f>
        <v>0</v>
      </c>
      <c r="R457" s="56">
        <f>Таблица25544[[#This Row],[Витрина]]-Q457</f>
        <v>0</v>
      </c>
      <c r="S457" s="57">
        <f>Таблица25544[[#This Row],[Витрина]]*8%</f>
        <v>0</v>
      </c>
      <c r="T457" s="56">
        <f>Таблица25544[[#This Row],[Витрина]]-(Q457+S457)</f>
        <v>0</v>
      </c>
    </row>
    <row r="458" spans="1:20" hidden="1">
      <c r="A458" s="24" t="s">
        <v>436</v>
      </c>
      <c r="B458" s="10">
        <v>63000</v>
      </c>
      <c r="D458" s="11" t="str">
        <f t="shared" si="85"/>
        <v/>
      </c>
      <c r="E458" s="14"/>
      <c r="F458" s="13" t="str">
        <f t="shared" si="78"/>
        <v/>
      </c>
      <c r="G458" s="22">
        <v>1.7999999999999999E-2</v>
      </c>
      <c r="H458" s="13" t="str">
        <f t="shared" si="79"/>
        <v/>
      </c>
      <c r="I458" s="11"/>
      <c r="J458" s="14">
        <v>0</v>
      </c>
      <c r="K458" s="15" t="str">
        <f t="shared" si="80"/>
        <v/>
      </c>
      <c r="L458" s="16">
        <f t="shared" si="81"/>
        <v>0</v>
      </c>
      <c r="M458" s="11" t="str">
        <f t="shared" si="82"/>
        <v/>
      </c>
      <c r="N458" s="17" t="str">
        <f t="shared" si="83"/>
        <v/>
      </c>
      <c r="O458" s="18" t="str">
        <f t="shared" si="84"/>
        <v/>
      </c>
      <c r="Q458" s="54">
        <f>Таблица25544[[#This Row],[Витрина]]*11%</f>
        <v>0</v>
      </c>
      <c r="R458" s="56">
        <f>Таблица25544[[#This Row],[Витрина]]-Q458</f>
        <v>0</v>
      </c>
      <c r="S458" s="57">
        <f>Таблица25544[[#This Row],[Витрина]]*8%</f>
        <v>0</v>
      </c>
      <c r="T458" s="56">
        <f>Таблица25544[[#This Row],[Витрина]]-(Q458+S458)</f>
        <v>0</v>
      </c>
    </row>
    <row r="459" spans="1:20" hidden="1">
      <c r="A459" s="24" t="s">
        <v>437</v>
      </c>
      <c r="B459" s="10">
        <v>63000</v>
      </c>
      <c r="D459" s="11" t="str">
        <f t="shared" si="85"/>
        <v/>
      </c>
      <c r="E459" s="14"/>
      <c r="F459" s="13" t="str">
        <f t="shared" si="78"/>
        <v/>
      </c>
      <c r="G459" s="22">
        <v>1.7999999999999999E-2</v>
      </c>
      <c r="H459" s="13" t="str">
        <f t="shared" si="79"/>
        <v/>
      </c>
      <c r="I459" s="11"/>
      <c r="J459" s="14">
        <v>0</v>
      </c>
      <c r="K459" s="15" t="str">
        <f t="shared" si="80"/>
        <v/>
      </c>
      <c r="L459" s="16">
        <f t="shared" si="81"/>
        <v>0</v>
      </c>
      <c r="M459" s="11" t="str">
        <f t="shared" si="82"/>
        <v/>
      </c>
      <c r="N459" s="17" t="str">
        <f t="shared" si="83"/>
        <v/>
      </c>
      <c r="O459" s="18" t="str">
        <f t="shared" si="84"/>
        <v/>
      </c>
      <c r="Q459" s="54">
        <f>Таблица25544[[#This Row],[Витрина]]*11%</f>
        <v>0</v>
      </c>
      <c r="R459" s="56">
        <f>Таблица25544[[#This Row],[Витрина]]-Q459</f>
        <v>0</v>
      </c>
      <c r="S459" s="57">
        <f>Таблица25544[[#This Row],[Витрина]]*8%</f>
        <v>0</v>
      </c>
      <c r="T459" s="56">
        <f>Таблица25544[[#This Row],[Витрина]]-(Q459+S459)</f>
        <v>0</v>
      </c>
    </row>
    <row r="460" spans="1:20" hidden="1">
      <c r="A460" s="24" t="s">
        <v>438</v>
      </c>
      <c r="B460" s="10">
        <v>63000</v>
      </c>
      <c r="D460" s="11" t="str">
        <f t="shared" si="85"/>
        <v/>
      </c>
      <c r="E460" s="14"/>
      <c r="F460" s="13" t="str">
        <f t="shared" si="78"/>
        <v/>
      </c>
      <c r="G460" s="22">
        <v>1.7999999999999999E-2</v>
      </c>
      <c r="H460" s="13" t="str">
        <f t="shared" si="79"/>
        <v/>
      </c>
      <c r="I460" s="11"/>
      <c r="J460" s="14">
        <v>0</v>
      </c>
      <c r="K460" s="15" t="str">
        <f t="shared" si="80"/>
        <v/>
      </c>
      <c r="L460" s="16">
        <f t="shared" si="81"/>
        <v>0</v>
      </c>
      <c r="M460" s="11" t="str">
        <f t="shared" si="82"/>
        <v/>
      </c>
      <c r="N460" s="17" t="str">
        <f t="shared" si="83"/>
        <v/>
      </c>
      <c r="O460" s="18" t="str">
        <f t="shared" si="84"/>
        <v/>
      </c>
      <c r="Q460" s="54">
        <f>Таблица25544[[#This Row],[Витрина]]*11%</f>
        <v>0</v>
      </c>
      <c r="R460" s="56">
        <f>Таблица25544[[#This Row],[Витрина]]-Q460</f>
        <v>0</v>
      </c>
      <c r="S460" s="57">
        <f>Таблица25544[[#This Row],[Витрина]]*8%</f>
        <v>0</v>
      </c>
      <c r="T460" s="56">
        <f>Таблица25544[[#This Row],[Витрина]]-(Q460+S460)</f>
        <v>0</v>
      </c>
    </row>
    <row r="461" spans="1:20" hidden="1">
      <c r="A461" s="24" t="s">
        <v>439</v>
      </c>
      <c r="B461" s="10">
        <v>69000</v>
      </c>
      <c r="D461" s="11" t="str">
        <f t="shared" si="85"/>
        <v/>
      </c>
      <c r="E461" s="14"/>
      <c r="F461" s="13" t="str">
        <f t="shared" si="78"/>
        <v/>
      </c>
      <c r="G461" s="22">
        <v>1.7999999999999999E-2</v>
      </c>
      <c r="H461" s="13" t="str">
        <f t="shared" si="79"/>
        <v/>
      </c>
      <c r="I461" s="11"/>
      <c r="J461" s="14">
        <v>0</v>
      </c>
      <c r="K461" s="15" t="str">
        <f t="shared" si="80"/>
        <v/>
      </c>
      <c r="L461" s="16">
        <f t="shared" si="81"/>
        <v>0</v>
      </c>
      <c r="M461" s="11" t="str">
        <f t="shared" si="82"/>
        <v/>
      </c>
      <c r="N461" s="17" t="str">
        <f t="shared" si="83"/>
        <v/>
      </c>
      <c r="O461" s="18" t="str">
        <f t="shared" si="84"/>
        <v/>
      </c>
      <c r="Q461" s="54">
        <f>Таблица25544[[#This Row],[Витрина]]*11%</f>
        <v>0</v>
      </c>
      <c r="R461" s="56">
        <f>Таблица25544[[#This Row],[Витрина]]-Q461</f>
        <v>0</v>
      </c>
      <c r="S461" s="57">
        <f>Таблица25544[[#This Row],[Витрина]]*8%</f>
        <v>0</v>
      </c>
      <c r="T461" s="56">
        <f>Таблица25544[[#This Row],[Витрина]]-(Q461+S461)</f>
        <v>0</v>
      </c>
    </row>
    <row r="462" spans="1:20" hidden="1">
      <c r="A462" s="24" t="s">
        <v>440</v>
      </c>
      <c r="B462" s="10">
        <v>69000</v>
      </c>
      <c r="D462" s="11" t="str">
        <f t="shared" si="85"/>
        <v/>
      </c>
      <c r="E462" s="14"/>
      <c r="F462" s="13" t="str">
        <f t="shared" si="78"/>
        <v/>
      </c>
      <c r="G462" s="22">
        <v>1.7999999999999999E-2</v>
      </c>
      <c r="H462" s="13" t="str">
        <f t="shared" si="79"/>
        <v/>
      </c>
      <c r="I462" s="11"/>
      <c r="J462" s="14">
        <v>0</v>
      </c>
      <c r="K462" s="15" t="str">
        <f t="shared" si="80"/>
        <v/>
      </c>
      <c r="L462" s="16">
        <f t="shared" si="81"/>
        <v>0</v>
      </c>
      <c r="M462" s="11" t="str">
        <f t="shared" si="82"/>
        <v/>
      </c>
      <c r="N462" s="17" t="str">
        <f t="shared" si="83"/>
        <v/>
      </c>
      <c r="O462" s="18" t="str">
        <f t="shared" si="84"/>
        <v/>
      </c>
      <c r="Q462" s="54">
        <f>Таблица25544[[#This Row],[Витрина]]*11%</f>
        <v>0</v>
      </c>
      <c r="R462" s="56">
        <f>Таблица25544[[#This Row],[Витрина]]-Q462</f>
        <v>0</v>
      </c>
      <c r="S462" s="57">
        <f>Таблица25544[[#This Row],[Витрина]]*8%</f>
        <v>0</v>
      </c>
      <c r="T462" s="56">
        <f>Таблица25544[[#This Row],[Витрина]]-(Q462+S462)</f>
        <v>0</v>
      </c>
    </row>
    <row r="463" spans="1:20" hidden="1">
      <c r="A463" s="24" t="s">
        <v>441</v>
      </c>
      <c r="B463" s="10">
        <v>69000</v>
      </c>
      <c r="D463" s="11" t="str">
        <f t="shared" si="85"/>
        <v/>
      </c>
      <c r="E463" s="14"/>
      <c r="F463" s="13" t="str">
        <f t="shared" si="78"/>
        <v/>
      </c>
      <c r="G463" s="22">
        <v>1.7999999999999999E-2</v>
      </c>
      <c r="H463" s="13" t="str">
        <f t="shared" si="79"/>
        <v/>
      </c>
      <c r="I463" s="11"/>
      <c r="J463" s="14">
        <v>0</v>
      </c>
      <c r="K463" s="15" t="str">
        <f t="shared" si="80"/>
        <v/>
      </c>
      <c r="L463" s="16">
        <f t="shared" si="81"/>
        <v>0</v>
      </c>
      <c r="M463" s="11" t="str">
        <f t="shared" si="82"/>
        <v/>
      </c>
      <c r="N463" s="17" t="str">
        <f t="shared" si="83"/>
        <v/>
      </c>
      <c r="O463" s="18" t="str">
        <f t="shared" si="84"/>
        <v/>
      </c>
      <c r="Q463" s="54">
        <f>Таблица25544[[#This Row],[Витрина]]*11%</f>
        <v>0</v>
      </c>
      <c r="R463" s="56">
        <f>Таблица25544[[#This Row],[Витрина]]-Q463</f>
        <v>0</v>
      </c>
      <c r="S463" s="57">
        <f>Таблица25544[[#This Row],[Витрина]]*8%</f>
        <v>0</v>
      </c>
      <c r="T463" s="56">
        <f>Таблица25544[[#This Row],[Витрина]]-(Q463+S463)</f>
        <v>0</v>
      </c>
    </row>
    <row r="464" spans="1:20" hidden="1">
      <c r="A464" s="24" t="s">
        <v>442</v>
      </c>
      <c r="B464" s="10">
        <v>69000</v>
      </c>
      <c r="D464" s="11" t="str">
        <f t="shared" si="85"/>
        <v/>
      </c>
      <c r="E464" s="14"/>
      <c r="F464" s="13" t="str">
        <f t="shared" si="78"/>
        <v/>
      </c>
      <c r="G464" s="22">
        <v>1.7999999999999999E-2</v>
      </c>
      <c r="H464" s="13" t="str">
        <f t="shared" si="79"/>
        <v/>
      </c>
      <c r="I464" s="11"/>
      <c r="J464" s="14">
        <v>0</v>
      </c>
      <c r="K464" s="15" t="str">
        <f t="shared" si="80"/>
        <v/>
      </c>
      <c r="L464" s="16">
        <f t="shared" si="81"/>
        <v>0</v>
      </c>
      <c r="M464" s="11" t="str">
        <f t="shared" si="82"/>
        <v/>
      </c>
      <c r="N464" s="17" t="str">
        <f t="shared" si="83"/>
        <v/>
      </c>
      <c r="O464" s="18" t="str">
        <f t="shared" si="84"/>
        <v/>
      </c>
      <c r="Q464" s="54">
        <f>Таблица25544[[#This Row],[Витрина]]*11%</f>
        <v>0</v>
      </c>
      <c r="R464" s="56">
        <f>Таблица25544[[#This Row],[Витрина]]-Q464</f>
        <v>0</v>
      </c>
      <c r="S464" s="57">
        <f>Таблица25544[[#This Row],[Витрина]]*8%</f>
        <v>0</v>
      </c>
      <c r="T464" s="56">
        <f>Таблица25544[[#This Row],[Витрина]]-(Q464+S464)</f>
        <v>0</v>
      </c>
    </row>
    <row r="465" spans="1:20" hidden="1">
      <c r="A465" s="25" t="s">
        <v>443</v>
      </c>
      <c r="D465" s="11" t="str">
        <f t="shared" si="62"/>
        <v/>
      </c>
      <c r="E465" s="14"/>
      <c r="F465" s="13" t="str">
        <f t="shared" si="78"/>
        <v/>
      </c>
      <c r="G465" s="22">
        <v>1.7999999999999999E-2</v>
      </c>
      <c r="H465" s="13" t="str">
        <f t="shared" si="79"/>
        <v/>
      </c>
      <c r="I465" s="11"/>
      <c r="J465" s="14">
        <v>0</v>
      </c>
      <c r="K465" s="15" t="str">
        <f t="shared" si="80"/>
        <v/>
      </c>
      <c r="L465" s="16">
        <f t="shared" si="81"/>
        <v>0</v>
      </c>
      <c r="M465" s="11" t="str">
        <f t="shared" si="82"/>
        <v/>
      </c>
      <c r="N465" s="17" t="str">
        <f t="shared" si="83"/>
        <v/>
      </c>
      <c r="O465" s="18" t="str">
        <f t="shared" si="84"/>
        <v/>
      </c>
      <c r="Q465" s="54">
        <f>Таблица25544[[#This Row],[Витрина]]*11%</f>
        <v>0</v>
      </c>
      <c r="R465" s="56">
        <f>Таблица25544[[#This Row],[Витрина]]-Q465</f>
        <v>0</v>
      </c>
      <c r="S465" s="57">
        <f>Таблица25544[[#This Row],[Витрина]]*8%</f>
        <v>0</v>
      </c>
      <c r="T465" s="56">
        <f>Таблица25544[[#This Row],[Витрина]]-(Q465+S465)</f>
        <v>0</v>
      </c>
    </row>
    <row r="466" spans="1:20" hidden="1">
      <c r="A466" t="s">
        <v>444</v>
      </c>
      <c r="B466" s="10">
        <v>74000</v>
      </c>
      <c r="C466" s="10">
        <v>126990</v>
      </c>
      <c r="D466" s="13">
        <f>IF(AND(F466&lt;&gt;"",H466&lt;&gt;"",I466&lt;&gt;"",K466&lt;&gt;""),F466+H466+I466+K466,"")</f>
        <v>24469.120000000003</v>
      </c>
      <c r="E466" s="14">
        <v>0.17</v>
      </c>
      <c r="F466" s="13">
        <f t="shared" si="78"/>
        <v>21588.300000000003</v>
      </c>
      <c r="G466" s="22">
        <v>1.7999999999999999E-2</v>
      </c>
      <c r="H466" s="13">
        <f t="shared" si="79"/>
        <v>2285.8199999999997</v>
      </c>
      <c r="I466" s="13">
        <v>595</v>
      </c>
      <c r="J466" s="14">
        <v>0</v>
      </c>
      <c r="K466" s="15">
        <f t="shared" si="80"/>
        <v>0</v>
      </c>
      <c r="L466" s="16">
        <f t="shared" si="81"/>
        <v>1269.9000000000001</v>
      </c>
      <c r="M466" s="13">
        <f t="shared" si="82"/>
        <v>1978.6529839999998</v>
      </c>
      <c r="N466" s="17">
        <f t="shared" si="83"/>
        <v>25272.32701600001</v>
      </c>
      <c r="O466" s="32">
        <f t="shared" si="84"/>
        <v>0.19901037102134034</v>
      </c>
      <c r="Q466" s="54">
        <f>Таблица25544[[#This Row],[Витрина]]*11%</f>
        <v>13968.9</v>
      </c>
      <c r="R466" s="56">
        <f>Таблица25544[[#This Row],[Витрина]]-Q466</f>
        <v>113021.1</v>
      </c>
      <c r="S466" s="57">
        <f>Таблица25544[[#This Row],[Витрина]]*8%</f>
        <v>10159.200000000001</v>
      </c>
      <c r="T466" s="56">
        <f>Таблица25544[[#This Row],[Витрина]]-(Q466+S466)</f>
        <v>102861.9</v>
      </c>
    </row>
    <row r="467" spans="1:20" hidden="1">
      <c r="A467" t="s">
        <v>445</v>
      </c>
      <c r="C467" s="10">
        <v>126990</v>
      </c>
      <c r="D467" s="11">
        <f t="shared" si="62"/>
        <v>24469.120000000003</v>
      </c>
      <c r="E467" s="14">
        <v>0.17</v>
      </c>
      <c r="F467" s="13">
        <f t="shared" si="78"/>
        <v>21588.300000000003</v>
      </c>
      <c r="G467" s="22">
        <v>1.7999999999999999E-2</v>
      </c>
      <c r="H467" s="13">
        <f t="shared" si="79"/>
        <v>2285.8199999999997</v>
      </c>
      <c r="I467" s="11">
        <v>595</v>
      </c>
      <c r="J467" s="14">
        <v>0</v>
      </c>
      <c r="K467" s="15">
        <f t="shared" si="80"/>
        <v>0</v>
      </c>
      <c r="L467" s="16">
        <f t="shared" si="81"/>
        <v>1269.9000000000001</v>
      </c>
      <c r="M467" s="11">
        <f t="shared" si="82"/>
        <v>1978.6529839999998</v>
      </c>
      <c r="N467" s="17">
        <f t="shared" si="83"/>
        <v>99272.327015999996</v>
      </c>
      <c r="O467" s="18">
        <f t="shared" si="84"/>
        <v>0.78173342008032121</v>
      </c>
      <c r="Q467" s="54">
        <f>Таблица25544[[#This Row],[Витрина]]*11%</f>
        <v>13968.9</v>
      </c>
      <c r="R467" s="56">
        <f>Таблица25544[[#This Row],[Витрина]]-Q467</f>
        <v>113021.1</v>
      </c>
      <c r="S467" s="57">
        <f>Таблица25544[[#This Row],[Витрина]]*8%</f>
        <v>10159.200000000001</v>
      </c>
      <c r="T467" s="56">
        <f>Таблица25544[[#This Row],[Витрина]]-(Q467+S467)</f>
        <v>102861.9</v>
      </c>
    </row>
    <row r="468" spans="1:20" hidden="1">
      <c r="A468" t="s">
        <v>446</v>
      </c>
      <c r="B468" s="10">
        <v>74000</v>
      </c>
      <c r="C468" s="10">
        <v>122899</v>
      </c>
      <c r="D468" s="11">
        <f t="shared" si="62"/>
        <v>23700.012000000002</v>
      </c>
      <c r="E468" s="14">
        <v>0.17</v>
      </c>
      <c r="F468" s="13">
        <f t="shared" si="78"/>
        <v>20892.830000000002</v>
      </c>
      <c r="G468" s="22">
        <v>1.7999999999999999E-2</v>
      </c>
      <c r="H468" s="13">
        <f t="shared" si="79"/>
        <v>2212.1819999999998</v>
      </c>
      <c r="I468" s="11">
        <v>595</v>
      </c>
      <c r="J468" s="14">
        <v>0</v>
      </c>
      <c r="K468" s="15">
        <f t="shared" si="80"/>
        <v>0</v>
      </c>
      <c r="L468" s="16">
        <f t="shared" si="81"/>
        <v>1228.99</v>
      </c>
      <c r="M468" s="11">
        <f t="shared" si="82"/>
        <v>1914.5404683999998</v>
      </c>
      <c r="N468" s="17">
        <f t="shared" si="83"/>
        <v>22055.457531599997</v>
      </c>
      <c r="O468" s="18">
        <f t="shared" si="84"/>
        <v>0.17946002434193931</v>
      </c>
      <c r="Q468" s="54">
        <f>Таблица25544[[#This Row],[Витрина]]*11%</f>
        <v>13518.89</v>
      </c>
      <c r="R468" s="56">
        <f>Таблица25544[[#This Row],[Витрина]]-Q468</f>
        <v>109380.11</v>
      </c>
      <c r="S468" s="57">
        <f>Таблица25544[[#This Row],[Витрина]]*8%</f>
        <v>9831.92</v>
      </c>
      <c r="T468" s="56">
        <f>Таблица25544[[#This Row],[Витрина]]-(Q468+S468)</f>
        <v>99548.19</v>
      </c>
    </row>
    <row r="469" spans="1:20" hidden="1">
      <c r="A469" t="s">
        <v>447</v>
      </c>
      <c r="B469" s="10">
        <v>74000</v>
      </c>
      <c r="C469" s="10">
        <v>126990</v>
      </c>
      <c r="D469" s="11">
        <f t="shared" si="62"/>
        <v>24469.120000000003</v>
      </c>
      <c r="E469" s="14">
        <v>0.17</v>
      </c>
      <c r="F469" s="13">
        <f t="shared" si="78"/>
        <v>21588.300000000003</v>
      </c>
      <c r="G469" s="22">
        <v>1.7999999999999999E-2</v>
      </c>
      <c r="H469" s="13">
        <f t="shared" si="79"/>
        <v>2285.8199999999997</v>
      </c>
      <c r="I469" s="11">
        <v>595</v>
      </c>
      <c r="J469" s="14">
        <v>0</v>
      </c>
      <c r="K469" s="15">
        <f t="shared" si="80"/>
        <v>0</v>
      </c>
      <c r="L469" s="16">
        <f t="shared" si="81"/>
        <v>1269.9000000000001</v>
      </c>
      <c r="M469" s="11">
        <f t="shared" si="82"/>
        <v>1978.6529839999998</v>
      </c>
      <c r="N469" s="17">
        <f t="shared" si="83"/>
        <v>25272.32701600001</v>
      </c>
      <c r="O469" s="18">
        <f t="shared" si="84"/>
        <v>0.19901037102134034</v>
      </c>
      <c r="Q469" s="54">
        <f>Таблица25544[[#This Row],[Витрина]]*11%</f>
        <v>13968.9</v>
      </c>
      <c r="R469" s="56">
        <f>Таблица25544[[#This Row],[Витрина]]-Q469</f>
        <v>113021.1</v>
      </c>
      <c r="S469" s="57">
        <f>Таблица25544[[#This Row],[Витрина]]*8%</f>
        <v>10159.200000000001</v>
      </c>
      <c r="T469" s="56">
        <f>Таблица25544[[#This Row],[Витрина]]-(Q469+S469)</f>
        <v>102861.9</v>
      </c>
    </row>
    <row r="470" spans="1:20" hidden="1">
      <c r="A470" t="s">
        <v>448</v>
      </c>
      <c r="B470" s="10">
        <v>74500</v>
      </c>
      <c r="C470" s="10">
        <v>111999</v>
      </c>
      <c r="D470" s="11">
        <f t="shared" si="62"/>
        <v>21650.812000000002</v>
      </c>
      <c r="E470" s="14">
        <v>0.17</v>
      </c>
      <c r="F470" s="13">
        <f t="shared" si="78"/>
        <v>19039.830000000002</v>
      </c>
      <c r="G470" s="22">
        <v>1.7999999999999999E-2</v>
      </c>
      <c r="H470" s="13">
        <f t="shared" si="79"/>
        <v>2015.9819999999997</v>
      </c>
      <c r="I470" s="11">
        <v>595</v>
      </c>
      <c r="J470" s="14">
        <v>0</v>
      </c>
      <c r="K470" s="15">
        <f t="shared" si="80"/>
        <v>0</v>
      </c>
      <c r="L470" s="16">
        <f t="shared" si="81"/>
        <v>1119.99</v>
      </c>
      <c r="M470" s="11">
        <f t="shared" si="82"/>
        <v>1743.7200283999996</v>
      </c>
      <c r="N470" s="17">
        <f t="shared" si="83"/>
        <v>12984.47797159999</v>
      </c>
      <c r="O470" s="18">
        <f t="shared" si="84"/>
        <v>0.11593387415601916</v>
      </c>
      <c r="Q470" s="54">
        <f>Таблица25544[[#This Row],[Витрина]]*11%</f>
        <v>12319.89</v>
      </c>
      <c r="R470" s="56">
        <f>Таблица25544[[#This Row],[Витрина]]-Q470</f>
        <v>99679.11</v>
      </c>
      <c r="S470" s="57">
        <f>Таблица25544[[#This Row],[Витрина]]*8%</f>
        <v>8959.92</v>
      </c>
      <c r="T470" s="56">
        <f>Таблица25544[[#This Row],[Витрина]]-(Q470+S470)</f>
        <v>90719.19</v>
      </c>
    </row>
    <row r="471" spans="1:20" hidden="1">
      <c r="A471" t="s">
        <v>449</v>
      </c>
      <c r="D471" s="11" t="str">
        <f t="shared" si="62"/>
        <v/>
      </c>
      <c r="E471" s="14">
        <v>0.17</v>
      </c>
      <c r="F471" s="13" t="str">
        <f t="shared" si="78"/>
        <v/>
      </c>
      <c r="G471" s="22">
        <v>1.7999999999999999E-2</v>
      </c>
      <c r="H471" s="13" t="str">
        <f t="shared" si="79"/>
        <v/>
      </c>
      <c r="I471" s="11">
        <v>595</v>
      </c>
      <c r="J471" s="14">
        <v>0</v>
      </c>
      <c r="K471" s="15" t="str">
        <f t="shared" si="80"/>
        <v/>
      </c>
      <c r="L471" s="16">
        <f t="shared" si="81"/>
        <v>0</v>
      </c>
      <c r="M471" s="11" t="str">
        <f t="shared" si="82"/>
        <v/>
      </c>
      <c r="N471" s="17" t="str">
        <f t="shared" si="83"/>
        <v/>
      </c>
      <c r="O471" s="18" t="str">
        <f t="shared" si="84"/>
        <v/>
      </c>
      <c r="Q471" s="54">
        <f>Таблица25544[[#This Row],[Витрина]]*11%</f>
        <v>0</v>
      </c>
      <c r="R471" s="56">
        <f>Таблица25544[[#This Row],[Витрина]]-Q471</f>
        <v>0</v>
      </c>
      <c r="S471" s="57">
        <f>Таблица25544[[#This Row],[Витрина]]*8%</f>
        <v>0</v>
      </c>
      <c r="T471" s="56">
        <f>Таблица25544[[#This Row],[Витрина]]-(Q471+S471)</f>
        <v>0</v>
      </c>
    </row>
    <row r="472" spans="1:20" hidden="1">
      <c r="A472" t="s">
        <v>450</v>
      </c>
      <c r="D472" s="11" t="str">
        <f t="shared" si="62"/>
        <v/>
      </c>
      <c r="E472" s="14">
        <v>0.17</v>
      </c>
      <c r="F472" s="13" t="str">
        <f t="shared" si="78"/>
        <v/>
      </c>
      <c r="G472" s="22">
        <v>1.7999999999999999E-2</v>
      </c>
      <c r="H472" s="13" t="str">
        <f t="shared" si="79"/>
        <v/>
      </c>
      <c r="I472" s="11">
        <v>595</v>
      </c>
      <c r="J472" s="14">
        <v>0</v>
      </c>
      <c r="K472" s="15" t="str">
        <f t="shared" si="80"/>
        <v/>
      </c>
      <c r="L472" s="16">
        <f t="shared" si="81"/>
        <v>0</v>
      </c>
      <c r="M472" s="11" t="str">
        <f t="shared" si="82"/>
        <v/>
      </c>
      <c r="N472" s="17" t="str">
        <f t="shared" si="83"/>
        <v/>
      </c>
      <c r="O472" s="18" t="str">
        <f t="shared" si="84"/>
        <v/>
      </c>
      <c r="Q472" s="54">
        <f>Таблица25544[[#This Row],[Витрина]]*11%</f>
        <v>0</v>
      </c>
      <c r="R472" s="56">
        <f>Таблица25544[[#This Row],[Витрина]]-Q472</f>
        <v>0</v>
      </c>
      <c r="S472" s="57">
        <f>Таблица25544[[#This Row],[Витрина]]*8%</f>
        <v>0</v>
      </c>
      <c r="T472" s="56">
        <f>Таблица25544[[#This Row],[Витрина]]-(Q472+S472)</f>
        <v>0</v>
      </c>
    </row>
    <row r="473" spans="1:20" hidden="1">
      <c r="A473" s="25" t="s">
        <v>451</v>
      </c>
      <c r="D473" s="11" t="str">
        <f t="shared" si="62"/>
        <v/>
      </c>
      <c r="E473" s="14"/>
      <c r="F473" s="13" t="str">
        <f t="shared" si="78"/>
        <v/>
      </c>
      <c r="G473" s="22">
        <v>1.7999999999999999E-2</v>
      </c>
      <c r="H473" s="13" t="str">
        <f t="shared" si="79"/>
        <v/>
      </c>
      <c r="I473" s="11"/>
      <c r="J473" s="14">
        <v>0</v>
      </c>
      <c r="K473" s="15" t="str">
        <f t="shared" si="80"/>
        <v/>
      </c>
      <c r="L473" s="16">
        <f t="shared" si="81"/>
        <v>0</v>
      </c>
      <c r="M473" s="11" t="str">
        <f t="shared" si="82"/>
        <v/>
      </c>
      <c r="N473" s="17" t="str">
        <f t="shared" si="83"/>
        <v/>
      </c>
      <c r="O473" s="18" t="str">
        <f t="shared" si="84"/>
        <v/>
      </c>
      <c r="Q473" s="54">
        <f>Таблица25544[[#This Row],[Витрина]]*11%</f>
        <v>0</v>
      </c>
      <c r="R473" s="56">
        <f>Таблица25544[[#This Row],[Витрина]]-Q473</f>
        <v>0</v>
      </c>
      <c r="S473" s="57">
        <f>Таблица25544[[#This Row],[Витрина]]*8%</f>
        <v>0</v>
      </c>
      <c r="T473" s="56">
        <f>Таблица25544[[#This Row],[Витрина]]-(Q473+S473)</f>
        <v>0</v>
      </c>
    </row>
    <row r="474" spans="1:20" hidden="1">
      <c r="A474" t="s">
        <v>452</v>
      </c>
      <c r="C474" s="10">
        <v>132390</v>
      </c>
      <c r="D474" s="13">
        <f>IF(AND(F474&lt;&gt;"",H474&lt;&gt;"",I474&lt;&gt;"",K474&lt;&gt;""),F474+H474+I474+K474,"")</f>
        <v>25484.320000000003</v>
      </c>
      <c r="E474" s="14">
        <v>0.17</v>
      </c>
      <c r="F474" s="13">
        <f t="shared" si="78"/>
        <v>22506.300000000003</v>
      </c>
      <c r="G474" s="22">
        <v>1.7999999999999999E-2</v>
      </c>
      <c r="H474" s="13">
        <f t="shared" si="79"/>
        <v>2383.02</v>
      </c>
      <c r="I474" s="13">
        <v>595</v>
      </c>
      <c r="J474" s="14">
        <v>0</v>
      </c>
      <c r="K474" s="15">
        <f t="shared" si="80"/>
        <v>0</v>
      </c>
      <c r="L474" s="16">
        <f t="shared" si="81"/>
        <v>1323.9</v>
      </c>
      <c r="M474" s="13">
        <f t="shared" si="82"/>
        <v>2063.2796239999998</v>
      </c>
      <c r="N474" s="17">
        <f t="shared" si="83"/>
        <v>103518.500376</v>
      </c>
      <c r="O474" s="32">
        <f t="shared" si="84"/>
        <v>0.78192084278268748</v>
      </c>
      <c r="Q474" s="54">
        <f>Таблица25544[[#This Row],[Витрина]]*11%</f>
        <v>14562.9</v>
      </c>
      <c r="R474" s="56">
        <f>Таблица25544[[#This Row],[Витрина]]-Q474</f>
        <v>117827.1</v>
      </c>
      <c r="S474" s="57">
        <f>Таблица25544[[#This Row],[Витрина]]*8%</f>
        <v>10591.2</v>
      </c>
      <c r="T474" s="56">
        <f>Таблица25544[[#This Row],[Витрина]]-(Q474+S474)</f>
        <v>107235.9</v>
      </c>
    </row>
    <row r="475" spans="1:20" hidden="1">
      <c r="A475" t="s">
        <v>453</v>
      </c>
      <c r="C475" s="10">
        <v>132390</v>
      </c>
      <c r="D475" s="11">
        <f t="shared" si="62"/>
        <v>25484.320000000003</v>
      </c>
      <c r="E475" s="14">
        <v>0.17</v>
      </c>
      <c r="F475" s="13">
        <f t="shared" si="78"/>
        <v>22506.300000000003</v>
      </c>
      <c r="G475" s="22">
        <v>1.7999999999999999E-2</v>
      </c>
      <c r="H475" s="13">
        <f t="shared" si="79"/>
        <v>2383.02</v>
      </c>
      <c r="I475" s="11">
        <v>595</v>
      </c>
      <c r="J475" s="14">
        <v>0</v>
      </c>
      <c r="K475" s="15">
        <f t="shared" si="80"/>
        <v>0</v>
      </c>
      <c r="L475" s="16">
        <f t="shared" si="81"/>
        <v>1323.9</v>
      </c>
      <c r="M475" s="11">
        <f t="shared" si="82"/>
        <v>2063.2796239999998</v>
      </c>
      <c r="N475" s="17">
        <f t="shared" si="83"/>
        <v>103518.500376</v>
      </c>
      <c r="O475" s="18">
        <f t="shared" si="84"/>
        <v>0.78192084278268748</v>
      </c>
      <c r="Q475" s="54">
        <f>Таблица25544[[#This Row],[Витрина]]*11%</f>
        <v>14562.9</v>
      </c>
      <c r="R475" s="56">
        <f>Таблица25544[[#This Row],[Витрина]]-Q475</f>
        <v>117827.1</v>
      </c>
      <c r="S475" s="57">
        <f>Таблица25544[[#This Row],[Витрина]]*8%</f>
        <v>10591.2</v>
      </c>
      <c r="T475" s="56">
        <f>Таблица25544[[#This Row],[Витрина]]-(Q475+S475)</f>
        <v>107235.9</v>
      </c>
    </row>
    <row r="476" spans="1:20" hidden="1">
      <c r="A476" t="s">
        <v>454</v>
      </c>
      <c r="C476" s="10">
        <v>134444</v>
      </c>
      <c r="D476" s="11">
        <f t="shared" si="62"/>
        <v>25870.472000000002</v>
      </c>
      <c r="E476" s="14">
        <v>0.17</v>
      </c>
      <c r="F476" s="13">
        <f t="shared" si="78"/>
        <v>22855.480000000003</v>
      </c>
      <c r="G476" s="22">
        <v>1.7999999999999999E-2</v>
      </c>
      <c r="H476" s="13">
        <f t="shared" si="79"/>
        <v>2419.9919999999997</v>
      </c>
      <c r="I476" s="11">
        <v>595</v>
      </c>
      <c r="J476" s="14">
        <v>0</v>
      </c>
      <c r="K476" s="15">
        <f t="shared" si="80"/>
        <v>0</v>
      </c>
      <c r="L476" s="16">
        <f t="shared" si="81"/>
        <v>1344.44</v>
      </c>
      <c r="M476" s="11">
        <f t="shared" si="82"/>
        <v>2095.4690903999995</v>
      </c>
      <c r="N476" s="17">
        <f t="shared" si="83"/>
        <v>105133.6189096</v>
      </c>
      <c r="O476" s="18">
        <f t="shared" si="84"/>
        <v>0.7819881802802654</v>
      </c>
      <c r="Q476" s="54">
        <f>Таблица25544[[#This Row],[Витрина]]*11%</f>
        <v>14788.84</v>
      </c>
      <c r="R476" s="56">
        <f>Таблица25544[[#This Row],[Витрина]]-Q476</f>
        <v>119655.16</v>
      </c>
      <c r="S476" s="57">
        <f>Таблица25544[[#This Row],[Витрина]]*8%</f>
        <v>10755.52</v>
      </c>
      <c r="T476" s="56">
        <f>Таблица25544[[#This Row],[Витрина]]-(Q476+S476)</f>
        <v>108899.64</v>
      </c>
    </row>
    <row r="477" spans="1:20" hidden="1">
      <c r="A477" t="s">
        <v>455</v>
      </c>
      <c r="B477" s="10">
        <v>85000</v>
      </c>
      <c r="C477" s="10">
        <v>133090</v>
      </c>
      <c r="D477" s="11">
        <f t="shared" si="62"/>
        <v>25615.920000000002</v>
      </c>
      <c r="E477" s="14">
        <v>0.17</v>
      </c>
      <c r="F477" s="13">
        <f t="shared" si="78"/>
        <v>22625.300000000003</v>
      </c>
      <c r="G477" s="22">
        <v>1.7999999999999999E-2</v>
      </c>
      <c r="H477" s="13">
        <f t="shared" si="79"/>
        <v>2395.62</v>
      </c>
      <c r="I477" s="11">
        <v>595</v>
      </c>
      <c r="J477" s="14">
        <v>0</v>
      </c>
      <c r="K477" s="15">
        <f t="shared" si="80"/>
        <v>0</v>
      </c>
      <c r="L477" s="16">
        <f t="shared" si="81"/>
        <v>1330.9</v>
      </c>
      <c r="M477" s="11">
        <f t="shared" si="82"/>
        <v>2074.2497439999997</v>
      </c>
      <c r="N477" s="17">
        <f t="shared" si="83"/>
        <v>19068.930256000007</v>
      </c>
      <c r="O477" s="18">
        <f t="shared" si="84"/>
        <v>0.14327846010970025</v>
      </c>
      <c r="Q477" s="54">
        <f>Таблица25544[[#This Row],[Витрина]]*11%</f>
        <v>14639.9</v>
      </c>
      <c r="R477" s="56">
        <f>Таблица25544[[#This Row],[Витрина]]-Q477</f>
        <v>118450.1</v>
      </c>
      <c r="S477" s="57">
        <f>Таблица25544[[#This Row],[Витрина]]*8%</f>
        <v>10647.2</v>
      </c>
      <c r="T477" s="56">
        <f>Таблица25544[[#This Row],[Витрина]]-(Q477+S477)</f>
        <v>107802.9</v>
      </c>
    </row>
    <row r="478" spans="1:20" hidden="1">
      <c r="A478" t="s">
        <v>456</v>
      </c>
      <c r="C478" s="10">
        <v>133790</v>
      </c>
      <c r="D478" s="11">
        <f t="shared" si="62"/>
        <v>25747.520000000004</v>
      </c>
      <c r="E478" s="14">
        <v>0.17</v>
      </c>
      <c r="F478" s="13">
        <f t="shared" si="78"/>
        <v>22744.300000000003</v>
      </c>
      <c r="G478" s="22">
        <v>1.7999999999999999E-2</v>
      </c>
      <c r="H478" s="13">
        <f t="shared" si="79"/>
        <v>2408.2199999999998</v>
      </c>
      <c r="I478" s="11">
        <v>595</v>
      </c>
      <c r="J478" s="14">
        <v>0</v>
      </c>
      <c r="K478" s="15">
        <f t="shared" si="80"/>
        <v>0</v>
      </c>
      <c r="L478" s="16">
        <f t="shared" si="81"/>
        <v>1337.9</v>
      </c>
      <c r="M478" s="11">
        <f t="shared" si="82"/>
        <v>2085.2198639999997</v>
      </c>
      <c r="N478" s="17">
        <f t="shared" si="83"/>
        <v>104619.360136</v>
      </c>
      <c r="O478" s="18">
        <f t="shared" si="84"/>
        <v>0.7819669641677256</v>
      </c>
      <c r="Q478" s="54">
        <f>Таблица25544[[#This Row],[Витрина]]*11%</f>
        <v>14716.9</v>
      </c>
      <c r="R478" s="56">
        <f>Таблица25544[[#This Row],[Витрина]]-Q478</f>
        <v>119073.1</v>
      </c>
      <c r="S478" s="57">
        <f>Таблица25544[[#This Row],[Витрина]]*8%</f>
        <v>10703.2</v>
      </c>
      <c r="T478" s="56">
        <f>Таблица25544[[#This Row],[Витрина]]-(Q478+S478)</f>
        <v>108369.9</v>
      </c>
    </row>
    <row r="479" spans="1:20" hidden="1">
      <c r="A479" s="8" t="s">
        <v>457</v>
      </c>
      <c r="D479" s="11" t="str">
        <f t="shared" si="62"/>
        <v/>
      </c>
      <c r="E479" s="14"/>
      <c r="F479" s="13" t="str">
        <f t="shared" si="78"/>
        <v/>
      </c>
      <c r="G479" s="22">
        <v>1.7999999999999999E-2</v>
      </c>
      <c r="H479" s="13" t="str">
        <f t="shared" si="79"/>
        <v/>
      </c>
      <c r="I479" s="11"/>
      <c r="J479" s="14">
        <v>0</v>
      </c>
      <c r="K479" s="15" t="str">
        <f t="shared" si="80"/>
        <v/>
      </c>
      <c r="L479" s="16">
        <f t="shared" si="81"/>
        <v>0</v>
      </c>
      <c r="M479" s="11" t="str">
        <f t="shared" si="82"/>
        <v/>
      </c>
      <c r="N479" s="17" t="str">
        <f t="shared" si="83"/>
        <v/>
      </c>
      <c r="O479" s="18" t="str">
        <f t="shared" si="84"/>
        <v/>
      </c>
      <c r="Q479" s="54">
        <f>Таблица25544[[#This Row],[Витрина]]*11%</f>
        <v>0</v>
      </c>
      <c r="R479" s="56">
        <f>Таблица25544[[#This Row],[Витрина]]-Q479</f>
        <v>0</v>
      </c>
      <c r="S479" s="57">
        <f>Таблица25544[[#This Row],[Витрина]]*8%</f>
        <v>0</v>
      </c>
      <c r="T479" s="56">
        <f>Таблица25544[[#This Row],[Витрина]]-(Q479+S479)</f>
        <v>0</v>
      </c>
    </row>
    <row r="480" spans="1:20" hidden="1">
      <c r="A480" s="24" t="s">
        <v>458</v>
      </c>
      <c r="B480" s="10">
        <v>4800</v>
      </c>
      <c r="D480" s="11" t="str">
        <f t="shared" si="62"/>
        <v/>
      </c>
      <c r="E480" s="14"/>
      <c r="F480" s="13" t="str">
        <f t="shared" si="78"/>
        <v/>
      </c>
      <c r="G480" s="22">
        <v>1.7999999999999999E-2</v>
      </c>
      <c r="H480" s="13" t="str">
        <f t="shared" si="79"/>
        <v/>
      </c>
      <c r="I480" s="11"/>
      <c r="J480" s="14">
        <v>0</v>
      </c>
      <c r="K480" s="15" t="str">
        <f t="shared" si="80"/>
        <v/>
      </c>
      <c r="L480" s="16">
        <f t="shared" si="81"/>
        <v>0</v>
      </c>
      <c r="M480" s="11" t="str">
        <f t="shared" si="82"/>
        <v/>
      </c>
      <c r="N480" s="17" t="str">
        <f t="shared" si="83"/>
        <v/>
      </c>
      <c r="O480" s="18" t="str">
        <f t="shared" si="84"/>
        <v/>
      </c>
      <c r="Q480" s="54">
        <f>Таблица25544[[#This Row],[Витрина]]*11%</f>
        <v>0</v>
      </c>
      <c r="R480" s="56">
        <f>Таблица25544[[#This Row],[Витрина]]-Q480</f>
        <v>0</v>
      </c>
      <c r="S480" s="57">
        <f>Таблица25544[[#This Row],[Витрина]]*8%</f>
        <v>0</v>
      </c>
      <c r="T480" s="56">
        <f>Таблица25544[[#This Row],[Витрина]]-(Q480+S480)</f>
        <v>0</v>
      </c>
    </row>
    <row r="481" spans="1:20" hidden="1">
      <c r="A481" s="24" t="s">
        <v>459</v>
      </c>
      <c r="B481" s="10">
        <v>4800</v>
      </c>
      <c r="D481" s="11" t="str">
        <f t="shared" si="62"/>
        <v/>
      </c>
      <c r="E481" s="14"/>
      <c r="F481" s="13" t="str">
        <f t="shared" si="78"/>
        <v/>
      </c>
      <c r="G481" s="22">
        <v>1.7999999999999999E-2</v>
      </c>
      <c r="H481" s="13" t="str">
        <f t="shared" si="79"/>
        <v/>
      </c>
      <c r="I481" s="11"/>
      <c r="J481" s="14">
        <v>0</v>
      </c>
      <c r="K481" s="15" t="str">
        <f t="shared" si="80"/>
        <v/>
      </c>
      <c r="L481" s="16">
        <f t="shared" si="81"/>
        <v>0</v>
      </c>
      <c r="M481" s="11" t="str">
        <f t="shared" si="82"/>
        <v/>
      </c>
      <c r="N481" s="17" t="str">
        <f t="shared" si="83"/>
        <v/>
      </c>
      <c r="O481" s="18" t="str">
        <f t="shared" si="84"/>
        <v/>
      </c>
      <c r="Q481" s="54">
        <f>Таблица25544[[#This Row],[Витрина]]*11%</f>
        <v>0</v>
      </c>
      <c r="R481" s="56">
        <f>Таблица25544[[#This Row],[Витрина]]-Q481</f>
        <v>0</v>
      </c>
      <c r="S481" s="57">
        <f>Таблица25544[[#This Row],[Витрина]]*8%</f>
        <v>0</v>
      </c>
      <c r="T481" s="56">
        <f>Таблица25544[[#This Row],[Витрина]]-(Q481+S481)</f>
        <v>0</v>
      </c>
    </row>
    <row r="482" spans="1:20" hidden="1">
      <c r="A482" s="30" t="s">
        <v>460</v>
      </c>
      <c r="D482" s="11" t="str">
        <f t="shared" si="62"/>
        <v/>
      </c>
      <c r="E482" s="14"/>
      <c r="F482" s="13" t="str">
        <f t="shared" si="78"/>
        <v/>
      </c>
      <c r="G482" s="22">
        <v>1.7999999999999999E-2</v>
      </c>
      <c r="H482" s="13" t="str">
        <f t="shared" si="79"/>
        <v/>
      </c>
      <c r="I482" s="11"/>
      <c r="J482" s="14">
        <v>0</v>
      </c>
      <c r="K482" s="15" t="str">
        <f t="shared" si="80"/>
        <v/>
      </c>
      <c r="L482" s="16">
        <f t="shared" si="81"/>
        <v>0</v>
      </c>
      <c r="M482" s="11" t="str">
        <f t="shared" si="82"/>
        <v/>
      </c>
      <c r="N482" s="17" t="str">
        <f t="shared" si="83"/>
        <v/>
      </c>
      <c r="O482" s="18" t="str">
        <f t="shared" si="84"/>
        <v/>
      </c>
      <c r="Q482" s="54">
        <f>Таблица25544[[#This Row],[Витрина]]*11%</f>
        <v>0</v>
      </c>
      <c r="R482" s="56">
        <f>Таблица25544[[#This Row],[Витрина]]-Q482</f>
        <v>0</v>
      </c>
      <c r="S482" s="57">
        <f>Таблица25544[[#This Row],[Витрина]]*8%</f>
        <v>0</v>
      </c>
      <c r="T482" s="56">
        <f>Таблица25544[[#This Row],[Витрина]]-(Q482+S482)</f>
        <v>0</v>
      </c>
    </row>
    <row r="483" spans="1:20" hidden="1">
      <c r="A483" s="24" t="s">
        <v>461</v>
      </c>
      <c r="B483" s="10">
        <v>10300</v>
      </c>
      <c r="D483" s="11" t="str">
        <f t="shared" si="62"/>
        <v/>
      </c>
      <c r="E483" s="14"/>
      <c r="F483" s="13" t="str">
        <f t="shared" si="78"/>
        <v/>
      </c>
      <c r="G483" s="22">
        <v>1.7999999999999999E-2</v>
      </c>
      <c r="H483" s="13" t="str">
        <f t="shared" si="79"/>
        <v/>
      </c>
      <c r="I483" s="11"/>
      <c r="J483" s="14">
        <v>0</v>
      </c>
      <c r="K483" s="15" t="str">
        <f t="shared" si="80"/>
        <v/>
      </c>
      <c r="L483" s="16">
        <f t="shared" si="81"/>
        <v>0</v>
      </c>
      <c r="M483" s="11" t="str">
        <f t="shared" si="82"/>
        <v/>
      </c>
      <c r="N483" s="17" t="str">
        <f t="shared" si="83"/>
        <v/>
      </c>
      <c r="O483" s="18" t="str">
        <f t="shared" si="84"/>
        <v/>
      </c>
      <c r="Q483" s="54">
        <f>Таблица25544[[#This Row],[Витрина]]*11%</f>
        <v>0</v>
      </c>
      <c r="R483" s="56">
        <f>Таблица25544[[#This Row],[Витрина]]-Q483</f>
        <v>0</v>
      </c>
      <c r="S483" s="57">
        <f>Таблица25544[[#This Row],[Витрина]]*8%</f>
        <v>0</v>
      </c>
      <c r="T483" s="56">
        <f>Таблица25544[[#This Row],[Витрина]]-(Q483+S483)</f>
        <v>0</v>
      </c>
    </row>
    <row r="484" spans="1:20" hidden="1">
      <c r="A484" s="24" t="s">
        <v>462</v>
      </c>
      <c r="B484" s="10">
        <v>10300</v>
      </c>
      <c r="D484" s="11" t="str">
        <f t="shared" si="62"/>
        <v/>
      </c>
      <c r="E484" s="14"/>
      <c r="F484" s="13" t="str">
        <f t="shared" si="78"/>
        <v/>
      </c>
      <c r="G484" s="22">
        <v>1.7999999999999999E-2</v>
      </c>
      <c r="H484" s="13" t="str">
        <f t="shared" si="79"/>
        <v/>
      </c>
      <c r="I484" s="11"/>
      <c r="J484" s="14">
        <v>0</v>
      </c>
      <c r="K484" s="15" t="str">
        <f t="shared" si="80"/>
        <v/>
      </c>
      <c r="L484" s="16">
        <f t="shared" si="81"/>
        <v>0</v>
      </c>
      <c r="M484" s="11" t="str">
        <f t="shared" si="82"/>
        <v/>
      </c>
      <c r="N484" s="17" t="str">
        <f t="shared" si="83"/>
        <v/>
      </c>
      <c r="O484" s="18" t="str">
        <f t="shared" si="84"/>
        <v/>
      </c>
      <c r="Q484" s="54">
        <f>Таблица25544[[#This Row],[Витрина]]*11%</f>
        <v>0</v>
      </c>
      <c r="R484" s="56">
        <f>Таблица25544[[#This Row],[Витрина]]-Q484</f>
        <v>0</v>
      </c>
      <c r="S484" s="57">
        <f>Таблица25544[[#This Row],[Витрина]]*8%</f>
        <v>0</v>
      </c>
      <c r="T484" s="56">
        <f>Таблица25544[[#This Row],[Витрина]]-(Q484+S484)</f>
        <v>0</v>
      </c>
    </row>
    <row r="485" spans="1:20" hidden="1">
      <c r="A485" s="24" t="s">
        <v>463</v>
      </c>
      <c r="B485" s="10">
        <v>10300</v>
      </c>
      <c r="D485" s="11" t="str">
        <f t="shared" si="62"/>
        <v/>
      </c>
      <c r="E485" s="14"/>
      <c r="F485" s="13" t="str">
        <f t="shared" si="78"/>
        <v/>
      </c>
      <c r="G485" s="22">
        <v>1.7999999999999999E-2</v>
      </c>
      <c r="H485" s="13" t="str">
        <f t="shared" si="79"/>
        <v/>
      </c>
      <c r="I485" s="11"/>
      <c r="J485" s="14">
        <v>0</v>
      </c>
      <c r="K485" s="15" t="str">
        <f t="shared" si="80"/>
        <v/>
      </c>
      <c r="L485" s="16">
        <f t="shared" si="81"/>
        <v>0</v>
      </c>
      <c r="M485" s="11" t="str">
        <f t="shared" si="82"/>
        <v/>
      </c>
      <c r="N485" s="17" t="str">
        <f t="shared" si="83"/>
        <v/>
      </c>
      <c r="O485" s="18" t="str">
        <f t="shared" si="84"/>
        <v/>
      </c>
      <c r="Q485" s="54">
        <f>Таблица25544[[#This Row],[Витрина]]*11%</f>
        <v>0</v>
      </c>
      <c r="R485" s="56">
        <f>Таблица25544[[#This Row],[Витрина]]-Q485</f>
        <v>0</v>
      </c>
      <c r="S485" s="57">
        <f>Таблица25544[[#This Row],[Витрина]]*8%</f>
        <v>0</v>
      </c>
      <c r="T485" s="56">
        <f>Таблица25544[[#This Row],[Витрина]]-(Q485+S485)</f>
        <v>0</v>
      </c>
    </row>
    <row r="486" spans="1:20" hidden="1">
      <c r="D486" s="11" t="str">
        <f t="shared" si="62"/>
        <v/>
      </c>
      <c r="E486" s="14"/>
      <c r="F486" s="13" t="str">
        <f t="shared" si="78"/>
        <v/>
      </c>
      <c r="G486" s="22">
        <v>1.7999999999999999E-2</v>
      </c>
      <c r="H486" s="13" t="str">
        <f t="shared" si="79"/>
        <v/>
      </c>
      <c r="I486" s="11"/>
      <c r="J486" s="14">
        <v>0</v>
      </c>
      <c r="K486" s="15" t="str">
        <f t="shared" si="80"/>
        <v/>
      </c>
      <c r="L486" s="16">
        <f t="shared" si="81"/>
        <v>0</v>
      </c>
      <c r="M486" s="11" t="str">
        <f t="shared" si="82"/>
        <v/>
      </c>
      <c r="N486" s="17" t="str">
        <f t="shared" si="83"/>
        <v/>
      </c>
      <c r="O486" s="18" t="str">
        <f t="shared" si="84"/>
        <v/>
      </c>
      <c r="Q486" s="54">
        <f>Таблица25544[[#This Row],[Витрина]]*11%</f>
        <v>0</v>
      </c>
      <c r="R486" s="56">
        <f>Таблица25544[[#This Row],[Витрина]]-Q486</f>
        <v>0</v>
      </c>
      <c r="S486" s="57">
        <f>Таблица25544[[#This Row],[Витрина]]*8%</f>
        <v>0</v>
      </c>
      <c r="T486" s="56">
        <f>Таблица25544[[#This Row],[Витрина]]-(Q486+S486)</f>
        <v>0</v>
      </c>
    </row>
    <row r="487" spans="1:20" hidden="1">
      <c r="A487" s="24" t="s">
        <v>464</v>
      </c>
      <c r="B487" s="10">
        <v>14500</v>
      </c>
      <c r="D487" s="11" t="str">
        <f t="shared" si="62"/>
        <v/>
      </c>
      <c r="E487" s="14"/>
      <c r="F487" s="13" t="str">
        <f t="shared" si="78"/>
        <v/>
      </c>
      <c r="G487" s="22">
        <v>1.7999999999999999E-2</v>
      </c>
      <c r="H487" s="13" t="str">
        <f t="shared" si="79"/>
        <v/>
      </c>
      <c r="I487" s="11"/>
      <c r="J487" s="14">
        <v>0</v>
      </c>
      <c r="K487" s="15" t="str">
        <f t="shared" si="80"/>
        <v/>
      </c>
      <c r="L487" s="16">
        <f t="shared" si="81"/>
        <v>0</v>
      </c>
      <c r="M487" s="11" t="str">
        <f t="shared" si="82"/>
        <v/>
      </c>
      <c r="N487" s="17" t="str">
        <f t="shared" si="83"/>
        <v/>
      </c>
      <c r="O487" s="18" t="str">
        <f t="shared" si="84"/>
        <v/>
      </c>
      <c r="Q487" s="54">
        <f>Таблица25544[[#This Row],[Витрина]]*11%</f>
        <v>0</v>
      </c>
      <c r="R487" s="56">
        <f>Таблица25544[[#This Row],[Витрина]]-Q487</f>
        <v>0</v>
      </c>
      <c r="S487" s="57">
        <f>Таблица25544[[#This Row],[Витрина]]*8%</f>
        <v>0</v>
      </c>
      <c r="T487" s="56">
        <f>Таблица25544[[#This Row],[Витрина]]-(Q487+S487)</f>
        <v>0</v>
      </c>
    </row>
    <row r="488" spans="1:20" hidden="1">
      <c r="A488" s="24" t="s">
        <v>465</v>
      </c>
      <c r="B488" s="10">
        <v>14500</v>
      </c>
      <c r="D488" s="11" t="str">
        <f t="shared" si="62"/>
        <v/>
      </c>
      <c r="E488" s="14"/>
      <c r="F488" s="13" t="str">
        <f t="shared" si="78"/>
        <v/>
      </c>
      <c r="G488" s="22">
        <v>1.7999999999999999E-2</v>
      </c>
      <c r="H488" s="13" t="str">
        <f t="shared" si="79"/>
        <v/>
      </c>
      <c r="I488" s="11"/>
      <c r="J488" s="14">
        <v>0</v>
      </c>
      <c r="K488" s="15" t="str">
        <f t="shared" si="80"/>
        <v/>
      </c>
      <c r="L488" s="16">
        <f t="shared" si="81"/>
        <v>0</v>
      </c>
      <c r="M488" s="11" t="str">
        <f t="shared" si="82"/>
        <v/>
      </c>
      <c r="N488" s="17" t="str">
        <f t="shared" si="83"/>
        <v/>
      </c>
      <c r="O488" s="18" t="str">
        <f t="shared" si="84"/>
        <v/>
      </c>
      <c r="Q488" s="54">
        <f>Таблица25544[[#This Row],[Витрина]]*11%</f>
        <v>0</v>
      </c>
      <c r="R488" s="56">
        <f>Таблица25544[[#This Row],[Витрина]]-Q488</f>
        <v>0</v>
      </c>
      <c r="S488" s="57">
        <f>Таблица25544[[#This Row],[Витрина]]*8%</f>
        <v>0</v>
      </c>
      <c r="T488" s="56">
        <f>Таблица25544[[#This Row],[Витрина]]-(Q488+S488)</f>
        <v>0</v>
      </c>
    </row>
    <row r="489" spans="1:20" hidden="1">
      <c r="A489" s="24" t="s">
        <v>466</v>
      </c>
      <c r="B489" s="10">
        <v>14500</v>
      </c>
      <c r="D489" s="11" t="str">
        <f t="shared" si="62"/>
        <v/>
      </c>
      <c r="E489" s="14"/>
      <c r="F489" s="13" t="str">
        <f t="shared" si="78"/>
        <v/>
      </c>
      <c r="G489" s="22">
        <v>1.7999999999999999E-2</v>
      </c>
      <c r="H489" s="13" t="str">
        <f t="shared" si="79"/>
        <v/>
      </c>
      <c r="I489" s="11"/>
      <c r="J489" s="14">
        <v>0</v>
      </c>
      <c r="K489" s="15" t="str">
        <f t="shared" si="80"/>
        <v/>
      </c>
      <c r="L489" s="16">
        <f t="shared" si="81"/>
        <v>0</v>
      </c>
      <c r="M489" s="11" t="str">
        <f t="shared" si="82"/>
        <v/>
      </c>
      <c r="N489" s="17" t="str">
        <f t="shared" si="83"/>
        <v/>
      </c>
      <c r="O489" s="18" t="str">
        <f t="shared" si="84"/>
        <v/>
      </c>
      <c r="Q489" s="54">
        <f>Таблица25544[[#This Row],[Витрина]]*11%</f>
        <v>0</v>
      </c>
      <c r="R489" s="56">
        <f>Таблица25544[[#This Row],[Витрина]]-Q489</f>
        <v>0</v>
      </c>
      <c r="S489" s="57">
        <f>Таблица25544[[#This Row],[Витрина]]*8%</f>
        <v>0</v>
      </c>
      <c r="T489" s="56">
        <f>Таблица25544[[#This Row],[Витрина]]-(Q489+S489)</f>
        <v>0</v>
      </c>
    </row>
    <row r="490" spans="1:20" hidden="1">
      <c r="D490" s="11" t="str">
        <f t="shared" si="62"/>
        <v/>
      </c>
      <c r="E490" s="14"/>
      <c r="F490" s="13" t="str">
        <f t="shared" si="78"/>
        <v/>
      </c>
      <c r="G490" s="22">
        <v>1.7999999999999999E-2</v>
      </c>
      <c r="H490" s="13" t="str">
        <f t="shared" si="79"/>
        <v/>
      </c>
      <c r="I490" s="11"/>
      <c r="J490" s="14">
        <v>0</v>
      </c>
      <c r="K490" s="15" t="str">
        <f t="shared" si="80"/>
        <v/>
      </c>
      <c r="L490" s="16">
        <f t="shared" si="81"/>
        <v>0</v>
      </c>
      <c r="M490" s="11" t="str">
        <f t="shared" si="82"/>
        <v/>
      </c>
      <c r="N490" s="17" t="str">
        <f t="shared" si="83"/>
        <v/>
      </c>
      <c r="O490" s="18" t="str">
        <f t="shared" si="84"/>
        <v/>
      </c>
      <c r="Q490" s="54">
        <f>Таблица25544[[#This Row],[Витрина]]*11%</f>
        <v>0</v>
      </c>
      <c r="R490" s="56">
        <f>Таблица25544[[#This Row],[Витрина]]-Q490</f>
        <v>0</v>
      </c>
      <c r="S490" s="57">
        <f>Таблица25544[[#This Row],[Витрина]]*8%</f>
        <v>0</v>
      </c>
      <c r="T490" s="56">
        <f>Таблица25544[[#This Row],[Витрина]]-(Q490+S490)</f>
        <v>0</v>
      </c>
    </row>
    <row r="491" spans="1:20" hidden="1">
      <c r="A491" s="24" t="s">
        <v>467</v>
      </c>
      <c r="B491" s="10">
        <v>14300</v>
      </c>
      <c r="D491" s="11" t="str">
        <f t="shared" si="62"/>
        <v/>
      </c>
      <c r="E491" s="14"/>
      <c r="F491" s="13" t="str">
        <f t="shared" si="78"/>
        <v/>
      </c>
      <c r="G491" s="22">
        <v>1.7999999999999999E-2</v>
      </c>
      <c r="H491" s="13" t="str">
        <f t="shared" si="79"/>
        <v/>
      </c>
      <c r="I491" s="11"/>
      <c r="J491" s="14">
        <v>0</v>
      </c>
      <c r="K491" s="15" t="str">
        <f t="shared" si="80"/>
        <v/>
      </c>
      <c r="L491" s="16">
        <f t="shared" si="81"/>
        <v>0</v>
      </c>
      <c r="M491" s="11" t="str">
        <f t="shared" si="82"/>
        <v/>
      </c>
      <c r="N491" s="17" t="str">
        <f t="shared" si="83"/>
        <v/>
      </c>
      <c r="O491" s="18" t="str">
        <f t="shared" si="84"/>
        <v/>
      </c>
      <c r="Q491" s="54">
        <f>Таблица25544[[#This Row],[Витрина]]*11%</f>
        <v>0</v>
      </c>
      <c r="R491" s="56">
        <f>Таблица25544[[#This Row],[Витрина]]-Q491</f>
        <v>0</v>
      </c>
      <c r="S491" s="57">
        <f>Таблица25544[[#This Row],[Витрина]]*8%</f>
        <v>0</v>
      </c>
      <c r="T491" s="56">
        <f>Таблица25544[[#This Row],[Витрина]]-(Q491+S491)</f>
        <v>0</v>
      </c>
    </row>
    <row r="492" spans="1:20" hidden="1">
      <c r="A492" s="24" t="s">
        <v>468</v>
      </c>
      <c r="B492" s="10">
        <v>14300</v>
      </c>
      <c r="D492" s="11" t="str">
        <f t="shared" si="62"/>
        <v/>
      </c>
      <c r="E492" s="14"/>
      <c r="F492" s="13" t="str">
        <f t="shared" si="78"/>
        <v/>
      </c>
      <c r="G492" s="22">
        <v>1.7999999999999999E-2</v>
      </c>
      <c r="H492" s="13" t="str">
        <f t="shared" si="79"/>
        <v/>
      </c>
      <c r="I492" s="11"/>
      <c r="J492" s="14">
        <v>0</v>
      </c>
      <c r="K492" s="15" t="str">
        <f t="shared" si="80"/>
        <v/>
      </c>
      <c r="L492" s="16">
        <f t="shared" si="81"/>
        <v>0</v>
      </c>
      <c r="M492" s="11" t="str">
        <f t="shared" si="82"/>
        <v/>
      </c>
      <c r="N492" s="17" t="str">
        <f t="shared" si="83"/>
        <v/>
      </c>
      <c r="O492" s="18" t="str">
        <f t="shared" si="84"/>
        <v/>
      </c>
      <c r="Q492" s="54">
        <f>Таблица25544[[#This Row],[Витрина]]*11%</f>
        <v>0</v>
      </c>
      <c r="R492" s="56">
        <f>Таблица25544[[#This Row],[Витрина]]-Q492</f>
        <v>0</v>
      </c>
      <c r="S492" s="57">
        <f>Таблица25544[[#This Row],[Витрина]]*8%</f>
        <v>0</v>
      </c>
      <c r="T492" s="56">
        <f>Таблица25544[[#This Row],[Витрина]]-(Q492+S492)</f>
        <v>0</v>
      </c>
    </row>
    <row r="493" spans="1:20" hidden="1">
      <c r="D493" s="11" t="str">
        <f t="shared" si="62"/>
        <v/>
      </c>
      <c r="E493" s="14"/>
      <c r="F493" s="13" t="str">
        <f t="shared" si="78"/>
        <v/>
      </c>
      <c r="G493" s="22">
        <v>1.7999999999999999E-2</v>
      </c>
      <c r="H493" s="13" t="str">
        <f t="shared" si="79"/>
        <v/>
      </c>
      <c r="I493" s="11"/>
      <c r="J493" s="14">
        <v>0</v>
      </c>
      <c r="K493" s="15" t="str">
        <f t="shared" si="80"/>
        <v/>
      </c>
      <c r="L493" s="16">
        <f t="shared" si="81"/>
        <v>0</v>
      </c>
      <c r="M493" s="11" t="str">
        <f t="shared" si="82"/>
        <v/>
      </c>
      <c r="N493" s="17" t="str">
        <f t="shared" si="83"/>
        <v/>
      </c>
      <c r="O493" s="18" t="str">
        <f t="shared" si="84"/>
        <v/>
      </c>
      <c r="Q493" s="54">
        <f>Таблица25544[[#This Row],[Витрина]]*11%</f>
        <v>0</v>
      </c>
      <c r="R493" s="56">
        <f>Таблица25544[[#This Row],[Витрина]]-Q493</f>
        <v>0</v>
      </c>
      <c r="S493" s="57">
        <f>Таблица25544[[#This Row],[Витрина]]*8%</f>
        <v>0</v>
      </c>
      <c r="T493" s="56">
        <f>Таблица25544[[#This Row],[Витрина]]-(Q493+S493)</f>
        <v>0</v>
      </c>
    </row>
    <row r="494" spans="1:20" hidden="1">
      <c r="A494" s="24" t="s">
        <v>469</v>
      </c>
      <c r="B494" s="10">
        <v>23000</v>
      </c>
      <c r="D494" s="11" t="str">
        <f t="shared" si="62"/>
        <v/>
      </c>
      <c r="E494" s="14"/>
      <c r="F494" s="13" t="str">
        <f t="shared" si="78"/>
        <v/>
      </c>
      <c r="G494" s="22">
        <v>1.7999999999999999E-2</v>
      </c>
      <c r="H494" s="13" t="str">
        <f t="shared" si="79"/>
        <v/>
      </c>
      <c r="I494" s="11"/>
      <c r="J494" s="14">
        <v>0</v>
      </c>
      <c r="K494" s="15" t="str">
        <f t="shared" si="80"/>
        <v/>
      </c>
      <c r="L494" s="16">
        <f t="shared" si="81"/>
        <v>0</v>
      </c>
      <c r="M494" s="11" t="str">
        <f t="shared" si="82"/>
        <v/>
      </c>
      <c r="N494" s="17" t="str">
        <f t="shared" si="83"/>
        <v/>
      </c>
      <c r="O494" s="18" t="str">
        <f t="shared" si="84"/>
        <v/>
      </c>
      <c r="Q494" s="54">
        <f>Таблица25544[[#This Row],[Витрина]]*11%</f>
        <v>0</v>
      </c>
      <c r="R494" s="56">
        <f>Таблица25544[[#This Row],[Витрина]]-Q494</f>
        <v>0</v>
      </c>
      <c r="S494" s="57">
        <f>Таблица25544[[#This Row],[Витрина]]*8%</f>
        <v>0</v>
      </c>
      <c r="T494" s="56">
        <f>Таблица25544[[#This Row],[Витрина]]-(Q494+S494)</f>
        <v>0</v>
      </c>
    </row>
    <row r="495" spans="1:20" hidden="1">
      <c r="A495" s="24" t="s">
        <v>470</v>
      </c>
      <c r="B495" s="10">
        <v>23000</v>
      </c>
      <c r="D495" s="11" t="str">
        <f t="shared" si="62"/>
        <v/>
      </c>
      <c r="E495" s="14"/>
      <c r="F495" s="13" t="str">
        <f t="shared" si="78"/>
        <v/>
      </c>
      <c r="G495" s="22">
        <v>1.7999999999999999E-2</v>
      </c>
      <c r="H495" s="13" t="str">
        <f t="shared" si="79"/>
        <v/>
      </c>
      <c r="I495" s="11"/>
      <c r="J495" s="14">
        <v>0</v>
      </c>
      <c r="K495" s="15" t="str">
        <f t="shared" si="80"/>
        <v/>
      </c>
      <c r="L495" s="16">
        <f t="shared" si="81"/>
        <v>0</v>
      </c>
      <c r="M495" s="11" t="str">
        <f t="shared" si="82"/>
        <v/>
      </c>
      <c r="N495" s="17" t="str">
        <f t="shared" si="83"/>
        <v/>
      </c>
      <c r="O495" s="18" t="str">
        <f t="shared" si="84"/>
        <v/>
      </c>
      <c r="Q495" s="54">
        <f>Таблица25544[[#This Row],[Витрина]]*11%</f>
        <v>0</v>
      </c>
      <c r="R495" s="56">
        <f>Таблица25544[[#This Row],[Витрина]]-Q495</f>
        <v>0</v>
      </c>
      <c r="S495" s="57">
        <f>Таблица25544[[#This Row],[Витрина]]*8%</f>
        <v>0</v>
      </c>
      <c r="T495" s="56">
        <f>Таблица25544[[#This Row],[Витрина]]-(Q495+S495)</f>
        <v>0</v>
      </c>
    </row>
    <row r="496" spans="1:20" hidden="1">
      <c r="A496" s="24" t="s">
        <v>471</v>
      </c>
      <c r="B496" s="10">
        <v>25300</v>
      </c>
      <c r="D496" s="11" t="str">
        <f t="shared" si="62"/>
        <v/>
      </c>
      <c r="E496" s="14"/>
      <c r="F496" s="13" t="str">
        <f t="shared" si="78"/>
        <v/>
      </c>
      <c r="G496" s="22">
        <v>1.7999999999999999E-2</v>
      </c>
      <c r="H496" s="13" t="str">
        <f t="shared" si="79"/>
        <v/>
      </c>
      <c r="I496" s="11"/>
      <c r="J496" s="14">
        <v>0</v>
      </c>
      <c r="K496" s="15" t="str">
        <f t="shared" si="80"/>
        <v/>
      </c>
      <c r="L496" s="16">
        <f t="shared" si="81"/>
        <v>0</v>
      </c>
      <c r="M496" s="11" t="str">
        <f t="shared" si="82"/>
        <v/>
      </c>
      <c r="N496" s="17" t="str">
        <f t="shared" si="83"/>
        <v/>
      </c>
      <c r="O496" s="18" t="str">
        <f t="shared" si="84"/>
        <v/>
      </c>
      <c r="Q496" s="54">
        <f>Таблица25544[[#This Row],[Витрина]]*11%</f>
        <v>0</v>
      </c>
      <c r="R496" s="56">
        <f>Таблица25544[[#This Row],[Витрина]]-Q496</f>
        <v>0</v>
      </c>
      <c r="S496" s="57">
        <f>Таблица25544[[#This Row],[Витрина]]*8%</f>
        <v>0</v>
      </c>
      <c r="T496" s="56">
        <f>Таблица25544[[#This Row],[Витрина]]-(Q496+S496)</f>
        <v>0</v>
      </c>
    </row>
    <row r="497" spans="1:20" hidden="1">
      <c r="A497" s="24" t="s">
        <v>472</v>
      </c>
      <c r="B497" s="10">
        <v>25300</v>
      </c>
      <c r="D497" s="11" t="str">
        <f t="shared" si="62"/>
        <v/>
      </c>
      <c r="E497" s="14"/>
      <c r="F497" s="13" t="str">
        <f t="shared" si="78"/>
        <v/>
      </c>
      <c r="G497" s="22">
        <v>1.7999999999999999E-2</v>
      </c>
      <c r="H497" s="13" t="str">
        <f t="shared" si="79"/>
        <v/>
      </c>
      <c r="I497" s="11"/>
      <c r="J497" s="14">
        <v>0</v>
      </c>
      <c r="K497" s="15" t="str">
        <f t="shared" si="80"/>
        <v/>
      </c>
      <c r="L497" s="16">
        <f t="shared" si="81"/>
        <v>0</v>
      </c>
      <c r="M497" s="11" t="str">
        <f t="shared" si="82"/>
        <v/>
      </c>
      <c r="N497" s="17" t="str">
        <f t="shared" si="83"/>
        <v/>
      </c>
      <c r="O497" s="18" t="str">
        <f t="shared" si="84"/>
        <v/>
      </c>
      <c r="Q497" s="54">
        <f>Таблица25544[[#This Row],[Витрина]]*11%</f>
        <v>0</v>
      </c>
      <c r="R497" s="56">
        <f>Таблица25544[[#This Row],[Витрина]]-Q497</f>
        <v>0</v>
      </c>
      <c r="S497" s="57">
        <f>Таблица25544[[#This Row],[Витрина]]*8%</f>
        <v>0</v>
      </c>
      <c r="T497" s="56">
        <f>Таблица25544[[#This Row],[Витрина]]-(Q497+S497)</f>
        <v>0</v>
      </c>
    </row>
    <row r="498" spans="1:20" hidden="1">
      <c r="D498" s="11" t="str">
        <f t="shared" si="62"/>
        <v/>
      </c>
      <c r="E498" s="14"/>
      <c r="F498" s="13" t="str">
        <f t="shared" si="78"/>
        <v/>
      </c>
      <c r="G498" s="22">
        <v>1.7999999999999999E-2</v>
      </c>
      <c r="H498" s="13" t="str">
        <f t="shared" si="79"/>
        <v/>
      </c>
      <c r="I498" s="11"/>
      <c r="J498" s="14">
        <v>0</v>
      </c>
      <c r="K498" s="15" t="str">
        <f t="shared" si="80"/>
        <v/>
      </c>
      <c r="L498" s="16">
        <f t="shared" si="81"/>
        <v>0</v>
      </c>
      <c r="M498" s="11" t="str">
        <f t="shared" si="82"/>
        <v/>
      </c>
      <c r="N498" s="17" t="str">
        <f t="shared" si="83"/>
        <v/>
      </c>
      <c r="O498" s="18" t="str">
        <f t="shared" si="84"/>
        <v/>
      </c>
      <c r="Q498" s="54">
        <f>Таблица25544[[#This Row],[Витрина]]*11%</f>
        <v>0</v>
      </c>
      <c r="R498" s="56">
        <f>Таблица25544[[#This Row],[Витрина]]-Q498</f>
        <v>0</v>
      </c>
      <c r="S498" s="57">
        <f>Таблица25544[[#This Row],[Витрина]]*8%</f>
        <v>0</v>
      </c>
      <c r="T498" s="56">
        <f>Таблица25544[[#This Row],[Витрина]]-(Q498+S498)</f>
        <v>0</v>
      </c>
    </row>
    <row r="499" spans="1:20" hidden="1">
      <c r="A499" s="24" t="s">
        <v>473</v>
      </c>
      <c r="B499" s="10">
        <v>28400</v>
      </c>
      <c r="D499" s="11" t="str">
        <f t="shared" si="62"/>
        <v/>
      </c>
      <c r="E499" s="14"/>
      <c r="F499" s="13" t="str">
        <f t="shared" si="78"/>
        <v/>
      </c>
      <c r="G499" s="22">
        <v>1.7999999999999999E-2</v>
      </c>
      <c r="H499" s="13" t="str">
        <f t="shared" si="79"/>
        <v/>
      </c>
      <c r="I499" s="11"/>
      <c r="J499" s="14">
        <v>0</v>
      </c>
      <c r="K499" s="15" t="str">
        <f t="shared" si="80"/>
        <v/>
      </c>
      <c r="L499" s="16">
        <f t="shared" si="81"/>
        <v>0</v>
      </c>
      <c r="M499" s="11" t="str">
        <f t="shared" si="82"/>
        <v/>
      </c>
      <c r="N499" s="17" t="str">
        <f t="shared" si="83"/>
        <v/>
      </c>
      <c r="O499" s="18" t="str">
        <f t="shared" si="84"/>
        <v/>
      </c>
      <c r="Q499" s="54">
        <f>Таблица25544[[#This Row],[Витрина]]*11%</f>
        <v>0</v>
      </c>
      <c r="R499" s="56">
        <f>Таблица25544[[#This Row],[Витрина]]-Q499</f>
        <v>0</v>
      </c>
      <c r="S499" s="57">
        <f>Таблица25544[[#This Row],[Витрина]]*8%</f>
        <v>0</v>
      </c>
      <c r="T499" s="56">
        <f>Таблица25544[[#This Row],[Витрина]]-(Q499+S499)</f>
        <v>0</v>
      </c>
    </row>
    <row r="500" spans="1:20" hidden="1">
      <c r="A500" s="24" t="s">
        <v>474</v>
      </c>
      <c r="B500" s="10">
        <v>28200</v>
      </c>
      <c r="D500" s="11" t="str">
        <f t="shared" si="62"/>
        <v/>
      </c>
      <c r="E500" s="14"/>
      <c r="F500" s="13" t="str">
        <f t="shared" si="78"/>
        <v/>
      </c>
      <c r="G500" s="22">
        <v>1.7999999999999999E-2</v>
      </c>
      <c r="H500" s="13" t="str">
        <f t="shared" si="79"/>
        <v/>
      </c>
      <c r="I500" s="11"/>
      <c r="J500" s="14">
        <v>0</v>
      </c>
      <c r="K500" s="15" t="str">
        <f t="shared" si="80"/>
        <v/>
      </c>
      <c r="L500" s="16">
        <f t="shared" si="81"/>
        <v>0</v>
      </c>
      <c r="M500" s="11" t="str">
        <f t="shared" si="82"/>
        <v/>
      </c>
      <c r="N500" s="17" t="str">
        <f t="shared" si="83"/>
        <v/>
      </c>
      <c r="O500" s="18" t="str">
        <f t="shared" si="84"/>
        <v/>
      </c>
      <c r="Q500" s="54">
        <f>Таблица25544[[#This Row],[Витрина]]*11%</f>
        <v>0</v>
      </c>
      <c r="R500" s="56">
        <f>Таблица25544[[#This Row],[Витрина]]-Q500</f>
        <v>0</v>
      </c>
      <c r="S500" s="57">
        <f>Таблица25544[[#This Row],[Витрина]]*8%</f>
        <v>0</v>
      </c>
      <c r="T500" s="56">
        <f>Таблица25544[[#This Row],[Витрина]]-(Q500+S500)</f>
        <v>0</v>
      </c>
    </row>
    <row r="501" spans="1:20" hidden="1">
      <c r="A501" s="24" t="s">
        <v>475</v>
      </c>
      <c r="B501" s="10">
        <v>28200</v>
      </c>
      <c r="D501" s="11" t="str">
        <f t="shared" si="62"/>
        <v/>
      </c>
      <c r="E501" s="14"/>
      <c r="F501" s="13" t="str">
        <f t="shared" si="78"/>
        <v/>
      </c>
      <c r="G501" s="22">
        <v>1.7999999999999999E-2</v>
      </c>
      <c r="H501" s="13" t="str">
        <f t="shared" si="79"/>
        <v/>
      </c>
      <c r="I501" s="11"/>
      <c r="J501" s="14">
        <v>0</v>
      </c>
      <c r="K501" s="15" t="str">
        <f t="shared" si="80"/>
        <v/>
      </c>
      <c r="L501" s="16">
        <f t="shared" si="81"/>
        <v>0</v>
      </c>
      <c r="M501" s="11" t="str">
        <f t="shared" si="82"/>
        <v/>
      </c>
      <c r="N501" s="17" t="str">
        <f t="shared" si="83"/>
        <v/>
      </c>
      <c r="O501" s="18" t="str">
        <f t="shared" si="84"/>
        <v/>
      </c>
      <c r="Q501" s="54">
        <f>Таблица25544[[#This Row],[Витрина]]*11%</f>
        <v>0</v>
      </c>
      <c r="R501" s="56">
        <f>Таблица25544[[#This Row],[Витрина]]-Q501</f>
        <v>0</v>
      </c>
      <c r="S501" s="57">
        <f>Таблица25544[[#This Row],[Витрина]]*8%</f>
        <v>0</v>
      </c>
      <c r="T501" s="56">
        <f>Таблица25544[[#This Row],[Витрина]]-(Q501+S501)</f>
        <v>0</v>
      </c>
    </row>
    <row r="502" spans="1:20" hidden="1">
      <c r="A502" s="24" t="s">
        <v>476</v>
      </c>
      <c r="B502" s="10">
        <v>32500</v>
      </c>
      <c r="D502" s="11" t="str">
        <f t="shared" si="62"/>
        <v/>
      </c>
      <c r="E502" s="14"/>
      <c r="F502" s="13" t="str">
        <f t="shared" si="78"/>
        <v/>
      </c>
      <c r="G502" s="22">
        <v>1.7999999999999999E-2</v>
      </c>
      <c r="H502" s="13" t="str">
        <f t="shared" si="79"/>
        <v/>
      </c>
      <c r="I502" s="11"/>
      <c r="J502" s="14">
        <v>0</v>
      </c>
      <c r="K502" s="15" t="str">
        <f t="shared" si="80"/>
        <v/>
      </c>
      <c r="L502" s="16">
        <f t="shared" si="81"/>
        <v>0</v>
      </c>
      <c r="M502" s="11" t="str">
        <f t="shared" si="82"/>
        <v/>
      </c>
      <c r="N502" s="17" t="str">
        <f t="shared" si="83"/>
        <v/>
      </c>
      <c r="O502" s="18" t="str">
        <f t="shared" si="84"/>
        <v/>
      </c>
      <c r="Q502" s="54">
        <f>Таблица25544[[#This Row],[Витрина]]*11%</f>
        <v>0</v>
      </c>
      <c r="R502" s="56">
        <f>Таблица25544[[#This Row],[Витрина]]-Q502</f>
        <v>0</v>
      </c>
      <c r="S502" s="57">
        <f>Таблица25544[[#This Row],[Витрина]]*8%</f>
        <v>0</v>
      </c>
      <c r="T502" s="56">
        <f>Таблица25544[[#This Row],[Витрина]]-(Q502+S502)</f>
        <v>0</v>
      </c>
    </row>
    <row r="503" spans="1:20" hidden="1">
      <c r="A503" s="24" t="s">
        <v>477</v>
      </c>
      <c r="B503" s="10">
        <v>32300</v>
      </c>
      <c r="D503" s="11" t="str">
        <f t="shared" si="62"/>
        <v/>
      </c>
      <c r="E503" s="14"/>
      <c r="F503" s="13" t="str">
        <f t="shared" si="78"/>
        <v/>
      </c>
      <c r="G503" s="22">
        <v>1.7999999999999999E-2</v>
      </c>
      <c r="H503" s="13" t="str">
        <f t="shared" si="79"/>
        <v/>
      </c>
      <c r="I503" s="11"/>
      <c r="J503" s="14">
        <v>0</v>
      </c>
      <c r="K503" s="15" t="str">
        <f t="shared" si="80"/>
        <v/>
      </c>
      <c r="L503" s="16">
        <f t="shared" si="81"/>
        <v>0</v>
      </c>
      <c r="M503" s="11" t="str">
        <f t="shared" si="82"/>
        <v/>
      </c>
      <c r="N503" s="17" t="str">
        <f t="shared" si="83"/>
        <v/>
      </c>
      <c r="O503" s="18" t="str">
        <f t="shared" si="84"/>
        <v/>
      </c>
      <c r="Q503" s="54">
        <f>Таблица25544[[#This Row],[Витрина]]*11%</f>
        <v>0</v>
      </c>
      <c r="R503" s="56">
        <f>Таблица25544[[#This Row],[Витрина]]-Q503</f>
        <v>0</v>
      </c>
      <c r="S503" s="57">
        <f>Таблица25544[[#This Row],[Витрина]]*8%</f>
        <v>0</v>
      </c>
      <c r="T503" s="56">
        <f>Таблица25544[[#This Row],[Витрина]]-(Q503+S503)</f>
        <v>0</v>
      </c>
    </row>
    <row r="504" spans="1:20" hidden="1">
      <c r="A504" s="24" t="s">
        <v>478</v>
      </c>
      <c r="B504" s="10">
        <v>32300</v>
      </c>
      <c r="D504" s="11" t="str">
        <f>IF(AND(F504&lt;&gt;"",H504&lt;&gt;"",I504&lt;&gt;"",K504&lt;&gt;""),F504+H504+I504+K504,"")</f>
        <v/>
      </c>
      <c r="E504" s="14"/>
      <c r="F504" s="13" t="str">
        <f t="shared" si="78"/>
        <v/>
      </c>
      <c r="G504" s="22">
        <v>1.7999999999999999E-2</v>
      </c>
      <c r="H504" s="13" t="str">
        <f t="shared" si="79"/>
        <v/>
      </c>
      <c r="I504" s="11"/>
      <c r="J504" s="14">
        <v>0</v>
      </c>
      <c r="K504" s="15" t="str">
        <f t="shared" si="80"/>
        <v/>
      </c>
      <c r="L504" s="16">
        <f t="shared" si="81"/>
        <v>0</v>
      </c>
      <c r="M504" s="11" t="str">
        <f t="shared" si="82"/>
        <v/>
      </c>
      <c r="N504" s="17" t="str">
        <f t="shared" si="83"/>
        <v/>
      </c>
      <c r="O504" s="18" t="str">
        <f t="shared" si="84"/>
        <v/>
      </c>
      <c r="Q504" s="54">
        <f>Таблица25544[[#This Row],[Витрина]]*11%</f>
        <v>0</v>
      </c>
      <c r="R504" s="56">
        <f>Таблица25544[[#This Row],[Витрина]]-Q504</f>
        <v>0</v>
      </c>
      <c r="S504" s="57">
        <f>Таблица25544[[#This Row],[Витрина]]*8%</f>
        <v>0</v>
      </c>
      <c r="T504" s="56">
        <f>Таблица25544[[#This Row],[Витрина]]-(Q504+S504)</f>
        <v>0</v>
      </c>
    </row>
    <row r="505" spans="1:20" hidden="1">
      <c r="D505" s="11" t="str">
        <f t="shared" ref="D505:D568" si="86">IF(AND(F505&lt;&gt;"",H505&lt;&gt;"",I505&lt;&gt;"",K505&lt;&gt;""),F505+H505+I505+K505,"")</f>
        <v/>
      </c>
      <c r="E505" s="14"/>
      <c r="F505" s="13" t="str">
        <f t="shared" si="78"/>
        <v/>
      </c>
      <c r="G505" s="22">
        <v>1.7999999999999999E-2</v>
      </c>
      <c r="H505" s="13" t="str">
        <f t="shared" si="79"/>
        <v/>
      </c>
      <c r="I505" s="11"/>
      <c r="J505" s="14">
        <v>0</v>
      </c>
      <c r="K505" s="15" t="str">
        <f t="shared" si="80"/>
        <v/>
      </c>
      <c r="L505" s="16">
        <f t="shared" si="81"/>
        <v>0</v>
      </c>
      <c r="M505" s="11" t="str">
        <f t="shared" si="82"/>
        <v/>
      </c>
      <c r="N505" s="17" t="str">
        <f t="shared" si="83"/>
        <v/>
      </c>
      <c r="O505" s="18" t="str">
        <f t="shared" si="84"/>
        <v/>
      </c>
      <c r="Q505" s="54">
        <f>Таблица25544[[#This Row],[Витрина]]*11%</f>
        <v>0</v>
      </c>
      <c r="R505" s="56">
        <f>Таблица25544[[#This Row],[Витрина]]-Q505</f>
        <v>0</v>
      </c>
      <c r="S505" s="57">
        <f>Таблица25544[[#This Row],[Витрина]]*8%</f>
        <v>0</v>
      </c>
      <c r="T505" s="56">
        <f>Таблица25544[[#This Row],[Витрина]]-(Q505+S505)</f>
        <v>0</v>
      </c>
    </row>
    <row r="506" spans="1:20" hidden="1">
      <c r="A506" s="24" t="s">
        <v>479</v>
      </c>
      <c r="B506" s="10">
        <v>39500</v>
      </c>
      <c r="D506" s="11" t="str">
        <f t="shared" si="86"/>
        <v/>
      </c>
      <c r="E506" s="14"/>
      <c r="F506" s="13" t="str">
        <f t="shared" si="78"/>
        <v/>
      </c>
      <c r="G506" s="22">
        <v>1.7999999999999999E-2</v>
      </c>
      <c r="H506" s="13" t="str">
        <f t="shared" si="79"/>
        <v/>
      </c>
      <c r="I506" s="11"/>
      <c r="J506" s="14">
        <v>0</v>
      </c>
      <c r="K506" s="15" t="str">
        <f t="shared" si="80"/>
        <v/>
      </c>
      <c r="L506" s="16">
        <f t="shared" si="81"/>
        <v>0</v>
      </c>
      <c r="M506" s="11" t="str">
        <f t="shared" si="82"/>
        <v/>
      </c>
      <c r="N506" s="17" t="str">
        <f t="shared" si="83"/>
        <v/>
      </c>
      <c r="O506" s="18" t="str">
        <f t="shared" si="84"/>
        <v/>
      </c>
      <c r="Q506" s="54">
        <f>Таблица25544[[#This Row],[Витрина]]*11%</f>
        <v>0</v>
      </c>
      <c r="R506" s="56">
        <f>Таблица25544[[#This Row],[Витрина]]-Q506</f>
        <v>0</v>
      </c>
      <c r="S506" s="57">
        <f>Таблица25544[[#This Row],[Витрина]]*8%</f>
        <v>0</v>
      </c>
      <c r="T506" s="56">
        <f>Таблица25544[[#This Row],[Витрина]]-(Q506+S506)</f>
        <v>0</v>
      </c>
    </row>
    <row r="507" spans="1:20" hidden="1">
      <c r="A507" s="24" t="s">
        <v>480</v>
      </c>
      <c r="B507" s="10">
        <v>39500</v>
      </c>
      <c r="D507" s="11" t="str">
        <f t="shared" si="86"/>
        <v/>
      </c>
      <c r="E507" s="14"/>
      <c r="F507" s="13" t="str">
        <f t="shared" si="78"/>
        <v/>
      </c>
      <c r="G507" s="22">
        <v>1.7999999999999999E-2</v>
      </c>
      <c r="H507" s="13" t="str">
        <f t="shared" si="79"/>
        <v/>
      </c>
      <c r="I507" s="11"/>
      <c r="J507" s="14">
        <v>0</v>
      </c>
      <c r="K507" s="15" t="str">
        <f t="shared" si="80"/>
        <v/>
      </c>
      <c r="L507" s="16">
        <f t="shared" si="81"/>
        <v>0</v>
      </c>
      <c r="M507" s="11" t="str">
        <f t="shared" si="82"/>
        <v/>
      </c>
      <c r="N507" s="17" t="str">
        <f t="shared" si="83"/>
        <v/>
      </c>
      <c r="O507" s="18" t="str">
        <f t="shared" si="84"/>
        <v/>
      </c>
      <c r="Q507" s="54">
        <f>Таблица25544[[#This Row],[Витрина]]*11%</f>
        <v>0</v>
      </c>
      <c r="R507" s="56">
        <f>Таблица25544[[#This Row],[Витрина]]-Q507</f>
        <v>0</v>
      </c>
      <c r="S507" s="57">
        <f>Таблица25544[[#This Row],[Витрина]]*8%</f>
        <v>0</v>
      </c>
      <c r="T507" s="56">
        <f>Таблица25544[[#This Row],[Витрина]]-(Q507+S507)</f>
        <v>0</v>
      </c>
    </row>
    <row r="508" spans="1:20" hidden="1">
      <c r="D508" s="11" t="str">
        <f t="shared" si="86"/>
        <v/>
      </c>
      <c r="E508" s="14"/>
      <c r="F508" s="13" t="str">
        <f t="shared" si="78"/>
        <v/>
      </c>
      <c r="G508" s="22">
        <v>1.7999999999999999E-2</v>
      </c>
      <c r="H508" s="13" t="str">
        <f t="shared" si="79"/>
        <v/>
      </c>
      <c r="I508" s="11"/>
      <c r="J508" s="14">
        <v>0</v>
      </c>
      <c r="K508" s="15" t="str">
        <f t="shared" si="80"/>
        <v/>
      </c>
      <c r="L508" s="16">
        <f t="shared" si="81"/>
        <v>0</v>
      </c>
      <c r="M508" s="11" t="str">
        <f t="shared" si="82"/>
        <v/>
      </c>
      <c r="N508" s="17" t="str">
        <f t="shared" si="83"/>
        <v/>
      </c>
      <c r="O508" s="18" t="str">
        <f t="shared" si="84"/>
        <v/>
      </c>
      <c r="Q508" s="54">
        <f>Таблица25544[[#This Row],[Витрина]]*11%</f>
        <v>0</v>
      </c>
      <c r="R508" s="56">
        <f>Таблица25544[[#This Row],[Витрина]]-Q508</f>
        <v>0</v>
      </c>
      <c r="S508" s="57">
        <f>Таблица25544[[#This Row],[Витрина]]*8%</f>
        <v>0</v>
      </c>
      <c r="T508" s="56">
        <f>Таблица25544[[#This Row],[Витрина]]-(Q508+S508)</f>
        <v>0</v>
      </c>
    </row>
    <row r="509" spans="1:20" hidden="1">
      <c r="A509" s="24" t="s">
        <v>481</v>
      </c>
      <c r="B509" s="10">
        <v>59000</v>
      </c>
      <c r="D509" s="11" t="str">
        <f t="shared" si="86"/>
        <v/>
      </c>
      <c r="E509" s="14"/>
      <c r="F509" s="13" t="str">
        <f t="shared" si="78"/>
        <v/>
      </c>
      <c r="G509" s="22">
        <v>1.7999999999999999E-2</v>
      </c>
      <c r="H509" s="13" t="str">
        <f t="shared" si="79"/>
        <v/>
      </c>
      <c r="I509" s="11"/>
      <c r="J509" s="14">
        <v>0</v>
      </c>
      <c r="K509" s="15" t="str">
        <f t="shared" si="80"/>
        <v/>
      </c>
      <c r="L509" s="16">
        <f t="shared" si="81"/>
        <v>0</v>
      </c>
      <c r="M509" s="11" t="str">
        <f t="shared" si="82"/>
        <v/>
      </c>
      <c r="N509" s="17" t="str">
        <f t="shared" si="83"/>
        <v/>
      </c>
      <c r="O509" s="18" t="str">
        <f t="shared" si="84"/>
        <v/>
      </c>
      <c r="Q509" s="54">
        <f>Таблица25544[[#This Row],[Витрина]]*11%</f>
        <v>0</v>
      </c>
      <c r="R509" s="56">
        <f>Таблица25544[[#This Row],[Витрина]]-Q509</f>
        <v>0</v>
      </c>
      <c r="S509" s="57">
        <f>Таблица25544[[#This Row],[Витрина]]*8%</f>
        <v>0</v>
      </c>
      <c r="T509" s="56">
        <f>Таблица25544[[#This Row],[Витрина]]-(Q509+S509)</f>
        <v>0</v>
      </c>
    </row>
    <row r="510" spans="1:20" hidden="1">
      <c r="A510" s="24" t="s">
        <v>482</v>
      </c>
      <c r="B510" s="10">
        <v>59000</v>
      </c>
      <c r="D510" s="11" t="str">
        <f t="shared" si="86"/>
        <v/>
      </c>
      <c r="E510" s="14"/>
      <c r="F510" s="13" t="str">
        <f t="shared" si="78"/>
        <v/>
      </c>
      <c r="G510" s="22">
        <v>1.7999999999999999E-2</v>
      </c>
      <c r="H510" s="13" t="str">
        <f t="shared" si="79"/>
        <v/>
      </c>
      <c r="I510" s="11"/>
      <c r="J510" s="14">
        <v>0</v>
      </c>
      <c r="K510" s="15" t="str">
        <f t="shared" si="80"/>
        <v/>
      </c>
      <c r="L510" s="16">
        <f t="shared" si="81"/>
        <v>0</v>
      </c>
      <c r="M510" s="11" t="str">
        <f t="shared" si="82"/>
        <v/>
      </c>
      <c r="N510" s="17" t="str">
        <f t="shared" si="83"/>
        <v/>
      </c>
      <c r="O510" s="18" t="str">
        <f t="shared" si="84"/>
        <v/>
      </c>
      <c r="Q510" s="54">
        <f>Таблица25544[[#This Row],[Витрина]]*11%</f>
        <v>0</v>
      </c>
      <c r="R510" s="56">
        <f>Таблица25544[[#This Row],[Витрина]]-Q510</f>
        <v>0</v>
      </c>
      <c r="S510" s="57">
        <f>Таблица25544[[#This Row],[Витрина]]*8%</f>
        <v>0</v>
      </c>
      <c r="T510" s="56">
        <f>Таблица25544[[#This Row],[Витрина]]-(Q510+S510)</f>
        <v>0</v>
      </c>
    </row>
    <row r="511" spans="1:20" hidden="1">
      <c r="D511" s="11" t="str">
        <f t="shared" si="86"/>
        <v/>
      </c>
      <c r="E511" s="14"/>
      <c r="F511" s="13" t="str">
        <f t="shared" si="78"/>
        <v/>
      </c>
      <c r="G511" s="22">
        <v>1.7999999999999999E-2</v>
      </c>
      <c r="H511" s="13" t="str">
        <f t="shared" si="79"/>
        <v/>
      </c>
      <c r="I511" s="11"/>
      <c r="J511" s="14">
        <v>0</v>
      </c>
      <c r="K511" s="15" t="str">
        <f t="shared" si="80"/>
        <v/>
      </c>
      <c r="L511" s="16">
        <f t="shared" si="81"/>
        <v>0</v>
      </c>
      <c r="M511" s="11" t="str">
        <f t="shared" si="82"/>
        <v/>
      </c>
      <c r="N511" s="17" t="str">
        <f t="shared" si="83"/>
        <v/>
      </c>
      <c r="O511" s="18" t="str">
        <f t="shared" si="84"/>
        <v/>
      </c>
      <c r="Q511" s="54">
        <f>Таблица25544[[#This Row],[Витрина]]*11%</f>
        <v>0</v>
      </c>
      <c r="R511" s="56">
        <f>Таблица25544[[#This Row],[Витрина]]-Q511</f>
        <v>0</v>
      </c>
      <c r="S511" s="57">
        <f>Таблица25544[[#This Row],[Витрина]]*8%</f>
        <v>0</v>
      </c>
      <c r="T511" s="56">
        <f>Таблица25544[[#This Row],[Витрина]]-(Q511+S511)</f>
        <v>0</v>
      </c>
    </row>
    <row r="512" spans="1:20" hidden="1">
      <c r="A512" s="24" t="s">
        <v>483</v>
      </c>
      <c r="B512" s="10">
        <v>70500</v>
      </c>
      <c r="D512" s="11" t="str">
        <f t="shared" si="86"/>
        <v/>
      </c>
      <c r="E512" s="14"/>
      <c r="F512" s="13" t="str">
        <f t="shared" si="78"/>
        <v/>
      </c>
      <c r="G512" s="22">
        <v>1.7999999999999999E-2</v>
      </c>
      <c r="H512" s="13" t="str">
        <f t="shared" si="79"/>
        <v/>
      </c>
      <c r="I512" s="11"/>
      <c r="J512" s="14">
        <v>0</v>
      </c>
      <c r="K512" s="15" t="str">
        <f t="shared" si="80"/>
        <v/>
      </c>
      <c r="L512" s="16">
        <f t="shared" si="81"/>
        <v>0</v>
      </c>
      <c r="M512" s="11" t="str">
        <f t="shared" si="82"/>
        <v/>
      </c>
      <c r="N512" s="17" t="str">
        <f t="shared" si="83"/>
        <v/>
      </c>
      <c r="O512" s="18" t="str">
        <f t="shared" si="84"/>
        <v/>
      </c>
      <c r="Q512" s="54">
        <f>Таблица25544[[#This Row],[Витрина]]*11%</f>
        <v>0</v>
      </c>
      <c r="R512" s="56">
        <f>Таблица25544[[#This Row],[Витрина]]-Q512</f>
        <v>0</v>
      </c>
      <c r="S512" s="57">
        <f>Таблица25544[[#This Row],[Витрина]]*8%</f>
        <v>0</v>
      </c>
      <c r="T512" s="56">
        <f>Таблица25544[[#This Row],[Витрина]]-(Q512+S512)</f>
        <v>0</v>
      </c>
    </row>
    <row r="513" spans="1:20" hidden="1">
      <c r="A513" s="24" t="s">
        <v>484</v>
      </c>
      <c r="B513" s="10">
        <v>70500</v>
      </c>
      <c r="D513" s="11" t="str">
        <f t="shared" si="86"/>
        <v/>
      </c>
      <c r="E513" s="14"/>
      <c r="F513" s="13" t="str">
        <f t="shared" ref="F513:F576" si="87">IF(AND(C513&lt;&gt;"",E513&lt;&gt;""),C513*E513,"")</f>
        <v/>
      </c>
      <c r="G513" s="22">
        <v>1.7999999999999999E-2</v>
      </c>
      <c r="H513" s="13" t="str">
        <f t="shared" ref="H513:H576" si="88">IF(AND(C513&lt;&gt;"",G513&lt;&gt;""),C513*G513,"")</f>
        <v/>
      </c>
      <c r="I513" s="11"/>
      <c r="J513" s="14">
        <v>0</v>
      </c>
      <c r="K513" s="15" t="str">
        <f t="shared" ref="K513:K576" si="89">IF(AND(C513&lt;&gt;"",J513&lt;&gt;""),C513*J513,"")</f>
        <v/>
      </c>
      <c r="L513" s="16">
        <f t="shared" ref="L513:L576" si="90">IFERROR(C513*1%," ")</f>
        <v>0</v>
      </c>
      <c r="M513" s="11" t="str">
        <f t="shared" ref="M513:M576" si="91">IFERROR((C513-D513)*1.93%," ")</f>
        <v/>
      </c>
      <c r="N513" s="17" t="str">
        <f t="shared" ref="N513:N576" si="92">IF(AND(C513&lt;&gt;"",D513&lt;&gt;"",L513&lt;&gt;""),C513-(B513+D513+L513+M513),"")</f>
        <v/>
      </c>
      <c r="O513" s="18" t="str">
        <f t="shared" ref="O513:O576" si="93">IFERROR((N513/C513)*100%," ")</f>
        <v/>
      </c>
      <c r="Q513" s="54">
        <f>Таблица25544[[#This Row],[Витрина]]*11%</f>
        <v>0</v>
      </c>
      <c r="R513" s="56">
        <f>Таблица25544[[#This Row],[Витрина]]-Q513</f>
        <v>0</v>
      </c>
      <c r="S513" s="57">
        <f>Таблица25544[[#This Row],[Витрина]]*8%</f>
        <v>0</v>
      </c>
      <c r="T513" s="56">
        <f>Таблица25544[[#This Row],[Витрина]]-(Q513+S513)</f>
        <v>0</v>
      </c>
    </row>
    <row r="514" spans="1:20" hidden="1">
      <c r="A514" s="24" t="s">
        <v>485</v>
      </c>
      <c r="B514" s="10">
        <v>70500</v>
      </c>
      <c r="D514" s="11" t="str">
        <f t="shared" si="86"/>
        <v/>
      </c>
      <c r="E514" s="14"/>
      <c r="F514" s="13" t="str">
        <f t="shared" si="87"/>
        <v/>
      </c>
      <c r="G514" s="22">
        <v>1.7999999999999999E-2</v>
      </c>
      <c r="H514" s="13" t="str">
        <f t="shared" si="88"/>
        <v/>
      </c>
      <c r="I514" s="11"/>
      <c r="J514" s="14">
        <v>0</v>
      </c>
      <c r="K514" s="15" t="str">
        <f t="shared" si="89"/>
        <v/>
      </c>
      <c r="L514" s="16">
        <f t="shared" si="90"/>
        <v>0</v>
      </c>
      <c r="M514" s="11" t="str">
        <f t="shared" si="91"/>
        <v/>
      </c>
      <c r="N514" s="17" t="str">
        <f t="shared" si="92"/>
        <v/>
      </c>
      <c r="O514" s="18" t="str">
        <f t="shared" si="93"/>
        <v/>
      </c>
      <c r="Q514" s="54">
        <f>Таблица25544[[#This Row],[Витрина]]*11%</f>
        <v>0</v>
      </c>
      <c r="R514" s="56">
        <f>Таблица25544[[#This Row],[Витрина]]-Q514</f>
        <v>0</v>
      </c>
      <c r="S514" s="57">
        <f>Таблица25544[[#This Row],[Витрина]]*8%</f>
        <v>0</v>
      </c>
      <c r="T514" s="56">
        <f>Таблица25544[[#This Row],[Витрина]]-(Q514+S514)</f>
        <v>0</v>
      </c>
    </row>
    <row r="515" spans="1:20" hidden="1">
      <c r="A515" s="30" t="s">
        <v>486</v>
      </c>
      <c r="D515" s="11" t="str">
        <f t="shared" si="86"/>
        <v/>
      </c>
      <c r="E515" s="14"/>
      <c r="F515" s="13" t="str">
        <f t="shared" si="87"/>
        <v/>
      </c>
      <c r="G515" s="22">
        <v>1.7999999999999999E-2</v>
      </c>
      <c r="H515" s="13" t="str">
        <f t="shared" si="88"/>
        <v/>
      </c>
      <c r="I515" s="11"/>
      <c r="J515" s="14">
        <v>0</v>
      </c>
      <c r="K515" s="15" t="str">
        <f t="shared" si="89"/>
        <v/>
      </c>
      <c r="L515" s="16">
        <f t="shared" si="90"/>
        <v>0</v>
      </c>
      <c r="M515" s="11" t="str">
        <f t="shared" si="91"/>
        <v/>
      </c>
      <c r="N515" s="17" t="str">
        <f t="shared" si="92"/>
        <v/>
      </c>
      <c r="O515" s="18" t="str">
        <f t="shared" si="93"/>
        <v/>
      </c>
      <c r="Q515" s="54">
        <f>Таблица25544[[#This Row],[Витрина]]*11%</f>
        <v>0</v>
      </c>
      <c r="R515" s="56">
        <f>Таблица25544[[#This Row],[Витрина]]-Q515</f>
        <v>0</v>
      </c>
      <c r="S515" s="57">
        <f>Таблица25544[[#This Row],[Витрина]]*8%</f>
        <v>0</v>
      </c>
      <c r="T515" s="56">
        <f>Таблица25544[[#This Row],[Витрина]]-(Q515+S515)</f>
        <v>0</v>
      </c>
    </row>
    <row r="516" spans="1:20" hidden="1">
      <c r="A516" s="24" t="s">
        <v>487</v>
      </c>
      <c r="B516" s="10">
        <v>66500</v>
      </c>
      <c r="D516" s="11" t="str">
        <f t="shared" si="86"/>
        <v/>
      </c>
      <c r="E516" s="14"/>
      <c r="F516" s="13" t="str">
        <f t="shared" si="87"/>
        <v/>
      </c>
      <c r="G516" s="22">
        <v>1.7999999999999999E-2</v>
      </c>
      <c r="H516" s="13" t="str">
        <f t="shared" si="88"/>
        <v/>
      </c>
      <c r="I516" s="11"/>
      <c r="J516" s="14">
        <v>0</v>
      </c>
      <c r="K516" s="15" t="str">
        <f t="shared" si="89"/>
        <v/>
      </c>
      <c r="L516" s="16">
        <f t="shared" si="90"/>
        <v>0</v>
      </c>
      <c r="M516" s="11" t="str">
        <f t="shared" si="91"/>
        <v/>
      </c>
      <c r="N516" s="17" t="str">
        <f t="shared" si="92"/>
        <v/>
      </c>
      <c r="O516" s="18" t="str">
        <f t="shared" si="93"/>
        <v/>
      </c>
      <c r="Q516" s="54">
        <f>Таблица25544[[#This Row],[Витрина]]*11%</f>
        <v>0</v>
      </c>
      <c r="R516" s="56">
        <f>Таблица25544[[#This Row],[Витрина]]-Q516</f>
        <v>0</v>
      </c>
      <c r="S516" s="57">
        <f>Таблица25544[[#This Row],[Витрина]]*8%</f>
        <v>0</v>
      </c>
      <c r="T516" s="56">
        <f>Таблица25544[[#This Row],[Витрина]]-(Q516+S516)</f>
        <v>0</v>
      </c>
    </row>
    <row r="517" spans="1:20" hidden="1">
      <c r="A517" s="24" t="s">
        <v>488</v>
      </c>
      <c r="B517" s="10">
        <v>66500</v>
      </c>
      <c r="D517" s="11" t="str">
        <f t="shared" si="86"/>
        <v/>
      </c>
      <c r="E517" s="14"/>
      <c r="F517" s="13" t="str">
        <f t="shared" si="87"/>
        <v/>
      </c>
      <c r="G517" s="22">
        <v>1.7999999999999999E-2</v>
      </c>
      <c r="H517" s="13" t="str">
        <f t="shared" si="88"/>
        <v/>
      </c>
      <c r="I517" s="11"/>
      <c r="J517" s="14">
        <v>0</v>
      </c>
      <c r="K517" s="15" t="str">
        <f t="shared" si="89"/>
        <v/>
      </c>
      <c r="L517" s="16">
        <f t="shared" si="90"/>
        <v>0</v>
      </c>
      <c r="M517" s="11" t="str">
        <f t="shared" si="91"/>
        <v/>
      </c>
      <c r="N517" s="17" t="str">
        <f t="shared" si="92"/>
        <v/>
      </c>
      <c r="O517" s="18" t="str">
        <f t="shared" si="93"/>
        <v/>
      </c>
      <c r="Q517" s="54">
        <f>Таблица25544[[#This Row],[Витрина]]*11%</f>
        <v>0</v>
      </c>
      <c r="R517" s="56">
        <f>Таблица25544[[#This Row],[Витрина]]-Q517</f>
        <v>0</v>
      </c>
      <c r="S517" s="57">
        <f>Таблица25544[[#This Row],[Витрина]]*8%</f>
        <v>0</v>
      </c>
      <c r="T517" s="56">
        <f>Таблица25544[[#This Row],[Витрина]]-(Q517+S517)</f>
        <v>0</v>
      </c>
    </row>
    <row r="518" spans="1:20" hidden="1">
      <c r="D518" s="11" t="str">
        <f t="shared" si="86"/>
        <v/>
      </c>
      <c r="E518" s="14"/>
      <c r="F518" s="13" t="str">
        <f t="shared" si="87"/>
        <v/>
      </c>
      <c r="G518" s="22">
        <v>1.7999999999999999E-2</v>
      </c>
      <c r="H518" s="13" t="str">
        <f t="shared" si="88"/>
        <v/>
      </c>
      <c r="I518" s="11"/>
      <c r="J518" s="14">
        <v>0</v>
      </c>
      <c r="K518" s="15" t="str">
        <f t="shared" si="89"/>
        <v/>
      </c>
      <c r="L518" s="16">
        <f t="shared" si="90"/>
        <v>0</v>
      </c>
      <c r="M518" s="11" t="str">
        <f t="shared" si="91"/>
        <v/>
      </c>
      <c r="N518" s="17" t="str">
        <f t="shared" si="92"/>
        <v/>
      </c>
      <c r="O518" s="18" t="str">
        <f t="shared" si="93"/>
        <v/>
      </c>
      <c r="Q518" s="54">
        <f>Таблица25544[[#This Row],[Витрина]]*11%</f>
        <v>0</v>
      </c>
      <c r="R518" s="56">
        <f>Таблица25544[[#This Row],[Витрина]]-Q518</f>
        <v>0</v>
      </c>
      <c r="S518" s="57">
        <f>Таблица25544[[#This Row],[Витрина]]*8%</f>
        <v>0</v>
      </c>
      <c r="T518" s="56">
        <f>Таблица25544[[#This Row],[Витрина]]-(Q518+S518)</f>
        <v>0</v>
      </c>
    </row>
    <row r="519" spans="1:20" hidden="1">
      <c r="A519" s="24" t="s">
        <v>489</v>
      </c>
      <c r="B519" s="10">
        <v>41700</v>
      </c>
      <c r="D519" s="11" t="str">
        <f t="shared" si="86"/>
        <v/>
      </c>
      <c r="E519" s="14"/>
      <c r="F519" s="13" t="str">
        <f t="shared" si="87"/>
        <v/>
      </c>
      <c r="G519" s="22">
        <v>1.7999999999999999E-2</v>
      </c>
      <c r="H519" s="13" t="str">
        <f t="shared" si="88"/>
        <v/>
      </c>
      <c r="I519" s="11"/>
      <c r="J519" s="14">
        <v>0</v>
      </c>
      <c r="K519" s="15" t="str">
        <f t="shared" si="89"/>
        <v/>
      </c>
      <c r="L519" s="16">
        <f t="shared" si="90"/>
        <v>0</v>
      </c>
      <c r="M519" s="11" t="str">
        <f t="shared" si="91"/>
        <v/>
      </c>
      <c r="N519" s="17" t="str">
        <f t="shared" si="92"/>
        <v/>
      </c>
      <c r="O519" s="18" t="str">
        <f t="shared" si="93"/>
        <v/>
      </c>
      <c r="Q519" s="54">
        <f>Таблица25544[[#This Row],[Витрина]]*11%</f>
        <v>0</v>
      </c>
      <c r="R519" s="56">
        <f>Таблица25544[[#This Row],[Витрина]]-Q519</f>
        <v>0</v>
      </c>
      <c r="S519" s="57">
        <f>Таблица25544[[#This Row],[Витрина]]*8%</f>
        <v>0</v>
      </c>
      <c r="T519" s="56">
        <f>Таблица25544[[#This Row],[Витрина]]-(Q519+S519)</f>
        <v>0</v>
      </c>
    </row>
    <row r="520" spans="1:20" hidden="1">
      <c r="A520" s="24" t="s">
        <v>490</v>
      </c>
      <c r="B520" s="10">
        <v>41700</v>
      </c>
      <c r="D520" s="11" t="str">
        <f t="shared" si="86"/>
        <v/>
      </c>
      <c r="E520" s="14"/>
      <c r="F520" s="13" t="str">
        <f t="shared" si="87"/>
        <v/>
      </c>
      <c r="G520" s="22">
        <v>1.7999999999999999E-2</v>
      </c>
      <c r="H520" s="13" t="str">
        <f t="shared" si="88"/>
        <v/>
      </c>
      <c r="I520" s="11"/>
      <c r="J520" s="14">
        <v>0</v>
      </c>
      <c r="K520" s="15" t="str">
        <f t="shared" si="89"/>
        <v/>
      </c>
      <c r="L520" s="16">
        <f t="shared" si="90"/>
        <v>0</v>
      </c>
      <c r="M520" s="11" t="str">
        <f t="shared" si="91"/>
        <v/>
      </c>
      <c r="N520" s="17" t="str">
        <f t="shared" si="92"/>
        <v/>
      </c>
      <c r="O520" s="18" t="str">
        <f t="shared" si="93"/>
        <v/>
      </c>
      <c r="Q520" s="54">
        <f>Таблица25544[[#This Row],[Витрина]]*11%</f>
        <v>0</v>
      </c>
      <c r="R520" s="56">
        <f>Таблица25544[[#This Row],[Витрина]]-Q520</f>
        <v>0</v>
      </c>
      <c r="S520" s="57">
        <f>Таблица25544[[#This Row],[Витрина]]*8%</f>
        <v>0</v>
      </c>
      <c r="T520" s="56">
        <f>Таблица25544[[#This Row],[Витрина]]-(Q520+S520)</f>
        <v>0</v>
      </c>
    </row>
    <row r="521" spans="1:20" hidden="1">
      <c r="A521" s="24" t="s">
        <v>491</v>
      </c>
      <c r="B521" s="10">
        <v>41700</v>
      </c>
      <c r="D521" s="11" t="str">
        <f t="shared" si="86"/>
        <v/>
      </c>
      <c r="E521" s="14"/>
      <c r="F521" s="13" t="str">
        <f t="shared" si="87"/>
        <v/>
      </c>
      <c r="G521" s="22">
        <v>1.7999999999999999E-2</v>
      </c>
      <c r="H521" s="13" t="str">
        <f t="shared" si="88"/>
        <v/>
      </c>
      <c r="I521" s="11"/>
      <c r="J521" s="14">
        <v>0</v>
      </c>
      <c r="K521" s="15" t="str">
        <f t="shared" si="89"/>
        <v/>
      </c>
      <c r="L521" s="16">
        <f t="shared" si="90"/>
        <v>0</v>
      </c>
      <c r="M521" s="11" t="str">
        <f t="shared" si="91"/>
        <v/>
      </c>
      <c r="N521" s="17" t="str">
        <f t="shared" si="92"/>
        <v/>
      </c>
      <c r="O521" s="18" t="str">
        <f t="shared" si="93"/>
        <v/>
      </c>
      <c r="Q521" s="54">
        <f>Таблица25544[[#This Row],[Витрина]]*11%</f>
        <v>0</v>
      </c>
      <c r="R521" s="56">
        <f>Таблица25544[[#This Row],[Витрина]]-Q521</f>
        <v>0</v>
      </c>
      <c r="S521" s="57">
        <f>Таблица25544[[#This Row],[Витрина]]*8%</f>
        <v>0</v>
      </c>
      <c r="T521" s="56">
        <f>Таблица25544[[#This Row],[Витрина]]-(Q521+S521)</f>
        <v>0</v>
      </c>
    </row>
    <row r="522" spans="1:20" hidden="1">
      <c r="D522" s="11" t="str">
        <f t="shared" si="86"/>
        <v/>
      </c>
      <c r="E522" s="14"/>
      <c r="F522" s="13" t="str">
        <f t="shared" si="87"/>
        <v/>
      </c>
      <c r="G522" s="22">
        <v>1.7999999999999999E-2</v>
      </c>
      <c r="H522" s="13" t="str">
        <f t="shared" si="88"/>
        <v/>
      </c>
      <c r="I522" s="11"/>
      <c r="J522" s="14">
        <v>0</v>
      </c>
      <c r="K522" s="15" t="str">
        <f t="shared" si="89"/>
        <v/>
      </c>
      <c r="L522" s="16">
        <f t="shared" si="90"/>
        <v>0</v>
      </c>
      <c r="M522" s="11" t="str">
        <f t="shared" si="91"/>
        <v/>
      </c>
      <c r="N522" s="17" t="str">
        <f t="shared" si="92"/>
        <v/>
      </c>
      <c r="O522" s="18" t="str">
        <f t="shared" si="93"/>
        <v/>
      </c>
      <c r="Q522" s="54">
        <f>Таблица25544[[#This Row],[Витрина]]*11%</f>
        <v>0</v>
      </c>
      <c r="R522" s="56">
        <f>Таблица25544[[#This Row],[Витрина]]-Q522</f>
        <v>0</v>
      </c>
      <c r="S522" s="57">
        <f>Таблица25544[[#This Row],[Витрина]]*8%</f>
        <v>0</v>
      </c>
      <c r="T522" s="56">
        <f>Таблица25544[[#This Row],[Витрина]]-(Q522+S522)</f>
        <v>0</v>
      </c>
    </row>
    <row r="523" spans="1:20" hidden="1">
      <c r="A523" s="24" t="s">
        <v>492</v>
      </c>
      <c r="B523" s="10">
        <v>53500</v>
      </c>
      <c r="D523" s="11" t="str">
        <f t="shared" si="86"/>
        <v/>
      </c>
      <c r="E523" s="14"/>
      <c r="F523" s="13" t="str">
        <f t="shared" si="87"/>
        <v/>
      </c>
      <c r="G523" s="22">
        <v>1.7999999999999999E-2</v>
      </c>
      <c r="H523" s="13" t="str">
        <f t="shared" si="88"/>
        <v/>
      </c>
      <c r="I523" s="11"/>
      <c r="J523" s="14">
        <v>0</v>
      </c>
      <c r="K523" s="15" t="str">
        <f t="shared" si="89"/>
        <v/>
      </c>
      <c r="L523" s="16">
        <f t="shared" si="90"/>
        <v>0</v>
      </c>
      <c r="M523" s="11" t="str">
        <f t="shared" si="91"/>
        <v/>
      </c>
      <c r="N523" s="17" t="str">
        <f t="shared" si="92"/>
        <v/>
      </c>
      <c r="O523" s="18" t="str">
        <f t="shared" si="93"/>
        <v/>
      </c>
      <c r="Q523" s="54">
        <f>Таблица25544[[#This Row],[Витрина]]*11%</f>
        <v>0</v>
      </c>
      <c r="R523" s="56">
        <f>Таблица25544[[#This Row],[Витрина]]-Q523</f>
        <v>0</v>
      </c>
      <c r="S523" s="57">
        <f>Таблица25544[[#This Row],[Витрина]]*8%</f>
        <v>0</v>
      </c>
      <c r="T523" s="56">
        <f>Таблица25544[[#This Row],[Витрина]]-(Q523+S523)</f>
        <v>0</v>
      </c>
    </row>
    <row r="524" spans="1:20" hidden="1">
      <c r="A524" s="24" t="s">
        <v>493</v>
      </c>
      <c r="B524" s="10">
        <v>53500</v>
      </c>
      <c r="D524" s="11" t="str">
        <f t="shared" si="86"/>
        <v/>
      </c>
      <c r="E524" s="14"/>
      <c r="F524" s="13" t="str">
        <f t="shared" si="87"/>
        <v/>
      </c>
      <c r="G524" s="22">
        <v>1.7999999999999999E-2</v>
      </c>
      <c r="H524" s="13" t="str">
        <f t="shared" si="88"/>
        <v/>
      </c>
      <c r="I524" s="11"/>
      <c r="J524" s="14">
        <v>0</v>
      </c>
      <c r="K524" s="15" t="str">
        <f t="shared" si="89"/>
        <v/>
      </c>
      <c r="L524" s="16">
        <f t="shared" si="90"/>
        <v>0</v>
      </c>
      <c r="M524" s="11" t="str">
        <f t="shared" si="91"/>
        <v/>
      </c>
      <c r="N524" s="17" t="str">
        <f t="shared" si="92"/>
        <v/>
      </c>
      <c r="O524" s="18" t="str">
        <f t="shared" si="93"/>
        <v/>
      </c>
      <c r="Q524" s="54">
        <f>Таблица25544[[#This Row],[Витрина]]*11%</f>
        <v>0</v>
      </c>
      <c r="R524" s="56">
        <f>Таблица25544[[#This Row],[Витрина]]-Q524</f>
        <v>0</v>
      </c>
      <c r="S524" s="57">
        <f>Таблица25544[[#This Row],[Витрина]]*8%</f>
        <v>0</v>
      </c>
      <c r="T524" s="56">
        <f>Таблица25544[[#This Row],[Витрина]]-(Q524+S524)</f>
        <v>0</v>
      </c>
    </row>
    <row r="525" spans="1:20" hidden="1">
      <c r="A525" t="s">
        <v>494</v>
      </c>
      <c r="D525" s="11" t="str">
        <f t="shared" si="86"/>
        <v/>
      </c>
      <c r="E525" s="14"/>
      <c r="F525" s="13" t="str">
        <f t="shared" si="87"/>
        <v/>
      </c>
      <c r="G525" s="22">
        <v>1.7999999999999999E-2</v>
      </c>
      <c r="H525" s="13" t="str">
        <f t="shared" si="88"/>
        <v/>
      </c>
      <c r="I525" s="11"/>
      <c r="J525" s="14">
        <v>0</v>
      </c>
      <c r="K525" s="15" t="str">
        <f t="shared" si="89"/>
        <v/>
      </c>
      <c r="L525" s="16">
        <f t="shared" si="90"/>
        <v>0</v>
      </c>
      <c r="M525" s="11" t="str">
        <f t="shared" si="91"/>
        <v/>
      </c>
      <c r="N525" s="17" t="str">
        <f t="shared" si="92"/>
        <v/>
      </c>
      <c r="O525" s="18" t="str">
        <f t="shared" si="93"/>
        <v/>
      </c>
      <c r="Q525" s="54">
        <f>Таблица25544[[#This Row],[Витрина]]*11%</f>
        <v>0</v>
      </c>
      <c r="R525" s="56">
        <f>Таблица25544[[#This Row],[Витрина]]-Q525</f>
        <v>0</v>
      </c>
      <c r="S525" s="57">
        <f>Таблица25544[[#This Row],[Витрина]]*8%</f>
        <v>0</v>
      </c>
      <c r="T525" s="56">
        <f>Таблица25544[[#This Row],[Витрина]]-(Q525+S525)</f>
        <v>0</v>
      </c>
    </row>
    <row r="526" spans="1:20" hidden="1">
      <c r="A526" t="s">
        <v>495</v>
      </c>
      <c r="B526" s="10">
        <v>8900</v>
      </c>
      <c r="D526" s="11" t="str">
        <f t="shared" si="86"/>
        <v/>
      </c>
      <c r="E526" s="14"/>
      <c r="F526" s="13" t="str">
        <f t="shared" si="87"/>
        <v/>
      </c>
      <c r="G526" s="22">
        <v>1.7999999999999999E-2</v>
      </c>
      <c r="H526" s="13" t="str">
        <f t="shared" si="88"/>
        <v/>
      </c>
      <c r="I526" s="11"/>
      <c r="J526" s="14">
        <v>0</v>
      </c>
      <c r="K526" s="15" t="str">
        <f t="shared" si="89"/>
        <v/>
      </c>
      <c r="L526" s="16">
        <f t="shared" si="90"/>
        <v>0</v>
      </c>
      <c r="M526" s="11" t="str">
        <f t="shared" si="91"/>
        <v/>
      </c>
      <c r="N526" s="17" t="str">
        <f t="shared" si="92"/>
        <v/>
      </c>
      <c r="O526" s="18" t="str">
        <f t="shared" si="93"/>
        <v/>
      </c>
      <c r="Q526" s="54">
        <f>Таблица25544[[#This Row],[Витрина]]*11%</f>
        <v>0</v>
      </c>
      <c r="R526" s="56">
        <f>Таблица25544[[#This Row],[Витрина]]-Q526</f>
        <v>0</v>
      </c>
      <c r="S526" s="57">
        <f>Таблица25544[[#This Row],[Витрина]]*8%</f>
        <v>0</v>
      </c>
      <c r="T526" s="56">
        <f>Таблица25544[[#This Row],[Витрина]]-(Q526+S526)</f>
        <v>0</v>
      </c>
    </row>
    <row r="527" spans="1:20" hidden="1">
      <c r="A527" t="s">
        <v>496</v>
      </c>
      <c r="B527" s="10">
        <v>8900</v>
      </c>
      <c r="D527" s="11" t="str">
        <f t="shared" si="86"/>
        <v/>
      </c>
      <c r="E527" s="14"/>
      <c r="F527" s="13" t="str">
        <f t="shared" si="87"/>
        <v/>
      </c>
      <c r="G527" s="22">
        <v>1.7999999999999999E-2</v>
      </c>
      <c r="H527" s="13" t="str">
        <f t="shared" si="88"/>
        <v/>
      </c>
      <c r="I527" s="11"/>
      <c r="J527" s="14">
        <v>0</v>
      </c>
      <c r="K527" s="15" t="str">
        <f t="shared" si="89"/>
        <v/>
      </c>
      <c r="L527" s="16">
        <f t="shared" si="90"/>
        <v>0</v>
      </c>
      <c r="M527" s="11" t="str">
        <f t="shared" si="91"/>
        <v/>
      </c>
      <c r="N527" s="17" t="str">
        <f t="shared" si="92"/>
        <v/>
      </c>
      <c r="O527" s="18" t="str">
        <f t="shared" si="93"/>
        <v/>
      </c>
      <c r="Q527" s="54">
        <f>Таблица25544[[#This Row],[Витрина]]*11%</f>
        <v>0</v>
      </c>
      <c r="R527" s="56">
        <f>Таблица25544[[#This Row],[Витрина]]-Q527</f>
        <v>0</v>
      </c>
      <c r="S527" s="57">
        <f>Таблица25544[[#This Row],[Витрина]]*8%</f>
        <v>0</v>
      </c>
      <c r="T527" s="56">
        <f>Таблица25544[[#This Row],[Витрина]]-(Q527+S527)</f>
        <v>0</v>
      </c>
    </row>
    <row r="528" spans="1:20" hidden="1">
      <c r="A528" t="s">
        <v>497</v>
      </c>
      <c r="B528" s="10">
        <v>10700</v>
      </c>
      <c r="D528" s="11" t="str">
        <f t="shared" si="86"/>
        <v/>
      </c>
      <c r="E528" s="14"/>
      <c r="F528" s="13" t="str">
        <f t="shared" si="87"/>
        <v/>
      </c>
      <c r="G528" s="22">
        <v>1.7999999999999999E-2</v>
      </c>
      <c r="H528" s="13" t="str">
        <f t="shared" si="88"/>
        <v/>
      </c>
      <c r="I528" s="11"/>
      <c r="J528" s="14">
        <v>0</v>
      </c>
      <c r="K528" s="15" t="str">
        <f t="shared" si="89"/>
        <v/>
      </c>
      <c r="L528" s="16">
        <f t="shared" si="90"/>
        <v>0</v>
      </c>
      <c r="M528" s="11" t="str">
        <f t="shared" si="91"/>
        <v/>
      </c>
      <c r="N528" s="17" t="str">
        <f t="shared" si="92"/>
        <v/>
      </c>
      <c r="O528" s="18" t="str">
        <f t="shared" si="93"/>
        <v/>
      </c>
      <c r="Q528" s="54">
        <f>Таблица25544[[#This Row],[Витрина]]*11%</f>
        <v>0</v>
      </c>
      <c r="R528" s="56">
        <f>Таблица25544[[#This Row],[Витрина]]-Q528</f>
        <v>0</v>
      </c>
      <c r="S528" s="57">
        <f>Таблица25544[[#This Row],[Витрина]]*8%</f>
        <v>0</v>
      </c>
      <c r="T528" s="56">
        <f>Таблица25544[[#This Row],[Витрина]]-(Q528+S528)</f>
        <v>0</v>
      </c>
    </row>
    <row r="529" spans="1:20" hidden="1">
      <c r="A529" s="19"/>
      <c r="D529" s="11" t="str">
        <f t="shared" si="86"/>
        <v/>
      </c>
      <c r="E529" s="14"/>
      <c r="F529" s="13" t="str">
        <f t="shared" si="87"/>
        <v/>
      </c>
      <c r="G529" s="22">
        <v>1.7999999999999999E-2</v>
      </c>
      <c r="H529" s="13" t="str">
        <f t="shared" si="88"/>
        <v/>
      </c>
      <c r="I529" s="11"/>
      <c r="J529" s="14">
        <v>0</v>
      </c>
      <c r="K529" s="15" t="str">
        <f t="shared" si="89"/>
        <v/>
      </c>
      <c r="L529" s="16">
        <f t="shared" si="90"/>
        <v>0</v>
      </c>
      <c r="M529" s="11" t="str">
        <f t="shared" si="91"/>
        <v/>
      </c>
      <c r="N529" s="17" t="str">
        <f t="shared" si="92"/>
        <v/>
      </c>
      <c r="O529" s="18" t="str">
        <f t="shared" si="93"/>
        <v/>
      </c>
      <c r="Q529" s="54">
        <f>Таблица25544[[#This Row],[Витрина]]*11%</f>
        <v>0</v>
      </c>
      <c r="R529" s="56">
        <f>Таблица25544[[#This Row],[Витрина]]-Q529</f>
        <v>0</v>
      </c>
      <c r="S529" s="57">
        <f>Таблица25544[[#This Row],[Витрина]]*8%</f>
        <v>0</v>
      </c>
      <c r="T529" s="56">
        <f>Таблица25544[[#This Row],[Витрина]]-(Q529+S529)</f>
        <v>0</v>
      </c>
    </row>
    <row r="530" spans="1:20" hidden="1">
      <c r="A530" t="s">
        <v>498</v>
      </c>
      <c r="B530" s="10">
        <v>7000</v>
      </c>
      <c r="D530" s="11" t="str">
        <f t="shared" si="86"/>
        <v/>
      </c>
      <c r="E530" s="14"/>
      <c r="F530" s="13" t="str">
        <f t="shared" si="87"/>
        <v/>
      </c>
      <c r="G530" s="22">
        <v>1.7999999999999999E-2</v>
      </c>
      <c r="H530" s="13" t="str">
        <f t="shared" si="88"/>
        <v/>
      </c>
      <c r="I530" s="11"/>
      <c r="J530" s="14">
        <v>0</v>
      </c>
      <c r="K530" s="15" t="str">
        <f t="shared" si="89"/>
        <v/>
      </c>
      <c r="L530" s="16">
        <f t="shared" si="90"/>
        <v>0</v>
      </c>
      <c r="M530" s="11" t="str">
        <f t="shared" si="91"/>
        <v/>
      </c>
      <c r="N530" s="17" t="str">
        <f t="shared" si="92"/>
        <v/>
      </c>
      <c r="O530" s="18" t="str">
        <f t="shared" si="93"/>
        <v/>
      </c>
      <c r="Q530" s="54">
        <f>Таблица25544[[#This Row],[Витрина]]*11%</f>
        <v>0</v>
      </c>
      <c r="R530" s="56">
        <f>Таблица25544[[#This Row],[Витрина]]-Q530</f>
        <v>0</v>
      </c>
      <c r="S530" s="57">
        <f>Таблица25544[[#This Row],[Витрина]]*8%</f>
        <v>0</v>
      </c>
      <c r="T530" s="56">
        <f>Таблица25544[[#This Row],[Витрина]]-(Q530+S530)</f>
        <v>0</v>
      </c>
    </row>
    <row r="531" spans="1:20" hidden="1">
      <c r="A531" s="19"/>
      <c r="D531" s="11" t="str">
        <f t="shared" si="86"/>
        <v/>
      </c>
      <c r="E531" s="14"/>
      <c r="F531" s="13" t="str">
        <f t="shared" si="87"/>
        <v/>
      </c>
      <c r="G531" s="22">
        <v>1.7999999999999999E-2</v>
      </c>
      <c r="H531" s="13" t="str">
        <f t="shared" si="88"/>
        <v/>
      </c>
      <c r="I531" s="11"/>
      <c r="J531" s="14">
        <v>0</v>
      </c>
      <c r="K531" s="15" t="str">
        <f t="shared" si="89"/>
        <v/>
      </c>
      <c r="L531" s="16">
        <f t="shared" si="90"/>
        <v>0</v>
      </c>
      <c r="M531" s="11" t="str">
        <f t="shared" si="91"/>
        <v/>
      </c>
      <c r="N531" s="17" t="str">
        <f t="shared" si="92"/>
        <v/>
      </c>
      <c r="O531" s="18" t="str">
        <f t="shared" si="93"/>
        <v/>
      </c>
      <c r="Q531" s="54">
        <f>Таблица25544[[#This Row],[Витрина]]*11%</f>
        <v>0</v>
      </c>
      <c r="R531" s="56">
        <f>Таблица25544[[#This Row],[Витрина]]-Q531</f>
        <v>0</v>
      </c>
      <c r="S531" s="57">
        <f>Таблица25544[[#This Row],[Витрина]]*8%</f>
        <v>0</v>
      </c>
      <c r="T531" s="56">
        <f>Таблица25544[[#This Row],[Витрина]]-(Q531+S531)</f>
        <v>0</v>
      </c>
    </row>
    <row r="532" spans="1:20" hidden="1">
      <c r="A532" t="s">
        <v>499</v>
      </c>
      <c r="B532" s="10">
        <v>23000</v>
      </c>
      <c r="D532" s="11" t="str">
        <f t="shared" si="86"/>
        <v/>
      </c>
      <c r="E532" s="14"/>
      <c r="F532" s="13" t="str">
        <f t="shared" si="87"/>
        <v/>
      </c>
      <c r="G532" s="22">
        <v>1.7999999999999999E-2</v>
      </c>
      <c r="H532" s="13" t="str">
        <f t="shared" si="88"/>
        <v/>
      </c>
      <c r="I532" s="11"/>
      <c r="J532" s="14">
        <v>0</v>
      </c>
      <c r="K532" s="15" t="str">
        <f t="shared" si="89"/>
        <v/>
      </c>
      <c r="L532" s="16">
        <f t="shared" si="90"/>
        <v>0</v>
      </c>
      <c r="M532" s="11" t="str">
        <f t="shared" si="91"/>
        <v/>
      </c>
      <c r="N532" s="17" t="str">
        <f t="shared" si="92"/>
        <v/>
      </c>
      <c r="O532" s="18" t="str">
        <f t="shared" si="93"/>
        <v/>
      </c>
      <c r="Q532" s="54">
        <f>Таблица25544[[#This Row],[Витрина]]*11%</f>
        <v>0</v>
      </c>
      <c r="R532" s="56">
        <f>Таблица25544[[#This Row],[Витрина]]-Q532</f>
        <v>0</v>
      </c>
      <c r="S532" s="57">
        <f>Таблица25544[[#This Row],[Витрина]]*8%</f>
        <v>0</v>
      </c>
      <c r="T532" s="56">
        <f>Таблица25544[[#This Row],[Витрина]]-(Q532+S532)</f>
        <v>0</v>
      </c>
    </row>
    <row r="533" spans="1:20" hidden="1">
      <c r="A533" t="s">
        <v>500</v>
      </c>
      <c r="B533" s="10">
        <v>24800</v>
      </c>
      <c r="D533" s="11" t="str">
        <f t="shared" si="86"/>
        <v/>
      </c>
      <c r="E533" s="14"/>
      <c r="F533" s="13" t="str">
        <f t="shared" si="87"/>
        <v/>
      </c>
      <c r="G533" s="22">
        <v>1.7999999999999999E-2</v>
      </c>
      <c r="H533" s="13" t="str">
        <f t="shared" si="88"/>
        <v/>
      </c>
      <c r="I533" s="11"/>
      <c r="J533" s="14">
        <v>0</v>
      </c>
      <c r="K533" s="15" t="str">
        <f t="shared" si="89"/>
        <v/>
      </c>
      <c r="L533" s="16">
        <f t="shared" si="90"/>
        <v>0</v>
      </c>
      <c r="M533" s="11" t="str">
        <f t="shared" si="91"/>
        <v/>
      </c>
      <c r="N533" s="17" t="str">
        <f t="shared" si="92"/>
        <v/>
      </c>
      <c r="O533" s="18" t="str">
        <f t="shared" si="93"/>
        <v/>
      </c>
      <c r="Q533" s="54">
        <f>Таблица25544[[#This Row],[Витрина]]*11%</f>
        <v>0</v>
      </c>
      <c r="R533" s="56">
        <f>Таблица25544[[#This Row],[Витрина]]-Q533</f>
        <v>0</v>
      </c>
      <c r="S533" s="57">
        <f>Таблица25544[[#This Row],[Витрина]]*8%</f>
        <v>0</v>
      </c>
      <c r="T533" s="56">
        <f>Таблица25544[[#This Row],[Витрина]]-(Q533+S533)</f>
        <v>0</v>
      </c>
    </row>
    <row r="534" spans="1:20" hidden="1">
      <c r="A534" t="s">
        <v>501</v>
      </c>
      <c r="B534" s="10">
        <v>24800</v>
      </c>
      <c r="D534" s="11" t="str">
        <f t="shared" si="86"/>
        <v/>
      </c>
      <c r="E534" s="14"/>
      <c r="F534" s="13" t="str">
        <f t="shared" si="87"/>
        <v/>
      </c>
      <c r="G534" s="22">
        <v>1.7999999999999999E-2</v>
      </c>
      <c r="H534" s="13" t="str">
        <f t="shared" si="88"/>
        <v/>
      </c>
      <c r="I534" s="11"/>
      <c r="J534" s="14">
        <v>0</v>
      </c>
      <c r="K534" s="15" t="str">
        <f t="shared" si="89"/>
        <v/>
      </c>
      <c r="L534" s="16">
        <f t="shared" si="90"/>
        <v>0</v>
      </c>
      <c r="M534" s="11" t="str">
        <f t="shared" si="91"/>
        <v/>
      </c>
      <c r="N534" s="17" t="str">
        <f t="shared" si="92"/>
        <v/>
      </c>
      <c r="O534" s="18" t="str">
        <f t="shared" si="93"/>
        <v/>
      </c>
      <c r="Q534" s="54">
        <f>Таблица25544[[#This Row],[Витрина]]*11%</f>
        <v>0</v>
      </c>
      <c r="R534" s="56">
        <f>Таблица25544[[#This Row],[Витрина]]-Q534</f>
        <v>0</v>
      </c>
      <c r="S534" s="57">
        <f>Таблица25544[[#This Row],[Витрина]]*8%</f>
        <v>0</v>
      </c>
      <c r="T534" s="56">
        <f>Таблица25544[[#This Row],[Витрина]]-(Q534+S534)</f>
        <v>0</v>
      </c>
    </row>
    <row r="535" spans="1:20" hidden="1">
      <c r="A535" t="s">
        <v>502</v>
      </c>
      <c r="B535" s="10">
        <v>24800</v>
      </c>
      <c r="D535" s="11" t="str">
        <f t="shared" si="86"/>
        <v/>
      </c>
      <c r="E535" s="14"/>
      <c r="F535" s="13" t="str">
        <f t="shared" si="87"/>
        <v/>
      </c>
      <c r="G535" s="22">
        <v>1.7999999999999999E-2</v>
      </c>
      <c r="H535" s="13" t="str">
        <f t="shared" si="88"/>
        <v/>
      </c>
      <c r="I535" s="11"/>
      <c r="J535" s="14">
        <v>0</v>
      </c>
      <c r="K535" s="15" t="str">
        <f t="shared" si="89"/>
        <v/>
      </c>
      <c r="L535" s="16">
        <f t="shared" si="90"/>
        <v>0</v>
      </c>
      <c r="M535" s="11" t="str">
        <f t="shared" si="91"/>
        <v/>
      </c>
      <c r="N535" s="17" t="str">
        <f t="shared" si="92"/>
        <v/>
      </c>
      <c r="O535" s="18" t="str">
        <f t="shared" si="93"/>
        <v/>
      </c>
      <c r="Q535" s="54">
        <f>Таблица25544[[#This Row],[Витрина]]*11%</f>
        <v>0</v>
      </c>
      <c r="R535" s="56">
        <f>Таблица25544[[#This Row],[Витрина]]-Q535</f>
        <v>0</v>
      </c>
      <c r="S535" s="57">
        <f>Таблица25544[[#This Row],[Витрина]]*8%</f>
        <v>0</v>
      </c>
      <c r="T535" s="56">
        <f>Таблица25544[[#This Row],[Витрина]]-(Q535+S535)</f>
        <v>0</v>
      </c>
    </row>
    <row r="536" spans="1:20" hidden="1">
      <c r="A536" s="19"/>
      <c r="D536" s="11" t="str">
        <f t="shared" si="86"/>
        <v/>
      </c>
      <c r="E536" s="14"/>
      <c r="F536" s="13" t="str">
        <f t="shared" si="87"/>
        <v/>
      </c>
      <c r="G536" s="22">
        <v>1.7999999999999999E-2</v>
      </c>
      <c r="H536" s="13" t="str">
        <f t="shared" si="88"/>
        <v/>
      </c>
      <c r="I536" s="11"/>
      <c r="J536" s="14">
        <v>0</v>
      </c>
      <c r="K536" s="15" t="str">
        <f t="shared" si="89"/>
        <v/>
      </c>
      <c r="L536" s="16">
        <f t="shared" si="90"/>
        <v>0</v>
      </c>
      <c r="M536" s="11" t="str">
        <f t="shared" si="91"/>
        <v/>
      </c>
      <c r="N536" s="17" t="str">
        <f t="shared" si="92"/>
        <v/>
      </c>
      <c r="O536" s="18" t="str">
        <f t="shared" si="93"/>
        <v/>
      </c>
      <c r="Q536" s="54">
        <f>Таблица25544[[#This Row],[Витрина]]*11%</f>
        <v>0</v>
      </c>
      <c r="R536" s="56">
        <f>Таблица25544[[#This Row],[Витрина]]-Q536</f>
        <v>0</v>
      </c>
      <c r="S536" s="57">
        <f>Таблица25544[[#This Row],[Витрина]]*8%</f>
        <v>0</v>
      </c>
      <c r="T536" s="56">
        <f>Таблица25544[[#This Row],[Витрина]]-(Q536+S536)</f>
        <v>0</v>
      </c>
    </row>
    <row r="537" spans="1:20" hidden="1">
      <c r="A537" t="s">
        <v>503</v>
      </c>
      <c r="B537" s="10">
        <v>11400</v>
      </c>
      <c r="D537" s="11" t="str">
        <f t="shared" si="86"/>
        <v/>
      </c>
      <c r="E537" s="14"/>
      <c r="F537" s="13" t="str">
        <f t="shared" si="87"/>
        <v/>
      </c>
      <c r="G537" s="22">
        <v>1.7999999999999999E-2</v>
      </c>
      <c r="H537" s="13" t="str">
        <f t="shared" si="88"/>
        <v/>
      </c>
      <c r="I537" s="11"/>
      <c r="J537" s="14">
        <v>0</v>
      </c>
      <c r="K537" s="15" t="str">
        <f t="shared" si="89"/>
        <v/>
      </c>
      <c r="L537" s="16">
        <f t="shared" si="90"/>
        <v>0</v>
      </c>
      <c r="M537" s="11" t="str">
        <f t="shared" si="91"/>
        <v/>
      </c>
      <c r="N537" s="17" t="str">
        <f t="shared" si="92"/>
        <v/>
      </c>
      <c r="O537" s="18" t="str">
        <f t="shared" si="93"/>
        <v/>
      </c>
      <c r="Q537" s="54">
        <f>Таблица25544[[#This Row],[Витрина]]*11%</f>
        <v>0</v>
      </c>
      <c r="R537" s="56">
        <f>Таблица25544[[#This Row],[Витрина]]-Q537</f>
        <v>0</v>
      </c>
      <c r="S537" s="57">
        <f>Таблица25544[[#This Row],[Витрина]]*8%</f>
        <v>0</v>
      </c>
      <c r="T537" s="56">
        <f>Таблица25544[[#This Row],[Витрина]]-(Q537+S537)</f>
        <v>0</v>
      </c>
    </row>
    <row r="538" spans="1:20" hidden="1">
      <c r="A538" t="s">
        <v>504</v>
      </c>
      <c r="B538" s="10">
        <v>11400</v>
      </c>
      <c r="D538" s="11" t="str">
        <f t="shared" si="86"/>
        <v/>
      </c>
      <c r="E538" s="14"/>
      <c r="F538" s="13" t="str">
        <f t="shared" si="87"/>
        <v/>
      </c>
      <c r="G538" s="22">
        <v>1.7999999999999999E-2</v>
      </c>
      <c r="H538" s="13" t="str">
        <f t="shared" si="88"/>
        <v/>
      </c>
      <c r="I538" s="11"/>
      <c r="J538" s="14">
        <v>0</v>
      </c>
      <c r="K538" s="15" t="str">
        <f t="shared" si="89"/>
        <v/>
      </c>
      <c r="L538" s="16">
        <f t="shared" si="90"/>
        <v>0</v>
      </c>
      <c r="M538" s="11" t="str">
        <f t="shared" si="91"/>
        <v/>
      </c>
      <c r="N538" s="17" t="str">
        <f t="shared" si="92"/>
        <v/>
      </c>
      <c r="O538" s="18" t="str">
        <f t="shared" si="93"/>
        <v/>
      </c>
      <c r="Q538" s="54">
        <f>Таблица25544[[#This Row],[Витрина]]*11%</f>
        <v>0</v>
      </c>
      <c r="R538" s="56">
        <f>Таблица25544[[#This Row],[Витрина]]-Q538</f>
        <v>0</v>
      </c>
      <c r="S538" s="57">
        <f>Таблица25544[[#This Row],[Витрина]]*8%</f>
        <v>0</v>
      </c>
      <c r="T538" s="56">
        <f>Таблица25544[[#This Row],[Витрина]]-(Q538+S538)</f>
        <v>0</v>
      </c>
    </row>
    <row r="539" spans="1:20" hidden="1">
      <c r="A539" t="s">
        <v>505</v>
      </c>
      <c r="B539" s="10">
        <v>11400</v>
      </c>
      <c r="D539" s="11" t="str">
        <f t="shared" si="86"/>
        <v/>
      </c>
      <c r="E539" s="14"/>
      <c r="F539" s="13" t="str">
        <f t="shared" si="87"/>
        <v/>
      </c>
      <c r="G539" s="22">
        <v>1.7999999999999999E-2</v>
      </c>
      <c r="H539" s="13" t="str">
        <f t="shared" si="88"/>
        <v/>
      </c>
      <c r="I539" s="11"/>
      <c r="J539" s="14">
        <v>0</v>
      </c>
      <c r="K539" s="15" t="str">
        <f t="shared" si="89"/>
        <v/>
      </c>
      <c r="L539" s="16">
        <f t="shared" si="90"/>
        <v>0</v>
      </c>
      <c r="M539" s="11" t="str">
        <f t="shared" si="91"/>
        <v/>
      </c>
      <c r="N539" s="17" t="str">
        <f t="shared" si="92"/>
        <v/>
      </c>
      <c r="O539" s="18" t="str">
        <f t="shared" si="93"/>
        <v/>
      </c>
      <c r="Q539" s="54">
        <f>Таблица25544[[#This Row],[Витрина]]*11%</f>
        <v>0</v>
      </c>
      <c r="R539" s="56">
        <f>Таблица25544[[#This Row],[Витрина]]-Q539</f>
        <v>0</v>
      </c>
      <c r="S539" s="57">
        <f>Таблица25544[[#This Row],[Витрина]]*8%</f>
        <v>0</v>
      </c>
      <c r="T539" s="56">
        <f>Таблица25544[[#This Row],[Витрина]]-(Q539+S539)</f>
        <v>0</v>
      </c>
    </row>
    <row r="540" spans="1:20" hidden="1">
      <c r="A540" t="s">
        <v>506</v>
      </c>
      <c r="B540" s="10">
        <v>12400</v>
      </c>
      <c r="D540" s="11" t="str">
        <f t="shared" si="86"/>
        <v/>
      </c>
      <c r="E540" s="14"/>
      <c r="F540" s="13" t="str">
        <f t="shared" si="87"/>
        <v/>
      </c>
      <c r="G540" s="22">
        <v>1.7999999999999999E-2</v>
      </c>
      <c r="H540" s="13" t="str">
        <f t="shared" si="88"/>
        <v/>
      </c>
      <c r="I540" s="11"/>
      <c r="J540" s="14">
        <v>0</v>
      </c>
      <c r="K540" s="15" t="str">
        <f t="shared" si="89"/>
        <v/>
      </c>
      <c r="L540" s="16">
        <f t="shared" si="90"/>
        <v>0</v>
      </c>
      <c r="M540" s="11" t="str">
        <f t="shared" si="91"/>
        <v/>
      </c>
      <c r="N540" s="17" t="str">
        <f t="shared" si="92"/>
        <v/>
      </c>
      <c r="O540" s="18" t="str">
        <f t="shared" si="93"/>
        <v/>
      </c>
      <c r="Q540" s="54">
        <f>Таблица25544[[#This Row],[Витрина]]*11%</f>
        <v>0</v>
      </c>
      <c r="R540" s="56">
        <f>Таблица25544[[#This Row],[Витрина]]-Q540</f>
        <v>0</v>
      </c>
      <c r="S540" s="57">
        <f>Таблица25544[[#This Row],[Витрина]]*8%</f>
        <v>0</v>
      </c>
      <c r="T540" s="56">
        <f>Таблица25544[[#This Row],[Витрина]]-(Q540+S540)</f>
        <v>0</v>
      </c>
    </row>
    <row r="541" spans="1:20" hidden="1">
      <c r="A541" t="s">
        <v>507</v>
      </c>
      <c r="B541" s="10">
        <v>12400</v>
      </c>
      <c r="D541" s="11" t="str">
        <f t="shared" si="86"/>
        <v/>
      </c>
      <c r="E541" s="14"/>
      <c r="F541" s="13" t="str">
        <f t="shared" si="87"/>
        <v/>
      </c>
      <c r="G541" s="22">
        <v>1.7999999999999999E-2</v>
      </c>
      <c r="H541" s="13" t="str">
        <f t="shared" si="88"/>
        <v/>
      </c>
      <c r="I541" s="11"/>
      <c r="J541" s="14">
        <v>0</v>
      </c>
      <c r="K541" s="15" t="str">
        <f t="shared" si="89"/>
        <v/>
      </c>
      <c r="L541" s="16">
        <f t="shared" si="90"/>
        <v>0</v>
      </c>
      <c r="M541" s="11" t="str">
        <f t="shared" si="91"/>
        <v/>
      </c>
      <c r="N541" s="17" t="str">
        <f t="shared" si="92"/>
        <v/>
      </c>
      <c r="O541" s="18" t="str">
        <f t="shared" si="93"/>
        <v/>
      </c>
      <c r="Q541" s="54">
        <f>Таблица25544[[#This Row],[Витрина]]*11%</f>
        <v>0</v>
      </c>
      <c r="R541" s="56">
        <f>Таблица25544[[#This Row],[Витрина]]-Q541</f>
        <v>0</v>
      </c>
      <c r="S541" s="57">
        <f>Таблица25544[[#This Row],[Витрина]]*8%</f>
        <v>0</v>
      </c>
      <c r="T541" s="56">
        <f>Таблица25544[[#This Row],[Витрина]]-(Q541+S541)</f>
        <v>0</v>
      </c>
    </row>
    <row r="542" spans="1:20" hidden="1">
      <c r="A542" t="s">
        <v>508</v>
      </c>
      <c r="B542" s="10">
        <v>14000</v>
      </c>
      <c r="D542" s="11" t="str">
        <f t="shared" si="86"/>
        <v/>
      </c>
      <c r="E542" s="14"/>
      <c r="F542" s="13" t="str">
        <f t="shared" si="87"/>
        <v/>
      </c>
      <c r="G542" s="22">
        <v>1.7999999999999999E-2</v>
      </c>
      <c r="H542" s="13" t="str">
        <f t="shared" si="88"/>
        <v/>
      </c>
      <c r="I542" s="11"/>
      <c r="J542" s="14">
        <v>0</v>
      </c>
      <c r="K542" s="15" t="str">
        <f t="shared" si="89"/>
        <v/>
      </c>
      <c r="L542" s="16">
        <f t="shared" si="90"/>
        <v>0</v>
      </c>
      <c r="M542" s="11" t="str">
        <f t="shared" si="91"/>
        <v/>
      </c>
      <c r="N542" s="17" t="str">
        <f t="shared" si="92"/>
        <v/>
      </c>
      <c r="O542" s="18" t="str">
        <f t="shared" si="93"/>
        <v/>
      </c>
      <c r="Q542" s="54">
        <f>Таблица25544[[#This Row],[Витрина]]*11%</f>
        <v>0</v>
      </c>
      <c r="R542" s="56">
        <f>Таблица25544[[#This Row],[Витрина]]-Q542</f>
        <v>0</v>
      </c>
      <c r="S542" s="57">
        <f>Таблица25544[[#This Row],[Витрина]]*8%</f>
        <v>0</v>
      </c>
      <c r="T542" s="56">
        <f>Таблица25544[[#This Row],[Витрина]]-(Q542+S542)</f>
        <v>0</v>
      </c>
    </row>
    <row r="543" spans="1:20" hidden="1">
      <c r="A543" t="s">
        <v>509</v>
      </c>
      <c r="B543" s="10">
        <v>14000</v>
      </c>
      <c r="D543" s="11" t="str">
        <f t="shared" si="86"/>
        <v/>
      </c>
      <c r="E543" s="14"/>
      <c r="F543" s="13" t="str">
        <f t="shared" si="87"/>
        <v/>
      </c>
      <c r="G543" s="22">
        <v>1.7999999999999999E-2</v>
      </c>
      <c r="H543" s="13" t="str">
        <f t="shared" si="88"/>
        <v/>
      </c>
      <c r="I543" s="11"/>
      <c r="J543" s="14">
        <v>0</v>
      </c>
      <c r="K543" s="15" t="str">
        <f t="shared" si="89"/>
        <v/>
      </c>
      <c r="L543" s="16">
        <f t="shared" si="90"/>
        <v>0</v>
      </c>
      <c r="M543" s="11" t="str">
        <f t="shared" si="91"/>
        <v/>
      </c>
      <c r="N543" s="17" t="str">
        <f t="shared" si="92"/>
        <v/>
      </c>
      <c r="O543" s="18" t="str">
        <f t="shared" si="93"/>
        <v/>
      </c>
      <c r="Q543" s="54">
        <f>Таблица25544[[#This Row],[Витрина]]*11%</f>
        <v>0</v>
      </c>
      <c r="R543" s="56">
        <f>Таблица25544[[#This Row],[Витрина]]-Q543</f>
        <v>0</v>
      </c>
      <c r="S543" s="57">
        <f>Таблица25544[[#This Row],[Витрина]]*8%</f>
        <v>0</v>
      </c>
      <c r="T543" s="56">
        <f>Таблица25544[[#This Row],[Витрина]]-(Q543+S543)</f>
        <v>0</v>
      </c>
    </row>
    <row r="544" spans="1:20" hidden="1">
      <c r="A544" t="s">
        <v>510</v>
      </c>
      <c r="B544" s="10">
        <v>14000</v>
      </c>
      <c r="D544" s="11" t="str">
        <f t="shared" si="86"/>
        <v/>
      </c>
      <c r="E544" s="14"/>
      <c r="F544" s="13" t="str">
        <f t="shared" si="87"/>
        <v/>
      </c>
      <c r="G544" s="22">
        <v>1.7999999999999999E-2</v>
      </c>
      <c r="H544" s="13" t="str">
        <f t="shared" si="88"/>
        <v/>
      </c>
      <c r="I544" s="11"/>
      <c r="J544" s="14">
        <v>0</v>
      </c>
      <c r="K544" s="15" t="str">
        <f t="shared" si="89"/>
        <v/>
      </c>
      <c r="L544" s="16">
        <f t="shared" si="90"/>
        <v>0</v>
      </c>
      <c r="M544" s="11" t="str">
        <f t="shared" si="91"/>
        <v/>
      </c>
      <c r="N544" s="17" t="str">
        <f t="shared" si="92"/>
        <v/>
      </c>
      <c r="O544" s="18" t="str">
        <f t="shared" si="93"/>
        <v/>
      </c>
      <c r="Q544" s="54">
        <f>Таблица25544[[#This Row],[Витрина]]*11%</f>
        <v>0</v>
      </c>
      <c r="R544" s="56">
        <f>Таблица25544[[#This Row],[Витрина]]-Q544</f>
        <v>0</v>
      </c>
      <c r="S544" s="57">
        <f>Таблица25544[[#This Row],[Витрина]]*8%</f>
        <v>0</v>
      </c>
      <c r="T544" s="56">
        <f>Таблица25544[[#This Row],[Витрина]]-(Q544+S544)</f>
        <v>0</v>
      </c>
    </row>
    <row r="545" spans="1:20" hidden="1">
      <c r="A545" t="s">
        <v>511</v>
      </c>
      <c r="B545" s="10">
        <v>14000</v>
      </c>
      <c r="D545" s="11" t="str">
        <f t="shared" si="86"/>
        <v/>
      </c>
      <c r="E545" s="14"/>
      <c r="F545" s="13" t="str">
        <f t="shared" si="87"/>
        <v/>
      </c>
      <c r="G545" s="22">
        <v>1.7999999999999999E-2</v>
      </c>
      <c r="H545" s="13" t="str">
        <f t="shared" si="88"/>
        <v/>
      </c>
      <c r="I545" s="11"/>
      <c r="J545" s="14">
        <v>0</v>
      </c>
      <c r="K545" s="15" t="str">
        <f t="shared" si="89"/>
        <v/>
      </c>
      <c r="L545" s="16">
        <f t="shared" si="90"/>
        <v>0</v>
      </c>
      <c r="M545" s="11" t="str">
        <f t="shared" si="91"/>
        <v/>
      </c>
      <c r="N545" s="17" t="str">
        <f t="shared" si="92"/>
        <v/>
      </c>
      <c r="O545" s="18" t="str">
        <f t="shared" si="93"/>
        <v/>
      </c>
      <c r="Q545" s="54">
        <f>Таблица25544[[#This Row],[Витрина]]*11%</f>
        <v>0</v>
      </c>
      <c r="R545" s="56">
        <f>Таблица25544[[#This Row],[Витрина]]-Q545</f>
        <v>0</v>
      </c>
      <c r="S545" s="57">
        <f>Таблица25544[[#This Row],[Витрина]]*8%</f>
        <v>0</v>
      </c>
      <c r="T545" s="56">
        <f>Таблица25544[[#This Row],[Витрина]]-(Q545+S545)</f>
        <v>0</v>
      </c>
    </row>
    <row r="546" spans="1:20" hidden="1">
      <c r="A546" s="19"/>
      <c r="D546" s="11" t="str">
        <f t="shared" si="86"/>
        <v/>
      </c>
      <c r="E546" s="14"/>
      <c r="F546" s="13" t="str">
        <f t="shared" si="87"/>
        <v/>
      </c>
      <c r="G546" s="22">
        <v>1.7999999999999999E-2</v>
      </c>
      <c r="H546" s="13" t="str">
        <f t="shared" si="88"/>
        <v/>
      </c>
      <c r="I546" s="11"/>
      <c r="J546" s="14">
        <v>0</v>
      </c>
      <c r="K546" s="15" t="str">
        <f t="shared" si="89"/>
        <v/>
      </c>
      <c r="L546" s="16">
        <f t="shared" si="90"/>
        <v>0</v>
      </c>
      <c r="M546" s="11" t="str">
        <f t="shared" si="91"/>
        <v/>
      </c>
      <c r="N546" s="17" t="str">
        <f t="shared" si="92"/>
        <v/>
      </c>
      <c r="O546" s="18" t="str">
        <f t="shared" si="93"/>
        <v/>
      </c>
      <c r="Q546" s="54">
        <f>Таблица25544[[#This Row],[Витрина]]*11%</f>
        <v>0</v>
      </c>
      <c r="R546" s="56">
        <f>Таблица25544[[#This Row],[Витрина]]-Q546</f>
        <v>0</v>
      </c>
      <c r="S546" s="57">
        <f>Таблица25544[[#This Row],[Витрина]]*8%</f>
        <v>0</v>
      </c>
      <c r="T546" s="56">
        <f>Таблица25544[[#This Row],[Витрина]]-(Q546+S546)</f>
        <v>0</v>
      </c>
    </row>
    <row r="547" spans="1:20" hidden="1">
      <c r="A547" t="s">
        <v>512</v>
      </c>
      <c r="B547" s="10">
        <v>16600</v>
      </c>
      <c r="D547" s="11" t="str">
        <f t="shared" si="86"/>
        <v/>
      </c>
      <c r="E547" s="14"/>
      <c r="F547" s="13" t="str">
        <f t="shared" si="87"/>
        <v/>
      </c>
      <c r="G547" s="22">
        <v>1.7999999999999999E-2</v>
      </c>
      <c r="H547" s="13" t="str">
        <f t="shared" si="88"/>
        <v/>
      </c>
      <c r="I547" s="11"/>
      <c r="J547" s="14">
        <v>0</v>
      </c>
      <c r="K547" s="15" t="str">
        <f t="shared" si="89"/>
        <v/>
      </c>
      <c r="L547" s="16">
        <f t="shared" si="90"/>
        <v>0</v>
      </c>
      <c r="M547" s="11" t="str">
        <f t="shared" si="91"/>
        <v/>
      </c>
      <c r="N547" s="17" t="str">
        <f t="shared" si="92"/>
        <v/>
      </c>
      <c r="O547" s="18" t="str">
        <f t="shared" si="93"/>
        <v/>
      </c>
      <c r="Q547" s="54">
        <f>Таблица25544[[#This Row],[Витрина]]*11%</f>
        <v>0</v>
      </c>
      <c r="R547" s="56">
        <f>Таблица25544[[#This Row],[Витрина]]-Q547</f>
        <v>0</v>
      </c>
      <c r="S547" s="57">
        <f>Таблица25544[[#This Row],[Витрина]]*8%</f>
        <v>0</v>
      </c>
      <c r="T547" s="56">
        <f>Таблица25544[[#This Row],[Витрина]]-(Q547+S547)</f>
        <v>0</v>
      </c>
    </row>
    <row r="548" spans="1:20" hidden="1">
      <c r="A548" t="s">
        <v>513</v>
      </c>
      <c r="B548" s="10">
        <v>16600</v>
      </c>
      <c r="D548" s="11" t="str">
        <f t="shared" si="86"/>
        <v/>
      </c>
      <c r="E548" s="14"/>
      <c r="F548" s="13" t="str">
        <f t="shared" si="87"/>
        <v/>
      </c>
      <c r="G548" s="22">
        <v>1.7999999999999999E-2</v>
      </c>
      <c r="H548" s="13" t="str">
        <f t="shared" si="88"/>
        <v/>
      </c>
      <c r="I548" s="11"/>
      <c r="J548" s="14">
        <v>0</v>
      </c>
      <c r="K548" s="15" t="str">
        <f t="shared" si="89"/>
        <v/>
      </c>
      <c r="L548" s="16">
        <f t="shared" si="90"/>
        <v>0</v>
      </c>
      <c r="M548" s="11" t="str">
        <f t="shared" si="91"/>
        <v/>
      </c>
      <c r="N548" s="17" t="str">
        <f t="shared" si="92"/>
        <v/>
      </c>
      <c r="O548" s="18" t="str">
        <f t="shared" si="93"/>
        <v/>
      </c>
      <c r="Q548" s="54">
        <f>Таблица25544[[#This Row],[Витрина]]*11%</f>
        <v>0</v>
      </c>
      <c r="R548" s="56">
        <f>Таблица25544[[#This Row],[Витрина]]-Q548</f>
        <v>0</v>
      </c>
      <c r="S548" s="57">
        <f>Таблица25544[[#This Row],[Витрина]]*8%</f>
        <v>0</v>
      </c>
      <c r="T548" s="56">
        <f>Таблица25544[[#This Row],[Витрина]]-(Q548+S548)</f>
        <v>0</v>
      </c>
    </row>
    <row r="549" spans="1:20" hidden="1">
      <c r="A549" t="s">
        <v>514</v>
      </c>
      <c r="B549" s="10">
        <v>16600</v>
      </c>
      <c r="D549" s="11" t="str">
        <f t="shared" si="86"/>
        <v/>
      </c>
      <c r="E549" s="14"/>
      <c r="F549" s="13" t="str">
        <f t="shared" si="87"/>
        <v/>
      </c>
      <c r="G549" s="22">
        <v>1.7999999999999999E-2</v>
      </c>
      <c r="H549" s="13" t="str">
        <f t="shared" si="88"/>
        <v/>
      </c>
      <c r="I549" s="11"/>
      <c r="J549" s="14">
        <v>0</v>
      </c>
      <c r="K549" s="15" t="str">
        <f t="shared" si="89"/>
        <v/>
      </c>
      <c r="L549" s="16">
        <f t="shared" si="90"/>
        <v>0</v>
      </c>
      <c r="M549" s="11" t="str">
        <f t="shared" si="91"/>
        <v/>
      </c>
      <c r="N549" s="17" t="str">
        <f t="shared" si="92"/>
        <v/>
      </c>
      <c r="O549" s="18" t="str">
        <f t="shared" si="93"/>
        <v/>
      </c>
      <c r="Q549" s="54">
        <f>Таблица25544[[#This Row],[Витрина]]*11%</f>
        <v>0</v>
      </c>
      <c r="R549" s="56">
        <f>Таблица25544[[#This Row],[Витрина]]-Q549</f>
        <v>0</v>
      </c>
      <c r="S549" s="57">
        <f>Таблица25544[[#This Row],[Витрина]]*8%</f>
        <v>0</v>
      </c>
      <c r="T549" s="56">
        <f>Таблица25544[[#This Row],[Витрина]]-(Q549+S549)</f>
        <v>0</v>
      </c>
    </row>
    <row r="550" spans="1:20" hidden="1">
      <c r="A550" s="19"/>
      <c r="D550" s="11" t="str">
        <f t="shared" si="86"/>
        <v/>
      </c>
      <c r="E550" s="14"/>
      <c r="F550" s="13" t="str">
        <f t="shared" si="87"/>
        <v/>
      </c>
      <c r="G550" s="22">
        <v>1.7999999999999999E-2</v>
      </c>
      <c r="H550" s="13" t="str">
        <f t="shared" si="88"/>
        <v/>
      </c>
      <c r="I550" s="11"/>
      <c r="J550" s="14">
        <v>0</v>
      </c>
      <c r="K550" s="15" t="str">
        <f t="shared" si="89"/>
        <v/>
      </c>
      <c r="L550" s="16">
        <f t="shared" si="90"/>
        <v>0</v>
      </c>
      <c r="M550" s="11" t="str">
        <f t="shared" si="91"/>
        <v/>
      </c>
      <c r="N550" s="17" t="str">
        <f t="shared" si="92"/>
        <v/>
      </c>
      <c r="O550" s="18" t="str">
        <f t="shared" si="93"/>
        <v/>
      </c>
      <c r="Q550" s="54">
        <f>Таблица25544[[#This Row],[Витрина]]*11%</f>
        <v>0</v>
      </c>
      <c r="R550" s="56">
        <f>Таблица25544[[#This Row],[Витрина]]-Q550</f>
        <v>0</v>
      </c>
      <c r="S550" s="57">
        <f>Таблица25544[[#This Row],[Витрина]]*8%</f>
        <v>0</v>
      </c>
      <c r="T550" s="56">
        <f>Таблица25544[[#This Row],[Витрина]]-(Q550+S550)</f>
        <v>0</v>
      </c>
    </row>
    <row r="551" spans="1:20" hidden="1">
      <c r="A551" t="s">
        <v>515</v>
      </c>
      <c r="B551" s="10">
        <v>17600</v>
      </c>
      <c r="D551" s="11" t="str">
        <f t="shared" si="86"/>
        <v/>
      </c>
      <c r="E551" s="14"/>
      <c r="F551" s="13" t="str">
        <f t="shared" si="87"/>
        <v/>
      </c>
      <c r="G551" s="22">
        <v>1.7999999999999999E-2</v>
      </c>
      <c r="H551" s="13" t="str">
        <f t="shared" si="88"/>
        <v/>
      </c>
      <c r="I551" s="11"/>
      <c r="J551" s="14">
        <v>0</v>
      </c>
      <c r="K551" s="15" t="str">
        <f t="shared" si="89"/>
        <v/>
      </c>
      <c r="L551" s="16">
        <f t="shared" si="90"/>
        <v>0</v>
      </c>
      <c r="M551" s="11" t="str">
        <f t="shared" si="91"/>
        <v/>
      </c>
      <c r="N551" s="17" t="str">
        <f t="shared" si="92"/>
        <v/>
      </c>
      <c r="O551" s="18" t="str">
        <f t="shared" si="93"/>
        <v/>
      </c>
      <c r="Q551" s="54">
        <f>Таблица25544[[#This Row],[Витрина]]*11%</f>
        <v>0</v>
      </c>
      <c r="R551" s="56">
        <f>Таблица25544[[#This Row],[Витрина]]-Q551</f>
        <v>0</v>
      </c>
      <c r="S551" s="57">
        <f>Таблица25544[[#This Row],[Витрина]]*8%</f>
        <v>0</v>
      </c>
      <c r="T551" s="56">
        <f>Таблица25544[[#This Row],[Витрина]]-(Q551+S551)</f>
        <v>0</v>
      </c>
    </row>
    <row r="552" spans="1:20" hidden="1">
      <c r="A552" t="s">
        <v>516</v>
      </c>
      <c r="B552" s="10">
        <v>17600</v>
      </c>
      <c r="D552" s="11" t="str">
        <f t="shared" si="86"/>
        <v/>
      </c>
      <c r="E552" s="14"/>
      <c r="F552" s="13" t="str">
        <f t="shared" si="87"/>
        <v/>
      </c>
      <c r="G552" s="22">
        <v>1.7999999999999999E-2</v>
      </c>
      <c r="H552" s="13" t="str">
        <f t="shared" si="88"/>
        <v/>
      </c>
      <c r="I552" s="11"/>
      <c r="J552" s="14">
        <v>0</v>
      </c>
      <c r="K552" s="15" t="str">
        <f t="shared" si="89"/>
        <v/>
      </c>
      <c r="L552" s="16">
        <f t="shared" si="90"/>
        <v>0</v>
      </c>
      <c r="M552" s="11" t="str">
        <f t="shared" si="91"/>
        <v/>
      </c>
      <c r="N552" s="17" t="str">
        <f t="shared" si="92"/>
        <v/>
      </c>
      <c r="O552" s="18" t="str">
        <f t="shared" si="93"/>
        <v/>
      </c>
      <c r="Q552" s="54">
        <f>Таблица25544[[#This Row],[Витрина]]*11%</f>
        <v>0</v>
      </c>
      <c r="R552" s="56">
        <f>Таблица25544[[#This Row],[Витрина]]-Q552</f>
        <v>0</v>
      </c>
      <c r="S552" s="57">
        <f>Таблица25544[[#This Row],[Витрина]]*8%</f>
        <v>0</v>
      </c>
      <c r="T552" s="56">
        <f>Таблица25544[[#This Row],[Витрина]]-(Q552+S552)</f>
        <v>0</v>
      </c>
    </row>
    <row r="553" spans="1:20" hidden="1">
      <c r="A553" t="s">
        <v>517</v>
      </c>
      <c r="B553" s="10">
        <v>17600</v>
      </c>
      <c r="D553" s="11" t="str">
        <f t="shared" si="86"/>
        <v/>
      </c>
      <c r="E553" s="14"/>
      <c r="F553" s="13" t="str">
        <f t="shared" si="87"/>
        <v/>
      </c>
      <c r="G553" s="22">
        <v>1.7999999999999999E-2</v>
      </c>
      <c r="H553" s="13" t="str">
        <f t="shared" si="88"/>
        <v/>
      </c>
      <c r="I553" s="11"/>
      <c r="J553" s="14">
        <v>0</v>
      </c>
      <c r="K553" s="15" t="str">
        <f t="shared" si="89"/>
        <v/>
      </c>
      <c r="L553" s="16">
        <f t="shared" si="90"/>
        <v>0</v>
      </c>
      <c r="M553" s="11" t="str">
        <f t="shared" si="91"/>
        <v/>
      </c>
      <c r="N553" s="17" t="str">
        <f t="shared" si="92"/>
        <v/>
      </c>
      <c r="O553" s="18" t="str">
        <f t="shared" si="93"/>
        <v/>
      </c>
      <c r="Q553" s="54">
        <f>Таблица25544[[#This Row],[Витрина]]*11%</f>
        <v>0</v>
      </c>
      <c r="R553" s="56">
        <f>Таблица25544[[#This Row],[Витрина]]-Q553</f>
        <v>0</v>
      </c>
      <c r="S553" s="57">
        <f>Таблица25544[[#This Row],[Витрина]]*8%</f>
        <v>0</v>
      </c>
      <c r="T553" s="56">
        <f>Таблица25544[[#This Row],[Витрина]]-(Q553+S553)</f>
        <v>0</v>
      </c>
    </row>
    <row r="554" spans="1:20" hidden="1">
      <c r="A554" t="s">
        <v>518</v>
      </c>
      <c r="B554" s="10">
        <v>20200</v>
      </c>
      <c r="D554" s="11" t="str">
        <f t="shared" si="86"/>
        <v/>
      </c>
      <c r="E554" s="14"/>
      <c r="F554" s="13" t="str">
        <f t="shared" si="87"/>
        <v/>
      </c>
      <c r="G554" s="22">
        <v>1.7999999999999999E-2</v>
      </c>
      <c r="H554" s="13" t="str">
        <f t="shared" si="88"/>
        <v/>
      </c>
      <c r="I554" s="11"/>
      <c r="J554" s="14">
        <v>0</v>
      </c>
      <c r="K554" s="15" t="str">
        <f t="shared" si="89"/>
        <v/>
      </c>
      <c r="L554" s="16">
        <f t="shared" si="90"/>
        <v>0</v>
      </c>
      <c r="M554" s="11" t="str">
        <f t="shared" si="91"/>
        <v/>
      </c>
      <c r="N554" s="17" t="str">
        <f t="shared" si="92"/>
        <v/>
      </c>
      <c r="O554" s="18" t="str">
        <f t="shared" si="93"/>
        <v/>
      </c>
      <c r="Q554" s="54">
        <f>Таблица25544[[#This Row],[Витрина]]*11%</f>
        <v>0</v>
      </c>
      <c r="R554" s="56">
        <f>Таблица25544[[#This Row],[Витрина]]-Q554</f>
        <v>0</v>
      </c>
      <c r="S554" s="57">
        <f>Таблица25544[[#This Row],[Витрина]]*8%</f>
        <v>0</v>
      </c>
      <c r="T554" s="56">
        <f>Таблица25544[[#This Row],[Витрина]]-(Q554+S554)</f>
        <v>0</v>
      </c>
    </row>
    <row r="555" spans="1:20" hidden="1">
      <c r="A555" t="s">
        <v>519</v>
      </c>
      <c r="B555" s="10">
        <v>20200</v>
      </c>
      <c r="D555" s="11" t="str">
        <f t="shared" si="86"/>
        <v/>
      </c>
      <c r="E555" s="14"/>
      <c r="F555" s="13" t="str">
        <f t="shared" si="87"/>
        <v/>
      </c>
      <c r="G555" s="22">
        <v>1.7999999999999999E-2</v>
      </c>
      <c r="H555" s="13" t="str">
        <f t="shared" si="88"/>
        <v/>
      </c>
      <c r="I555" s="11"/>
      <c r="J555" s="14">
        <v>0</v>
      </c>
      <c r="K555" s="15" t="str">
        <f t="shared" si="89"/>
        <v/>
      </c>
      <c r="L555" s="16">
        <f t="shared" si="90"/>
        <v>0</v>
      </c>
      <c r="M555" s="11" t="str">
        <f t="shared" si="91"/>
        <v/>
      </c>
      <c r="N555" s="17" t="str">
        <f t="shared" si="92"/>
        <v/>
      </c>
      <c r="O555" s="18" t="str">
        <f t="shared" si="93"/>
        <v/>
      </c>
      <c r="Q555" s="54">
        <f>Таблица25544[[#This Row],[Витрина]]*11%</f>
        <v>0</v>
      </c>
      <c r="R555" s="56">
        <f>Таблица25544[[#This Row],[Витрина]]-Q555</f>
        <v>0</v>
      </c>
      <c r="S555" s="57">
        <f>Таблица25544[[#This Row],[Витрина]]*8%</f>
        <v>0</v>
      </c>
      <c r="T555" s="56">
        <f>Таблица25544[[#This Row],[Витрина]]-(Q555+S555)</f>
        <v>0</v>
      </c>
    </row>
    <row r="556" spans="1:20" hidden="1">
      <c r="A556" t="s">
        <v>520</v>
      </c>
      <c r="B556" s="10">
        <v>21300</v>
      </c>
      <c r="D556" s="11" t="str">
        <f t="shared" si="86"/>
        <v/>
      </c>
      <c r="E556" s="14"/>
      <c r="F556" s="13" t="str">
        <f t="shared" si="87"/>
        <v/>
      </c>
      <c r="G556" s="22">
        <v>1.7999999999999999E-2</v>
      </c>
      <c r="H556" s="13" t="str">
        <f t="shared" si="88"/>
        <v/>
      </c>
      <c r="I556" s="11"/>
      <c r="J556" s="14">
        <v>0</v>
      </c>
      <c r="K556" s="15" t="str">
        <f t="shared" si="89"/>
        <v/>
      </c>
      <c r="L556" s="16">
        <f t="shared" si="90"/>
        <v>0</v>
      </c>
      <c r="M556" s="11" t="str">
        <f t="shared" si="91"/>
        <v/>
      </c>
      <c r="N556" s="17" t="str">
        <f t="shared" si="92"/>
        <v/>
      </c>
      <c r="O556" s="18" t="str">
        <f t="shared" si="93"/>
        <v/>
      </c>
      <c r="Q556" s="54">
        <f>Таблица25544[[#This Row],[Витрина]]*11%</f>
        <v>0</v>
      </c>
      <c r="R556" s="56">
        <f>Таблица25544[[#This Row],[Витрина]]-Q556</f>
        <v>0</v>
      </c>
      <c r="S556" s="57">
        <f>Таблица25544[[#This Row],[Витрина]]*8%</f>
        <v>0</v>
      </c>
      <c r="T556" s="56">
        <f>Таблица25544[[#This Row],[Витрина]]-(Q556+S556)</f>
        <v>0</v>
      </c>
    </row>
    <row r="557" spans="1:20" hidden="1">
      <c r="A557" t="s">
        <v>521</v>
      </c>
      <c r="B557" s="10">
        <v>21300</v>
      </c>
      <c r="D557" s="11" t="str">
        <f t="shared" si="86"/>
        <v/>
      </c>
      <c r="E557" s="14"/>
      <c r="F557" s="13" t="str">
        <f t="shared" si="87"/>
        <v/>
      </c>
      <c r="G557" s="22">
        <v>1.7999999999999999E-2</v>
      </c>
      <c r="H557" s="13" t="str">
        <f t="shared" si="88"/>
        <v/>
      </c>
      <c r="I557" s="11"/>
      <c r="J557" s="14">
        <v>0</v>
      </c>
      <c r="K557" s="15" t="str">
        <f t="shared" si="89"/>
        <v/>
      </c>
      <c r="L557" s="16">
        <f t="shared" si="90"/>
        <v>0</v>
      </c>
      <c r="M557" s="11" t="str">
        <f t="shared" si="91"/>
        <v/>
      </c>
      <c r="N557" s="17" t="str">
        <f t="shared" si="92"/>
        <v/>
      </c>
      <c r="O557" s="18" t="str">
        <f t="shared" si="93"/>
        <v/>
      </c>
      <c r="Q557" s="54">
        <f>Таблица25544[[#This Row],[Витрина]]*11%</f>
        <v>0</v>
      </c>
      <c r="R557" s="56">
        <f>Таблица25544[[#This Row],[Витрина]]-Q557</f>
        <v>0</v>
      </c>
      <c r="S557" s="57">
        <f>Таблица25544[[#This Row],[Витрина]]*8%</f>
        <v>0</v>
      </c>
      <c r="T557" s="56">
        <f>Таблица25544[[#This Row],[Витрина]]-(Q557+S557)</f>
        <v>0</v>
      </c>
    </row>
    <row r="558" spans="1:20" hidden="1">
      <c r="A558" t="s">
        <v>522</v>
      </c>
      <c r="B558" s="10">
        <v>21300</v>
      </c>
      <c r="D558" s="11" t="str">
        <f t="shared" si="86"/>
        <v/>
      </c>
      <c r="E558" s="14"/>
      <c r="F558" s="13" t="str">
        <f t="shared" si="87"/>
        <v/>
      </c>
      <c r="G558" s="22">
        <v>1.7999999999999999E-2</v>
      </c>
      <c r="H558" s="13" t="str">
        <f t="shared" si="88"/>
        <v/>
      </c>
      <c r="I558" s="11"/>
      <c r="J558" s="14">
        <v>0</v>
      </c>
      <c r="K558" s="15" t="str">
        <f t="shared" si="89"/>
        <v/>
      </c>
      <c r="L558" s="16">
        <f t="shared" si="90"/>
        <v>0</v>
      </c>
      <c r="M558" s="11" t="str">
        <f t="shared" si="91"/>
        <v/>
      </c>
      <c r="N558" s="17" t="str">
        <f t="shared" si="92"/>
        <v/>
      </c>
      <c r="O558" s="18" t="str">
        <f t="shared" si="93"/>
        <v/>
      </c>
      <c r="Q558" s="54">
        <f>Таблица25544[[#This Row],[Витрина]]*11%</f>
        <v>0</v>
      </c>
      <c r="R558" s="56">
        <f>Таблица25544[[#This Row],[Витрина]]-Q558</f>
        <v>0</v>
      </c>
      <c r="S558" s="57">
        <f>Таблица25544[[#This Row],[Витрина]]*8%</f>
        <v>0</v>
      </c>
      <c r="T558" s="56">
        <f>Таблица25544[[#This Row],[Витрина]]-(Q558+S558)</f>
        <v>0</v>
      </c>
    </row>
    <row r="559" spans="1:20" hidden="1">
      <c r="A559" s="19"/>
      <c r="D559" s="11" t="str">
        <f t="shared" si="86"/>
        <v/>
      </c>
      <c r="E559" s="14"/>
      <c r="F559" s="13" t="str">
        <f t="shared" si="87"/>
        <v/>
      </c>
      <c r="G559" s="22">
        <v>1.7999999999999999E-2</v>
      </c>
      <c r="H559" s="13" t="str">
        <f t="shared" si="88"/>
        <v/>
      </c>
      <c r="I559" s="11"/>
      <c r="J559" s="14">
        <v>0</v>
      </c>
      <c r="K559" s="15" t="str">
        <f t="shared" si="89"/>
        <v/>
      </c>
      <c r="L559" s="16">
        <f t="shared" si="90"/>
        <v>0</v>
      </c>
      <c r="M559" s="11" t="str">
        <f t="shared" si="91"/>
        <v/>
      </c>
      <c r="N559" s="17" t="str">
        <f t="shared" si="92"/>
        <v/>
      </c>
      <c r="O559" s="18" t="str">
        <f t="shared" si="93"/>
        <v/>
      </c>
      <c r="Q559" s="54">
        <f>Таблица25544[[#This Row],[Витрина]]*11%</f>
        <v>0</v>
      </c>
      <c r="R559" s="56">
        <f>Таблица25544[[#This Row],[Витрина]]-Q559</f>
        <v>0</v>
      </c>
      <c r="S559" s="57">
        <f>Таблица25544[[#This Row],[Витрина]]*8%</f>
        <v>0</v>
      </c>
      <c r="T559" s="56">
        <f>Таблица25544[[#This Row],[Витрина]]-(Q559+S559)</f>
        <v>0</v>
      </c>
    </row>
    <row r="560" spans="1:20" hidden="1">
      <c r="A560" t="s">
        <v>523</v>
      </c>
      <c r="B560" s="10">
        <v>20700</v>
      </c>
      <c r="D560" s="11" t="str">
        <f t="shared" si="86"/>
        <v/>
      </c>
      <c r="E560" s="14"/>
      <c r="F560" s="13" t="str">
        <f t="shared" si="87"/>
        <v/>
      </c>
      <c r="G560" s="22">
        <v>1.7999999999999999E-2</v>
      </c>
      <c r="H560" s="13" t="str">
        <f t="shared" si="88"/>
        <v/>
      </c>
      <c r="I560" s="11"/>
      <c r="J560" s="14">
        <v>0</v>
      </c>
      <c r="K560" s="15" t="str">
        <f t="shared" si="89"/>
        <v/>
      </c>
      <c r="L560" s="16">
        <f t="shared" si="90"/>
        <v>0</v>
      </c>
      <c r="M560" s="11" t="str">
        <f t="shared" si="91"/>
        <v/>
      </c>
      <c r="N560" s="17" t="str">
        <f t="shared" si="92"/>
        <v/>
      </c>
      <c r="O560" s="18" t="str">
        <f t="shared" si="93"/>
        <v/>
      </c>
      <c r="Q560" s="54">
        <f>Таблица25544[[#This Row],[Витрина]]*11%</f>
        <v>0</v>
      </c>
      <c r="R560" s="56">
        <f>Таблица25544[[#This Row],[Витрина]]-Q560</f>
        <v>0</v>
      </c>
      <c r="S560" s="57">
        <f>Таблица25544[[#This Row],[Витрина]]*8%</f>
        <v>0</v>
      </c>
      <c r="T560" s="56">
        <f>Таблица25544[[#This Row],[Витрина]]-(Q560+S560)</f>
        <v>0</v>
      </c>
    </row>
    <row r="561" spans="1:20" hidden="1">
      <c r="A561" t="s">
        <v>524</v>
      </c>
      <c r="B561" s="10">
        <v>20700</v>
      </c>
      <c r="D561" s="11" t="str">
        <f t="shared" si="86"/>
        <v/>
      </c>
      <c r="E561" s="14"/>
      <c r="F561" s="13" t="str">
        <f t="shared" si="87"/>
        <v/>
      </c>
      <c r="G561" s="22">
        <v>1.7999999999999999E-2</v>
      </c>
      <c r="H561" s="13" t="str">
        <f t="shared" si="88"/>
        <v/>
      </c>
      <c r="I561" s="11"/>
      <c r="J561" s="14">
        <v>0</v>
      </c>
      <c r="K561" s="15" t="str">
        <f t="shared" si="89"/>
        <v/>
      </c>
      <c r="L561" s="16">
        <f t="shared" si="90"/>
        <v>0</v>
      </c>
      <c r="M561" s="11" t="str">
        <f t="shared" si="91"/>
        <v/>
      </c>
      <c r="N561" s="17" t="str">
        <f t="shared" si="92"/>
        <v/>
      </c>
      <c r="O561" s="18" t="str">
        <f t="shared" si="93"/>
        <v/>
      </c>
      <c r="Q561" s="54">
        <f>Таблица25544[[#This Row],[Витрина]]*11%</f>
        <v>0</v>
      </c>
      <c r="R561" s="56">
        <f>Таблица25544[[#This Row],[Витрина]]-Q561</f>
        <v>0</v>
      </c>
      <c r="S561" s="57">
        <f>Таблица25544[[#This Row],[Витрина]]*8%</f>
        <v>0</v>
      </c>
      <c r="T561" s="56">
        <f>Таблица25544[[#This Row],[Витрина]]-(Q561+S561)</f>
        <v>0</v>
      </c>
    </row>
    <row r="562" spans="1:20" hidden="1">
      <c r="A562" t="s">
        <v>525</v>
      </c>
      <c r="B562" s="10">
        <v>20700</v>
      </c>
      <c r="D562" s="11" t="str">
        <f t="shared" si="86"/>
        <v/>
      </c>
      <c r="E562" s="14"/>
      <c r="F562" s="13" t="str">
        <f t="shared" si="87"/>
        <v/>
      </c>
      <c r="G562" s="22">
        <v>1.7999999999999999E-2</v>
      </c>
      <c r="H562" s="13" t="str">
        <f t="shared" si="88"/>
        <v/>
      </c>
      <c r="I562" s="11"/>
      <c r="J562" s="14">
        <v>0</v>
      </c>
      <c r="K562" s="15" t="str">
        <f t="shared" si="89"/>
        <v/>
      </c>
      <c r="L562" s="16">
        <f t="shared" si="90"/>
        <v>0</v>
      </c>
      <c r="M562" s="11" t="str">
        <f t="shared" si="91"/>
        <v/>
      </c>
      <c r="N562" s="17" t="str">
        <f t="shared" si="92"/>
        <v/>
      </c>
      <c r="O562" s="18" t="str">
        <f t="shared" si="93"/>
        <v/>
      </c>
      <c r="Q562" s="54">
        <f>Таблица25544[[#This Row],[Витрина]]*11%</f>
        <v>0</v>
      </c>
      <c r="R562" s="56">
        <f>Таблица25544[[#This Row],[Витрина]]-Q562</f>
        <v>0</v>
      </c>
      <c r="S562" s="57">
        <f>Таблица25544[[#This Row],[Витрина]]*8%</f>
        <v>0</v>
      </c>
      <c r="T562" s="56">
        <f>Таблица25544[[#This Row],[Витрина]]-(Q562+S562)</f>
        <v>0</v>
      </c>
    </row>
    <row r="563" spans="1:20" hidden="1">
      <c r="A563" t="s">
        <v>526</v>
      </c>
      <c r="B563" s="10">
        <v>24300</v>
      </c>
      <c r="D563" s="11" t="str">
        <f t="shared" si="86"/>
        <v/>
      </c>
      <c r="E563" s="14"/>
      <c r="F563" s="13" t="str">
        <f t="shared" si="87"/>
        <v/>
      </c>
      <c r="G563" s="22">
        <v>1.7999999999999999E-2</v>
      </c>
      <c r="H563" s="13" t="str">
        <f t="shared" si="88"/>
        <v/>
      </c>
      <c r="I563" s="11"/>
      <c r="J563" s="14">
        <v>0</v>
      </c>
      <c r="K563" s="15" t="str">
        <f t="shared" si="89"/>
        <v/>
      </c>
      <c r="L563" s="16">
        <f t="shared" si="90"/>
        <v>0</v>
      </c>
      <c r="M563" s="11" t="str">
        <f t="shared" si="91"/>
        <v/>
      </c>
      <c r="N563" s="17" t="str">
        <f t="shared" si="92"/>
        <v/>
      </c>
      <c r="O563" s="18" t="str">
        <f t="shared" si="93"/>
        <v/>
      </c>
      <c r="Q563" s="54">
        <f>Таблица25544[[#This Row],[Витрина]]*11%</f>
        <v>0</v>
      </c>
      <c r="R563" s="56">
        <f>Таблица25544[[#This Row],[Витрина]]-Q563</f>
        <v>0</v>
      </c>
      <c r="S563" s="57">
        <f>Таблица25544[[#This Row],[Витрина]]*8%</f>
        <v>0</v>
      </c>
      <c r="T563" s="56">
        <f>Таблица25544[[#This Row],[Витрина]]-(Q563+S563)</f>
        <v>0</v>
      </c>
    </row>
    <row r="564" spans="1:20" hidden="1">
      <c r="A564" t="s">
        <v>527</v>
      </c>
      <c r="B564" s="10">
        <v>24300</v>
      </c>
      <c r="D564" s="11" t="str">
        <f t="shared" si="86"/>
        <v/>
      </c>
      <c r="E564" s="14"/>
      <c r="F564" s="13" t="str">
        <f t="shared" si="87"/>
        <v/>
      </c>
      <c r="G564" s="22">
        <v>1.7999999999999999E-2</v>
      </c>
      <c r="H564" s="13" t="str">
        <f t="shared" si="88"/>
        <v/>
      </c>
      <c r="I564" s="11"/>
      <c r="J564" s="14">
        <v>0</v>
      </c>
      <c r="K564" s="15" t="str">
        <f t="shared" si="89"/>
        <v/>
      </c>
      <c r="L564" s="16">
        <f t="shared" si="90"/>
        <v>0</v>
      </c>
      <c r="M564" s="11" t="str">
        <f t="shared" si="91"/>
        <v/>
      </c>
      <c r="N564" s="17" t="str">
        <f t="shared" si="92"/>
        <v/>
      </c>
      <c r="O564" s="18" t="str">
        <f t="shared" si="93"/>
        <v/>
      </c>
      <c r="Q564" s="54">
        <f>Таблица25544[[#This Row],[Витрина]]*11%</f>
        <v>0</v>
      </c>
      <c r="R564" s="56">
        <f>Таблица25544[[#This Row],[Витрина]]-Q564</f>
        <v>0</v>
      </c>
      <c r="S564" s="57">
        <f>Таблица25544[[#This Row],[Витрина]]*8%</f>
        <v>0</v>
      </c>
      <c r="T564" s="56">
        <f>Таблица25544[[#This Row],[Витрина]]-(Q564+S564)</f>
        <v>0</v>
      </c>
    </row>
    <row r="565" spans="1:20" hidden="1">
      <c r="A565" t="s">
        <v>528</v>
      </c>
      <c r="B565" s="10">
        <v>24300</v>
      </c>
      <c r="D565" s="11" t="str">
        <f t="shared" si="86"/>
        <v/>
      </c>
      <c r="E565" s="14"/>
      <c r="F565" s="13" t="str">
        <f t="shared" si="87"/>
        <v/>
      </c>
      <c r="G565" s="22">
        <v>1.7999999999999999E-2</v>
      </c>
      <c r="H565" s="13" t="str">
        <f t="shared" si="88"/>
        <v/>
      </c>
      <c r="I565" s="11"/>
      <c r="J565" s="14">
        <v>0</v>
      </c>
      <c r="K565" s="15" t="str">
        <f t="shared" si="89"/>
        <v/>
      </c>
      <c r="L565" s="16">
        <f t="shared" si="90"/>
        <v>0</v>
      </c>
      <c r="M565" s="11" t="str">
        <f t="shared" si="91"/>
        <v/>
      </c>
      <c r="N565" s="17" t="str">
        <f t="shared" si="92"/>
        <v/>
      </c>
      <c r="O565" s="18" t="str">
        <f t="shared" si="93"/>
        <v/>
      </c>
      <c r="Q565" s="54">
        <f>Таблица25544[[#This Row],[Витрина]]*11%</f>
        <v>0</v>
      </c>
      <c r="R565" s="56">
        <f>Таблица25544[[#This Row],[Витрина]]-Q565</f>
        <v>0</v>
      </c>
      <c r="S565" s="57">
        <f>Таблица25544[[#This Row],[Витрина]]*8%</f>
        <v>0</v>
      </c>
      <c r="T565" s="56">
        <f>Таблица25544[[#This Row],[Витрина]]-(Q565+S565)</f>
        <v>0</v>
      </c>
    </row>
    <row r="566" spans="1:20" hidden="1">
      <c r="A566" s="19"/>
      <c r="D566" s="11" t="str">
        <f t="shared" si="86"/>
        <v/>
      </c>
      <c r="E566" s="14"/>
      <c r="F566" s="13" t="str">
        <f t="shared" si="87"/>
        <v/>
      </c>
      <c r="G566" s="22">
        <v>1.7999999999999999E-2</v>
      </c>
      <c r="H566" s="13" t="str">
        <f t="shared" si="88"/>
        <v/>
      </c>
      <c r="I566" s="11"/>
      <c r="J566" s="14">
        <v>0</v>
      </c>
      <c r="K566" s="15" t="str">
        <f t="shared" si="89"/>
        <v/>
      </c>
      <c r="L566" s="16">
        <f t="shared" si="90"/>
        <v>0</v>
      </c>
      <c r="M566" s="11" t="str">
        <f t="shared" si="91"/>
        <v/>
      </c>
      <c r="N566" s="17" t="str">
        <f t="shared" si="92"/>
        <v/>
      </c>
      <c r="O566" s="18" t="str">
        <f t="shared" si="93"/>
        <v/>
      </c>
      <c r="Q566" s="54">
        <f>Таблица25544[[#This Row],[Витрина]]*11%</f>
        <v>0</v>
      </c>
      <c r="R566" s="56">
        <f>Таблица25544[[#This Row],[Витрина]]-Q566</f>
        <v>0</v>
      </c>
      <c r="S566" s="57">
        <f>Таблица25544[[#This Row],[Витрина]]*8%</f>
        <v>0</v>
      </c>
      <c r="T566" s="56">
        <f>Таблица25544[[#This Row],[Витрина]]-(Q566+S566)</f>
        <v>0</v>
      </c>
    </row>
    <row r="567" spans="1:20" hidden="1">
      <c r="A567" t="s">
        <v>529</v>
      </c>
      <c r="B567" s="10">
        <v>25500</v>
      </c>
      <c r="D567" s="11" t="str">
        <f t="shared" si="86"/>
        <v/>
      </c>
      <c r="E567" s="14"/>
      <c r="F567" s="13" t="str">
        <f t="shared" si="87"/>
        <v/>
      </c>
      <c r="G567" s="22">
        <v>1.7999999999999999E-2</v>
      </c>
      <c r="H567" s="13" t="str">
        <f t="shared" si="88"/>
        <v/>
      </c>
      <c r="I567" s="11"/>
      <c r="J567" s="14">
        <v>0</v>
      </c>
      <c r="K567" s="15" t="str">
        <f t="shared" si="89"/>
        <v/>
      </c>
      <c r="L567" s="16">
        <f t="shared" si="90"/>
        <v>0</v>
      </c>
      <c r="M567" s="11" t="str">
        <f t="shared" si="91"/>
        <v/>
      </c>
      <c r="N567" s="17" t="str">
        <f t="shared" si="92"/>
        <v/>
      </c>
      <c r="O567" s="18" t="str">
        <f t="shared" si="93"/>
        <v/>
      </c>
      <c r="Q567" s="54">
        <f>Таблица25544[[#This Row],[Витрина]]*11%</f>
        <v>0</v>
      </c>
      <c r="R567" s="56">
        <f>Таблица25544[[#This Row],[Витрина]]-Q567</f>
        <v>0</v>
      </c>
      <c r="S567" s="57">
        <f>Таблица25544[[#This Row],[Витрина]]*8%</f>
        <v>0</v>
      </c>
      <c r="T567" s="56">
        <f>Таблица25544[[#This Row],[Витрина]]-(Q567+S567)</f>
        <v>0</v>
      </c>
    </row>
    <row r="568" spans="1:20" hidden="1">
      <c r="A568" t="s">
        <v>530</v>
      </c>
      <c r="B568" s="10">
        <v>25500</v>
      </c>
      <c r="D568" s="11" t="str">
        <f t="shared" si="86"/>
        <v/>
      </c>
      <c r="E568" s="14"/>
      <c r="F568" s="13" t="str">
        <f t="shared" si="87"/>
        <v/>
      </c>
      <c r="G568" s="22">
        <v>1.7999999999999999E-2</v>
      </c>
      <c r="H568" s="13" t="str">
        <f t="shared" si="88"/>
        <v/>
      </c>
      <c r="I568" s="11"/>
      <c r="J568" s="14">
        <v>0</v>
      </c>
      <c r="K568" s="15" t="str">
        <f t="shared" si="89"/>
        <v/>
      </c>
      <c r="L568" s="16">
        <f t="shared" si="90"/>
        <v>0</v>
      </c>
      <c r="M568" s="11" t="str">
        <f t="shared" si="91"/>
        <v/>
      </c>
      <c r="N568" s="17" t="str">
        <f t="shared" si="92"/>
        <v/>
      </c>
      <c r="O568" s="18" t="str">
        <f t="shared" si="93"/>
        <v/>
      </c>
      <c r="Q568" s="54">
        <f>Таблица25544[[#This Row],[Витрина]]*11%</f>
        <v>0</v>
      </c>
      <c r="R568" s="56">
        <f>Таблица25544[[#This Row],[Витрина]]-Q568</f>
        <v>0</v>
      </c>
      <c r="S568" s="57">
        <f>Таблица25544[[#This Row],[Витрина]]*8%</f>
        <v>0</v>
      </c>
      <c r="T568" s="56">
        <f>Таблица25544[[#This Row],[Витрина]]-(Q568+S568)</f>
        <v>0</v>
      </c>
    </row>
    <row r="569" spans="1:20" hidden="1">
      <c r="A569" t="s">
        <v>531</v>
      </c>
      <c r="B569" s="10">
        <v>25500</v>
      </c>
      <c r="D569" s="11" t="str">
        <f t="shared" ref="D569:D632" si="94">IF(AND(F569&lt;&gt;"",H569&lt;&gt;"",I569&lt;&gt;"",K569&lt;&gt;""),F569+H569+I569+K569,"")</f>
        <v/>
      </c>
      <c r="E569" s="14"/>
      <c r="F569" s="13" t="str">
        <f t="shared" si="87"/>
        <v/>
      </c>
      <c r="G569" s="22">
        <v>1.7999999999999999E-2</v>
      </c>
      <c r="H569" s="13" t="str">
        <f t="shared" si="88"/>
        <v/>
      </c>
      <c r="I569" s="11"/>
      <c r="J569" s="14">
        <v>0</v>
      </c>
      <c r="K569" s="15" t="str">
        <f t="shared" si="89"/>
        <v/>
      </c>
      <c r="L569" s="16">
        <f t="shared" si="90"/>
        <v>0</v>
      </c>
      <c r="M569" s="11" t="str">
        <f t="shared" si="91"/>
        <v/>
      </c>
      <c r="N569" s="17" t="str">
        <f t="shared" si="92"/>
        <v/>
      </c>
      <c r="O569" s="18" t="str">
        <f t="shared" si="93"/>
        <v/>
      </c>
      <c r="Q569" s="54">
        <f>Таблица25544[[#This Row],[Витрина]]*11%</f>
        <v>0</v>
      </c>
      <c r="R569" s="56">
        <f>Таблица25544[[#This Row],[Витрина]]-Q569</f>
        <v>0</v>
      </c>
      <c r="S569" s="57">
        <f>Таблица25544[[#This Row],[Витрина]]*8%</f>
        <v>0</v>
      </c>
      <c r="T569" s="56">
        <f>Таблица25544[[#This Row],[Витрина]]-(Q569+S569)</f>
        <v>0</v>
      </c>
    </row>
    <row r="570" spans="1:20" hidden="1">
      <c r="A570" t="s">
        <v>532</v>
      </c>
      <c r="B570" s="10">
        <v>29200</v>
      </c>
      <c r="D570" s="11" t="str">
        <f t="shared" si="94"/>
        <v/>
      </c>
      <c r="E570" s="14"/>
      <c r="F570" s="13" t="str">
        <f t="shared" si="87"/>
        <v/>
      </c>
      <c r="G570" s="22">
        <v>1.7999999999999999E-2</v>
      </c>
      <c r="H570" s="13" t="str">
        <f t="shared" si="88"/>
        <v/>
      </c>
      <c r="I570" s="11"/>
      <c r="J570" s="14">
        <v>0</v>
      </c>
      <c r="K570" s="15" t="str">
        <f t="shared" si="89"/>
        <v/>
      </c>
      <c r="L570" s="16">
        <f t="shared" si="90"/>
        <v>0</v>
      </c>
      <c r="M570" s="11" t="str">
        <f t="shared" si="91"/>
        <v/>
      </c>
      <c r="N570" s="17" t="str">
        <f t="shared" si="92"/>
        <v/>
      </c>
      <c r="O570" s="18" t="str">
        <f t="shared" si="93"/>
        <v/>
      </c>
      <c r="Q570" s="54">
        <f>Таблица25544[[#This Row],[Витрина]]*11%</f>
        <v>0</v>
      </c>
      <c r="R570" s="56">
        <f>Таблица25544[[#This Row],[Витрина]]-Q570</f>
        <v>0</v>
      </c>
      <c r="S570" s="57">
        <f>Таблица25544[[#This Row],[Витрина]]*8%</f>
        <v>0</v>
      </c>
      <c r="T570" s="56">
        <f>Таблица25544[[#This Row],[Витрина]]-(Q570+S570)</f>
        <v>0</v>
      </c>
    </row>
    <row r="571" spans="1:20" hidden="1">
      <c r="A571" t="s">
        <v>533</v>
      </c>
      <c r="B571" s="10">
        <v>29200</v>
      </c>
      <c r="D571" s="11" t="str">
        <f t="shared" si="94"/>
        <v/>
      </c>
      <c r="E571" s="14"/>
      <c r="F571" s="13" t="str">
        <f t="shared" si="87"/>
        <v/>
      </c>
      <c r="G571" s="22">
        <v>1.7999999999999999E-2</v>
      </c>
      <c r="H571" s="13" t="str">
        <f t="shared" si="88"/>
        <v/>
      </c>
      <c r="I571" s="11"/>
      <c r="J571" s="14">
        <v>0</v>
      </c>
      <c r="K571" s="15" t="str">
        <f t="shared" si="89"/>
        <v/>
      </c>
      <c r="L571" s="16">
        <f t="shared" si="90"/>
        <v>0</v>
      </c>
      <c r="M571" s="11" t="str">
        <f t="shared" si="91"/>
        <v/>
      </c>
      <c r="N571" s="17" t="str">
        <f t="shared" si="92"/>
        <v/>
      </c>
      <c r="O571" s="18" t="str">
        <f t="shared" si="93"/>
        <v/>
      </c>
      <c r="Q571" s="54">
        <f>Таблица25544[[#This Row],[Витрина]]*11%</f>
        <v>0</v>
      </c>
      <c r="R571" s="56">
        <f>Таблица25544[[#This Row],[Витрина]]-Q571</f>
        <v>0</v>
      </c>
      <c r="S571" s="57">
        <f>Таблица25544[[#This Row],[Витрина]]*8%</f>
        <v>0</v>
      </c>
      <c r="T571" s="56">
        <f>Таблица25544[[#This Row],[Витрина]]-(Q571+S571)</f>
        <v>0</v>
      </c>
    </row>
    <row r="572" spans="1:20" hidden="1">
      <c r="A572" t="s">
        <v>534</v>
      </c>
      <c r="B572" s="10">
        <v>29200</v>
      </c>
      <c r="D572" s="11" t="str">
        <f t="shared" si="94"/>
        <v/>
      </c>
      <c r="E572" s="14"/>
      <c r="F572" s="13" t="str">
        <f t="shared" si="87"/>
        <v/>
      </c>
      <c r="G572" s="22">
        <v>1.7999999999999999E-2</v>
      </c>
      <c r="H572" s="13" t="str">
        <f t="shared" si="88"/>
        <v/>
      </c>
      <c r="I572" s="11"/>
      <c r="J572" s="14">
        <v>0</v>
      </c>
      <c r="K572" s="15" t="str">
        <f t="shared" si="89"/>
        <v/>
      </c>
      <c r="L572" s="16">
        <f t="shared" si="90"/>
        <v>0</v>
      </c>
      <c r="M572" s="11" t="str">
        <f t="shared" si="91"/>
        <v/>
      </c>
      <c r="N572" s="17" t="str">
        <f t="shared" si="92"/>
        <v/>
      </c>
      <c r="O572" s="18" t="str">
        <f t="shared" si="93"/>
        <v/>
      </c>
      <c r="Q572" s="54">
        <f>Таблица25544[[#This Row],[Витрина]]*11%</f>
        <v>0</v>
      </c>
      <c r="R572" s="56">
        <f>Таблица25544[[#This Row],[Витрина]]-Q572</f>
        <v>0</v>
      </c>
      <c r="S572" s="57">
        <f>Таблица25544[[#This Row],[Витрина]]*8%</f>
        <v>0</v>
      </c>
      <c r="T572" s="56">
        <f>Таблица25544[[#This Row],[Витрина]]-(Q572+S572)</f>
        <v>0</v>
      </c>
    </row>
    <row r="573" spans="1:20" hidden="1">
      <c r="A573" s="29" t="s">
        <v>535</v>
      </c>
      <c r="D573" s="13" t="str">
        <f t="shared" si="94"/>
        <v/>
      </c>
      <c r="E573" s="31"/>
      <c r="F573" s="13" t="str">
        <f t="shared" si="87"/>
        <v/>
      </c>
      <c r="G573" s="22">
        <v>1.7999999999999999E-2</v>
      </c>
      <c r="H573" s="13" t="str">
        <f t="shared" si="88"/>
        <v/>
      </c>
      <c r="I573" s="13"/>
      <c r="J573" s="14">
        <v>0</v>
      </c>
      <c r="K573" s="15" t="str">
        <f t="shared" si="89"/>
        <v/>
      </c>
      <c r="L573" s="16">
        <f t="shared" si="90"/>
        <v>0</v>
      </c>
      <c r="M573" s="13" t="str">
        <f t="shared" si="91"/>
        <v/>
      </c>
      <c r="N573" s="17" t="str">
        <f t="shared" si="92"/>
        <v/>
      </c>
      <c r="O573" s="32" t="str">
        <f t="shared" si="93"/>
        <v/>
      </c>
      <c r="Q573" s="54">
        <f>Таблица25544[[#This Row],[Витрина]]*11%</f>
        <v>0</v>
      </c>
      <c r="R573" s="56">
        <f>Таблица25544[[#This Row],[Витрина]]-Q573</f>
        <v>0</v>
      </c>
      <c r="S573" s="57">
        <f>Таблица25544[[#This Row],[Витрина]]*8%</f>
        <v>0</v>
      </c>
      <c r="T573" s="56">
        <f>Таблица25544[[#This Row],[Витрина]]-(Q573+S573)</f>
        <v>0</v>
      </c>
    </row>
    <row r="574" spans="1:20" hidden="1">
      <c r="A574" s="19" t="s">
        <v>536</v>
      </c>
      <c r="B574" s="10">
        <v>22200</v>
      </c>
      <c r="D574" s="13" t="str">
        <f t="shared" si="94"/>
        <v/>
      </c>
      <c r="E574" s="31"/>
      <c r="F574" s="13" t="str">
        <f t="shared" si="87"/>
        <v/>
      </c>
      <c r="G574" s="22">
        <v>1.7999999999999999E-2</v>
      </c>
      <c r="H574" s="13" t="str">
        <f t="shared" si="88"/>
        <v/>
      </c>
      <c r="I574" s="13"/>
      <c r="J574" s="14">
        <v>0</v>
      </c>
      <c r="K574" s="15" t="str">
        <f t="shared" si="89"/>
        <v/>
      </c>
      <c r="L574" s="16">
        <f t="shared" si="90"/>
        <v>0</v>
      </c>
      <c r="M574" s="13" t="str">
        <f t="shared" si="91"/>
        <v/>
      </c>
      <c r="N574" s="17" t="str">
        <f t="shared" si="92"/>
        <v/>
      </c>
      <c r="O574" s="32" t="str">
        <f t="shared" si="93"/>
        <v/>
      </c>
      <c r="Q574" s="54">
        <f>Таблица25544[[#This Row],[Витрина]]*11%</f>
        <v>0</v>
      </c>
      <c r="R574" s="56">
        <f>Таблица25544[[#This Row],[Витрина]]-Q574</f>
        <v>0</v>
      </c>
      <c r="S574" s="57">
        <f>Таблица25544[[#This Row],[Витрина]]*8%</f>
        <v>0</v>
      </c>
      <c r="T574" s="56">
        <f>Таблица25544[[#This Row],[Витрина]]-(Q574+S574)</f>
        <v>0</v>
      </c>
    </row>
    <row r="575" spans="1:20" hidden="1">
      <c r="A575" s="19" t="s">
        <v>537</v>
      </c>
      <c r="B575" s="10">
        <v>22200</v>
      </c>
      <c r="D575" s="13" t="str">
        <f t="shared" si="94"/>
        <v/>
      </c>
      <c r="E575" s="31"/>
      <c r="F575" s="13" t="str">
        <f t="shared" si="87"/>
        <v/>
      </c>
      <c r="G575" s="22">
        <v>1.7999999999999999E-2</v>
      </c>
      <c r="H575" s="13" t="str">
        <f t="shared" si="88"/>
        <v/>
      </c>
      <c r="I575" s="13"/>
      <c r="J575" s="14">
        <v>0</v>
      </c>
      <c r="K575" s="15" t="str">
        <f t="shared" si="89"/>
        <v/>
      </c>
      <c r="L575" s="16">
        <f t="shared" si="90"/>
        <v>0</v>
      </c>
      <c r="M575" s="13" t="str">
        <f t="shared" si="91"/>
        <v/>
      </c>
      <c r="N575" s="17" t="str">
        <f t="shared" si="92"/>
        <v/>
      </c>
      <c r="O575" s="32" t="str">
        <f t="shared" si="93"/>
        <v/>
      </c>
      <c r="Q575" s="54">
        <f>Таблица25544[[#This Row],[Витрина]]*11%</f>
        <v>0</v>
      </c>
      <c r="R575" s="56">
        <f>Таблица25544[[#This Row],[Витрина]]-Q575</f>
        <v>0</v>
      </c>
      <c r="S575" s="57">
        <f>Таблица25544[[#This Row],[Витрина]]*8%</f>
        <v>0</v>
      </c>
      <c r="T575" s="56">
        <f>Таблица25544[[#This Row],[Витрина]]-(Q575+S575)</f>
        <v>0</v>
      </c>
    </row>
    <row r="576" spans="1:20" hidden="1">
      <c r="A576" s="19"/>
      <c r="D576" s="13" t="str">
        <f t="shared" si="94"/>
        <v/>
      </c>
      <c r="E576" s="31"/>
      <c r="F576" s="13" t="str">
        <f t="shared" si="87"/>
        <v/>
      </c>
      <c r="G576" s="22">
        <v>1.7999999999999999E-2</v>
      </c>
      <c r="H576" s="13" t="str">
        <f t="shared" si="88"/>
        <v/>
      </c>
      <c r="I576" s="13"/>
      <c r="J576" s="14">
        <v>0</v>
      </c>
      <c r="K576" s="15" t="str">
        <f t="shared" si="89"/>
        <v/>
      </c>
      <c r="L576" s="16">
        <f t="shared" si="90"/>
        <v>0</v>
      </c>
      <c r="M576" s="13" t="str">
        <f t="shared" si="91"/>
        <v/>
      </c>
      <c r="N576" s="17" t="str">
        <f t="shared" si="92"/>
        <v/>
      </c>
      <c r="O576" s="32" t="str">
        <f t="shared" si="93"/>
        <v/>
      </c>
      <c r="Q576" s="54">
        <f>Таблица25544[[#This Row],[Витрина]]*11%</f>
        <v>0</v>
      </c>
      <c r="R576" s="56">
        <f>Таблица25544[[#This Row],[Витрина]]-Q576</f>
        <v>0</v>
      </c>
      <c r="S576" s="57">
        <f>Таблица25544[[#This Row],[Витрина]]*8%</f>
        <v>0</v>
      </c>
      <c r="T576" s="56">
        <f>Таблица25544[[#This Row],[Витрина]]-(Q576+S576)</f>
        <v>0</v>
      </c>
    </row>
    <row r="577" spans="1:20" hidden="1">
      <c r="A577" s="19" t="s">
        <v>538</v>
      </c>
      <c r="B577" s="10">
        <v>24400</v>
      </c>
      <c r="D577" s="13" t="str">
        <f t="shared" si="94"/>
        <v/>
      </c>
      <c r="E577" s="31"/>
      <c r="F577" s="13" t="str">
        <f t="shared" ref="F577:F640" si="95">IF(AND(C577&lt;&gt;"",E577&lt;&gt;""),C577*E577,"")</f>
        <v/>
      </c>
      <c r="G577" s="22">
        <v>1.7999999999999999E-2</v>
      </c>
      <c r="H577" s="13" t="str">
        <f t="shared" ref="H577:H640" si="96">IF(AND(C577&lt;&gt;"",G577&lt;&gt;""),C577*G577,"")</f>
        <v/>
      </c>
      <c r="I577" s="13"/>
      <c r="J577" s="14">
        <v>0</v>
      </c>
      <c r="K577" s="15" t="str">
        <f t="shared" ref="K577:K640" si="97">IF(AND(C577&lt;&gt;"",J577&lt;&gt;""),C577*J577,"")</f>
        <v/>
      </c>
      <c r="L577" s="16">
        <f t="shared" ref="L577:L640" si="98">IFERROR(C577*1%," ")</f>
        <v>0</v>
      </c>
      <c r="M577" s="13" t="str">
        <f t="shared" ref="M577:M640" si="99">IFERROR((C577-D577)*1.93%," ")</f>
        <v/>
      </c>
      <c r="N577" s="17" t="str">
        <f t="shared" ref="N577:N640" si="100">IF(AND(C577&lt;&gt;"",D577&lt;&gt;"",L577&lt;&gt;""),C577-(B577+D577+L577+M577),"")</f>
        <v/>
      </c>
      <c r="O577" s="32" t="str">
        <f t="shared" ref="O577:O640" si="101">IFERROR((N577/C577)*100%," ")</f>
        <v/>
      </c>
      <c r="Q577" s="54">
        <f>Таблица25544[[#This Row],[Витрина]]*11%</f>
        <v>0</v>
      </c>
      <c r="R577" s="56">
        <f>Таблица25544[[#This Row],[Витрина]]-Q577</f>
        <v>0</v>
      </c>
      <c r="S577" s="57">
        <f>Таблица25544[[#This Row],[Витрина]]*8%</f>
        <v>0</v>
      </c>
      <c r="T577" s="56">
        <f>Таблица25544[[#This Row],[Витрина]]-(Q577+S577)</f>
        <v>0</v>
      </c>
    </row>
    <row r="578" spans="1:20" hidden="1">
      <c r="A578" s="19"/>
      <c r="D578" s="13" t="str">
        <f t="shared" si="94"/>
        <v/>
      </c>
      <c r="E578" s="31"/>
      <c r="F578" s="13" t="str">
        <f t="shared" si="95"/>
        <v/>
      </c>
      <c r="G578" s="22">
        <v>1.7999999999999999E-2</v>
      </c>
      <c r="H578" s="13" t="str">
        <f t="shared" si="96"/>
        <v/>
      </c>
      <c r="I578" s="13"/>
      <c r="J578" s="14">
        <v>0</v>
      </c>
      <c r="K578" s="15" t="str">
        <f t="shared" si="97"/>
        <v/>
      </c>
      <c r="L578" s="16">
        <f t="shared" si="98"/>
        <v>0</v>
      </c>
      <c r="M578" s="13" t="str">
        <f t="shared" si="99"/>
        <v/>
      </c>
      <c r="N578" s="17" t="str">
        <f t="shared" si="100"/>
        <v/>
      </c>
      <c r="O578" s="32" t="str">
        <f t="shared" si="101"/>
        <v/>
      </c>
      <c r="Q578" s="54">
        <f>Таблица25544[[#This Row],[Витрина]]*11%</f>
        <v>0</v>
      </c>
      <c r="R578" s="56">
        <f>Таблица25544[[#This Row],[Витрина]]-Q578</f>
        <v>0</v>
      </c>
      <c r="S578" s="57">
        <f>Таблица25544[[#This Row],[Витрина]]*8%</f>
        <v>0</v>
      </c>
      <c r="T578" s="56">
        <f>Таблица25544[[#This Row],[Витрина]]-(Q578+S578)</f>
        <v>0</v>
      </c>
    </row>
    <row r="579" spans="1:20" hidden="1">
      <c r="A579" s="19" t="s">
        <v>539</v>
      </c>
      <c r="B579" s="10">
        <v>37700</v>
      </c>
      <c r="D579" s="13" t="str">
        <f t="shared" si="94"/>
        <v/>
      </c>
      <c r="E579" s="31"/>
      <c r="F579" s="13" t="str">
        <f t="shared" si="95"/>
        <v/>
      </c>
      <c r="G579" s="22">
        <v>1.7999999999999999E-2</v>
      </c>
      <c r="H579" s="13" t="str">
        <f t="shared" si="96"/>
        <v/>
      </c>
      <c r="I579" s="13"/>
      <c r="J579" s="14">
        <v>0</v>
      </c>
      <c r="K579" s="15" t="str">
        <f t="shared" si="97"/>
        <v/>
      </c>
      <c r="L579" s="16">
        <f t="shared" si="98"/>
        <v>0</v>
      </c>
      <c r="M579" s="13" t="str">
        <f t="shared" si="99"/>
        <v/>
      </c>
      <c r="N579" s="17" t="str">
        <f t="shared" si="100"/>
        <v/>
      </c>
      <c r="O579" s="32" t="str">
        <f t="shared" si="101"/>
        <v/>
      </c>
      <c r="Q579" s="54">
        <f>Таблица25544[[#This Row],[Витрина]]*11%</f>
        <v>0</v>
      </c>
      <c r="R579" s="56">
        <f>Таблица25544[[#This Row],[Витрина]]-Q579</f>
        <v>0</v>
      </c>
      <c r="S579" s="57">
        <f>Таблица25544[[#This Row],[Витрина]]*8%</f>
        <v>0</v>
      </c>
      <c r="T579" s="56">
        <f>Таблица25544[[#This Row],[Витрина]]-(Q579+S579)</f>
        <v>0</v>
      </c>
    </row>
    <row r="580" spans="1:20" hidden="1">
      <c r="A580" s="19" t="s">
        <v>540</v>
      </c>
      <c r="B580" s="10">
        <v>37500</v>
      </c>
      <c r="D580" s="13" t="str">
        <f t="shared" si="94"/>
        <v/>
      </c>
      <c r="E580" s="31"/>
      <c r="F580" s="13" t="str">
        <f t="shared" si="95"/>
        <v/>
      </c>
      <c r="G580" s="22">
        <v>1.7999999999999999E-2</v>
      </c>
      <c r="H580" s="13" t="str">
        <f t="shared" si="96"/>
        <v/>
      </c>
      <c r="I580" s="13"/>
      <c r="J580" s="14">
        <v>0</v>
      </c>
      <c r="K580" s="15" t="str">
        <f t="shared" si="97"/>
        <v/>
      </c>
      <c r="L580" s="16">
        <f t="shared" si="98"/>
        <v>0</v>
      </c>
      <c r="M580" s="13" t="str">
        <f t="shared" si="99"/>
        <v/>
      </c>
      <c r="N580" s="17" t="str">
        <f t="shared" si="100"/>
        <v/>
      </c>
      <c r="O580" s="32" t="str">
        <f t="shared" si="101"/>
        <v/>
      </c>
      <c r="Q580" s="54">
        <f>Таблица25544[[#This Row],[Витрина]]*11%</f>
        <v>0</v>
      </c>
      <c r="R580" s="56">
        <f>Таблица25544[[#This Row],[Витрина]]-Q580</f>
        <v>0</v>
      </c>
      <c r="S580" s="57">
        <f>Таблица25544[[#This Row],[Витрина]]*8%</f>
        <v>0</v>
      </c>
      <c r="T580" s="56">
        <f>Таблица25544[[#This Row],[Витрина]]-(Q580+S580)</f>
        <v>0</v>
      </c>
    </row>
    <row r="581" spans="1:20" hidden="1">
      <c r="A581" s="19"/>
      <c r="D581" s="13" t="str">
        <f t="shared" si="94"/>
        <v/>
      </c>
      <c r="E581" s="31"/>
      <c r="F581" s="13" t="str">
        <f t="shared" si="95"/>
        <v/>
      </c>
      <c r="G581" s="22">
        <v>1.7999999999999999E-2</v>
      </c>
      <c r="H581" s="13" t="str">
        <f t="shared" si="96"/>
        <v/>
      </c>
      <c r="I581" s="13"/>
      <c r="J581" s="14">
        <v>0</v>
      </c>
      <c r="K581" s="15" t="str">
        <f t="shared" si="97"/>
        <v/>
      </c>
      <c r="L581" s="16">
        <f t="shared" si="98"/>
        <v>0</v>
      </c>
      <c r="M581" s="13" t="str">
        <f t="shared" si="99"/>
        <v/>
      </c>
      <c r="N581" s="17" t="str">
        <f t="shared" si="100"/>
        <v/>
      </c>
      <c r="O581" s="32" t="str">
        <f t="shared" si="101"/>
        <v/>
      </c>
      <c r="Q581" s="54">
        <f>Таблица25544[[#This Row],[Витрина]]*11%</f>
        <v>0</v>
      </c>
      <c r="R581" s="56">
        <f>Таблица25544[[#This Row],[Витрина]]-Q581</f>
        <v>0</v>
      </c>
      <c r="S581" s="57">
        <f>Таблица25544[[#This Row],[Витрина]]*8%</f>
        <v>0</v>
      </c>
      <c r="T581" s="56">
        <f>Таблица25544[[#This Row],[Витрина]]-(Q581+S581)</f>
        <v>0</v>
      </c>
    </row>
    <row r="582" spans="1:20" hidden="1">
      <c r="A582" s="19" t="s">
        <v>541</v>
      </c>
      <c r="B582" s="10">
        <v>31100</v>
      </c>
      <c r="D582" s="13" t="str">
        <f t="shared" si="94"/>
        <v/>
      </c>
      <c r="E582" s="31"/>
      <c r="F582" s="13" t="str">
        <f t="shared" si="95"/>
        <v/>
      </c>
      <c r="G582" s="22">
        <v>1.7999999999999999E-2</v>
      </c>
      <c r="H582" s="13" t="str">
        <f t="shared" si="96"/>
        <v/>
      </c>
      <c r="I582" s="13"/>
      <c r="J582" s="14">
        <v>0</v>
      </c>
      <c r="K582" s="15" t="str">
        <f t="shared" si="97"/>
        <v/>
      </c>
      <c r="L582" s="16">
        <f t="shared" si="98"/>
        <v>0</v>
      </c>
      <c r="M582" s="13" t="str">
        <f t="shared" si="99"/>
        <v/>
      </c>
      <c r="N582" s="17" t="str">
        <f t="shared" si="100"/>
        <v/>
      </c>
      <c r="O582" s="32" t="str">
        <f t="shared" si="101"/>
        <v/>
      </c>
      <c r="Q582" s="54">
        <f>Таблица25544[[#This Row],[Витрина]]*11%</f>
        <v>0</v>
      </c>
      <c r="R582" s="56">
        <f>Таблица25544[[#This Row],[Витрина]]-Q582</f>
        <v>0</v>
      </c>
      <c r="S582" s="57">
        <f>Таблица25544[[#This Row],[Витрина]]*8%</f>
        <v>0</v>
      </c>
      <c r="T582" s="56">
        <f>Таблица25544[[#This Row],[Витрина]]-(Q582+S582)</f>
        <v>0</v>
      </c>
    </row>
    <row r="583" spans="1:20" hidden="1">
      <c r="A583" s="19" t="s">
        <v>541</v>
      </c>
      <c r="B583" s="10">
        <v>31200</v>
      </c>
      <c r="D583" s="13" t="str">
        <f t="shared" si="94"/>
        <v/>
      </c>
      <c r="E583" s="31"/>
      <c r="F583" s="13" t="str">
        <f t="shared" si="95"/>
        <v/>
      </c>
      <c r="G583" s="22">
        <v>1.7999999999999999E-2</v>
      </c>
      <c r="H583" s="13" t="str">
        <f t="shared" si="96"/>
        <v/>
      </c>
      <c r="I583" s="13"/>
      <c r="J583" s="14">
        <v>0</v>
      </c>
      <c r="K583" s="15" t="str">
        <f t="shared" si="97"/>
        <v/>
      </c>
      <c r="L583" s="16">
        <f t="shared" si="98"/>
        <v>0</v>
      </c>
      <c r="M583" s="13" t="str">
        <f t="shared" si="99"/>
        <v/>
      </c>
      <c r="N583" s="17" t="str">
        <f t="shared" si="100"/>
        <v/>
      </c>
      <c r="O583" s="32" t="str">
        <f t="shared" si="101"/>
        <v/>
      </c>
      <c r="Q583" s="54">
        <f>Таблица25544[[#This Row],[Витрина]]*11%</f>
        <v>0</v>
      </c>
      <c r="R583" s="56">
        <f>Таблица25544[[#This Row],[Витрина]]-Q583</f>
        <v>0</v>
      </c>
      <c r="S583" s="57">
        <f>Таблица25544[[#This Row],[Витрина]]*8%</f>
        <v>0</v>
      </c>
      <c r="T583" s="56">
        <f>Таблица25544[[#This Row],[Витрина]]-(Q583+S583)</f>
        <v>0</v>
      </c>
    </row>
    <row r="584" spans="1:20" hidden="1">
      <c r="A584" s="19" t="s">
        <v>542</v>
      </c>
      <c r="B584" s="10">
        <v>31200</v>
      </c>
      <c r="D584" s="13" t="str">
        <f t="shared" si="94"/>
        <v/>
      </c>
      <c r="E584" s="31"/>
      <c r="F584" s="13" t="str">
        <f t="shared" si="95"/>
        <v/>
      </c>
      <c r="G584" s="22">
        <v>1.7999999999999999E-2</v>
      </c>
      <c r="H584" s="13" t="str">
        <f t="shared" si="96"/>
        <v/>
      </c>
      <c r="I584" s="13"/>
      <c r="J584" s="14">
        <v>0</v>
      </c>
      <c r="K584" s="15" t="str">
        <f t="shared" si="97"/>
        <v/>
      </c>
      <c r="L584" s="16">
        <f t="shared" si="98"/>
        <v>0</v>
      </c>
      <c r="M584" s="13" t="str">
        <f t="shared" si="99"/>
        <v/>
      </c>
      <c r="N584" s="17" t="str">
        <f t="shared" si="100"/>
        <v/>
      </c>
      <c r="O584" s="32" t="str">
        <f t="shared" si="101"/>
        <v/>
      </c>
      <c r="Q584" s="54">
        <f>Таблица25544[[#This Row],[Витрина]]*11%</f>
        <v>0</v>
      </c>
      <c r="R584" s="56">
        <f>Таблица25544[[#This Row],[Витрина]]-Q584</f>
        <v>0</v>
      </c>
      <c r="S584" s="57">
        <f>Таблица25544[[#This Row],[Витрина]]*8%</f>
        <v>0</v>
      </c>
      <c r="T584" s="56">
        <f>Таблица25544[[#This Row],[Витрина]]-(Q584+S584)</f>
        <v>0</v>
      </c>
    </row>
    <row r="585" spans="1:20" hidden="1">
      <c r="A585" s="19" t="s">
        <v>543</v>
      </c>
      <c r="B585" s="10">
        <v>31200</v>
      </c>
      <c r="D585" s="13" t="str">
        <f t="shared" si="94"/>
        <v/>
      </c>
      <c r="E585" s="31"/>
      <c r="F585" s="13" t="str">
        <f t="shared" si="95"/>
        <v/>
      </c>
      <c r="G585" s="22">
        <v>1.7999999999999999E-2</v>
      </c>
      <c r="H585" s="13" t="str">
        <f t="shared" si="96"/>
        <v/>
      </c>
      <c r="I585" s="13"/>
      <c r="J585" s="14">
        <v>0</v>
      </c>
      <c r="K585" s="15" t="str">
        <f t="shared" si="97"/>
        <v/>
      </c>
      <c r="L585" s="16">
        <f t="shared" si="98"/>
        <v>0</v>
      </c>
      <c r="M585" s="13" t="str">
        <f t="shared" si="99"/>
        <v/>
      </c>
      <c r="N585" s="17" t="str">
        <f t="shared" si="100"/>
        <v/>
      </c>
      <c r="O585" s="32" t="str">
        <f t="shared" si="101"/>
        <v/>
      </c>
      <c r="Q585" s="54">
        <f>Таблица25544[[#This Row],[Витрина]]*11%</f>
        <v>0</v>
      </c>
      <c r="R585" s="56">
        <f>Таблица25544[[#This Row],[Витрина]]-Q585</f>
        <v>0</v>
      </c>
      <c r="S585" s="57">
        <f>Таблица25544[[#This Row],[Витрина]]*8%</f>
        <v>0</v>
      </c>
      <c r="T585" s="56">
        <f>Таблица25544[[#This Row],[Витрина]]-(Q585+S585)</f>
        <v>0</v>
      </c>
    </row>
    <row r="586" spans="1:20" hidden="1">
      <c r="A586" s="19" t="s">
        <v>544</v>
      </c>
      <c r="B586" s="10">
        <v>31200</v>
      </c>
      <c r="D586" s="13" t="str">
        <f t="shared" si="94"/>
        <v/>
      </c>
      <c r="E586" s="31"/>
      <c r="F586" s="13" t="str">
        <f t="shared" si="95"/>
        <v/>
      </c>
      <c r="G586" s="22">
        <v>1.7999999999999999E-2</v>
      </c>
      <c r="H586" s="13" t="str">
        <f t="shared" si="96"/>
        <v/>
      </c>
      <c r="I586" s="13"/>
      <c r="J586" s="14">
        <v>0</v>
      </c>
      <c r="K586" s="15" t="str">
        <f t="shared" si="97"/>
        <v/>
      </c>
      <c r="L586" s="16">
        <f t="shared" si="98"/>
        <v>0</v>
      </c>
      <c r="M586" s="13" t="str">
        <f t="shared" si="99"/>
        <v/>
      </c>
      <c r="N586" s="17" t="str">
        <f t="shared" si="100"/>
        <v/>
      </c>
      <c r="O586" s="32" t="str">
        <f t="shared" si="101"/>
        <v/>
      </c>
      <c r="Q586" s="54">
        <f>Таблица25544[[#This Row],[Витрина]]*11%</f>
        <v>0</v>
      </c>
      <c r="R586" s="56">
        <f>Таблица25544[[#This Row],[Витрина]]-Q586</f>
        <v>0</v>
      </c>
      <c r="S586" s="57">
        <f>Таблица25544[[#This Row],[Витрина]]*8%</f>
        <v>0</v>
      </c>
      <c r="T586" s="56">
        <f>Таблица25544[[#This Row],[Витрина]]-(Q586+S586)</f>
        <v>0</v>
      </c>
    </row>
    <row r="587" spans="1:20" hidden="1">
      <c r="A587" s="19" t="s">
        <v>545</v>
      </c>
      <c r="B587" s="10">
        <v>32600</v>
      </c>
      <c r="D587" s="13" t="str">
        <f t="shared" si="94"/>
        <v/>
      </c>
      <c r="E587" s="31"/>
      <c r="F587" s="13" t="str">
        <f t="shared" si="95"/>
        <v/>
      </c>
      <c r="G587" s="22">
        <v>1.7999999999999999E-2</v>
      </c>
      <c r="H587" s="13" t="str">
        <f t="shared" si="96"/>
        <v/>
      </c>
      <c r="I587" s="13"/>
      <c r="J587" s="14">
        <v>0</v>
      </c>
      <c r="K587" s="15" t="str">
        <f t="shared" si="97"/>
        <v/>
      </c>
      <c r="L587" s="16">
        <f t="shared" si="98"/>
        <v>0</v>
      </c>
      <c r="M587" s="13" t="str">
        <f t="shared" si="99"/>
        <v/>
      </c>
      <c r="N587" s="17" t="str">
        <f t="shared" si="100"/>
        <v/>
      </c>
      <c r="O587" s="32" t="str">
        <f t="shared" si="101"/>
        <v/>
      </c>
      <c r="Q587" s="54">
        <f>Таблица25544[[#This Row],[Витрина]]*11%</f>
        <v>0</v>
      </c>
      <c r="R587" s="56">
        <f>Таблица25544[[#This Row],[Витрина]]-Q587</f>
        <v>0</v>
      </c>
      <c r="S587" s="57">
        <f>Таблица25544[[#This Row],[Витрина]]*8%</f>
        <v>0</v>
      </c>
      <c r="T587" s="56">
        <f>Таблица25544[[#This Row],[Витрина]]-(Q587+S587)</f>
        <v>0</v>
      </c>
    </row>
    <row r="588" spans="1:20" hidden="1">
      <c r="A588" s="19" t="s">
        <v>546</v>
      </c>
      <c r="B588" s="10">
        <v>32600</v>
      </c>
      <c r="D588" s="13" t="str">
        <f t="shared" si="94"/>
        <v/>
      </c>
      <c r="E588" s="31"/>
      <c r="F588" s="13" t="str">
        <f t="shared" si="95"/>
        <v/>
      </c>
      <c r="G588" s="22">
        <v>1.7999999999999999E-2</v>
      </c>
      <c r="H588" s="13" t="str">
        <f t="shared" si="96"/>
        <v/>
      </c>
      <c r="I588" s="13"/>
      <c r="J588" s="14">
        <v>0</v>
      </c>
      <c r="K588" s="15" t="str">
        <f t="shared" si="97"/>
        <v/>
      </c>
      <c r="L588" s="16">
        <f t="shared" si="98"/>
        <v>0</v>
      </c>
      <c r="M588" s="13" t="str">
        <f t="shared" si="99"/>
        <v/>
      </c>
      <c r="N588" s="17" t="str">
        <f t="shared" si="100"/>
        <v/>
      </c>
      <c r="O588" s="32" t="str">
        <f t="shared" si="101"/>
        <v/>
      </c>
      <c r="Q588" s="54">
        <f>Таблица25544[[#This Row],[Витрина]]*11%</f>
        <v>0</v>
      </c>
      <c r="R588" s="56">
        <f>Таблица25544[[#This Row],[Витрина]]-Q588</f>
        <v>0</v>
      </c>
      <c r="S588" s="57">
        <f>Таблица25544[[#This Row],[Витрина]]*8%</f>
        <v>0</v>
      </c>
      <c r="T588" s="56">
        <f>Таблица25544[[#This Row],[Витрина]]-(Q588+S588)</f>
        <v>0</v>
      </c>
    </row>
    <row r="589" spans="1:20" hidden="1">
      <c r="A589" s="19" t="s">
        <v>547</v>
      </c>
      <c r="B589" s="10">
        <v>32600</v>
      </c>
      <c r="D589" s="13" t="str">
        <f t="shared" si="94"/>
        <v/>
      </c>
      <c r="E589" s="31"/>
      <c r="F589" s="13" t="str">
        <f t="shared" si="95"/>
        <v/>
      </c>
      <c r="G589" s="22">
        <v>1.7999999999999999E-2</v>
      </c>
      <c r="H589" s="13" t="str">
        <f t="shared" si="96"/>
        <v/>
      </c>
      <c r="I589" s="13"/>
      <c r="J589" s="14">
        <v>0</v>
      </c>
      <c r="K589" s="15" t="str">
        <f t="shared" si="97"/>
        <v/>
      </c>
      <c r="L589" s="16">
        <f t="shared" si="98"/>
        <v>0</v>
      </c>
      <c r="M589" s="13" t="str">
        <f t="shared" si="99"/>
        <v/>
      </c>
      <c r="N589" s="17" t="str">
        <f t="shared" si="100"/>
        <v/>
      </c>
      <c r="O589" s="32" t="str">
        <f t="shared" si="101"/>
        <v/>
      </c>
      <c r="Q589" s="54">
        <f>Таблица25544[[#This Row],[Витрина]]*11%</f>
        <v>0</v>
      </c>
      <c r="R589" s="56">
        <f>Таблица25544[[#This Row],[Витрина]]-Q589</f>
        <v>0</v>
      </c>
      <c r="S589" s="57">
        <f>Таблица25544[[#This Row],[Витрина]]*8%</f>
        <v>0</v>
      </c>
      <c r="T589" s="56">
        <f>Таблица25544[[#This Row],[Витрина]]-(Q589+S589)</f>
        <v>0</v>
      </c>
    </row>
    <row r="590" spans="1:20" hidden="1">
      <c r="A590" s="19"/>
      <c r="D590" s="13" t="str">
        <f t="shared" si="94"/>
        <v/>
      </c>
      <c r="E590" s="31"/>
      <c r="F590" s="13" t="str">
        <f t="shared" si="95"/>
        <v/>
      </c>
      <c r="G590" s="22">
        <v>1.7999999999999999E-2</v>
      </c>
      <c r="H590" s="13" t="str">
        <f t="shared" si="96"/>
        <v/>
      </c>
      <c r="I590" s="13"/>
      <c r="J590" s="14">
        <v>0</v>
      </c>
      <c r="K590" s="15" t="str">
        <f t="shared" si="97"/>
        <v/>
      </c>
      <c r="L590" s="16">
        <f t="shared" si="98"/>
        <v>0</v>
      </c>
      <c r="M590" s="13" t="str">
        <f t="shared" si="99"/>
        <v/>
      </c>
      <c r="N590" s="17" t="str">
        <f t="shared" si="100"/>
        <v/>
      </c>
      <c r="O590" s="32" t="str">
        <f t="shared" si="101"/>
        <v/>
      </c>
      <c r="Q590" s="54">
        <f>Таблица25544[[#This Row],[Витрина]]*11%</f>
        <v>0</v>
      </c>
      <c r="R590" s="56">
        <f>Таблица25544[[#This Row],[Витрина]]-Q590</f>
        <v>0</v>
      </c>
      <c r="S590" s="57">
        <f>Таблица25544[[#This Row],[Витрина]]*8%</f>
        <v>0</v>
      </c>
      <c r="T590" s="56">
        <f>Таблица25544[[#This Row],[Витрина]]-(Q590+S590)</f>
        <v>0</v>
      </c>
    </row>
    <row r="591" spans="1:20" hidden="1">
      <c r="A591" s="19" t="s">
        <v>548</v>
      </c>
      <c r="B591" s="10">
        <v>42200</v>
      </c>
      <c r="D591" s="13" t="str">
        <f t="shared" si="94"/>
        <v/>
      </c>
      <c r="E591" s="31"/>
      <c r="F591" s="13" t="str">
        <f t="shared" si="95"/>
        <v/>
      </c>
      <c r="G591" s="22">
        <v>1.7999999999999999E-2</v>
      </c>
      <c r="H591" s="13" t="str">
        <f t="shared" si="96"/>
        <v/>
      </c>
      <c r="I591" s="13"/>
      <c r="J591" s="14">
        <v>0</v>
      </c>
      <c r="K591" s="15" t="str">
        <f t="shared" si="97"/>
        <v/>
      </c>
      <c r="L591" s="16">
        <f t="shared" si="98"/>
        <v>0</v>
      </c>
      <c r="M591" s="13" t="str">
        <f t="shared" si="99"/>
        <v/>
      </c>
      <c r="N591" s="17" t="str">
        <f t="shared" si="100"/>
        <v/>
      </c>
      <c r="O591" s="32" t="str">
        <f t="shared" si="101"/>
        <v/>
      </c>
      <c r="Q591" s="54">
        <f>Таблица25544[[#This Row],[Витрина]]*11%</f>
        <v>0</v>
      </c>
      <c r="R591" s="56">
        <f>Таблица25544[[#This Row],[Витрина]]-Q591</f>
        <v>0</v>
      </c>
      <c r="S591" s="57">
        <f>Таблица25544[[#This Row],[Витрина]]*8%</f>
        <v>0</v>
      </c>
      <c r="T591" s="56">
        <f>Таблица25544[[#This Row],[Витрина]]-(Q591+S591)</f>
        <v>0</v>
      </c>
    </row>
    <row r="592" spans="1:20" hidden="1">
      <c r="A592" s="19" t="s">
        <v>549</v>
      </c>
      <c r="B592" s="10">
        <v>43600</v>
      </c>
      <c r="D592" s="13" t="str">
        <f t="shared" si="94"/>
        <v/>
      </c>
      <c r="E592" s="31"/>
      <c r="F592" s="13" t="str">
        <f t="shared" si="95"/>
        <v/>
      </c>
      <c r="G592" s="22">
        <v>1.7999999999999999E-2</v>
      </c>
      <c r="H592" s="13" t="str">
        <f t="shared" si="96"/>
        <v/>
      </c>
      <c r="I592" s="13"/>
      <c r="J592" s="14">
        <v>0</v>
      </c>
      <c r="K592" s="15" t="str">
        <f t="shared" si="97"/>
        <v/>
      </c>
      <c r="L592" s="16">
        <f t="shared" si="98"/>
        <v>0</v>
      </c>
      <c r="M592" s="13" t="str">
        <f t="shared" si="99"/>
        <v/>
      </c>
      <c r="N592" s="17" t="str">
        <f t="shared" si="100"/>
        <v/>
      </c>
      <c r="O592" s="32" t="str">
        <f t="shared" si="101"/>
        <v/>
      </c>
      <c r="Q592" s="54">
        <f>Таблица25544[[#This Row],[Витрина]]*11%</f>
        <v>0</v>
      </c>
      <c r="R592" s="56">
        <f>Таблица25544[[#This Row],[Витрина]]-Q592</f>
        <v>0</v>
      </c>
      <c r="S592" s="57">
        <f>Таблица25544[[#This Row],[Витрина]]*8%</f>
        <v>0</v>
      </c>
      <c r="T592" s="56">
        <f>Таблица25544[[#This Row],[Витрина]]-(Q592+S592)</f>
        <v>0</v>
      </c>
    </row>
    <row r="593" spans="1:20" hidden="1">
      <c r="A593" s="19" t="s">
        <v>550</v>
      </c>
      <c r="B593" s="10">
        <v>43600</v>
      </c>
      <c r="D593" s="13" t="str">
        <f t="shared" si="94"/>
        <v/>
      </c>
      <c r="E593" s="31"/>
      <c r="F593" s="13" t="str">
        <f t="shared" si="95"/>
        <v/>
      </c>
      <c r="G593" s="22">
        <v>1.7999999999999999E-2</v>
      </c>
      <c r="H593" s="13" t="str">
        <f t="shared" si="96"/>
        <v/>
      </c>
      <c r="I593" s="13"/>
      <c r="J593" s="14">
        <v>0</v>
      </c>
      <c r="K593" s="15" t="str">
        <f t="shared" si="97"/>
        <v/>
      </c>
      <c r="L593" s="16">
        <f t="shared" si="98"/>
        <v>0</v>
      </c>
      <c r="M593" s="13" t="str">
        <f t="shared" si="99"/>
        <v/>
      </c>
      <c r="N593" s="17" t="str">
        <f t="shared" si="100"/>
        <v/>
      </c>
      <c r="O593" s="32" t="str">
        <f t="shared" si="101"/>
        <v/>
      </c>
      <c r="Q593" s="54">
        <f>Таблица25544[[#This Row],[Витрина]]*11%</f>
        <v>0</v>
      </c>
      <c r="R593" s="56">
        <f>Таблица25544[[#This Row],[Витрина]]-Q593</f>
        <v>0</v>
      </c>
      <c r="S593" s="57">
        <f>Таблица25544[[#This Row],[Витрина]]*8%</f>
        <v>0</v>
      </c>
      <c r="T593" s="56">
        <f>Таблица25544[[#This Row],[Витрина]]-(Q593+S593)</f>
        <v>0</v>
      </c>
    </row>
    <row r="594" spans="1:20" hidden="1">
      <c r="A594" s="19" t="s">
        <v>551</v>
      </c>
      <c r="B594" s="10">
        <v>48500</v>
      </c>
      <c r="D594" s="13" t="str">
        <f t="shared" si="94"/>
        <v/>
      </c>
      <c r="E594" s="31"/>
      <c r="F594" s="13" t="str">
        <f t="shared" si="95"/>
        <v/>
      </c>
      <c r="G594" s="22">
        <v>1.7999999999999999E-2</v>
      </c>
      <c r="H594" s="13" t="str">
        <f t="shared" si="96"/>
        <v/>
      </c>
      <c r="I594" s="13"/>
      <c r="J594" s="14">
        <v>0</v>
      </c>
      <c r="K594" s="15" t="str">
        <f t="shared" si="97"/>
        <v/>
      </c>
      <c r="L594" s="16">
        <f t="shared" si="98"/>
        <v>0</v>
      </c>
      <c r="M594" s="13" t="str">
        <f t="shared" si="99"/>
        <v/>
      </c>
      <c r="N594" s="17" t="str">
        <f t="shared" si="100"/>
        <v/>
      </c>
      <c r="O594" s="32" t="str">
        <f t="shared" si="101"/>
        <v/>
      </c>
      <c r="Q594" s="54">
        <f>Таблица25544[[#This Row],[Витрина]]*11%</f>
        <v>0</v>
      </c>
      <c r="R594" s="56">
        <f>Таблица25544[[#This Row],[Витрина]]-Q594</f>
        <v>0</v>
      </c>
      <c r="S594" s="57">
        <f>Таблица25544[[#This Row],[Витрина]]*8%</f>
        <v>0</v>
      </c>
      <c r="T594" s="56">
        <f>Таблица25544[[#This Row],[Витрина]]-(Q594+S594)</f>
        <v>0</v>
      </c>
    </row>
    <row r="595" spans="1:20" hidden="1">
      <c r="A595" s="19" t="s">
        <v>552</v>
      </c>
      <c r="B595" s="10">
        <v>48500</v>
      </c>
      <c r="D595" s="13" t="str">
        <f t="shared" si="94"/>
        <v/>
      </c>
      <c r="E595" s="31"/>
      <c r="F595" s="13" t="str">
        <f t="shared" si="95"/>
        <v/>
      </c>
      <c r="G595" s="22">
        <v>1.7999999999999999E-2</v>
      </c>
      <c r="H595" s="13" t="str">
        <f t="shared" si="96"/>
        <v/>
      </c>
      <c r="I595" s="13"/>
      <c r="J595" s="14">
        <v>0</v>
      </c>
      <c r="K595" s="15" t="str">
        <f t="shared" si="97"/>
        <v/>
      </c>
      <c r="L595" s="16">
        <f t="shared" si="98"/>
        <v>0</v>
      </c>
      <c r="M595" s="13" t="str">
        <f t="shared" si="99"/>
        <v/>
      </c>
      <c r="N595" s="17" t="str">
        <f t="shared" si="100"/>
        <v/>
      </c>
      <c r="O595" s="32" t="str">
        <f t="shared" si="101"/>
        <v/>
      </c>
      <c r="Q595" s="54">
        <f>Таблица25544[[#This Row],[Витрина]]*11%</f>
        <v>0</v>
      </c>
      <c r="R595" s="56">
        <f>Таблица25544[[#This Row],[Витрина]]-Q595</f>
        <v>0</v>
      </c>
      <c r="S595" s="57">
        <f>Таблица25544[[#This Row],[Витрина]]*8%</f>
        <v>0</v>
      </c>
      <c r="T595" s="56">
        <f>Таблица25544[[#This Row],[Витрина]]-(Q595+S595)</f>
        <v>0</v>
      </c>
    </row>
    <row r="596" spans="1:20" hidden="1">
      <c r="A596" s="19"/>
      <c r="D596" s="13" t="str">
        <f t="shared" si="94"/>
        <v/>
      </c>
      <c r="E596" s="31"/>
      <c r="F596" s="13" t="str">
        <f t="shared" si="95"/>
        <v/>
      </c>
      <c r="G596" s="22">
        <v>1.7999999999999999E-2</v>
      </c>
      <c r="H596" s="13" t="str">
        <f t="shared" si="96"/>
        <v/>
      </c>
      <c r="I596" s="13"/>
      <c r="J596" s="14">
        <v>0</v>
      </c>
      <c r="K596" s="15" t="str">
        <f t="shared" si="97"/>
        <v/>
      </c>
      <c r="L596" s="16">
        <f t="shared" si="98"/>
        <v>0</v>
      </c>
      <c r="M596" s="13" t="str">
        <f t="shared" si="99"/>
        <v/>
      </c>
      <c r="N596" s="17" t="str">
        <f t="shared" si="100"/>
        <v/>
      </c>
      <c r="O596" s="32" t="str">
        <f t="shared" si="101"/>
        <v/>
      </c>
      <c r="Q596" s="54">
        <f>Таблица25544[[#This Row],[Витрина]]*11%</f>
        <v>0</v>
      </c>
      <c r="R596" s="56">
        <f>Таблица25544[[#This Row],[Витрина]]-Q596</f>
        <v>0</v>
      </c>
      <c r="S596" s="57">
        <f>Таблица25544[[#This Row],[Витрина]]*8%</f>
        <v>0</v>
      </c>
      <c r="T596" s="56">
        <f>Таблица25544[[#This Row],[Витрина]]-(Q596+S596)</f>
        <v>0</v>
      </c>
    </row>
    <row r="597" spans="1:20" hidden="1">
      <c r="A597" s="19" t="s">
        <v>553</v>
      </c>
      <c r="B597" s="10">
        <v>57400</v>
      </c>
      <c r="D597" s="13" t="str">
        <f t="shared" si="94"/>
        <v/>
      </c>
      <c r="E597" s="31"/>
      <c r="F597" s="13" t="str">
        <f t="shared" si="95"/>
        <v/>
      </c>
      <c r="G597" s="22">
        <v>1.7999999999999999E-2</v>
      </c>
      <c r="H597" s="13" t="str">
        <f t="shared" si="96"/>
        <v/>
      </c>
      <c r="I597" s="13"/>
      <c r="J597" s="14">
        <v>0</v>
      </c>
      <c r="K597" s="15" t="str">
        <f t="shared" si="97"/>
        <v/>
      </c>
      <c r="L597" s="16">
        <f t="shared" si="98"/>
        <v>0</v>
      </c>
      <c r="M597" s="13" t="str">
        <f t="shared" si="99"/>
        <v/>
      </c>
      <c r="N597" s="17" t="str">
        <f t="shared" si="100"/>
        <v/>
      </c>
      <c r="O597" s="32" t="str">
        <f t="shared" si="101"/>
        <v/>
      </c>
      <c r="Q597" s="54">
        <f>Таблица25544[[#This Row],[Витрина]]*11%</f>
        <v>0</v>
      </c>
      <c r="R597" s="56">
        <f>Таблица25544[[#This Row],[Витрина]]-Q597</f>
        <v>0</v>
      </c>
      <c r="S597" s="57">
        <f>Таблица25544[[#This Row],[Витрина]]*8%</f>
        <v>0</v>
      </c>
      <c r="T597" s="56">
        <f>Таблица25544[[#This Row],[Витрина]]-(Q597+S597)</f>
        <v>0</v>
      </c>
    </row>
    <row r="598" spans="1:20" hidden="1">
      <c r="A598" s="19" t="s">
        <v>554</v>
      </c>
      <c r="B598" s="10">
        <v>57400</v>
      </c>
      <c r="D598" s="13" t="str">
        <f t="shared" si="94"/>
        <v/>
      </c>
      <c r="E598" s="31"/>
      <c r="F598" s="13" t="str">
        <f t="shared" si="95"/>
        <v/>
      </c>
      <c r="G598" s="22">
        <v>1.7999999999999999E-2</v>
      </c>
      <c r="H598" s="13" t="str">
        <f t="shared" si="96"/>
        <v/>
      </c>
      <c r="I598" s="13"/>
      <c r="J598" s="14">
        <v>0</v>
      </c>
      <c r="K598" s="15" t="str">
        <f t="shared" si="97"/>
        <v/>
      </c>
      <c r="L598" s="16">
        <f t="shared" si="98"/>
        <v>0</v>
      </c>
      <c r="M598" s="13" t="str">
        <f t="shared" si="99"/>
        <v/>
      </c>
      <c r="N598" s="17" t="str">
        <f t="shared" si="100"/>
        <v/>
      </c>
      <c r="O598" s="32" t="str">
        <f t="shared" si="101"/>
        <v/>
      </c>
      <c r="Q598" s="54">
        <f>Таблица25544[[#This Row],[Витрина]]*11%</f>
        <v>0</v>
      </c>
      <c r="R598" s="56">
        <f>Таблица25544[[#This Row],[Витрина]]-Q598</f>
        <v>0</v>
      </c>
      <c r="S598" s="57">
        <f>Таблица25544[[#This Row],[Витрина]]*8%</f>
        <v>0</v>
      </c>
      <c r="T598" s="56">
        <f>Таблица25544[[#This Row],[Витрина]]-(Q598+S598)</f>
        <v>0</v>
      </c>
    </row>
    <row r="599" spans="1:20" hidden="1">
      <c r="A599" s="19" t="s">
        <v>555</v>
      </c>
      <c r="B599" s="10">
        <v>57400</v>
      </c>
      <c r="D599" s="13" t="str">
        <f t="shared" si="94"/>
        <v/>
      </c>
      <c r="E599" s="31"/>
      <c r="F599" s="13" t="str">
        <f t="shared" si="95"/>
        <v/>
      </c>
      <c r="G599" s="22">
        <v>1.7999999999999999E-2</v>
      </c>
      <c r="H599" s="13" t="str">
        <f t="shared" si="96"/>
        <v/>
      </c>
      <c r="I599" s="13"/>
      <c r="J599" s="14">
        <v>0</v>
      </c>
      <c r="K599" s="15" t="str">
        <f t="shared" si="97"/>
        <v/>
      </c>
      <c r="L599" s="16">
        <f t="shared" si="98"/>
        <v>0</v>
      </c>
      <c r="M599" s="13" t="str">
        <f t="shared" si="99"/>
        <v/>
      </c>
      <c r="N599" s="17" t="str">
        <f t="shared" si="100"/>
        <v/>
      </c>
      <c r="O599" s="32" t="str">
        <f t="shared" si="101"/>
        <v/>
      </c>
      <c r="Q599" s="54">
        <f>Таблица25544[[#This Row],[Витрина]]*11%</f>
        <v>0</v>
      </c>
      <c r="R599" s="56">
        <f>Таблица25544[[#This Row],[Витрина]]-Q599</f>
        <v>0</v>
      </c>
      <c r="S599" s="57">
        <f>Таблица25544[[#This Row],[Витрина]]*8%</f>
        <v>0</v>
      </c>
      <c r="T599" s="56">
        <f>Таблица25544[[#This Row],[Витрина]]-(Q599+S599)</f>
        <v>0</v>
      </c>
    </row>
    <row r="600" spans="1:20" hidden="1">
      <c r="A600" s="19" t="s">
        <v>556</v>
      </c>
      <c r="B600" s="10">
        <v>62400</v>
      </c>
      <c r="D600" s="13" t="str">
        <f t="shared" si="94"/>
        <v/>
      </c>
      <c r="E600" s="31"/>
      <c r="F600" s="13" t="str">
        <f t="shared" si="95"/>
        <v/>
      </c>
      <c r="G600" s="22">
        <v>1.7999999999999999E-2</v>
      </c>
      <c r="H600" s="13" t="str">
        <f t="shared" si="96"/>
        <v/>
      </c>
      <c r="I600" s="13"/>
      <c r="J600" s="14">
        <v>0</v>
      </c>
      <c r="K600" s="15" t="str">
        <f t="shared" si="97"/>
        <v/>
      </c>
      <c r="L600" s="16">
        <f t="shared" si="98"/>
        <v>0</v>
      </c>
      <c r="M600" s="13" t="str">
        <f t="shared" si="99"/>
        <v/>
      </c>
      <c r="N600" s="17" t="str">
        <f t="shared" si="100"/>
        <v/>
      </c>
      <c r="O600" s="32" t="str">
        <f t="shared" si="101"/>
        <v/>
      </c>
      <c r="Q600" s="54">
        <f>Таблица25544[[#This Row],[Витрина]]*11%</f>
        <v>0</v>
      </c>
      <c r="R600" s="56">
        <f>Таблица25544[[#This Row],[Витрина]]-Q600</f>
        <v>0</v>
      </c>
      <c r="S600" s="57">
        <f>Таблица25544[[#This Row],[Витрина]]*8%</f>
        <v>0</v>
      </c>
      <c r="T600" s="56">
        <f>Таблица25544[[#This Row],[Витрина]]-(Q600+S600)</f>
        <v>0</v>
      </c>
    </row>
    <row r="601" spans="1:20" hidden="1">
      <c r="A601" s="19" t="s">
        <v>557</v>
      </c>
      <c r="B601" s="10">
        <v>62400</v>
      </c>
      <c r="D601" s="13" t="str">
        <f t="shared" si="94"/>
        <v/>
      </c>
      <c r="E601" s="31"/>
      <c r="F601" s="13" t="str">
        <f t="shared" si="95"/>
        <v/>
      </c>
      <c r="G601" s="22">
        <v>1.7999999999999999E-2</v>
      </c>
      <c r="H601" s="13" t="str">
        <f t="shared" si="96"/>
        <v/>
      </c>
      <c r="I601" s="13"/>
      <c r="J601" s="14">
        <v>0</v>
      </c>
      <c r="K601" s="15" t="str">
        <f t="shared" si="97"/>
        <v/>
      </c>
      <c r="L601" s="16">
        <f t="shared" si="98"/>
        <v>0</v>
      </c>
      <c r="M601" s="13" t="str">
        <f t="shared" si="99"/>
        <v/>
      </c>
      <c r="N601" s="17" t="str">
        <f t="shared" si="100"/>
        <v/>
      </c>
      <c r="O601" s="32" t="str">
        <f t="shared" si="101"/>
        <v/>
      </c>
      <c r="Q601" s="54">
        <f>Таблица25544[[#This Row],[Витрина]]*11%</f>
        <v>0</v>
      </c>
      <c r="R601" s="56">
        <f>Таблица25544[[#This Row],[Витрина]]-Q601</f>
        <v>0</v>
      </c>
      <c r="S601" s="57">
        <f>Таблица25544[[#This Row],[Витрина]]*8%</f>
        <v>0</v>
      </c>
      <c r="T601" s="56">
        <f>Таблица25544[[#This Row],[Витрина]]-(Q601+S601)</f>
        <v>0</v>
      </c>
    </row>
    <row r="602" spans="1:20" hidden="1">
      <c r="A602" s="19" t="s">
        <v>558</v>
      </c>
      <c r="B602" s="10">
        <v>62400</v>
      </c>
      <c r="D602" s="13" t="str">
        <f t="shared" si="94"/>
        <v/>
      </c>
      <c r="E602" s="31"/>
      <c r="F602" s="13" t="str">
        <f t="shared" si="95"/>
        <v/>
      </c>
      <c r="G602" s="22">
        <v>1.7999999999999999E-2</v>
      </c>
      <c r="H602" s="13" t="str">
        <f t="shared" si="96"/>
        <v/>
      </c>
      <c r="I602" s="13"/>
      <c r="J602" s="14">
        <v>0</v>
      </c>
      <c r="K602" s="15" t="str">
        <f t="shared" si="97"/>
        <v/>
      </c>
      <c r="L602" s="16">
        <f t="shared" si="98"/>
        <v>0</v>
      </c>
      <c r="M602" s="13" t="str">
        <f t="shared" si="99"/>
        <v/>
      </c>
      <c r="N602" s="17" t="str">
        <f t="shared" si="100"/>
        <v/>
      </c>
      <c r="O602" s="32" t="str">
        <f t="shared" si="101"/>
        <v/>
      </c>
      <c r="Q602" s="54">
        <f>Таблица25544[[#This Row],[Витрина]]*11%</f>
        <v>0</v>
      </c>
      <c r="R602" s="56">
        <f>Таблица25544[[#This Row],[Витрина]]-Q602</f>
        <v>0</v>
      </c>
      <c r="S602" s="57">
        <f>Таблица25544[[#This Row],[Витрина]]*8%</f>
        <v>0</v>
      </c>
      <c r="T602" s="56">
        <f>Таблица25544[[#This Row],[Витрина]]-(Q602+S602)</f>
        <v>0</v>
      </c>
    </row>
    <row r="603" spans="1:20" hidden="1">
      <c r="A603" s="19"/>
      <c r="D603" s="13" t="str">
        <f t="shared" si="94"/>
        <v/>
      </c>
      <c r="E603" s="31"/>
      <c r="F603" s="13" t="str">
        <f t="shared" si="95"/>
        <v/>
      </c>
      <c r="G603" s="22">
        <v>1.7999999999999999E-2</v>
      </c>
      <c r="H603" s="13" t="str">
        <f t="shared" si="96"/>
        <v/>
      </c>
      <c r="I603" s="13"/>
      <c r="J603" s="14">
        <v>0</v>
      </c>
      <c r="K603" s="15" t="str">
        <f t="shared" si="97"/>
        <v/>
      </c>
      <c r="L603" s="16">
        <f t="shared" si="98"/>
        <v>0</v>
      </c>
      <c r="M603" s="13" t="str">
        <f t="shared" si="99"/>
        <v/>
      </c>
      <c r="N603" s="17" t="str">
        <f t="shared" si="100"/>
        <v/>
      </c>
      <c r="O603" s="32" t="str">
        <f t="shared" si="101"/>
        <v/>
      </c>
      <c r="Q603" s="54">
        <f>Таблица25544[[#This Row],[Витрина]]*11%</f>
        <v>0</v>
      </c>
      <c r="R603" s="56">
        <f>Таблица25544[[#This Row],[Витрина]]-Q603</f>
        <v>0</v>
      </c>
      <c r="S603" s="57">
        <f>Таблица25544[[#This Row],[Витрина]]*8%</f>
        <v>0</v>
      </c>
      <c r="T603" s="56">
        <f>Таблица25544[[#This Row],[Витрина]]-(Q603+S603)</f>
        <v>0</v>
      </c>
    </row>
    <row r="604" spans="1:20" hidden="1">
      <c r="A604" s="19" t="s">
        <v>559</v>
      </c>
      <c r="B604" s="10">
        <v>90800</v>
      </c>
      <c r="D604" s="13" t="str">
        <f t="shared" si="94"/>
        <v/>
      </c>
      <c r="E604" s="31"/>
      <c r="F604" s="13" t="str">
        <f t="shared" si="95"/>
        <v/>
      </c>
      <c r="G604" s="22">
        <v>1.7999999999999999E-2</v>
      </c>
      <c r="H604" s="13" t="str">
        <f t="shared" si="96"/>
        <v/>
      </c>
      <c r="I604" s="13"/>
      <c r="J604" s="14">
        <v>0</v>
      </c>
      <c r="K604" s="15" t="str">
        <f t="shared" si="97"/>
        <v/>
      </c>
      <c r="L604" s="16">
        <f t="shared" si="98"/>
        <v>0</v>
      </c>
      <c r="M604" s="13" t="str">
        <f t="shared" si="99"/>
        <v/>
      </c>
      <c r="N604" s="17" t="str">
        <f t="shared" si="100"/>
        <v/>
      </c>
      <c r="O604" s="32" t="str">
        <f t="shared" si="101"/>
        <v/>
      </c>
      <c r="Q604" s="54">
        <f>Таблица25544[[#This Row],[Витрина]]*11%</f>
        <v>0</v>
      </c>
      <c r="R604" s="56">
        <f>Таблица25544[[#This Row],[Витрина]]-Q604</f>
        <v>0</v>
      </c>
      <c r="S604" s="57">
        <f>Таблица25544[[#This Row],[Витрина]]*8%</f>
        <v>0</v>
      </c>
      <c r="T604" s="56">
        <f>Таблица25544[[#This Row],[Витрина]]-(Q604+S604)</f>
        <v>0</v>
      </c>
    </row>
    <row r="605" spans="1:20" hidden="1">
      <c r="A605" s="19" t="s">
        <v>560</v>
      </c>
      <c r="B605" s="10">
        <v>90900</v>
      </c>
      <c r="D605" s="13" t="str">
        <f t="shared" si="94"/>
        <v/>
      </c>
      <c r="E605" s="31"/>
      <c r="F605" s="13" t="str">
        <f t="shared" si="95"/>
        <v/>
      </c>
      <c r="G605" s="22">
        <v>1.7999999999999999E-2</v>
      </c>
      <c r="H605" s="13" t="str">
        <f t="shared" si="96"/>
        <v/>
      </c>
      <c r="I605" s="13"/>
      <c r="J605" s="14">
        <v>0</v>
      </c>
      <c r="K605" s="15" t="str">
        <f t="shared" si="97"/>
        <v/>
      </c>
      <c r="L605" s="16">
        <f t="shared" si="98"/>
        <v>0</v>
      </c>
      <c r="M605" s="13" t="str">
        <f t="shared" si="99"/>
        <v/>
      </c>
      <c r="N605" s="17" t="str">
        <f t="shared" si="100"/>
        <v/>
      </c>
      <c r="O605" s="32" t="str">
        <f t="shared" si="101"/>
        <v/>
      </c>
      <c r="Q605" s="54">
        <f>Таблица25544[[#This Row],[Витрина]]*11%</f>
        <v>0</v>
      </c>
      <c r="R605" s="56">
        <f>Таблица25544[[#This Row],[Витрина]]-Q605</f>
        <v>0</v>
      </c>
      <c r="S605" s="57">
        <f>Таблица25544[[#This Row],[Витрина]]*8%</f>
        <v>0</v>
      </c>
      <c r="T605" s="56">
        <f>Таблица25544[[#This Row],[Витрина]]-(Q605+S605)</f>
        <v>0</v>
      </c>
    </row>
    <row r="606" spans="1:20" hidden="1">
      <c r="A606" s="19" t="s">
        <v>561</v>
      </c>
      <c r="B606" s="10">
        <v>92000</v>
      </c>
      <c r="D606" s="13" t="str">
        <f t="shared" si="94"/>
        <v/>
      </c>
      <c r="E606" s="31"/>
      <c r="F606" s="13" t="str">
        <f t="shared" si="95"/>
        <v/>
      </c>
      <c r="G606" s="22">
        <v>1.7999999999999999E-2</v>
      </c>
      <c r="H606" s="13" t="str">
        <f t="shared" si="96"/>
        <v/>
      </c>
      <c r="I606" s="13"/>
      <c r="J606" s="14">
        <v>0</v>
      </c>
      <c r="K606" s="15" t="str">
        <f t="shared" si="97"/>
        <v/>
      </c>
      <c r="L606" s="16">
        <f t="shared" si="98"/>
        <v>0</v>
      </c>
      <c r="M606" s="13" t="str">
        <f t="shared" si="99"/>
        <v/>
      </c>
      <c r="N606" s="17" t="str">
        <f t="shared" si="100"/>
        <v/>
      </c>
      <c r="O606" s="32" t="str">
        <f t="shared" si="101"/>
        <v/>
      </c>
      <c r="Q606" s="54">
        <f>Таблица25544[[#This Row],[Витрина]]*11%</f>
        <v>0</v>
      </c>
      <c r="R606" s="56">
        <f>Таблица25544[[#This Row],[Витрина]]-Q606</f>
        <v>0</v>
      </c>
      <c r="S606" s="57">
        <f>Таблица25544[[#This Row],[Витрина]]*8%</f>
        <v>0</v>
      </c>
      <c r="T606" s="56">
        <f>Таблица25544[[#This Row],[Витрина]]-(Q606+S606)</f>
        <v>0</v>
      </c>
    </row>
    <row r="607" spans="1:20" hidden="1">
      <c r="A607" s="19" t="s">
        <v>562</v>
      </c>
      <c r="B607" s="10">
        <v>92300</v>
      </c>
      <c r="D607" s="13" t="str">
        <f t="shared" si="94"/>
        <v/>
      </c>
      <c r="E607" s="31"/>
      <c r="F607" s="13" t="str">
        <f t="shared" si="95"/>
        <v/>
      </c>
      <c r="G607" s="22">
        <v>1.7999999999999999E-2</v>
      </c>
      <c r="H607" s="13" t="str">
        <f t="shared" si="96"/>
        <v/>
      </c>
      <c r="I607" s="13"/>
      <c r="J607" s="14">
        <v>0</v>
      </c>
      <c r="K607" s="15" t="str">
        <f t="shared" si="97"/>
        <v/>
      </c>
      <c r="L607" s="16">
        <f t="shared" si="98"/>
        <v>0</v>
      </c>
      <c r="M607" s="13" t="str">
        <f t="shared" si="99"/>
        <v/>
      </c>
      <c r="N607" s="17" t="str">
        <f t="shared" si="100"/>
        <v/>
      </c>
      <c r="O607" s="32" t="str">
        <f t="shared" si="101"/>
        <v/>
      </c>
      <c r="Q607" s="54">
        <f>Таблица25544[[#This Row],[Витрина]]*11%</f>
        <v>0</v>
      </c>
      <c r="R607" s="56">
        <f>Таблица25544[[#This Row],[Витрина]]-Q607</f>
        <v>0</v>
      </c>
      <c r="S607" s="57">
        <f>Таблица25544[[#This Row],[Витрина]]*8%</f>
        <v>0</v>
      </c>
      <c r="T607" s="56">
        <f>Таблица25544[[#This Row],[Витрина]]-(Q607+S607)</f>
        <v>0</v>
      </c>
    </row>
    <row r="608" spans="1:20" hidden="1">
      <c r="A608" t="s">
        <v>563</v>
      </c>
      <c r="D608" s="11" t="str">
        <f t="shared" si="94"/>
        <v/>
      </c>
      <c r="E608" s="14"/>
      <c r="F608" s="13" t="str">
        <f t="shared" si="95"/>
        <v/>
      </c>
      <c r="G608" s="22">
        <v>1.7999999999999999E-2</v>
      </c>
      <c r="H608" s="13" t="str">
        <f t="shared" si="96"/>
        <v/>
      </c>
      <c r="I608" s="11"/>
      <c r="J608" s="14">
        <v>0</v>
      </c>
      <c r="K608" s="15" t="str">
        <f t="shared" si="97"/>
        <v/>
      </c>
      <c r="L608" s="16">
        <f t="shared" si="98"/>
        <v>0</v>
      </c>
      <c r="M608" s="11" t="str">
        <f t="shared" si="99"/>
        <v/>
      </c>
      <c r="N608" s="17" t="str">
        <f t="shared" si="100"/>
        <v/>
      </c>
      <c r="O608" s="32" t="str">
        <f t="shared" si="101"/>
        <v/>
      </c>
      <c r="Q608" s="54">
        <f>Таблица25544[[#This Row],[Витрина]]*11%</f>
        <v>0</v>
      </c>
      <c r="R608" s="56">
        <f>Таблица25544[[#This Row],[Витрина]]-Q608</f>
        <v>0</v>
      </c>
      <c r="S608" s="57">
        <f>Таблица25544[[#This Row],[Витрина]]*8%</f>
        <v>0</v>
      </c>
      <c r="T608" s="56">
        <f>Таблица25544[[#This Row],[Витрина]]-(Q608+S608)</f>
        <v>0</v>
      </c>
    </row>
    <row r="609" spans="1:20" hidden="1">
      <c r="A609" t="s">
        <v>564</v>
      </c>
      <c r="B609" s="10">
        <v>10600</v>
      </c>
      <c r="D609" s="11" t="str">
        <f t="shared" si="94"/>
        <v/>
      </c>
      <c r="E609" s="14"/>
      <c r="F609" s="13" t="str">
        <f t="shared" si="95"/>
        <v/>
      </c>
      <c r="G609" s="22">
        <v>1.7999999999999999E-2</v>
      </c>
      <c r="H609" s="13" t="str">
        <f t="shared" si="96"/>
        <v/>
      </c>
      <c r="I609" s="11"/>
      <c r="J609" s="14">
        <v>0</v>
      </c>
      <c r="K609" s="15" t="str">
        <f t="shared" si="97"/>
        <v/>
      </c>
      <c r="L609" s="16">
        <f t="shared" si="98"/>
        <v>0</v>
      </c>
      <c r="M609" s="11" t="str">
        <f t="shared" si="99"/>
        <v/>
      </c>
      <c r="N609" s="17" t="str">
        <f t="shared" si="100"/>
        <v/>
      </c>
      <c r="O609" s="32" t="str">
        <f t="shared" si="101"/>
        <v/>
      </c>
      <c r="Q609" s="54">
        <f>Таблица25544[[#This Row],[Витрина]]*11%</f>
        <v>0</v>
      </c>
      <c r="R609" s="56">
        <f>Таблица25544[[#This Row],[Витрина]]-Q609</f>
        <v>0</v>
      </c>
      <c r="S609" s="57">
        <f>Таблица25544[[#This Row],[Витрина]]*8%</f>
        <v>0</v>
      </c>
      <c r="T609" s="56">
        <f>Таблица25544[[#This Row],[Витрина]]-(Q609+S609)</f>
        <v>0</v>
      </c>
    </row>
    <row r="610" spans="1:20" hidden="1">
      <c r="A610" s="19"/>
      <c r="D610" s="11" t="str">
        <f t="shared" si="94"/>
        <v/>
      </c>
      <c r="E610" s="14"/>
      <c r="F610" s="13" t="str">
        <f t="shared" si="95"/>
        <v/>
      </c>
      <c r="G610" s="22">
        <v>1.7999999999999999E-2</v>
      </c>
      <c r="H610" s="13" t="str">
        <f t="shared" si="96"/>
        <v/>
      </c>
      <c r="I610" s="11"/>
      <c r="J610" s="14">
        <v>0</v>
      </c>
      <c r="K610" s="15" t="str">
        <f t="shared" si="97"/>
        <v/>
      </c>
      <c r="L610" s="16">
        <f t="shared" si="98"/>
        <v>0</v>
      </c>
      <c r="M610" s="11" t="str">
        <f t="shared" si="99"/>
        <v/>
      </c>
      <c r="N610" s="17" t="str">
        <f t="shared" si="100"/>
        <v/>
      </c>
      <c r="O610" s="32" t="str">
        <f t="shared" si="101"/>
        <v/>
      </c>
      <c r="Q610" s="54">
        <f>Таблица25544[[#This Row],[Витрина]]*11%</f>
        <v>0</v>
      </c>
      <c r="R610" s="56">
        <f>Таблица25544[[#This Row],[Витрина]]-Q610</f>
        <v>0</v>
      </c>
      <c r="S610" s="57">
        <f>Таблица25544[[#This Row],[Витрина]]*8%</f>
        <v>0</v>
      </c>
      <c r="T610" s="56">
        <f>Таблица25544[[#This Row],[Витрина]]-(Q610+S610)</f>
        <v>0</v>
      </c>
    </row>
    <row r="611" spans="1:20" hidden="1">
      <c r="A611" t="s">
        <v>565</v>
      </c>
      <c r="B611" s="10">
        <v>9500</v>
      </c>
      <c r="D611" s="11" t="str">
        <f t="shared" si="94"/>
        <v/>
      </c>
      <c r="E611" s="14"/>
      <c r="F611" s="13" t="str">
        <f t="shared" si="95"/>
        <v/>
      </c>
      <c r="G611" s="22">
        <v>1.7999999999999999E-2</v>
      </c>
      <c r="H611" s="13" t="str">
        <f t="shared" si="96"/>
        <v/>
      </c>
      <c r="I611" s="11"/>
      <c r="J611" s="14">
        <v>0</v>
      </c>
      <c r="K611" s="15" t="str">
        <f t="shared" si="97"/>
        <v/>
      </c>
      <c r="L611" s="16">
        <f t="shared" si="98"/>
        <v>0</v>
      </c>
      <c r="M611" s="11" t="str">
        <f t="shared" si="99"/>
        <v/>
      </c>
      <c r="N611" s="17" t="str">
        <f t="shared" si="100"/>
        <v/>
      </c>
      <c r="O611" s="32" t="str">
        <f t="shared" si="101"/>
        <v/>
      </c>
      <c r="Q611" s="54">
        <f>Таблица25544[[#This Row],[Витрина]]*11%</f>
        <v>0</v>
      </c>
      <c r="R611" s="56">
        <f>Таблица25544[[#This Row],[Витрина]]-Q611</f>
        <v>0</v>
      </c>
      <c r="S611" s="57">
        <f>Таблица25544[[#This Row],[Витрина]]*8%</f>
        <v>0</v>
      </c>
      <c r="T611" s="56">
        <f>Таблица25544[[#This Row],[Витрина]]-(Q611+S611)</f>
        <v>0</v>
      </c>
    </row>
    <row r="612" spans="1:20" hidden="1">
      <c r="A612" t="s">
        <v>566</v>
      </c>
      <c r="B612" s="10">
        <v>11400</v>
      </c>
      <c r="D612" s="11" t="str">
        <f t="shared" si="94"/>
        <v/>
      </c>
      <c r="E612" s="14"/>
      <c r="F612" s="13" t="str">
        <f t="shared" si="95"/>
        <v/>
      </c>
      <c r="G612" s="22">
        <v>1.7999999999999999E-2</v>
      </c>
      <c r="H612" s="13" t="str">
        <f t="shared" si="96"/>
        <v/>
      </c>
      <c r="I612" s="11"/>
      <c r="J612" s="14">
        <v>0</v>
      </c>
      <c r="K612" s="15" t="str">
        <f t="shared" si="97"/>
        <v/>
      </c>
      <c r="L612" s="16">
        <f t="shared" si="98"/>
        <v>0</v>
      </c>
      <c r="M612" s="11" t="str">
        <f t="shared" si="99"/>
        <v/>
      </c>
      <c r="N612" s="17" t="str">
        <f t="shared" si="100"/>
        <v/>
      </c>
      <c r="O612" s="32" t="str">
        <f t="shared" si="101"/>
        <v/>
      </c>
      <c r="Q612" s="54">
        <f>Таблица25544[[#This Row],[Витрина]]*11%</f>
        <v>0</v>
      </c>
      <c r="R612" s="56">
        <f>Таблица25544[[#This Row],[Витрина]]-Q612</f>
        <v>0</v>
      </c>
      <c r="S612" s="57">
        <f>Таблица25544[[#This Row],[Витрина]]*8%</f>
        <v>0</v>
      </c>
      <c r="T612" s="56">
        <f>Таблица25544[[#This Row],[Витрина]]-(Q612+S612)</f>
        <v>0</v>
      </c>
    </row>
    <row r="613" spans="1:20" hidden="1">
      <c r="A613" s="19"/>
      <c r="D613" s="11" t="str">
        <f t="shared" si="94"/>
        <v/>
      </c>
      <c r="E613" s="14"/>
      <c r="F613" s="13" t="str">
        <f t="shared" si="95"/>
        <v/>
      </c>
      <c r="G613" s="22">
        <v>1.7999999999999999E-2</v>
      </c>
      <c r="H613" s="13" t="str">
        <f t="shared" si="96"/>
        <v/>
      </c>
      <c r="I613" s="11"/>
      <c r="J613" s="14">
        <v>0</v>
      </c>
      <c r="K613" s="15" t="str">
        <f t="shared" si="97"/>
        <v/>
      </c>
      <c r="L613" s="16">
        <f t="shared" si="98"/>
        <v>0</v>
      </c>
      <c r="M613" s="11" t="str">
        <f t="shared" si="99"/>
        <v/>
      </c>
      <c r="N613" s="17" t="str">
        <f t="shared" si="100"/>
        <v/>
      </c>
      <c r="O613" s="32" t="str">
        <f t="shared" si="101"/>
        <v/>
      </c>
      <c r="Q613" s="54">
        <f>Таблица25544[[#This Row],[Витрина]]*11%</f>
        <v>0</v>
      </c>
      <c r="R613" s="56">
        <f>Таблица25544[[#This Row],[Витрина]]-Q613</f>
        <v>0</v>
      </c>
      <c r="S613" s="57">
        <f>Таблица25544[[#This Row],[Витрина]]*8%</f>
        <v>0</v>
      </c>
      <c r="T613" s="56">
        <f>Таблица25544[[#This Row],[Витрина]]-(Q613+S613)</f>
        <v>0</v>
      </c>
    </row>
    <row r="614" spans="1:20" hidden="1">
      <c r="A614" t="s">
        <v>567</v>
      </c>
      <c r="B614" s="10">
        <v>13500</v>
      </c>
      <c r="D614" s="11" t="str">
        <f t="shared" si="94"/>
        <v/>
      </c>
      <c r="E614" s="14"/>
      <c r="F614" s="13" t="str">
        <f t="shared" si="95"/>
        <v/>
      </c>
      <c r="G614" s="22">
        <v>1.7999999999999999E-2</v>
      </c>
      <c r="H614" s="13" t="str">
        <f t="shared" si="96"/>
        <v/>
      </c>
      <c r="I614" s="11"/>
      <c r="J614" s="14">
        <v>0</v>
      </c>
      <c r="K614" s="15" t="str">
        <f t="shared" si="97"/>
        <v/>
      </c>
      <c r="L614" s="16">
        <f t="shared" si="98"/>
        <v>0</v>
      </c>
      <c r="M614" s="11" t="str">
        <f t="shared" si="99"/>
        <v/>
      </c>
      <c r="N614" s="17" t="str">
        <f t="shared" si="100"/>
        <v/>
      </c>
      <c r="O614" s="32" t="str">
        <f t="shared" si="101"/>
        <v/>
      </c>
      <c r="Q614" s="54">
        <f>Таблица25544[[#This Row],[Витрина]]*11%</f>
        <v>0</v>
      </c>
      <c r="R614" s="56">
        <f>Таблица25544[[#This Row],[Витрина]]-Q614</f>
        <v>0</v>
      </c>
      <c r="S614" s="57">
        <f>Таблица25544[[#This Row],[Витрина]]*8%</f>
        <v>0</v>
      </c>
      <c r="T614" s="56">
        <f>Таблица25544[[#This Row],[Витрина]]-(Q614+S614)</f>
        <v>0</v>
      </c>
    </row>
    <row r="615" spans="1:20" hidden="1">
      <c r="A615" t="s">
        <v>568</v>
      </c>
      <c r="B615" s="10">
        <v>15800</v>
      </c>
      <c r="D615" s="11" t="str">
        <f t="shared" si="94"/>
        <v/>
      </c>
      <c r="E615" s="14"/>
      <c r="F615" s="13" t="str">
        <f t="shared" si="95"/>
        <v/>
      </c>
      <c r="G615" s="22">
        <v>1.7999999999999999E-2</v>
      </c>
      <c r="H615" s="13" t="str">
        <f t="shared" si="96"/>
        <v/>
      </c>
      <c r="I615" s="11"/>
      <c r="J615" s="14">
        <v>0</v>
      </c>
      <c r="K615" s="15" t="str">
        <f t="shared" si="97"/>
        <v/>
      </c>
      <c r="L615" s="16">
        <f t="shared" si="98"/>
        <v>0</v>
      </c>
      <c r="M615" s="11" t="str">
        <f t="shared" si="99"/>
        <v/>
      </c>
      <c r="N615" s="17" t="str">
        <f t="shared" si="100"/>
        <v/>
      </c>
      <c r="O615" s="32" t="str">
        <f t="shared" si="101"/>
        <v/>
      </c>
      <c r="Q615" s="54">
        <f>Таблица25544[[#This Row],[Витрина]]*11%</f>
        <v>0</v>
      </c>
      <c r="R615" s="56">
        <f>Таблица25544[[#This Row],[Витрина]]-Q615</f>
        <v>0</v>
      </c>
      <c r="S615" s="57">
        <f>Таблица25544[[#This Row],[Витрина]]*8%</f>
        <v>0</v>
      </c>
      <c r="T615" s="56">
        <f>Таблица25544[[#This Row],[Витрина]]-(Q615+S615)</f>
        <v>0</v>
      </c>
    </row>
    <row r="616" spans="1:20" hidden="1">
      <c r="A616" t="s">
        <v>569</v>
      </c>
      <c r="B616" s="10">
        <v>15800</v>
      </c>
      <c r="D616" s="11" t="str">
        <f t="shared" si="94"/>
        <v/>
      </c>
      <c r="E616" s="14"/>
      <c r="F616" s="13" t="str">
        <f t="shared" si="95"/>
        <v/>
      </c>
      <c r="G616" s="22">
        <v>1.7999999999999999E-2</v>
      </c>
      <c r="H616" s="13" t="str">
        <f t="shared" si="96"/>
        <v/>
      </c>
      <c r="I616" s="11"/>
      <c r="J616" s="14">
        <v>0</v>
      </c>
      <c r="K616" s="15" t="str">
        <f t="shared" si="97"/>
        <v/>
      </c>
      <c r="L616" s="16">
        <f t="shared" si="98"/>
        <v>0</v>
      </c>
      <c r="M616" s="11" t="str">
        <f t="shared" si="99"/>
        <v/>
      </c>
      <c r="N616" s="17" t="str">
        <f t="shared" si="100"/>
        <v/>
      </c>
      <c r="O616" s="32" t="str">
        <f t="shared" si="101"/>
        <v/>
      </c>
      <c r="Q616" s="54">
        <f>Таблица25544[[#This Row],[Витрина]]*11%</f>
        <v>0</v>
      </c>
      <c r="R616" s="56">
        <f>Таблица25544[[#This Row],[Витрина]]-Q616</f>
        <v>0</v>
      </c>
      <c r="S616" s="57">
        <f>Таблица25544[[#This Row],[Витрина]]*8%</f>
        <v>0</v>
      </c>
      <c r="T616" s="56">
        <f>Таблица25544[[#This Row],[Витрина]]-(Q616+S616)</f>
        <v>0</v>
      </c>
    </row>
    <row r="617" spans="1:20" hidden="1">
      <c r="A617" t="s">
        <v>570</v>
      </c>
      <c r="B617" s="10">
        <v>15800</v>
      </c>
      <c r="D617" s="11" t="str">
        <f t="shared" si="94"/>
        <v/>
      </c>
      <c r="E617" s="14"/>
      <c r="F617" s="13" t="str">
        <f t="shared" si="95"/>
        <v/>
      </c>
      <c r="G617" s="22">
        <v>1.7999999999999999E-2</v>
      </c>
      <c r="H617" s="13" t="str">
        <f t="shared" si="96"/>
        <v/>
      </c>
      <c r="I617" s="11"/>
      <c r="J617" s="14">
        <v>0</v>
      </c>
      <c r="K617" s="15" t="str">
        <f t="shared" si="97"/>
        <v/>
      </c>
      <c r="L617" s="16">
        <f t="shared" si="98"/>
        <v>0</v>
      </c>
      <c r="M617" s="11" t="str">
        <f t="shared" si="99"/>
        <v/>
      </c>
      <c r="N617" s="17" t="str">
        <f t="shared" si="100"/>
        <v/>
      </c>
      <c r="O617" s="32" t="str">
        <f t="shared" si="101"/>
        <v/>
      </c>
      <c r="Q617" s="54">
        <f>Таблица25544[[#This Row],[Витрина]]*11%</f>
        <v>0</v>
      </c>
      <c r="R617" s="56">
        <f>Таблица25544[[#This Row],[Витрина]]-Q617</f>
        <v>0</v>
      </c>
      <c r="S617" s="57">
        <f>Таблица25544[[#This Row],[Витрина]]*8%</f>
        <v>0</v>
      </c>
      <c r="T617" s="56">
        <f>Таблица25544[[#This Row],[Витрина]]-(Q617+S617)</f>
        <v>0</v>
      </c>
    </row>
    <row r="618" spans="1:20" hidden="1">
      <c r="A618" s="19"/>
      <c r="D618" s="11" t="str">
        <f t="shared" si="94"/>
        <v/>
      </c>
      <c r="E618" s="14"/>
      <c r="F618" s="13" t="str">
        <f t="shared" si="95"/>
        <v/>
      </c>
      <c r="G618" s="22">
        <v>1.7999999999999999E-2</v>
      </c>
      <c r="H618" s="13" t="str">
        <f t="shared" si="96"/>
        <v/>
      </c>
      <c r="I618" s="11"/>
      <c r="J618" s="14">
        <v>0</v>
      </c>
      <c r="K618" s="15" t="str">
        <f t="shared" si="97"/>
        <v/>
      </c>
      <c r="L618" s="16">
        <f t="shared" si="98"/>
        <v>0</v>
      </c>
      <c r="M618" s="11" t="str">
        <f t="shared" si="99"/>
        <v/>
      </c>
      <c r="N618" s="17" t="str">
        <f t="shared" si="100"/>
        <v/>
      </c>
      <c r="O618" s="32" t="str">
        <f t="shared" si="101"/>
        <v/>
      </c>
      <c r="Q618" s="54">
        <f>Таблица25544[[#This Row],[Витрина]]*11%</f>
        <v>0</v>
      </c>
      <c r="R618" s="56">
        <f>Таблица25544[[#This Row],[Витрина]]-Q618</f>
        <v>0</v>
      </c>
      <c r="S618" s="57">
        <f>Таблица25544[[#This Row],[Витрина]]*8%</f>
        <v>0</v>
      </c>
      <c r="T618" s="56">
        <f>Таблица25544[[#This Row],[Витрина]]-(Q618+S618)</f>
        <v>0</v>
      </c>
    </row>
    <row r="619" spans="1:20" hidden="1">
      <c r="A619" t="s">
        <v>571</v>
      </c>
      <c r="B619" s="10">
        <v>15700</v>
      </c>
      <c r="D619" s="11" t="str">
        <f t="shared" si="94"/>
        <v/>
      </c>
      <c r="E619" s="14"/>
      <c r="F619" s="13" t="str">
        <f t="shared" si="95"/>
        <v/>
      </c>
      <c r="G619" s="22">
        <v>1.7999999999999999E-2</v>
      </c>
      <c r="H619" s="13" t="str">
        <f t="shared" si="96"/>
        <v/>
      </c>
      <c r="I619" s="11"/>
      <c r="J619" s="14">
        <v>0</v>
      </c>
      <c r="K619" s="15" t="str">
        <f t="shared" si="97"/>
        <v/>
      </c>
      <c r="L619" s="16">
        <f t="shared" si="98"/>
        <v>0</v>
      </c>
      <c r="M619" s="11" t="str">
        <f t="shared" si="99"/>
        <v/>
      </c>
      <c r="N619" s="17" t="str">
        <f t="shared" si="100"/>
        <v/>
      </c>
      <c r="O619" s="32" t="str">
        <f t="shared" si="101"/>
        <v/>
      </c>
      <c r="Q619" s="54">
        <f>Таблица25544[[#This Row],[Витрина]]*11%</f>
        <v>0</v>
      </c>
      <c r="R619" s="56">
        <f>Таблица25544[[#This Row],[Витрина]]-Q619</f>
        <v>0</v>
      </c>
      <c r="S619" s="57">
        <f>Таблица25544[[#This Row],[Витрина]]*8%</f>
        <v>0</v>
      </c>
      <c r="T619" s="56">
        <f>Таблица25544[[#This Row],[Витрина]]-(Q619+S619)</f>
        <v>0</v>
      </c>
    </row>
    <row r="620" spans="1:20" hidden="1">
      <c r="A620" t="s">
        <v>572</v>
      </c>
      <c r="B620" s="10">
        <v>15700</v>
      </c>
      <c r="D620" s="11" t="str">
        <f t="shared" si="94"/>
        <v/>
      </c>
      <c r="E620" s="14"/>
      <c r="F620" s="13" t="str">
        <f t="shared" si="95"/>
        <v/>
      </c>
      <c r="G620" s="22">
        <v>1.7999999999999999E-2</v>
      </c>
      <c r="H620" s="13" t="str">
        <f t="shared" si="96"/>
        <v/>
      </c>
      <c r="I620" s="11"/>
      <c r="J620" s="14">
        <v>0</v>
      </c>
      <c r="K620" s="15" t="str">
        <f t="shared" si="97"/>
        <v/>
      </c>
      <c r="L620" s="16">
        <f t="shared" si="98"/>
        <v>0</v>
      </c>
      <c r="M620" s="11" t="str">
        <f t="shared" si="99"/>
        <v/>
      </c>
      <c r="N620" s="17" t="str">
        <f t="shared" si="100"/>
        <v/>
      </c>
      <c r="O620" s="32" t="str">
        <f t="shared" si="101"/>
        <v/>
      </c>
      <c r="Q620" s="54">
        <f>Таблица25544[[#This Row],[Витрина]]*11%</f>
        <v>0</v>
      </c>
      <c r="R620" s="56">
        <f>Таблица25544[[#This Row],[Витрина]]-Q620</f>
        <v>0</v>
      </c>
      <c r="S620" s="57">
        <f>Таблица25544[[#This Row],[Витрина]]*8%</f>
        <v>0</v>
      </c>
      <c r="T620" s="56">
        <f>Таблица25544[[#This Row],[Витрина]]-(Q620+S620)</f>
        <v>0</v>
      </c>
    </row>
    <row r="621" spans="1:20" hidden="1">
      <c r="A621" s="19"/>
      <c r="D621" s="11" t="str">
        <f t="shared" si="94"/>
        <v/>
      </c>
      <c r="E621" s="14"/>
      <c r="F621" s="13" t="str">
        <f t="shared" si="95"/>
        <v/>
      </c>
      <c r="G621" s="22">
        <v>1.7999999999999999E-2</v>
      </c>
      <c r="H621" s="13" t="str">
        <f t="shared" si="96"/>
        <v/>
      </c>
      <c r="I621" s="11"/>
      <c r="J621" s="14">
        <v>0</v>
      </c>
      <c r="K621" s="15" t="str">
        <f t="shared" si="97"/>
        <v/>
      </c>
      <c r="L621" s="16">
        <f t="shared" si="98"/>
        <v>0</v>
      </c>
      <c r="M621" s="11" t="str">
        <f t="shared" si="99"/>
        <v/>
      </c>
      <c r="N621" s="17" t="str">
        <f t="shared" si="100"/>
        <v/>
      </c>
      <c r="O621" s="32" t="str">
        <f t="shared" si="101"/>
        <v/>
      </c>
      <c r="Q621" s="54">
        <f>Таблица25544[[#This Row],[Витрина]]*11%</f>
        <v>0</v>
      </c>
      <c r="R621" s="56">
        <f>Таблица25544[[#This Row],[Витрина]]-Q621</f>
        <v>0</v>
      </c>
      <c r="S621" s="57">
        <f>Таблица25544[[#This Row],[Витрина]]*8%</f>
        <v>0</v>
      </c>
      <c r="T621" s="56">
        <f>Таблица25544[[#This Row],[Витрина]]-(Q621+S621)</f>
        <v>0</v>
      </c>
    </row>
    <row r="622" spans="1:20" hidden="1">
      <c r="A622" t="s">
        <v>573</v>
      </c>
      <c r="B622" s="10">
        <v>22200</v>
      </c>
      <c r="D622" s="11" t="str">
        <f t="shared" si="94"/>
        <v/>
      </c>
      <c r="E622" s="14"/>
      <c r="F622" s="13" t="str">
        <f t="shared" si="95"/>
        <v/>
      </c>
      <c r="G622" s="22">
        <v>1.7999999999999999E-2</v>
      </c>
      <c r="H622" s="13" t="str">
        <f t="shared" si="96"/>
        <v/>
      </c>
      <c r="I622" s="11"/>
      <c r="J622" s="14">
        <v>0</v>
      </c>
      <c r="K622" s="15" t="str">
        <f t="shared" si="97"/>
        <v/>
      </c>
      <c r="L622" s="16">
        <f t="shared" si="98"/>
        <v>0</v>
      </c>
      <c r="M622" s="11" t="str">
        <f t="shared" si="99"/>
        <v/>
      </c>
      <c r="N622" s="17" t="str">
        <f t="shared" si="100"/>
        <v/>
      </c>
      <c r="O622" s="32" t="str">
        <f t="shared" si="101"/>
        <v/>
      </c>
      <c r="Q622" s="54">
        <f>Таблица25544[[#This Row],[Витрина]]*11%</f>
        <v>0</v>
      </c>
      <c r="R622" s="56">
        <f>Таблица25544[[#This Row],[Витрина]]-Q622</f>
        <v>0</v>
      </c>
      <c r="S622" s="57">
        <f>Таблица25544[[#This Row],[Витрина]]*8%</f>
        <v>0</v>
      </c>
      <c r="T622" s="56">
        <f>Таблица25544[[#This Row],[Витрина]]-(Q622+S622)</f>
        <v>0</v>
      </c>
    </row>
    <row r="623" spans="1:20" hidden="1">
      <c r="A623" t="s">
        <v>574</v>
      </c>
      <c r="B623" s="10">
        <v>22200</v>
      </c>
      <c r="D623" s="11" t="str">
        <f t="shared" si="94"/>
        <v/>
      </c>
      <c r="E623" s="14"/>
      <c r="F623" s="13" t="str">
        <f t="shared" si="95"/>
        <v/>
      </c>
      <c r="G623" s="22">
        <v>1.7999999999999999E-2</v>
      </c>
      <c r="H623" s="13" t="str">
        <f t="shared" si="96"/>
        <v/>
      </c>
      <c r="I623" s="11"/>
      <c r="J623" s="14">
        <v>0</v>
      </c>
      <c r="K623" s="15" t="str">
        <f t="shared" si="97"/>
        <v/>
      </c>
      <c r="L623" s="16">
        <f t="shared" si="98"/>
        <v>0</v>
      </c>
      <c r="M623" s="11" t="str">
        <f t="shared" si="99"/>
        <v/>
      </c>
      <c r="N623" s="17" t="str">
        <f t="shared" si="100"/>
        <v/>
      </c>
      <c r="O623" s="32" t="str">
        <f t="shared" si="101"/>
        <v/>
      </c>
      <c r="Q623" s="54">
        <f>Таблица25544[[#This Row],[Витрина]]*11%</f>
        <v>0</v>
      </c>
      <c r="R623" s="56">
        <f>Таблица25544[[#This Row],[Витрина]]-Q623</f>
        <v>0</v>
      </c>
      <c r="S623" s="57">
        <f>Таблица25544[[#This Row],[Витрина]]*8%</f>
        <v>0</v>
      </c>
      <c r="T623" s="56">
        <f>Таблица25544[[#This Row],[Витрина]]-(Q623+S623)</f>
        <v>0</v>
      </c>
    </row>
    <row r="624" spans="1:20" hidden="1">
      <c r="A624" t="s">
        <v>575</v>
      </c>
      <c r="B624" s="10">
        <v>22300</v>
      </c>
      <c r="D624" s="11" t="str">
        <f t="shared" si="94"/>
        <v/>
      </c>
      <c r="E624" s="14"/>
      <c r="F624" s="13" t="str">
        <f t="shared" si="95"/>
        <v/>
      </c>
      <c r="G624" s="22">
        <v>1.7999999999999999E-2</v>
      </c>
      <c r="H624" s="13" t="str">
        <f t="shared" si="96"/>
        <v/>
      </c>
      <c r="I624" s="11"/>
      <c r="J624" s="14">
        <v>0</v>
      </c>
      <c r="K624" s="15" t="str">
        <f t="shared" si="97"/>
        <v/>
      </c>
      <c r="L624" s="16">
        <f t="shared" si="98"/>
        <v>0</v>
      </c>
      <c r="M624" s="11" t="str">
        <f t="shared" si="99"/>
        <v/>
      </c>
      <c r="N624" s="17" t="str">
        <f t="shared" si="100"/>
        <v/>
      </c>
      <c r="O624" s="32" t="str">
        <f t="shared" si="101"/>
        <v/>
      </c>
      <c r="Q624" s="54">
        <f>Таблица25544[[#This Row],[Витрина]]*11%</f>
        <v>0</v>
      </c>
      <c r="R624" s="56">
        <f>Таблица25544[[#This Row],[Витрина]]-Q624</f>
        <v>0</v>
      </c>
      <c r="S624" s="57">
        <f>Таблица25544[[#This Row],[Витрина]]*8%</f>
        <v>0</v>
      </c>
      <c r="T624" s="56">
        <f>Таблица25544[[#This Row],[Витрина]]-(Q624+S624)</f>
        <v>0</v>
      </c>
    </row>
    <row r="625" spans="1:20" hidden="1">
      <c r="A625" s="19"/>
      <c r="D625" s="11" t="str">
        <f t="shared" si="94"/>
        <v/>
      </c>
      <c r="E625" s="14"/>
      <c r="F625" s="13" t="str">
        <f t="shared" si="95"/>
        <v/>
      </c>
      <c r="G625" s="22">
        <v>1.7999999999999999E-2</v>
      </c>
      <c r="H625" s="13" t="str">
        <f t="shared" si="96"/>
        <v/>
      </c>
      <c r="I625" s="11"/>
      <c r="J625" s="14">
        <v>0</v>
      </c>
      <c r="K625" s="15" t="str">
        <f t="shared" si="97"/>
        <v/>
      </c>
      <c r="L625" s="16">
        <f t="shared" si="98"/>
        <v>0</v>
      </c>
      <c r="M625" s="11" t="str">
        <f t="shared" si="99"/>
        <v/>
      </c>
      <c r="N625" s="17" t="str">
        <f t="shared" si="100"/>
        <v/>
      </c>
      <c r="O625" s="32" t="str">
        <f t="shared" si="101"/>
        <v/>
      </c>
      <c r="Q625" s="54">
        <f>Таблица25544[[#This Row],[Витрина]]*11%</f>
        <v>0</v>
      </c>
      <c r="R625" s="56">
        <f>Таблица25544[[#This Row],[Витрина]]-Q625</f>
        <v>0</v>
      </c>
      <c r="S625" s="57">
        <f>Таблица25544[[#This Row],[Витрина]]*8%</f>
        <v>0</v>
      </c>
      <c r="T625" s="56">
        <f>Таблица25544[[#This Row],[Витрина]]-(Q625+S625)</f>
        <v>0</v>
      </c>
    </row>
    <row r="626" spans="1:20" hidden="1">
      <c r="A626" t="s">
        <v>576</v>
      </c>
      <c r="B626" s="10">
        <v>18800</v>
      </c>
      <c r="D626" s="11" t="str">
        <f t="shared" si="94"/>
        <v/>
      </c>
      <c r="E626" s="14"/>
      <c r="F626" s="13" t="str">
        <f t="shared" si="95"/>
        <v/>
      </c>
      <c r="G626" s="22">
        <v>1.7999999999999999E-2</v>
      </c>
      <c r="H626" s="13" t="str">
        <f t="shared" si="96"/>
        <v/>
      </c>
      <c r="I626" s="11"/>
      <c r="J626" s="14">
        <v>0</v>
      </c>
      <c r="K626" s="15" t="str">
        <f t="shared" si="97"/>
        <v/>
      </c>
      <c r="L626" s="16">
        <f t="shared" si="98"/>
        <v>0</v>
      </c>
      <c r="M626" s="11" t="str">
        <f t="shared" si="99"/>
        <v/>
      </c>
      <c r="N626" s="17" t="str">
        <f t="shared" si="100"/>
        <v/>
      </c>
      <c r="O626" s="32" t="str">
        <f t="shared" si="101"/>
        <v/>
      </c>
      <c r="Q626" s="54">
        <f>Таблица25544[[#This Row],[Витрина]]*11%</f>
        <v>0</v>
      </c>
      <c r="R626" s="56">
        <f>Таблица25544[[#This Row],[Витрина]]-Q626</f>
        <v>0</v>
      </c>
      <c r="S626" s="57">
        <f>Таблица25544[[#This Row],[Витрина]]*8%</f>
        <v>0</v>
      </c>
      <c r="T626" s="56">
        <f>Таблица25544[[#This Row],[Витрина]]-(Q626+S626)</f>
        <v>0</v>
      </c>
    </row>
    <row r="627" spans="1:20" hidden="1">
      <c r="A627" t="s">
        <v>577</v>
      </c>
      <c r="B627" s="10">
        <v>18800</v>
      </c>
      <c r="D627" s="11" t="str">
        <f t="shared" si="94"/>
        <v/>
      </c>
      <c r="E627" s="14"/>
      <c r="F627" s="13" t="str">
        <f t="shared" si="95"/>
        <v/>
      </c>
      <c r="G627" s="22">
        <v>1.7999999999999999E-2</v>
      </c>
      <c r="H627" s="13" t="str">
        <f t="shared" si="96"/>
        <v/>
      </c>
      <c r="I627" s="11"/>
      <c r="J627" s="14">
        <v>0</v>
      </c>
      <c r="K627" s="15" t="str">
        <f t="shared" si="97"/>
        <v/>
      </c>
      <c r="L627" s="16">
        <f t="shared" si="98"/>
        <v>0</v>
      </c>
      <c r="M627" s="11" t="str">
        <f t="shared" si="99"/>
        <v/>
      </c>
      <c r="N627" s="17" t="str">
        <f t="shared" si="100"/>
        <v/>
      </c>
      <c r="O627" s="32" t="str">
        <f t="shared" si="101"/>
        <v/>
      </c>
      <c r="Q627" s="54">
        <f>Таблица25544[[#This Row],[Витрина]]*11%</f>
        <v>0</v>
      </c>
      <c r="R627" s="56">
        <f>Таблица25544[[#This Row],[Витрина]]-Q627</f>
        <v>0</v>
      </c>
      <c r="S627" s="57">
        <f>Таблица25544[[#This Row],[Витрина]]*8%</f>
        <v>0</v>
      </c>
      <c r="T627" s="56">
        <f>Таблица25544[[#This Row],[Витрина]]-(Q627+S627)</f>
        <v>0</v>
      </c>
    </row>
    <row r="628" spans="1:20" hidden="1">
      <c r="A628" t="s">
        <v>578</v>
      </c>
      <c r="B628" s="10">
        <v>21300</v>
      </c>
      <c r="D628" s="11" t="str">
        <f t="shared" si="94"/>
        <v/>
      </c>
      <c r="E628" s="14"/>
      <c r="F628" s="13" t="str">
        <f t="shared" si="95"/>
        <v/>
      </c>
      <c r="G628" s="22">
        <v>1.7999999999999999E-2</v>
      </c>
      <c r="H628" s="13" t="str">
        <f t="shared" si="96"/>
        <v/>
      </c>
      <c r="I628" s="11"/>
      <c r="J628" s="14">
        <v>0</v>
      </c>
      <c r="K628" s="15" t="str">
        <f t="shared" si="97"/>
        <v/>
      </c>
      <c r="L628" s="16">
        <f t="shared" si="98"/>
        <v>0</v>
      </c>
      <c r="M628" s="11" t="str">
        <f t="shared" si="99"/>
        <v/>
      </c>
      <c r="N628" s="17" t="str">
        <f t="shared" si="100"/>
        <v/>
      </c>
      <c r="O628" s="32" t="str">
        <f t="shared" si="101"/>
        <v/>
      </c>
      <c r="Q628" s="54">
        <f>Таблица25544[[#This Row],[Витрина]]*11%</f>
        <v>0</v>
      </c>
      <c r="R628" s="56">
        <f>Таблица25544[[#This Row],[Витрина]]-Q628</f>
        <v>0</v>
      </c>
      <c r="S628" s="57">
        <f>Таблица25544[[#This Row],[Витрина]]*8%</f>
        <v>0</v>
      </c>
      <c r="T628" s="56">
        <f>Таблица25544[[#This Row],[Витрина]]-(Q628+S628)</f>
        <v>0</v>
      </c>
    </row>
    <row r="629" spans="1:20" hidden="1">
      <c r="A629" t="s">
        <v>579</v>
      </c>
      <c r="B629" s="10">
        <v>21300</v>
      </c>
      <c r="D629" s="11" t="str">
        <f t="shared" si="94"/>
        <v/>
      </c>
      <c r="E629" s="14"/>
      <c r="F629" s="13" t="str">
        <f t="shared" si="95"/>
        <v/>
      </c>
      <c r="G629" s="22">
        <v>1.7999999999999999E-2</v>
      </c>
      <c r="H629" s="13" t="str">
        <f t="shared" si="96"/>
        <v/>
      </c>
      <c r="I629" s="11"/>
      <c r="J629" s="14">
        <v>0</v>
      </c>
      <c r="K629" s="15" t="str">
        <f t="shared" si="97"/>
        <v/>
      </c>
      <c r="L629" s="16">
        <f t="shared" si="98"/>
        <v>0</v>
      </c>
      <c r="M629" s="11" t="str">
        <f t="shared" si="99"/>
        <v/>
      </c>
      <c r="N629" s="17" t="str">
        <f t="shared" si="100"/>
        <v/>
      </c>
      <c r="O629" s="32" t="str">
        <f t="shared" si="101"/>
        <v/>
      </c>
      <c r="Q629" s="54">
        <f>Таблица25544[[#This Row],[Витрина]]*11%</f>
        <v>0</v>
      </c>
      <c r="R629" s="56">
        <f>Таблица25544[[#This Row],[Витрина]]-Q629</f>
        <v>0</v>
      </c>
      <c r="S629" s="57">
        <f>Таблица25544[[#This Row],[Витрина]]*8%</f>
        <v>0</v>
      </c>
      <c r="T629" s="56">
        <f>Таблица25544[[#This Row],[Витрина]]-(Q629+S629)</f>
        <v>0</v>
      </c>
    </row>
    <row r="630" spans="1:20" hidden="1">
      <c r="A630" s="19"/>
      <c r="D630" s="11" t="str">
        <f t="shared" si="94"/>
        <v/>
      </c>
      <c r="E630" s="14"/>
      <c r="F630" s="13" t="str">
        <f t="shared" si="95"/>
        <v/>
      </c>
      <c r="G630" s="22">
        <v>1.7999999999999999E-2</v>
      </c>
      <c r="H630" s="13" t="str">
        <f t="shared" si="96"/>
        <v/>
      </c>
      <c r="I630" s="11"/>
      <c r="J630" s="14">
        <v>0</v>
      </c>
      <c r="K630" s="15" t="str">
        <f t="shared" si="97"/>
        <v/>
      </c>
      <c r="L630" s="16">
        <f t="shared" si="98"/>
        <v>0</v>
      </c>
      <c r="M630" s="11" t="str">
        <f t="shared" si="99"/>
        <v/>
      </c>
      <c r="N630" s="17" t="str">
        <f t="shared" si="100"/>
        <v/>
      </c>
      <c r="O630" s="32" t="str">
        <f t="shared" si="101"/>
        <v/>
      </c>
      <c r="Q630" s="54">
        <f>Таблица25544[[#This Row],[Витрина]]*11%</f>
        <v>0</v>
      </c>
      <c r="R630" s="56">
        <f>Таблица25544[[#This Row],[Витрина]]-Q630</f>
        <v>0</v>
      </c>
      <c r="S630" s="57">
        <f>Таблица25544[[#This Row],[Витрина]]*8%</f>
        <v>0</v>
      </c>
      <c r="T630" s="56">
        <f>Таблица25544[[#This Row],[Витрина]]-(Q630+S630)</f>
        <v>0</v>
      </c>
    </row>
    <row r="631" spans="1:20" hidden="1">
      <c r="A631" t="s">
        <v>580</v>
      </c>
      <c r="B631" s="10">
        <v>23200</v>
      </c>
      <c r="D631" s="11" t="str">
        <f t="shared" si="94"/>
        <v/>
      </c>
      <c r="E631" s="14"/>
      <c r="F631" s="13" t="str">
        <f t="shared" si="95"/>
        <v/>
      </c>
      <c r="G631" s="22">
        <v>1.7999999999999999E-2</v>
      </c>
      <c r="H631" s="13" t="str">
        <f t="shared" si="96"/>
        <v/>
      </c>
      <c r="I631" s="11"/>
      <c r="J631" s="14">
        <v>0</v>
      </c>
      <c r="K631" s="15" t="str">
        <f t="shared" si="97"/>
        <v/>
      </c>
      <c r="L631" s="16">
        <f t="shared" si="98"/>
        <v>0</v>
      </c>
      <c r="M631" s="11" t="str">
        <f t="shared" si="99"/>
        <v/>
      </c>
      <c r="N631" s="17" t="str">
        <f t="shared" si="100"/>
        <v/>
      </c>
      <c r="O631" s="32" t="str">
        <f t="shared" si="101"/>
        <v/>
      </c>
      <c r="Q631" s="54">
        <f>Таблица25544[[#This Row],[Витрина]]*11%</f>
        <v>0</v>
      </c>
      <c r="R631" s="56">
        <f>Таблица25544[[#This Row],[Витрина]]-Q631</f>
        <v>0</v>
      </c>
      <c r="S631" s="57">
        <f>Таблица25544[[#This Row],[Витрина]]*8%</f>
        <v>0</v>
      </c>
      <c r="T631" s="56">
        <f>Таблица25544[[#This Row],[Витрина]]-(Q631+S631)</f>
        <v>0</v>
      </c>
    </row>
    <row r="632" spans="1:20" hidden="1">
      <c r="A632" t="s">
        <v>581</v>
      </c>
      <c r="B632" s="10">
        <v>23200</v>
      </c>
      <c r="D632" s="11" t="str">
        <f t="shared" si="94"/>
        <v/>
      </c>
      <c r="E632" s="14"/>
      <c r="F632" s="13" t="str">
        <f t="shared" si="95"/>
        <v/>
      </c>
      <c r="G632" s="22">
        <v>1.7999999999999999E-2</v>
      </c>
      <c r="H632" s="13" t="str">
        <f t="shared" si="96"/>
        <v/>
      </c>
      <c r="I632" s="11"/>
      <c r="J632" s="14">
        <v>0</v>
      </c>
      <c r="K632" s="15" t="str">
        <f t="shared" si="97"/>
        <v/>
      </c>
      <c r="L632" s="16">
        <f t="shared" si="98"/>
        <v>0</v>
      </c>
      <c r="M632" s="11" t="str">
        <f t="shared" si="99"/>
        <v/>
      </c>
      <c r="N632" s="17" t="str">
        <f t="shared" si="100"/>
        <v/>
      </c>
      <c r="O632" s="32" t="str">
        <f t="shared" si="101"/>
        <v/>
      </c>
      <c r="Q632" s="54">
        <f>Таблица25544[[#This Row],[Витрина]]*11%</f>
        <v>0</v>
      </c>
      <c r="R632" s="56">
        <f>Таблица25544[[#This Row],[Витрина]]-Q632</f>
        <v>0</v>
      </c>
      <c r="S632" s="57">
        <f>Таблица25544[[#This Row],[Витрина]]*8%</f>
        <v>0</v>
      </c>
      <c r="T632" s="56">
        <f>Таблица25544[[#This Row],[Витрина]]-(Q632+S632)</f>
        <v>0</v>
      </c>
    </row>
    <row r="633" spans="1:20" hidden="1">
      <c r="A633" t="s">
        <v>582</v>
      </c>
      <c r="B633" s="10">
        <v>23200</v>
      </c>
      <c r="D633" s="11" t="str">
        <f t="shared" ref="D633:D697" si="102">IF(AND(F633&lt;&gt;"",H633&lt;&gt;"",I633&lt;&gt;"",K633&lt;&gt;""),F633+H633+I633+K633,"")</f>
        <v/>
      </c>
      <c r="E633" s="14"/>
      <c r="F633" s="13" t="str">
        <f t="shared" si="95"/>
        <v/>
      </c>
      <c r="G633" s="22">
        <v>1.7999999999999999E-2</v>
      </c>
      <c r="H633" s="13" t="str">
        <f t="shared" si="96"/>
        <v/>
      </c>
      <c r="I633" s="11"/>
      <c r="J633" s="14">
        <v>0</v>
      </c>
      <c r="K633" s="15" t="str">
        <f t="shared" si="97"/>
        <v/>
      </c>
      <c r="L633" s="16">
        <f t="shared" si="98"/>
        <v>0</v>
      </c>
      <c r="M633" s="11" t="str">
        <f t="shared" si="99"/>
        <v/>
      </c>
      <c r="N633" s="17" t="str">
        <f t="shared" si="100"/>
        <v/>
      </c>
      <c r="O633" s="32" t="str">
        <f t="shared" si="101"/>
        <v/>
      </c>
      <c r="Q633" s="54">
        <f>Таблица25544[[#This Row],[Витрина]]*11%</f>
        <v>0</v>
      </c>
      <c r="R633" s="56">
        <f>Таблица25544[[#This Row],[Витрина]]-Q633</f>
        <v>0</v>
      </c>
      <c r="S633" s="57">
        <f>Таблица25544[[#This Row],[Витрина]]*8%</f>
        <v>0</v>
      </c>
      <c r="T633" s="56">
        <f>Таблица25544[[#This Row],[Витрина]]-(Q633+S633)</f>
        <v>0</v>
      </c>
    </row>
    <row r="634" spans="1:20" hidden="1">
      <c r="A634" t="s">
        <v>583</v>
      </c>
      <c r="B634" s="10">
        <v>25000</v>
      </c>
      <c r="D634" s="11" t="str">
        <f t="shared" si="102"/>
        <v/>
      </c>
      <c r="E634" s="14"/>
      <c r="F634" s="13" t="str">
        <f t="shared" si="95"/>
        <v/>
      </c>
      <c r="G634" s="22">
        <v>1.7999999999999999E-2</v>
      </c>
      <c r="H634" s="13" t="str">
        <f t="shared" si="96"/>
        <v/>
      </c>
      <c r="I634" s="11"/>
      <c r="J634" s="14">
        <v>0</v>
      </c>
      <c r="K634" s="15" t="str">
        <f t="shared" si="97"/>
        <v/>
      </c>
      <c r="L634" s="16">
        <f t="shared" si="98"/>
        <v>0</v>
      </c>
      <c r="M634" s="11" t="str">
        <f t="shared" si="99"/>
        <v/>
      </c>
      <c r="N634" s="17" t="str">
        <f t="shared" si="100"/>
        <v/>
      </c>
      <c r="O634" s="32" t="str">
        <f t="shared" si="101"/>
        <v/>
      </c>
      <c r="Q634" s="54">
        <f>Таблица25544[[#This Row],[Витрина]]*11%</f>
        <v>0</v>
      </c>
      <c r="R634" s="56">
        <f>Таблица25544[[#This Row],[Витрина]]-Q634</f>
        <v>0</v>
      </c>
      <c r="S634" s="57">
        <f>Таблица25544[[#This Row],[Витрина]]*8%</f>
        <v>0</v>
      </c>
      <c r="T634" s="56">
        <f>Таблица25544[[#This Row],[Витрина]]-(Q634+S634)</f>
        <v>0</v>
      </c>
    </row>
    <row r="635" spans="1:20" hidden="1">
      <c r="A635" t="s">
        <v>584</v>
      </c>
      <c r="B635" s="10">
        <v>25000</v>
      </c>
      <c r="D635" s="11" t="str">
        <f t="shared" si="102"/>
        <v/>
      </c>
      <c r="E635" s="14"/>
      <c r="F635" s="13" t="str">
        <f t="shared" si="95"/>
        <v/>
      </c>
      <c r="G635" s="22">
        <v>1.7999999999999999E-2</v>
      </c>
      <c r="H635" s="13" t="str">
        <f t="shared" si="96"/>
        <v/>
      </c>
      <c r="I635" s="11"/>
      <c r="J635" s="14">
        <v>0</v>
      </c>
      <c r="K635" s="15" t="str">
        <f t="shared" si="97"/>
        <v/>
      </c>
      <c r="L635" s="16">
        <f t="shared" si="98"/>
        <v>0</v>
      </c>
      <c r="M635" s="11" t="str">
        <f t="shared" si="99"/>
        <v/>
      </c>
      <c r="N635" s="17" t="str">
        <f t="shared" si="100"/>
        <v/>
      </c>
      <c r="O635" s="32" t="str">
        <f t="shared" si="101"/>
        <v/>
      </c>
      <c r="Q635" s="54">
        <f>Таблица25544[[#This Row],[Витрина]]*11%</f>
        <v>0</v>
      </c>
      <c r="R635" s="56">
        <f>Таблица25544[[#This Row],[Витрина]]-Q635</f>
        <v>0</v>
      </c>
      <c r="S635" s="57">
        <f>Таблица25544[[#This Row],[Витрина]]*8%</f>
        <v>0</v>
      </c>
      <c r="T635" s="56">
        <f>Таблица25544[[#This Row],[Витрина]]-(Q635+S635)</f>
        <v>0</v>
      </c>
    </row>
    <row r="636" spans="1:20" hidden="1">
      <c r="A636" t="s">
        <v>585</v>
      </c>
      <c r="B636" s="10">
        <v>25000</v>
      </c>
      <c r="D636" s="11" t="str">
        <f t="shared" si="102"/>
        <v/>
      </c>
      <c r="E636" s="14"/>
      <c r="F636" s="13" t="str">
        <f t="shared" si="95"/>
        <v/>
      </c>
      <c r="G636" s="22">
        <v>1.7999999999999999E-2</v>
      </c>
      <c r="H636" s="13" t="str">
        <f t="shared" si="96"/>
        <v/>
      </c>
      <c r="I636" s="11"/>
      <c r="J636" s="14">
        <v>0</v>
      </c>
      <c r="K636" s="15" t="str">
        <f t="shared" si="97"/>
        <v/>
      </c>
      <c r="L636" s="16">
        <f t="shared" si="98"/>
        <v>0</v>
      </c>
      <c r="M636" s="11" t="str">
        <f t="shared" si="99"/>
        <v/>
      </c>
      <c r="N636" s="17" t="str">
        <f t="shared" si="100"/>
        <v/>
      </c>
      <c r="O636" s="32" t="str">
        <f t="shared" si="101"/>
        <v/>
      </c>
      <c r="Q636" s="54">
        <f>Таблица25544[[#This Row],[Витрина]]*11%</f>
        <v>0</v>
      </c>
      <c r="R636" s="56">
        <f>Таблица25544[[#This Row],[Витрина]]-Q636</f>
        <v>0</v>
      </c>
      <c r="S636" s="57">
        <f>Таблица25544[[#This Row],[Витрина]]*8%</f>
        <v>0</v>
      </c>
      <c r="T636" s="56">
        <f>Таблица25544[[#This Row],[Витрина]]-(Q636+S636)</f>
        <v>0</v>
      </c>
    </row>
    <row r="637" spans="1:20" hidden="1">
      <c r="A637" t="s">
        <v>586</v>
      </c>
      <c r="B637" s="10">
        <v>27000</v>
      </c>
      <c r="D637" s="11" t="str">
        <f t="shared" si="102"/>
        <v/>
      </c>
      <c r="E637" s="14"/>
      <c r="F637" s="13" t="str">
        <f t="shared" si="95"/>
        <v/>
      </c>
      <c r="G637" s="22">
        <v>1.7999999999999999E-2</v>
      </c>
      <c r="H637" s="13" t="str">
        <f t="shared" si="96"/>
        <v/>
      </c>
      <c r="I637" s="11"/>
      <c r="J637" s="14">
        <v>0</v>
      </c>
      <c r="K637" s="15" t="str">
        <f t="shared" si="97"/>
        <v/>
      </c>
      <c r="L637" s="16">
        <f t="shared" si="98"/>
        <v>0</v>
      </c>
      <c r="M637" s="11" t="str">
        <f t="shared" si="99"/>
        <v/>
      </c>
      <c r="N637" s="17" t="str">
        <f t="shared" si="100"/>
        <v/>
      </c>
      <c r="O637" s="32" t="str">
        <f t="shared" si="101"/>
        <v/>
      </c>
      <c r="Q637" s="54">
        <f>Таблица25544[[#This Row],[Витрина]]*11%</f>
        <v>0</v>
      </c>
      <c r="R637" s="56">
        <f>Таблица25544[[#This Row],[Витрина]]-Q637</f>
        <v>0</v>
      </c>
      <c r="S637" s="57">
        <f>Таблица25544[[#This Row],[Витрина]]*8%</f>
        <v>0</v>
      </c>
      <c r="T637" s="56">
        <f>Таблица25544[[#This Row],[Витрина]]-(Q637+S637)</f>
        <v>0</v>
      </c>
    </row>
    <row r="638" spans="1:20" hidden="1">
      <c r="A638" t="s">
        <v>587</v>
      </c>
      <c r="B638" s="10">
        <v>27000</v>
      </c>
      <c r="D638" s="11" t="str">
        <f t="shared" si="102"/>
        <v/>
      </c>
      <c r="E638" s="14"/>
      <c r="F638" s="13" t="str">
        <f t="shared" si="95"/>
        <v/>
      </c>
      <c r="G638" s="22">
        <v>1.7999999999999999E-2</v>
      </c>
      <c r="H638" s="13" t="str">
        <f t="shared" si="96"/>
        <v/>
      </c>
      <c r="I638" s="11"/>
      <c r="J638" s="14">
        <v>0</v>
      </c>
      <c r="K638" s="15" t="str">
        <f t="shared" si="97"/>
        <v/>
      </c>
      <c r="L638" s="16">
        <f t="shared" si="98"/>
        <v>0</v>
      </c>
      <c r="M638" s="11" t="str">
        <f t="shared" si="99"/>
        <v/>
      </c>
      <c r="N638" s="17" t="str">
        <f t="shared" si="100"/>
        <v/>
      </c>
      <c r="O638" s="32" t="str">
        <f t="shared" si="101"/>
        <v/>
      </c>
      <c r="Q638" s="54">
        <f>Таблица25544[[#This Row],[Витрина]]*11%</f>
        <v>0</v>
      </c>
      <c r="R638" s="56">
        <f>Таблица25544[[#This Row],[Витрина]]-Q638</f>
        <v>0</v>
      </c>
      <c r="S638" s="57">
        <f>Таблица25544[[#This Row],[Витрина]]*8%</f>
        <v>0</v>
      </c>
      <c r="T638" s="56">
        <f>Таблица25544[[#This Row],[Витрина]]-(Q638+S638)</f>
        <v>0</v>
      </c>
    </row>
    <row r="639" spans="1:20" hidden="1">
      <c r="A639" t="s">
        <v>588</v>
      </c>
      <c r="B639" s="10">
        <v>27000</v>
      </c>
      <c r="D639" s="11" t="str">
        <f t="shared" si="102"/>
        <v/>
      </c>
      <c r="E639" s="14"/>
      <c r="F639" s="13" t="str">
        <f t="shared" si="95"/>
        <v/>
      </c>
      <c r="G639" s="22">
        <v>1.7999999999999999E-2</v>
      </c>
      <c r="H639" s="13" t="str">
        <f t="shared" si="96"/>
        <v/>
      </c>
      <c r="I639" s="11"/>
      <c r="J639" s="14">
        <v>0</v>
      </c>
      <c r="K639" s="15" t="str">
        <f t="shared" si="97"/>
        <v/>
      </c>
      <c r="L639" s="16">
        <f t="shared" si="98"/>
        <v>0</v>
      </c>
      <c r="M639" s="11" t="str">
        <f t="shared" si="99"/>
        <v/>
      </c>
      <c r="N639" s="17" t="str">
        <f t="shared" si="100"/>
        <v/>
      </c>
      <c r="O639" s="32" t="str">
        <f t="shared" si="101"/>
        <v/>
      </c>
      <c r="Q639" s="54">
        <f>Таблица25544[[#This Row],[Витрина]]*11%</f>
        <v>0</v>
      </c>
      <c r="R639" s="56">
        <f>Таблица25544[[#This Row],[Витрина]]-Q639</f>
        <v>0</v>
      </c>
      <c r="S639" s="57">
        <f>Таблица25544[[#This Row],[Витрина]]*8%</f>
        <v>0</v>
      </c>
      <c r="T639" s="56">
        <f>Таблица25544[[#This Row],[Витрина]]-(Q639+S639)</f>
        <v>0</v>
      </c>
    </row>
    <row r="640" spans="1:20" hidden="1">
      <c r="A640" s="19"/>
      <c r="D640" s="11" t="str">
        <f t="shared" si="102"/>
        <v/>
      </c>
      <c r="E640" s="14"/>
      <c r="F640" s="13" t="str">
        <f t="shared" si="95"/>
        <v/>
      </c>
      <c r="G640" s="22">
        <v>1.7999999999999999E-2</v>
      </c>
      <c r="H640" s="13" t="str">
        <f t="shared" si="96"/>
        <v/>
      </c>
      <c r="I640" s="11"/>
      <c r="J640" s="14">
        <v>0</v>
      </c>
      <c r="K640" s="15" t="str">
        <f t="shared" si="97"/>
        <v/>
      </c>
      <c r="L640" s="16">
        <f t="shared" si="98"/>
        <v>0</v>
      </c>
      <c r="M640" s="11" t="str">
        <f t="shared" si="99"/>
        <v/>
      </c>
      <c r="N640" s="17" t="str">
        <f t="shared" si="100"/>
        <v/>
      </c>
      <c r="O640" s="32" t="str">
        <f t="shared" si="101"/>
        <v/>
      </c>
      <c r="Q640" s="54">
        <f>Таблица25544[[#This Row],[Витрина]]*11%</f>
        <v>0</v>
      </c>
      <c r="R640" s="56">
        <f>Таблица25544[[#This Row],[Витрина]]-Q640</f>
        <v>0</v>
      </c>
      <c r="S640" s="57">
        <f>Таблица25544[[#This Row],[Витрина]]*8%</f>
        <v>0</v>
      </c>
      <c r="T640" s="56">
        <f>Таблица25544[[#This Row],[Витрина]]-(Q640+S640)</f>
        <v>0</v>
      </c>
    </row>
    <row r="641" spans="1:20" hidden="1">
      <c r="A641" t="s">
        <v>589</v>
      </c>
      <c r="B641" s="10">
        <v>22600</v>
      </c>
      <c r="D641" s="11" t="str">
        <f t="shared" si="102"/>
        <v/>
      </c>
      <c r="E641" s="14"/>
      <c r="F641" s="13" t="str">
        <f t="shared" ref="F641:F700" si="103">IF(AND(C641&lt;&gt;"",E641&lt;&gt;""),C641*E641,"")</f>
        <v/>
      </c>
      <c r="G641" s="22">
        <v>1.7999999999999999E-2</v>
      </c>
      <c r="H641" s="13" t="str">
        <f t="shared" ref="H641:H700" si="104">IF(AND(C641&lt;&gt;"",G641&lt;&gt;""),C641*G641,"")</f>
        <v/>
      </c>
      <c r="I641" s="11"/>
      <c r="J641" s="14">
        <v>0</v>
      </c>
      <c r="K641" s="15" t="str">
        <f t="shared" ref="K641:K700" si="105">IF(AND(C641&lt;&gt;"",J641&lt;&gt;""),C641*J641,"")</f>
        <v/>
      </c>
      <c r="L641" s="16">
        <f t="shared" ref="L641:L700" si="106">IFERROR(C641*1%," ")</f>
        <v>0</v>
      </c>
      <c r="M641" s="11" t="str">
        <f t="shared" ref="M641:M700" si="107">IFERROR((C641-D641)*1.93%," ")</f>
        <v/>
      </c>
      <c r="N641" s="17" t="str">
        <f t="shared" ref="N641:N700" si="108">IF(AND(C641&lt;&gt;"",D641&lt;&gt;"",L641&lt;&gt;""),C641-(B641+D641+L641+M641),"")</f>
        <v/>
      </c>
      <c r="O641" s="32" t="str">
        <f t="shared" ref="O641:O700" si="109">IFERROR((N641/C641)*100%," ")</f>
        <v/>
      </c>
      <c r="Q641" s="54">
        <f>Таблица25544[[#This Row],[Витрина]]*11%</f>
        <v>0</v>
      </c>
      <c r="R641" s="56">
        <f>Таблица25544[[#This Row],[Витрина]]-Q641</f>
        <v>0</v>
      </c>
      <c r="S641" s="57">
        <f>Таблица25544[[#This Row],[Витрина]]*8%</f>
        <v>0</v>
      </c>
      <c r="T641" s="56">
        <f>Таблица25544[[#This Row],[Витрина]]-(Q641+S641)</f>
        <v>0</v>
      </c>
    </row>
    <row r="642" spans="1:20" hidden="1">
      <c r="A642" t="s">
        <v>590</v>
      </c>
      <c r="B642" s="10">
        <v>22600</v>
      </c>
      <c r="D642" s="11" t="str">
        <f t="shared" si="102"/>
        <v/>
      </c>
      <c r="E642" s="14"/>
      <c r="F642" s="13" t="str">
        <f t="shared" si="103"/>
        <v/>
      </c>
      <c r="G642" s="22">
        <v>1.7999999999999999E-2</v>
      </c>
      <c r="H642" s="13" t="str">
        <f t="shared" si="104"/>
        <v/>
      </c>
      <c r="I642" s="11"/>
      <c r="J642" s="14">
        <v>0</v>
      </c>
      <c r="K642" s="15" t="str">
        <f t="shared" si="105"/>
        <v/>
      </c>
      <c r="L642" s="16">
        <f t="shared" si="106"/>
        <v>0</v>
      </c>
      <c r="M642" s="11" t="str">
        <f t="shared" si="107"/>
        <v/>
      </c>
      <c r="N642" s="17" t="str">
        <f t="shared" si="108"/>
        <v/>
      </c>
      <c r="O642" s="32" t="str">
        <f t="shared" si="109"/>
        <v/>
      </c>
      <c r="Q642" s="54">
        <f>Таблица25544[[#This Row],[Витрина]]*11%</f>
        <v>0</v>
      </c>
      <c r="R642" s="56">
        <f>Таблица25544[[#This Row],[Витрина]]-Q642</f>
        <v>0</v>
      </c>
      <c r="S642" s="57">
        <f>Таблица25544[[#This Row],[Витрина]]*8%</f>
        <v>0</v>
      </c>
      <c r="T642" s="56">
        <f>Таблица25544[[#This Row],[Витрина]]-(Q642+S642)</f>
        <v>0</v>
      </c>
    </row>
    <row r="643" spans="1:20" hidden="1">
      <c r="A643" t="s">
        <v>591</v>
      </c>
      <c r="B643" s="10">
        <v>22600</v>
      </c>
      <c r="D643" s="11" t="str">
        <f t="shared" si="102"/>
        <v/>
      </c>
      <c r="E643" s="14"/>
      <c r="F643" s="13" t="str">
        <f t="shared" si="103"/>
        <v/>
      </c>
      <c r="G643" s="22">
        <v>1.7999999999999999E-2</v>
      </c>
      <c r="H643" s="13" t="str">
        <f t="shared" si="104"/>
        <v/>
      </c>
      <c r="I643" s="11"/>
      <c r="J643" s="14">
        <v>0</v>
      </c>
      <c r="K643" s="15" t="str">
        <f t="shared" si="105"/>
        <v/>
      </c>
      <c r="L643" s="16">
        <f t="shared" si="106"/>
        <v>0</v>
      </c>
      <c r="M643" s="11" t="str">
        <f t="shared" si="107"/>
        <v/>
      </c>
      <c r="N643" s="17" t="str">
        <f t="shared" si="108"/>
        <v/>
      </c>
      <c r="O643" s="32" t="str">
        <f t="shared" si="109"/>
        <v/>
      </c>
      <c r="Q643" s="54">
        <f>Таблица25544[[#This Row],[Витрина]]*11%</f>
        <v>0</v>
      </c>
      <c r="R643" s="56">
        <f>Таблица25544[[#This Row],[Витрина]]-Q643</f>
        <v>0</v>
      </c>
      <c r="S643" s="57">
        <f>Таблица25544[[#This Row],[Витрина]]*8%</f>
        <v>0</v>
      </c>
      <c r="T643" s="56">
        <f>Таблица25544[[#This Row],[Витрина]]-(Q643+S643)</f>
        <v>0</v>
      </c>
    </row>
    <row r="644" spans="1:20" hidden="1">
      <c r="A644" t="s">
        <v>592</v>
      </c>
      <c r="B644" s="10">
        <v>24600</v>
      </c>
      <c r="D644" s="11" t="str">
        <f t="shared" si="102"/>
        <v/>
      </c>
      <c r="E644" s="14"/>
      <c r="F644" s="13" t="str">
        <f t="shared" si="103"/>
        <v/>
      </c>
      <c r="G644" s="22">
        <v>1.7999999999999999E-2</v>
      </c>
      <c r="H644" s="13" t="str">
        <f t="shared" si="104"/>
        <v/>
      </c>
      <c r="I644" s="11"/>
      <c r="J644" s="14">
        <v>0</v>
      </c>
      <c r="K644" s="15" t="str">
        <f t="shared" si="105"/>
        <v/>
      </c>
      <c r="L644" s="16">
        <f t="shared" si="106"/>
        <v>0</v>
      </c>
      <c r="M644" s="11" t="str">
        <f t="shared" si="107"/>
        <v/>
      </c>
      <c r="N644" s="17" t="str">
        <f t="shared" si="108"/>
        <v/>
      </c>
      <c r="O644" s="32" t="str">
        <f t="shared" si="109"/>
        <v/>
      </c>
      <c r="Q644" s="54">
        <f>Таблица25544[[#This Row],[Витрина]]*11%</f>
        <v>0</v>
      </c>
      <c r="R644" s="56">
        <f>Таблица25544[[#This Row],[Витрина]]-Q644</f>
        <v>0</v>
      </c>
      <c r="S644" s="57">
        <f>Таблица25544[[#This Row],[Витрина]]*8%</f>
        <v>0</v>
      </c>
      <c r="T644" s="56">
        <f>Таблица25544[[#This Row],[Витрина]]-(Q644+S644)</f>
        <v>0</v>
      </c>
    </row>
    <row r="645" spans="1:20" hidden="1">
      <c r="A645" t="s">
        <v>593</v>
      </c>
      <c r="B645" s="10">
        <v>24600</v>
      </c>
      <c r="D645" s="11" t="str">
        <f t="shared" si="102"/>
        <v/>
      </c>
      <c r="E645" s="14"/>
      <c r="F645" s="13" t="str">
        <f t="shared" si="103"/>
        <v/>
      </c>
      <c r="G645" s="22">
        <v>1.7999999999999999E-2</v>
      </c>
      <c r="H645" s="13" t="str">
        <f t="shared" si="104"/>
        <v/>
      </c>
      <c r="I645" s="11"/>
      <c r="J645" s="14">
        <v>0</v>
      </c>
      <c r="K645" s="15" t="str">
        <f t="shared" si="105"/>
        <v/>
      </c>
      <c r="L645" s="16">
        <f t="shared" si="106"/>
        <v>0</v>
      </c>
      <c r="M645" s="11" t="str">
        <f t="shared" si="107"/>
        <v/>
      </c>
      <c r="N645" s="17" t="str">
        <f t="shared" si="108"/>
        <v/>
      </c>
      <c r="O645" s="32" t="str">
        <f t="shared" si="109"/>
        <v/>
      </c>
      <c r="Q645" s="54">
        <f>Таблица25544[[#This Row],[Витрина]]*11%</f>
        <v>0</v>
      </c>
      <c r="R645" s="56">
        <f>Таблица25544[[#This Row],[Витрина]]-Q645</f>
        <v>0</v>
      </c>
      <c r="S645" s="57">
        <f>Таблица25544[[#This Row],[Витрина]]*8%</f>
        <v>0</v>
      </c>
      <c r="T645" s="56">
        <f>Таблица25544[[#This Row],[Витрина]]-(Q645+S645)</f>
        <v>0</v>
      </c>
    </row>
    <row r="646" spans="1:20" hidden="1">
      <c r="A646" t="s">
        <v>594</v>
      </c>
      <c r="B646" s="10">
        <v>24600</v>
      </c>
      <c r="D646" s="11" t="str">
        <f t="shared" si="102"/>
        <v/>
      </c>
      <c r="E646" s="14"/>
      <c r="F646" s="13" t="str">
        <f t="shared" si="103"/>
        <v/>
      </c>
      <c r="G646" s="22">
        <v>1.7999999999999999E-2</v>
      </c>
      <c r="H646" s="13" t="str">
        <f t="shared" si="104"/>
        <v/>
      </c>
      <c r="I646" s="11"/>
      <c r="J646" s="14">
        <v>0</v>
      </c>
      <c r="K646" s="15" t="str">
        <f t="shared" si="105"/>
        <v/>
      </c>
      <c r="L646" s="16">
        <f t="shared" si="106"/>
        <v>0</v>
      </c>
      <c r="M646" s="11" t="str">
        <f t="shared" si="107"/>
        <v/>
      </c>
      <c r="N646" s="17" t="str">
        <f t="shared" si="108"/>
        <v/>
      </c>
      <c r="O646" s="32" t="str">
        <f t="shared" si="109"/>
        <v/>
      </c>
      <c r="Q646" s="54">
        <f>Таблица25544[[#This Row],[Витрина]]*11%</f>
        <v>0</v>
      </c>
      <c r="R646" s="56">
        <f>Таблица25544[[#This Row],[Витрина]]-Q646</f>
        <v>0</v>
      </c>
      <c r="S646" s="57">
        <f>Таблица25544[[#This Row],[Витрина]]*8%</f>
        <v>0</v>
      </c>
      <c r="T646" s="56">
        <f>Таблица25544[[#This Row],[Витрина]]-(Q646+S646)</f>
        <v>0</v>
      </c>
    </row>
    <row r="647" spans="1:20" hidden="1">
      <c r="A647" s="19"/>
      <c r="D647" s="11" t="str">
        <f t="shared" si="102"/>
        <v/>
      </c>
      <c r="E647" s="14"/>
      <c r="F647" s="13" t="str">
        <f t="shared" si="103"/>
        <v/>
      </c>
      <c r="G647" s="22">
        <v>1.7999999999999999E-2</v>
      </c>
      <c r="H647" s="13" t="str">
        <f t="shared" si="104"/>
        <v/>
      </c>
      <c r="I647" s="11"/>
      <c r="J647" s="14">
        <v>0</v>
      </c>
      <c r="K647" s="15" t="str">
        <f t="shared" si="105"/>
        <v/>
      </c>
      <c r="L647" s="16">
        <f t="shared" si="106"/>
        <v>0</v>
      </c>
      <c r="M647" s="11" t="str">
        <f t="shared" si="107"/>
        <v/>
      </c>
      <c r="N647" s="17" t="str">
        <f t="shared" si="108"/>
        <v/>
      </c>
      <c r="O647" s="32" t="str">
        <f t="shared" si="109"/>
        <v/>
      </c>
      <c r="Q647" s="54">
        <f>Таблица25544[[#This Row],[Витрина]]*11%</f>
        <v>0</v>
      </c>
      <c r="R647" s="56">
        <f>Таблица25544[[#This Row],[Витрина]]-Q647</f>
        <v>0</v>
      </c>
      <c r="S647" s="57">
        <f>Таблица25544[[#This Row],[Витрина]]*8%</f>
        <v>0</v>
      </c>
      <c r="T647" s="56">
        <f>Таблица25544[[#This Row],[Витрина]]-(Q647+S647)</f>
        <v>0</v>
      </c>
    </row>
    <row r="648" spans="1:20" hidden="1">
      <c r="A648" t="s">
        <v>595</v>
      </c>
      <c r="B648" s="10">
        <v>34000</v>
      </c>
      <c r="D648" s="11" t="str">
        <f t="shared" si="102"/>
        <v/>
      </c>
      <c r="E648" s="14"/>
      <c r="F648" s="13" t="str">
        <f t="shared" si="103"/>
        <v/>
      </c>
      <c r="G648" s="22">
        <v>1.7999999999999999E-2</v>
      </c>
      <c r="H648" s="13" t="str">
        <f t="shared" si="104"/>
        <v/>
      </c>
      <c r="I648" s="11"/>
      <c r="J648" s="14">
        <v>0</v>
      </c>
      <c r="K648" s="15" t="str">
        <f t="shared" si="105"/>
        <v/>
      </c>
      <c r="L648" s="16">
        <f t="shared" si="106"/>
        <v>0</v>
      </c>
      <c r="M648" s="11" t="str">
        <f t="shared" si="107"/>
        <v/>
      </c>
      <c r="N648" s="17" t="str">
        <f t="shared" si="108"/>
        <v/>
      </c>
      <c r="O648" s="32" t="str">
        <f t="shared" si="109"/>
        <v/>
      </c>
      <c r="Q648" s="54">
        <f>Таблица25544[[#This Row],[Витрина]]*11%</f>
        <v>0</v>
      </c>
      <c r="R648" s="56">
        <f>Таблица25544[[#This Row],[Витрина]]-Q648</f>
        <v>0</v>
      </c>
      <c r="S648" s="57">
        <f>Таблица25544[[#This Row],[Витрина]]*8%</f>
        <v>0</v>
      </c>
      <c r="T648" s="56">
        <f>Таблица25544[[#This Row],[Витрина]]-(Q648+S648)</f>
        <v>0</v>
      </c>
    </row>
    <row r="649" spans="1:20" hidden="1">
      <c r="A649" t="s">
        <v>596</v>
      </c>
      <c r="B649" s="10">
        <v>34000</v>
      </c>
      <c r="D649" s="11" t="str">
        <f t="shared" si="102"/>
        <v/>
      </c>
      <c r="E649" s="14"/>
      <c r="F649" s="13" t="str">
        <f t="shared" si="103"/>
        <v/>
      </c>
      <c r="G649" s="22">
        <v>1.7999999999999999E-2</v>
      </c>
      <c r="H649" s="13" t="str">
        <f t="shared" si="104"/>
        <v/>
      </c>
      <c r="I649" s="11"/>
      <c r="J649" s="14">
        <v>0</v>
      </c>
      <c r="K649" s="15" t="str">
        <f t="shared" si="105"/>
        <v/>
      </c>
      <c r="L649" s="16">
        <f t="shared" si="106"/>
        <v>0</v>
      </c>
      <c r="M649" s="11" t="str">
        <f t="shared" si="107"/>
        <v/>
      </c>
      <c r="N649" s="17" t="str">
        <f t="shared" si="108"/>
        <v/>
      </c>
      <c r="O649" s="32" t="str">
        <f t="shared" si="109"/>
        <v/>
      </c>
      <c r="Q649" s="54">
        <f>Таблица25544[[#This Row],[Витрина]]*11%</f>
        <v>0</v>
      </c>
      <c r="R649" s="56">
        <f>Таблица25544[[#This Row],[Витрина]]-Q649</f>
        <v>0</v>
      </c>
      <c r="S649" s="57">
        <f>Таблица25544[[#This Row],[Витрина]]*8%</f>
        <v>0</v>
      </c>
      <c r="T649" s="56">
        <f>Таблица25544[[#This Row],[Витрина]]-(Q649+S649)</f>
        <v>0</v>
      </c>
    </row>
    <row r="650" spans="1:20" hidden="1">
      <c r="A650" s="19"/>
      <c r="D650" s="11" t="str">
        <f t="shared" si="102"/>
        <v/>
      </c>
      <c r="E650" s="14"/>
      <c r="F650" s="13" t="str">
        <f t="shared" si="103"/>
        <v/>
      </c>
      <c r="G650" s="22">
        <v>1.7999999999999999E-2</v>
      </c>
      <c r="H650" s="13" t="str">
        <f t="shared" si="104"/>
        <v/>
      </c>
      <c r="I650" s="11"/>
      <c r="J650" s="14">
        <v>0</v>
      </c>
      <c r="K650" s="15" t="str">
        <f t="shared" si="105"/>
        <v/>
      </c>
      <c r="L650" s="16">
        <f t="shared" si="106"/>
        <v>0</v>
      </c>
      <c r="M650" s="11" t="str">
        <f t="shared" si="107"/>
        <v/>
      </c>
      <c r="N650" s="17" t="str">
        <f t="shared" si="108"/>
        <v/>
      </c>
      <c r="O650" s="32" t="str">
        <f t="shared" si="109"/>
        <v/>
      </c>
      <c r="Q650" s="54">
        <f>Таблица25544[[#This Row],[Витрина]]*11%</f>
        <v>0</v>
      </c>
      <c r="R650" s="56">
        <f>Таблица25544[[#This Row],[Витрина]]-Q650</f>
        <v>0</v>
      </c>
      <c r="S650" s="57">
        <f>Таблица25544[[#This Row],[Витрина]]*8%</f>
        <v>0</v>
      </c>
      <c r="T650" s="56">
        <f>Таблица25544[[#This Row],[Витрина]]-(Q650+S650)</f>
        <v>0</v>
      </c>
    </row>
    <row r="651" spans="1:20" hidden="1">
      <c r="A651" t="s">
        <v>597</v>
      </c>
      <c r="B651" s="10">
        <v>36400</v>
      </c>
      <c r="D651" s="11" t="str">
        <f t="shared" si="102"/>
        <v/>
      </c>
      <c r="E651" s="14"/>
      <c r="F651" s="13" t="str">
        <f t="shared" si="103"/>
        <v/>
      </c>
      <c r="G651" s="22">
        <v>1.7999999999999999E-2</v>
      </c>
      <c r="H651" s="13" t="str">
        <f t="shared" si="104"/>
        <v/>
      </c>
      <c r="I651" s="11"/>
      <c r="J651" s="14">
        <v>0</v>
      </c>
      <c r="K651" s="15" t="str">
        <f t="shared" si="105"/>
        <v/>
      </c>
      <c r="L651" s="16">
        <f t="shared" si="106"/>
        <v>0</v>
      </c>
      <c r="M651" s="11" t="str">
        <f t="shared" si="107"/>
        <v/>
      </c>
      <c r="N651" s="17" t="str">
        <f t="shared" si="108"/>
        <v/>
      </c>
      <c r="O651" s="32" t="str">
        <f t="shared" si="109"/>
        <v/>
      </c>
      <c r="Q651" s="54">
        <f>Таблица25544[[#This Row],[Витрина]]*11%</f>
        <v>0</v>
      </c>
      <c r="R651" s="56">
        <f>Таблица25544[[#This Row],[Витрина]]-Q651</f>
        <v>0</v>
      </c>
      <c r="S651" s="57">
        <f>Таблица25544[[#This Row],[Витрина]]*8%</f>
        <v>0</v>
      </c>
      <c r="T651" s="56">
        <f>Таблица25544[[#This Row],[Витрина]]-(Q651+S651)</f>
        <v>0</v>
      </c>
    </row>
    <row r="652" spans="1:20" hidden="1">
      <c r="A652" t="s">
        <v>598</v>
      </c>
      <c r="B652" s="10">
        <v>36400</v>
      </c>
      <c r="D652" s="11" t="str">
        <f t="shared" si="102"/>
        <v/>
      </c>
      <c r="E652" s="14"/>
      <c r="F652" s="13" t="str">
        <f t="shared" si="103"/>
        <v/>
      </c>
      <c r="G652" s="22">
        <v>1.7999999999999999E-2</v>
      </c>
      <c r="H652" s="13" t="str">
        <f t="shared" si="104"/>
        <v/>
      </c>
      <c r="I652" s="11"/>
      <c r="J652" s="14">
        <v>0</v>
      </c>
      <c r="K652" s="15" t="str">
        <f t="shared" si="105"/>
        <v/>
      </c>
      <c r="L652" s="16">
        <f t="shared" si="106"/>
        <v>0</v>
      </c>
      <c r="M652" s="11" t="str">
        <f t="shared" si="107"/>
        <v/>
      </c>
      <c r="N652" s="17" t="str">
        <f t="shared" si="108"/>
        <v/>
      </c>
      <c r="O652" s="32" t="str">
        <f t="shared" si="109"/>
        <v/>
      </c>
      <c r="Q652" s="54">
        <f>Таблица25544[[#This Row],[Витрина]]*11%</f>
        <v>0</v>
      </c>
      <c r="R652" s="56">
        <f>Таблица25544[[#This Row],[Витрина]]-Q652</f>
        <v>0</v>
      </c>
      <c r="S652" s="57">
        <f>Таблица25544[[#This Row],[Витрина]]*8%</f>
        <v>0</v>
      </c>
      <c r="T652" s="56">
        <f>Таблица25544[[#This Row],[Витрина]]-(Q652+S652)</f>
        <v>0</v>
      </c>
    </row>
    <row r="653" spans="1:20" hidden="1">
      <c r="A653" t="s">
        <v>599</v>
      </c>
      <c r="B653" s="10">
        <v>36400</v>
      </c>
      <c r="D653" s="11" t="str">
        <f t="shared" si="102"/>
        <v/>
      </c>
      <c r="E653" s="14"/>
      <c r="F653" s="13" t="str">
        <f t="shared" si="103"/>
        <v/>
      </c>
      <c r="G653" s="22">
        <v>1.7999999999999999E-2</v>
      </c>
      <c r="H653" s="13" t="str">
        <f t="shared" si="104"/>
        <v/>
      </c>
      <c r="I653" s="11"/>
      <c r="J653" s="14">
        <v>0</v>
      </c>
      <c r="K653" s="15" t="str">
        <f t="shared" si="105"/>
        <v/>
      </c>
      <c r="L653" s="16">
        <f t="shared" si="106"/>
        <v>0</v>
      </c>
      <c r="M653" s="11" t="str">
        <f t="shared" si="107"/>
        <v/>
      </c>
      <c r="N653" s="17" t="str">
        <f t="shared" si="108"/>
        <v/>
      </c>
      <c r="O653" s="32" t="str">
        <f t="shared" si="109"/>
        <v/>
      </c>
      <c r="Q653" s="54">
        <f>Таблица25544[[#This Row],[Витрина]]*11%</f>
        <v>0</v>
      </c>
      <c r="R653" s="56">
        <f>Таблица25544[[#This Row],[Витрина]]-Q653</f>
        <v>0</v>
      </c>
      <c r="S653" s="57">
        <f>Таблица25544[[#This Row],[Витрина]]*8%</f>
        <v>0</v>
      </c>
      <c r="T653" s="56">
        <f>Таблица25544[[#This Row],[Витрина]]-(Q653+S653)</f>
        <v>0</v>
      </c>
    </row>
    <row r="654" spans="1:20" hidden="1">
      <c r="A654" t="s">
        <v>600</v>
      </c>
      <c r="B654" s="10">
        <v>38400</v>
      </c>
      <c r="D654" s="11" t="str">
        <f t="shared" si="102"/>
        <v/>
      </c>
      <c r="E654" s="14"/>
      <c r="F654" s="13" t="str">
        <f t="shared" si="103"/>
        <v/>
      </c>
      <c r="G654" s="22">
        <v>1.7999999999999999E-2</v>
      </c>
      <c r="H654" s="13" t="str">
        <f t="shared" si="104"/>
        <v/>
      </c>
      <c r="I654" s="11"/>
      <c r="J654" s="14">
        <v>0</v>
      </c>
      <c r="K654" s="15" t="str">
        <f t="shared" si="105"/>
        <v/>
      </c>
      <c r="L654" s="16">
        <f t="shared" si="106"/>
        <v>0</v>
      </c>
      <c r="M654" s="11" t="str">
        <f t="shared" si="107"/>
        <v/>
      </c>
      <c r="N654" s="17" t="str">
        <f t="shared" si="108"/>
        <v/>
      </c>
      <c r="O654" s="32" t="str">
        <f t="shared" si="109"/>
        <v/>
      </c>
      <c r="Q654" s="54">
        <f>Таблица25544[[#This Row],[Витрина]]*11%</f>
        <v>0</v>
      </c>
      <c r="R654" s="56">
        <f>Таблица25544[[#This Row],[Витрина]]-Q654</f>
        <v>0</v>
      </c>
      <c r="S654" s="57">
        <f>Таблица25544[[#This Row],[Витрина]]*8%</f>
        <v>0</v>
      </c>
      <c r="T654" s="56">
        <f>Таблица25544[[#This Row],[Витрина]]-(Q654+S654)</f>
        <v>0</v>
      </c>
    </row>
    <row r="655" spans="1:20" hidden="1">
      <c r="A655" t="s">
        <v>601</v>
      </c>
      <c r="B655" s="10">
        <v>38400</v>
      </c>
      <c r="D655" s="11" t="str">
        <f t="shared" si="102"/>
        <v/>
      </c>
      <c r="E655" s="14"/>
      <c r="F655" s="13" t="str">
        <f t="shared" si="103"/>
        <v/>
      </c>
      <c r="G655" s="22">
        <v>1.7999999999999999E-2</v>
      </c>
      <c r="H655" s="13" t="str">
        <f t="shared" si="104"/>
        <v/>
      </c>
      <c r="I655" s="11"/>
      <c r="J655" s="14">
        <v>0</v>
      </c>
      <c r="K655" s="15" t="str">
        <f t="shared" si="105"/>
        <v/>
      </c>
      <c r="L655" s="16">
        <f t="shared" si="106"/>
        <v>0</v>
      </c>
      <c r="M655" s="11" t="str">
        <f t="shared" si="107"/>
        <v/>
      </c>
      <c r="N655" s="17" t="str">
        <f t="shared" si="108"/>
        <v/>
      </c>
      <c r="O655" s="32" t="str">
        <f t="shared" si="109"/>
        <v/>
      </c>
      <c r="Q655" s="54">
        <f>Таблица25544[[#This Row],[Витрина]]*11%</f>
        <v>0</v>
      </c>
      <c r="R655" s="56">
        <f>Таблица25544[[#This Row],[Витрина]]-Q655</f>
        <v>0</v>
      </c>
      <c r="S655" s="57">
        <f>Таблица25544[[#This Row],[Витрина]]*8%</f>
        <v>0</v>
      </c>
      <c r="T655" s="56">
        <f>Таблица25544[[#This Row],[Витрина]]-(Q655+S655)</f>
        <v>0</v>
      </c>
    </row>
    <row r="656" spans="1:20" hidden="1">
      <c r="A656" t="s">
        <v>602</v>
      </c>
      <c r="B656" s="10">
        <v>38400</v>
      </c>
      <c r="D656" s="11" t="str">
        <f t="shared" si="102"/>
        <v/>
      </c>
      <c r="E656" s="14"/>
      <c r="F656" s="13" t="str">
        <f t="shared" si="103"/>
        <v/>
      </c>
      <c r="G656" s="22">
        <v>1.7999999999999999E-2</v>
      </c>
      <c r="H656" s="13" t="str">
        <f t="shared" si="104"/>
        <v/>
      </c>
      <c r="I656" s="11"/>
      <c r="J656" s="14">
        <v>0</v>
      </c>
      <c r="K656" s="15" t="str">
        <f t="shared" si="105"/>
        <v/>
      </c>
      <c r="L656" s="16">
        <f t="shared" si="106"/>
        <v>0</v>
      </c>
      <c r="M656" s="11" t="str">
        <f t="shared" si="107"/>
        <v/>
      </c>
      <c r="N656" s="17" t="str">
        <f t="shared" si="108"/>
        <v/>
      </c>
      <c r="O656" s="32" t="str">
        <f t="shared" si="109"/>
        <v/>
      </c>
      <c r="Q656" s="54">
        <f>Таблица25544[[#This Row],[Витрина]]*11%</f>
        <v>0</v>
      </c>
      <c r="R656" s="56">
        <f>Таблица25544[[#This Row],[Витрина]]-Q656</f>
        <v>0</v>
      </c>
      <c r="S656" s="57">
        <f>Таблица25544[[#This Row],[Витрина]]*8%</f>
        <v>0</v>
      </c>
      <c r="T656" s="56">
        <f>Таблица25544[[#This Row],[Витрина]]-(Q656+S656)</f>
        <v>0</v>
      </c>
    </row>
    <row r="657" spans="1:20" hidden="1">
      <c r="A657" s="19"/>
      <c r="D657" s="11" t="str">
        <f t="shared" si="102"/>
        <v/>
      </c>
      <c r="E657" s="14"/>
      <c r="F657" s="13" t="str">
        <f t="shared" si="103"/>
        <v/>
      </c>
      <c r="G657" s="22">
        <v>1.7999999999999999E-2</v>
      </c>
      <c r="H657" s="13" t="str">
        <f t="shared" si="104"/>
        <v/>
      </c>
      <c r="I657" s="11"/>
      <c r="J657" s="14">
        <v>0</v>
      </c>
      <c r="K657" s="15" t="str">
        <f t="shared" si="105"/>
        <v/>
      </c>
      <c r="L657" s="16">
        <f t="shared" si="106"/>
        <v>0</v>
      </c>
      <c r="M657" s="11" t="str">
        <f t="shared" si="107"/>
        <v/>
      </c>
      <c r="N657" s="17" t="str">
        <f t="shared" si="108"/>
        <v/>
      </c>
      <c r="O657" s="32" t="str">
        <f t="shared" si="109"/>
        <v/>
      </c>
      <c r="Q657" s="54">
        <f>Таблица25544[[#This Row],[Витрина]]*11%</f>
        <v>0</v>
      </c>
      <c r="R657" s="56">
        <f>Таблица25544[[#This Row],[Витрина]]-Q657</f>
        <v>0</v>
      </c>
      <c r="S657" s="57">
        <f>Таблица25544[[#This Row],[Витрина]]*8%</f>
        <v>0</v>
      </c>
      <c r="T657" s="56">
        <f>Таблица25544[[#This Row],[Витрина]]-(Q657+S657)</f>
        <v>0</v>
      </c>
    </row>
    <row r="658" spans="1:20" hidden="1">
      <c r="A658" t="s">
        <v>603</v>
      </c>
      <c r="B658" s="10">
        <v>49000</v>
      </c>
      <c r="D658" s="11" t="str">
        <f t="shared" si="102"/>
        <v/>
      </c>
      <c r="E658" s="14"/>
      <c r="F658" s="13" t="str">
        <f t="shared" si="103"/>
        <v/>
      </c>
      <c r="G658" s="22">
        <v>1.7999999999999999E-2</v>
      </c>
      <c r="H658" s="13" t="str">
        <f t="shared" si="104"/>
        <v/>
      </c>
      <c r="I658" s="11"/>
      <c r="J658" s="14">
        <v>0</v>
      </c>
      <c r="K658" s="15" t="str">
        <f t="shared" si="105"/>
        <v/>
      </c>
      <c r="L658" s="16">
        <f t="shared" si="106"/>
        <v>0</v>
      </c>
      <c r="M658" s="11" t="str">
        <f t="shared" si="107"/>
        <v/>
      </c>
      <c r="N658" s="17" t="str">
        <f t="shared" si="108"/>
        <v/>
      </c>
      <c r="O658" s="32" t="str">
        <f t="shared" si="109"/>
        <v/>
      </c>
      <c r="Q658" s="54">
        <f>Таблица25544[[#This Row],[Витрина]]*11%</f>
        <v>0</v>
      </c>
      <c r="R658" s="56">
        <f>Таблица25544[[#This Row],[Витрина]]-Q658</f>
        <v>0</v>
      </c>
      <c r="S658" s="57">
        <f>Таблица25544[[#This Row],[Витрина]]*8%</f>
        <v>0</v>
      </c>
      <c r="T658" s="56">
        <f>Таблица25544[[#This Row],[Витрина]]-(Q658+S658)</f>
        <v>0</v>
      </c>
    </row>
    <row r="659" spans="1:20" hidden="1">
      <c r="A659" t="s">
        <v>604</v>
      </c>
      <c r="B659" s="10">
        <v>49000</v>
      </c>
      <c r="D659" s="11" t="str">
        <f t="shared" si="102"/>
        <v/>
      </c>
      <c r="E659" s="14"/>
      <c r="F659" s="13" t="str">
        <f t="shared" si="103"/>
        <v/>
      </c>
      <c r="G659" s="22">
        <v>1.7999999999999999E-2</v>
      </c>
      <c r="H659" s="13" t="str">
        <f t="shared" si="104"/>
        <v/>
      </c>
      <c r="I659" s="11"/>
      <c r="J659" s="14">
        <v>0</v>
      </c>
      <c r="K659" s="15" t="str">
        <f t="shared" si="105"/>
        <v/>
      </c>
      <c r="L659" s="16">
        <f t="shared" si="106"/>
        <v>0</v>
      </c>
      <c r="M659" s="11" t="str">
        <f t="shared" si="107"/>
        <v/>
      </c>
      <c r="N659" s="17" t="str">
        <f t="shared" si="108"/>
        <v/>
      </c>
      <c r="O659" s="32" t="str">
        <f t="shared" si="109"/>
        <v/>
      </c>
      <c r="Q659" s="54">
        <f>Таблица25544[[#This Row],[Витрина]]*11%</f>
        <v>0</v>
      </c>
      <c r="R659" s="56">
        <f>Таблица25544[[#This Row],[Витрина]]-Q659</f>
        <v>0</v>
      </c>
      <c r="S659" s="57">
        <f>Таблица25544[[#This Row],[Витрина]]*8%</f>
        <v>0</v>
      </c>
      <c r="T659" s="56">
        <f>Таблица25544[[#This Row],[Витрина]]-(Q659+S659)</f>
        <v>0</v>
      </c>
    </row>
    <row r="660" spans="1:20" hidden="1">
      <c r="A660" t="s">
        <v>605</v>
      </c>
      <c r="B660" s="10">
        <v>52000</v>
      </c>
      <c r="D660" s="11" t="str">
        <f t="shared" si="102"/>
        <v/>
      </c>
      <c r="E660" s="14"/>
      <c r="F660" s="13" t="str">
        <f t="shared" si="103"/>
        <v/>
      </c>
      <c r="G660" s="22">
        <v>1.7999999999999999E-2</v>
      </c>
      <c r="H660" s="13" t="str">
        <f t="shared" si="104"/>
        <v/>
      </c>
      <c r="I660" s="11"/>
      <c r="J660" s="14">
        <v>0</v>
      </c>
      <c r="K660" s="15" t="str">
        <f t="shared" si="105"/>
        <v/>
      </c>
      <c r="L660" s="16">
        <f t="shared" si="106"/>
        <v>0</v>
      </c>
      <c r="M660" s="11" t="str">
        <f t="shared" si="107"/>
        <v/>
      </c>
      <c r="N660" s="17" t="str">
        <f t="shared" si="108"/>
        <v/>
      </c>
      <c r="O660" s="32" t="str">
        <f t="shared" si="109"/>
        <v/>
      </c>
      <c r="Q660" s="54">
        <f>Таблица25544[[#This Row],[Витрина]]*11%</f>
        <v>0</v>
      </c>
      <c r="R660" s="56">
        <f>Таблица25544[[#This Row],[Витрина]]-Q660</f>
        <v>0</v>
      </c>
      <c r="S660" s="57">
        <f>Таблица25544[[#This Row],[Витрина]]*8%</f>
        <v>0</v>
      </c>
      <c r="T660" s="56">
        <f>Таблица25544[[#This Row],[Витрина]]-(Q660+S660)</f>
        <v>0</v>
      </c>
    </row>
    <row r="661" spans="1:20" hidden="1">
      <c r="A661" t="s">
        <v>606</v>
      </c>
      <c r="B661" s="10">
        <v>52000</v>
      </c>
      <c r="D661" s="11" t="str">
        <f t="shared" si="102"/>
        <v/>
      </c>
      <c r="E661" s="14"/>
      <c r="F661" s="13" t="str">
        <f t="shared" si="103"/>
        <v/>
      </c>
      <c r="G661" s="22">
        <v>1.7999999999999999E-2</v>
      </c>
      <c r="H661" s="13" t="str">
        <f t="shared" si="104"/>
        <v/>
      </c>
      <c r="I661" s="11"/>
      <c r="J661" s="14">
        <v>0</v>
      </c>
      <c r="K661" s="15" t="str">
        <f t="shared" si="105"/>
        <v/>
      </c>
      <c r="L661" s="16">
        <f t="shared" si="106"/>
        <v>0</v>
      </c>
      <c r="M661" s="11" t="str">
        <f t="shared" si="107"/>
        <v/>
      </c>
      <c r="N661" s="17" t="str">
        <f t="shared" si="108"/>
        <v/>
      </c>
      <c r="O661" s="32" t="str">
        <f t="shared" si="109"/>
        <v/>
      </c>
      <c r="Q661" s="54">
        <f>Таблица25544[[#This Row],[Витрина]]*11%</f>
        <v>0</v>
      </c>
      <c r="R661" s="56">
        <f>Таблица25544[[#This Row],[Витрина]]-Q661</f>
        <v>0</v>
      </c>
      <c r="S661" s="57">
        <f>Таблица25544[[#This Row],[Витрина]]*8%</f>
        <v>0</v>
      </c>
      <c r="T661" s="56">
        <f>Таблица25544[[#This Row],[Витрина]]-(Q661+S661)</f>
        <v>0</v>
      </c>
    </row>
    <row r="662" spans="1:20" hidden="1">
      <c r="A662" s="29" t="s">
        <v>607</v>
      </c>
      <c r="D662" s="11" t="str">
        <f t="shared" si="102"/>
        <v/>
      </c>
      <c r="E662" s="14"/>
      <c r="F662" s="13" t="str">
        <f t="shared" si="103"/>
        <v/>
      </c>
      <c r="G662" s="22">
        <v>1.7999999999999999E-2</v>
      </c>
      <c r="H662" s="13" t="str">
        <f t="shared" si="104"/>
        <v/>
      </c>
      <c r="I662" s="11"/>
      <c r="J662" s="14">
        <v>0</v>
      </c>
      <c r="K662" s="15" t="str">
        <f t="shared" si="105"/>
        <v/>
      </c>
      <c r="L662" s="16">
        <f t="shared" si="106"/>
        <v>0</v>
      </c>
      <c r="M662" s="11" t="str">
        <f t="shared" si="107"/>
        <v/>
      </c>
      <c r="N662" s="17" t="str">
        <f t="shared" si="108"/>
        <v/>
      </c>
      <c r="O662" s="32" t="str">
        <f t="shared" si="109"/>
        <v/>
      </c>
      <c r="Q662" s="54">
        <f>Таблица25544[[#This Row],[Витрина]]*11%</f>
        <v>0</v>
      </c>
      <c r="R662" s="56">
        <f>Таблица25544[[#This Row],[Витрина]]-Q662</f>
        <v>0</v>
      </c>
      <c r="S662" s="57">
        <f>Таблица25544[[#This Row],[Витрина]]*8%</f>
        <v>0</v>
      </c>
      <c r="T662" s="56">
        <f>Таблица25544[[#This Row],[Витрина]]-(Q662+S662)</f>
        <v>0</v>
      </c>
    </row>
    <row r="663" spans="1:20" hidden="1">
      <c r="A663" t="s">
        <v>608</v>
      </c>
      <c r="B663" s="10">
        <v>20600</v>
      </c>
      <c r="D663" s="11" t="str">
        <f t="shared" si="102"/>
        <v/>
      </c>
      <c r="E663" s="14"/>
      <c r="F663" s="13" t="str">
        <f t="shared" si="103"/>
        <v/>
      </c>
      <c r="G663" s="22">
        <v>1.7999999999999999E-2</v>
      </c>
      <c r="H663" s="13" t="str">
        <f t="shared" si="104"/>
        <v/>
      </c>
      <c r="I663" s="11"/>
      <c r="J663" s="14">
        <v>0</v>
      </c>
      <c r="K663" s="15" t="str">
        <f t="shared" si="105"/>
        <v/>
      </c>
      <c r="L663" s="16">
        <f t="shared" si="106"/>
        <v>0</v>
      </c>
      <c r="M663" s="11" t="str">
        <f t="shared" si="107"/>
        <v/>
      </c>
      <c r="N663" s="17" t="str">
        <f t="shared" si="108"/>
        <v/>
      </c>
      <c r="O663" s="32" t="str">
        <f t="shared" si="109"/>
        <v/>
      </c>
      <c r="Q663" s="54">
        <f>Таблица25544[[#This Row],[Витрина]]*11%</f>
        <v>0</v>
      </c>
      <c r="R663" s="56">
        <f>Таблица25544[[#This Row],[Витрина]]-Q663</f>
        <v>0</v>
      </c>
      <c r="S663" s="57">
        <f>Таблица25544[[#This Row],[Витрина]]*8%</f>
        <v>0</v>
      </c>
      <c r="T663" s="56">
        <f>Таблица25544[[#This Row],[Витрина]]-(Q663+S663)</f>
        <v>0</v>
      </c>
    </row>
    <row r="664" spans="1:20" hidden="1">
      <c r="A664" s="19"/>
      <c r="D664" s="11" t="str">
        <f t="shared" si="102"/>
        <v/>
      </c>
      <c r="E664" s="14"/>
      <c r="F664" s="13" t="str">
        <f t="shared" si="103"/>
        <v/>
      </c>
      <c r="G664" s="22">
        <v>1.7999999999999999E-2</v>
      </c>
      <c r="H664" s="13" t="str">
        <f t="shared" si="104"/>
        <v/>
      </c>
      <c r="I664" s="11"/>
      <c r="J664" s="14">
        <v>0</v>
      </c>
      <c r="K664" s="15" t="str">
        <f t="shared" si="105"/>
        <v/>
      </c>
      <c r="L664" s="16">
        <f t="shared" si="106"/>
        <v>0</v>
      </c>
      <c r="M664" s="11" t="str">
        <f t="shared" si="107"/>
        <v/>
      </c>
      <c r="N664" s="17" t="str">
        <f t="shared" si="108"/>
        <v/>
      </c>
      <c r="O664" s="32" t="str">
        <f t="shared" si="109"/>
        <v/>
      </c>
      <c r="Q664" s="54">
        <f>Таблица25544[[#This Row],[Витрина]]*11%</f>
        <v>0</v>
      </c>
      <c r="R664" s="56">
        <f>Таблица25544[[#This Row],[Витрина]]-Q664</f>
        <v>0</v>
      </c>
      <c r="S664" s="57">
        <f>Таблица25544[[#This Row],[Витрина]]*8%</f>
        <v>0</v>
      </c>
      <c r="T664" s="56">
        <f>Таблица25544[[#This Row],[Витрина]]-(Q664+S664)</f>
        <v>0</v>
      </c>
    </row>
    <row r="665" spans="1:20" hidden="1">
      <c r="A665" t="s">
        <v>609</v>
      </c>
      <c r="B665" s="10">
        <v>10400</v>
      </c>
      <c r="D665" s="11" t="str">
        <f t="shared" si="102"/>
        <v/>
      </c>
      <c r="E665" s="14"/>
      <c r="F665" s="13" t="str">
        <f t="shared" si="103"/>
        <v/>
      </c>
      <c r="G665" s="22">
        <v>1.7999999999999999E-2</v>
      </c>
      <c r="H665" s="13" t="str">
        <f t="shared" si="104"/>
        <v/>
      </c>
      <c r="I665" s="11"/>
      <c r="J665" s="14">
        <v>0</v>
      </c>
      <c r="K665" s="15" t="str">
        <f t="shared" si="105"/>
        <v/>
      </c>
      <c r="L665" s="16">
        <f t="shared" si="106"/>
        <v>0</v>
      </c>
      <c r="M665" s="11" t="str">
        <f t="shared" si="107"/>
        <v/>
      </c>
      <c r="N665" s="17" t="str">
        <f t="shared" si="108"/>
        <v/>
      </c>
      <c r="O665" s="32" t="str">
        <f t="shared" si="109"/>
        <v/>
      </c>
      <c r="Q665" s="54">
        <f>Таблица25544[[#This Row],[Витрина]]*11%</f>
        <v>0</v>
      </c>
      <c r="R665" s="56">
        <f>Таблица25544[[#This Row],[Витрина]]-Q665</f>
        <v>0</v>
      </c>
      <c r="S665" s="57">
        <f>Таблица25544[[#This Row],[Витрина]]*8%</f>
        <v>0</v>
      </c>
      <c r="T665" s="56">
        <f>Таблица25544[[#This Row],[Витрина]]-(Q665+S665)</f>
        <v>0</v>
      </c>
    </row>
    <row r="666" spans="1:20" hidden="1">
      <c r="A666" t="s">
        <v>610</v>
      </c>
      <c r="B666" s="10">
        <v>10400</v>
      </c>
      <c r="D666" s="11" t="str">
        <f t="shared" si="102"/>
        <v/>
      </c>
      <c r="E666" s="14"/>
      <c r="F666" s="13" t="str">
        <f t="shared" si="103"/>
        <v/>
      </c>
      <c r="G666" s="22">
        <v>1.7999999999999999E-2</v>
      </c>
      <c r="H666" s="13" t="str">
        <f t="shared" si="104"/>
        <v/>
      </c>
      <c r="I666" s="11"/>
      <c r="J666" s="14">
        <v>0</v>
      </c>
      <c r="K666" s="15" t="str">
        <f t="shared" si="105"/>
        <v/>
      </c>
      <c r="L666" s="16">
        <f t="shared" si="106"/>
        <v>0</v>
      </c>
      <c r="M666" s="11" t="str">
        <f t="shared" si="107"/>
        <v/>
      </c>
      <c r="N666" s="17" t="str">
        <f t="shared" si="108"/>
        <v/>
      </c>
      <c r="O666" s="32" t="str">
        <f t="shared" si="109"/>
        <v/>
      </c>
      <c r="Q666" s="54">
        <f>Таблица25544[[#This Row],[Витрина]]*11%</f>
        <v>0</v>
      </c>
      <c r="R666" s="56">
        <f>Таблица25544[[#This Row],[Витрина]]-Q666</f>
        <v>0</v>
      </c>
      <c r="S666" s="57">
        <f>Таблица25544[[#This Row],[Витрина]]*8%</f>
        <v>0</v>
      </c>
      <c r="T666" s="56">
        <f>Таблица25544[[#This Row],[Витрина]]-(Q666+S666)</f>
        <v>0</v>
      </c>
    </row>
    <row r="667" spans="1:20" hidden="1">
      <c r="A667" s="19"/>
      <c r="D667" s="11" t="str">
        <f t="shared" si="102"/>
        <v/>
      </c>
      <c r="E667" s="14"/>
      <c r="F667" s="13" t="str">
        <f t="shared" si="103"/>
        <v/>
      </c>
      <c r="G667" s="22">
        <v>1.7999999999999999E-2</v>
      </c>
      <c r="H667" s="13" t="str">
        <f t="shared" si="104"/>
        <v/>
      </c>
      <c r="I667" s="11"/>
      <c r="J667" s="14">
        <v>0</v>
      </c>
      <c r="K667" s="15" t="str">
        <f t="shared" si="105"/>
        <v/>
      </c>
      <c r="L667" s="16">
        <f t="shared" si="106"/>
        <v>0</v>
      </c>
      <c r="M667" s="11" t="str">
        <f t="shared" si="107"/>
        <v/>
      </c>
      <c r="N667" s="17" t="str">
        <f t="shared" si="108"/>
        <v/>
      </c>
      <c r="O667" s="32" t="str">
        <f t="shared" si="109"/>
        <v/>
      </c>
      <c r="Q667" s="54">
        <f>Таблица25544[[#This Row],[Витрина]]*11%</f>
        <v>0</v>
      </c>
      <c r="R667" s="56">
        <f>Таблица25544[[#This Row],[Витрина]]-Q667</f>
        <v>0</v>
      </c>
      <c r="S667" s="57">
        <f>Таблица25544[[#This Row],[Витрина]]*8%</f>
        <v>0</v>
      </c>
      <c r="T667" s="56">
        <f>Таблица25544[[#This Row],[Витрина]]-(Q667+S667)</f>
        <v>0</v>
      </c>
    </row>
    <row r="668" spans="1:20" hidden="1">
      <c r="A668" t="s">
        <v>611</v>
      </c>
      <c r="B668" s="10">
        <v>13800</v>
      </c>
      <c r="D668" s="11" t="str">
        <f t="shared" si="102"/>
        <v/>
      </c>
      <c r="E668" s="14"/>
      <c r="F668" s="13" t="str">
        <f t="shared" si="103"/>
        <v/>
      </c>
      <c r="G668" s="22">
        <v>1.7999999999999999E-2</v>
      </c>
      <c r="H668" s="13" t="str">
        <f t="shared" si="104"/>
        <v/>
      </c>
      <c r="I668" s="11"/>
      <c r="J668" s="14">
        <v>0</v>
      </c>
      <c r="K668" s="15" t="str">
        <f t="shared" si="105"/>
        <v/>
      </c>
      <c r="L668" s="16">
        <f t="shared" si="106"/>
        <v>0</v>
      </c>
      <c r="M668" s="11" t="str">
        <f t="shared" si="107"/>
        <v/>
      </c>
      <c r="N668" s="17" t="str">
        <f t="shared" si="108"/>
        <v/>
      </c>
      <c r="O668" s="32" t="str">
        <f t="shared" si="109"/>
        <v/>
      </c>
      <c r="Q668" s="54">
        <f>Таблица25544[[#This Row],[Витрина]]*11%</f>
        <v>0</v>
      </c>
      <c r="R668" s="56">
        <f>Таблица25544[[#This Row],[Витрина]]-Q668</f>
        <v>0</v>
      </c>
      <c r="S668" s="57">
        <f>Таблица25544[[#This Row],[Витрина]]*8%</f>
        <v>0</v>
      </c>
      <c r="T668" s="56">
        <f>Таблица25544[[#This Row],[Витрина]]-(Q668+S668)</f>
        <v>0</v>
      </c>
    </row>
    <row r="669" spans="1:20" hidden="1">
      <c r="A669" t="s">
        <v>612</v>
      </c>
      <c r="B669" s="10">
        <v>13800</v>
      </c>
      <c r="D669" s="11" t="str">
        <f t="shared" si="102"/>
        <v/>
      </c>
      <c r="E669" s="14"/>
      <c r="F669" s="13" t="str">
        <f t="shared" si="103"/>
        <v/>
      </c>
      <c r="G669" s="22">
        <v>1.7999999999999999E-2</v>
      </c>
      <c r="H669" s="13" t="str">
        <f t="shared" si="104"/>
        <v/>
      </c>
      <c r="I669" s="11"/>
      <c r="J669" s="14">
        <v>0</v>
      </c>
      <c r="K669" s="15" t="str">
        <f t="shared" si="105"/>
        <v/>
      </c>
      <c r="L669" s="16">
        <f t="shared" si="106"/>
        <v>0</v>
      </c>
      <c r="M669" s="11" t="str">
        <f t="shared" si="107"/>
        <v/>
      </c>
      <c r="N669" s="17" t="str">
        <f t="shared" si="108"/>
        <v/>
      </c>
      <c r="O669" s="32" t="str">
        <f t="shared" si="109"/>
        <v/>
      </c>
      <c r="Q669" s="54">
        <f>Таблица25544[[#This Row],[Витрина]]*11%</f>
        <v>0</v>
      </c>
      <c r="R669" s="56">
        <f>Таблица25544[[#This Row],[Витрина]]-Q669</f>
        <v>0</v>
      </c>
      <c r="S669" s="57">
        <f>Таблица25544[[#This Row],[Витрина]]*8%</f>
        <v>0</v>
      </c>
      <c r="T669" s="56">
        <f>Таблица25544[[#This Row],[Витрина]]-(Q669+S669)</f>
        <v>0</v>
      </c>
    </row>
    <row r="670" spans="1:20" hidden="1">
      <c r="A670" t="s">
        <v>613</v>
      </c>
      <c r="B670" s="10">
        <v>13800</v>
      </c>
      <c r="D670" s="11" t="str">
        <f t="shared" si="102"/>
        <v/>
      </c>
      <c r="E670" s="14"/>
      <c r="F670" s="13" t="str">
        <f t="shared" si="103"/>
        <v/>
      </c>
      <c r="G670" s="22">
        <v>1.7999999999999999E-2</v>
      </c>
      <c r="H670" s="13" t="str">
        <f t="shared" si="104"/>
        <v/>
      </c>
      <c r="I670" s="11"/>
      <c r="J670" s="14">
        <v>0</v>
      </c>
      <c r="K670" s="15" t="str">
        <f t="shared" si="105"/>
        <v/>
      </c>
      <c r="L670" s="16">
        <f t="shared" si="106"/>
        <v>0</v>
      </c>
      <c r="M670" s="11" t="str">
        <f t="shared" si="107"/>
        <v/>
      </c>
      <c r="N670" s="17" t="str">
        <f t="shared" si="108"/>
        <v/>
      </c>
      <c r="O670" s="32" t="str">
        <f t="shared" si="109"/>
        <v/>
      </c>
      <c r="Q670" s="54">
        <f>Таблица25544[[#This Row],[Витрина]]*11%</f>
        <v>0</v>
      </c>
      <c r="R670" s="56">
        <f>Таблица25544[[#This Row],[Витрина]]-Q670</f>
        <v>0</v>
      </c>
      <c r="S670" s="57">
        <f>Таблица25544[[#This Row],[Витрина]]*8%</f>
        <v>0</v>
      </c>
      <c r="T670" s="56">
        <f>Таблица25544[[#This Row],[Витрина]]-(Q670+S670)</f>
        <v>0</v>
      </c>
    </row>
    <row r="671" spans="1:20" hidden="1">
      <c r="A671" s="19"/>
      <c r="D671" s="11" t="str">
        <f t="shared" si="102"/>
        <v/>
      </c>
      <c r="E671" s="14"/>
      <c r="F671" s="13" t="str">
        <f t="shared" si="103"/>
        <v/>
      </c>
      <c r="G671" s="22">
        <v>1.7999999999999999E-2</v>
      </c>
      <c r="H671" s="13" t="str">
        <f t="shared" si="104"/>
        <v/>
      </c>
      <c r="I671" s="11"/>
      <c r="J671" s="14">
        <v>0</v>
      </c>
      <c r="K671" s="15" t="str">
        <f t="shared" si="105"/>
        <v/>
      </c>
      <c r="L671" s="16">
        <f t="shared" si="106"/>
        <v>0</v>
      </c>
      <c r="M671" s="11" t="str">
        <f t="shared" si="107"/>
        <v/>
      </c>
      <c r="N671" s="17" t="str">
        <f t="shared" si="108"/>
        <v/>
      </c>
      <c r="O671" s="32" t="str">
        <f t="shared" si="109"/>
        <v/>
      </c>
      <c r="Q671" s="54">
        <f>Таблица25544[[#This Row],[Витрина]]*11%</f>
        <v>0</v>
      </c>
      <c r="R671" s="56">
        <f>Таблица25544[[#This Row],[Витрина]]-Q671</f>
        <v>0</v>
      </c>
      <c r="S671" s="57">
        <f>Таблица25544[[#This Row],[Витрина]]*8%</f>
        <v>0</v>
      </c>
      <c r="T671" s="56">
        <f>Таблица25544[[#This Row],[Витрина]]-(Q671+S671)</f>
        <v>0</v>
      </c>
    </row>
    <row r="672" spans="1:20" hidden="1">
      <c r="A672" t="s">
        <v>614</v>
      </c>
      <c r="B672" s="10">
        <v>20600</v>
      </c>
      <c r="D672" s="11" t="str">
        <f t="shared" si="102"/>
        <v/>
      </c>
      <c r="E672" s="14"/>
      <c r="F672" s="13" t="str">
        <f t="shared" si="103"/>
        <v/>
      </c>
      <c r="G672" s="22">
        <v>1.7999999999999999E-2</v>
      </c>
      <c r="H672" s="13" t="str">
        <f t="shared" si="104"/>
        <v/>
      </c>
      <c r="I672" s="11"/>
      <c r="J672" s="14">
        <v>0</v>
      </c>
      <c r="K672" s="15" t="str">
        <f t="shared" si="105"/>
        <v/>
      </c>
      <c r="L672" s="16">
        <f t="shared" si="106"/>
        <v>0</v>
      </c>
      <c r="M672" s="11" t="str">
        <f t="shared" si="107"/>
        <v/>
      </c>
      <c r="N672" s="17" t="str">
        <f t="shared" si="108"/>
        <v/>
      </c>
      <c r="O672" s="32" t="str">
        <f t="shared" si="109"/>
        <v/>
      </c>
      <c r="Q672" s="54">
        <f>Таблица25544[[#This Row],[Витрина]]*11%</f>
        <v>0</v>
      </c>
      <c r="R672" s="56">
        <f>Таблица25544[[#This Row],[Витрина]]-Q672</f>
        <v>0</v>
      </c>
      <c r="S672" s="57">
        <f>Таблица25544[[#This Row],[Витрина]]*8%</f>
        <v>0</v>
      </c>
      <c r="T672" s="56">
        <f>Таблица25544[[#This Row],[Витрина]]-(Q672+S672)</f>
        <v>0</v>
      </c>
    </row>
    <row r="673" spans="1:20" hidden="1">
      <c r="A673" t="s">
        <v>615</v>
      </c>
      <c r="B673" s="10">
        <v>20600</v>
      </c>
      <c r="D673" s="11" t="str">
        <f t="shared" si="102"/>
        <v/>
      </c>
      <c r="E673" s="14"/>
      <c r="F673" s="13" t="str">
        <f t="shared" si="103"/>
        <v/>
      </c>
      <c r="G673" s="22">
        <v>1.7999999999999999E-2</v>
      </c>
      <c r="H673" s="13" t="str">
        <f t="shared" si="104"/>
        <v/>
      </c>
      <c r="I673" s="11"/>
      <c r="J673" s="14">
        <v>0</v>
      </c>
      <c r="K673" s="15" t="str">
        <f t="shared" si="105"/>
        <v/>
      </c>
      <c r="L673" s="16">
        <f t="shared" si="106"/>
        <v>0</v>
      </c>
      <c r="M673" s="11" t="str">
        <f t="shared" si="107"/>
        <v/>
      </c>
      <c r="N673" s="17" t="str">
        <f t="shared" si="108"/>
        <v/>
      </c>
      <c r="O673" s="32" t="str">
        <f t="shared" si="109"/>
        <v/>
      </c>
      <c r="Q673" s="54">
        <f>Таблица25544[[#This Row],[Витрина]]*11%</f>
        <v>0</v>
      </c>
      <c r="R673" s="56">
        <f>Таблица25544[[#This Row],[Витрина]]-Q673</f>
        <v>0</v>
      </c>
      <c r="S673" s="57">
        <f>Таблица25544[[#This Row],[Витрина]]*8%</f>
        <v>0</v>
      </c>
      <c r="T673" s="56">
        <f>Таблица25544[[#This Row],[Витрина]]-(Q673+S673)</f>
        <v>0</v>
      </c>
    </row>
    <row r="674" spans="1:20" hidden="1">
      <c r="A674" s="19"/>
      <c r="D674" s="11" t="str">
        <f t="shared" si="102"/>
        <v/>
      </c>
      <c r="E674" s="14"/>
      <c r="F674" s="13" t="str">
        <f t="shared" si="103"/>
        <v/>
      </c>
      <c r="G674" s="22">
        <v>1.7999999999999999E-2</v>
      </c>
      <c r="H674" s="13" t="str">
        <f t="shared" si="104"/>
        <v/>
      </c>
      <c r="I674" s="11"/>
      <c r="J674" s="14">
        <v>0</v>
      </c>
      <c r="K674" s="15" t="str">
        <f t="shared" si="105"/>
        <v/>
      </c>
      <c r="L674" s="16">
        <f t="shared" si="106"/>
        <v>0</v>
      </c>
      <c r="M674" s="11" t="str">
        <f t="shared" si="107"/>
        <v/>
      </c>
      <c r="N674" s="17" t="str">
        <f t="shared" si="108"/>
        <v/>
      </c>
      <c r="O674" s="32" t="str">
        <f t="shared" si="109"/>
        <v/>
      </c>
      <c r="Q674" s="54">
        <f>Таблица25544[[#This Row],[Витрина]]*11%</f>
        <v>0</v>
      </c>
      <c r="R674" s="56">
        <f>Таблица25544[[#This Row],[Витрина]]-Q674</f>
        <v>0</v>
      </c>
      <c r="S674" s="57">
        <f>Таблица25544[[#This Row],[Витрина]]*8%</f>
        <v>0</v>
      </c>
      <c r="T674" s="56">
        <f>Таблица25544[[#This Row],[Витрина]]-(Q674+S674)</f>
        <v>0</v>
      </c>
    </row>
    <row r="675" spans="1:20" hidden="1">
      <c r="A675" t="s">
        <v>616</v>
      </c>
      <c r="B675" s="10">
        <v>23300</v>
      </c>
      <c r="D675" s="11" t="str">
        <f t="shared" si="102"/>
        <v/>
      </c>
      <c r="E675" s="14"/>
      <c r="F675" s="13" t="str">
        <f t="shared" si="103"/>
        <v/>
      </c>
      <c r="G675" s="22">
        <v>1.7999999999999999E-2</v>
      </c>
      <c r="H675" s="13" t="str">
        <f t="shared" si="104"/>
        <v/>
      </c>
      <c r="I675" s="11"/>
      <c r="J675" s="14">
        <v>0</v>
      </c>
      <c r="K675" s="15" t="str">
        <f t="shared" si="105"/>
        <v/>
      </c>
      <c r="L675" s="16">
        <f t="shared" si="106"/>
        <v>0</v>
      </c>
      <c r="M675" s="11" t="str">
        <f t="shared" si="107"/>
        <v/>
      </c>
      <c r="N675" s="17" t="str">
        <f t="shared" si="108"/>
        <v/>
      </c>
      <c r="O675" s="32" t="str">
        <f t="shared" si="109"/>
        <v/>
      </c>
      <c r="Q675" s="54">
        <f>Таблица25544[[#This Row],[Витрина]]*11%</f>
        <v>0</v>
      </c>
      <c r="R675" s="56">
        <f>Таблица25544[[#This Row],[Витрина]]-Q675</f>
        <v>0</v>
      </c>
      <c r="S675" s="57">
        <f>Таблица25544[[#This Row],[Витрина]]*8%</f>
        <v>0</v>
      </c>
      <c r="T675" s="56">
        <f>Таблица25544[[#This Row],[Витрина]]-(Q675+S675)</f>
        <v>0</v>
      </c>
    </row>
    <row r="676" spans="1:20" hidden="1">
      <c r="A676" s="19"/>
      <c r="D676" s="11" t="str">
        <f t="shared" si="102"/>
        <v/>
      </c>
      <c r="E676" s="14"/>
      <c r="F676" s="13" t="str">
        <f t="shared" si="103"/>
        <v/>
      </c>
      <c r="G676" s="22">
        <v>1.7999999999999999E-2</v>
      </c>
      <c r="H676" s="13" t="str">
        <f t="shared" si="104"/>
        <v/>
      </c>
      <c r="I676" s="11"/>
      <c r="J676" s="14">
        <v>0</v>
      </c>
      <c r="K676" s="15" t="str">
        <f t="shared" si="105"/>
        <v/>
      </c>
      <c r="L676" s="16">
        <f t="shared" si="106"/>
        <v>0</v>
      </c>
      <c r="M676" s="11" t="str">
        <f t="shared" si="107"/>
        <v/>
      </c>
      <c r="N676" s="17" t="str">
        <f t="shared" si="108"/>
        <v/>
      </c>
      <c r="O676" s="32" t="str">
        <f t="shared" si="109"/>
        <v/>
      </c>
      <c r="Q676" s="54">
        <f>Таблица25544[[#This Row],[Витрина]]*11%</f>
        <v>0</v>
      </c>
      <c r="R676" s="56">
        <f>Таблица25544[[#This Row],[Витрина]]-Q676</f>
        <v>0</v>
      </c>
      <c r="S676" s="57">
        <f>Таблица25544[[#This Row],[Витрина]]*8%</f>
        <v>0</v>
      </c>
      <c r="T676" s="56">
        <f>Таблица25544[[#This Row],[Витрина]]-(Q676+S676)</f>
        <v>0</v>
      </c>
    </row>
    <row r="677" spans="1:20" hidden="1">
      <c r="A677" t="s">
        <v>617</v>
      </c>
      <c r="B677" s="10">
        <v>25700</v>
      </c>
      <c r="D677" s="11" t="str">
        <f t="shared" si="102"/>
        <v/>
      </c>
      <c r="E677" s="14"/>
      <c r="F677" s="13" t="str">
        <f t="shared" si="103"/>
        <v/>
      </c>
      <c r="G677" s="22">
        <v>1.7999999999999999E-2</v>
      </c>
      <c r="H677" s="13" t="str">
        <f t="shared" si="104"/>
        <v/>
      </c>
      <c r="I677" s="11"/>
      <c r="J677" s="14">
        <v>0</v>
      </c>
      <c r="K677" s="15" t="str">
        <f t="shared" si="105"/>
        <v/>
      </c>
      <c r="L677" s="16">
        <f t="shared" si="106"/>
        <v>0</v>
      </c>
      <c r="M677" s="11" t="str">
        <f t="shared" si="107"/>
        <v/>
      </c>
      <c r="N677" s="17" t="str">
        <f t="shared" si="108"/>
        <v/>
      </c>
      <c r="O677" s="32" t="str">
        <f t="shared" si="109"/>
        <v/>
      </c>
      <c r="Q677" s="54">
        <f>Таблица25544[[#This Row],[Витрина]]*11%</f>
        <v>0</v>
      </c>
      <c r="R677" s="56">
        <f>Таблица25544[[#This Row],[Витрина]]-Q677</f>
        <v>0</v>
      </c>
      <c r="S677" s="57">
        <f>Таблица25544[[#This Row],[Витрина]]*8%</f>
        <v>0</v>
      </c>
      <c r="T677" s="56">
        <f>Таблица25544[[#This Row],[Витрина]]-(Q677+S677)</f>
        <v>0</v>
      </c>
    </row>
    <row r="678" spans="1:20" hidden="1">
      <c r="A678" t="s">
        <v>618</v>
      </c>
      <c r="B678" s="10">
        <v>25700</v>
      </c>
      <c r="D678" s="11" t="str">
        <f t="shared" si="102"/>
        <v/>
      </c>
      <c r="E678" s="14"/>
      <c r="F678" s="13" t="str">
        <f t="shared" si="103"/>
        <v/>
      </c>
      <c r="G678" s="22">
        <v>1.7999999999999999E-2</v>
      </c>
      <c r="H678" s="13" t="str">
        <f t="shared" si="104"/>
        <v/>
      </c>
      <c r="I678" s="11"/>
      <c r="J678" s="14">
        <v>0</v>
      </c>
      <c r="K678" s="15" t="str">
        <f t="shared" si="105"/>
        <v/>
      </c>
      <c r="L678" s="16">
        <f t="shared" si="106"/>
        <v>0</v>
      </c>
      <c r="M678" s="11" t="str">
        <f t="shared" si="107"/>
        <v/>
      </c>
      <c r="N678" s="17" t="str">
        <f t="shared" si="108"/>
        <v/>
      </c>
      <c r="O678" s="32" t="str">
        <f t="shared" si="109"/>
        <v/>
      </c>
      <c r="Q678" s="54">
        <f>Таблица25544[[#This Row],[Витрина]]*11%</f>
        <v>0</v>
      </c>
      <c r="R678" s="56">
        <f>Таблица25544[[#This Row],[Витрина]]-Q678</f>
        <v>0</v>
      </c>
      <c r="S678" s="57">
        <f>Таблица25544[[#This Row],[Витрина]]*8%</f>
        <v>0</v>
      </c>
      <c r="T678" s="56">
        <f>Таблица25544[[#This Row],[Витрина]]-(Q678+S678)</f>
        <v>0</v>
      </c>
    </row>
    <row r="679" spans="1:20" hidden="1">
      <c r="A679" t="s">
        <v>619</v>
      </c>
      <c r="B679" s="10">
        <v>28000</v>
      </c>
      <c r="D679" s="11" t="str">
        <f t="shared" si="102"/>
        <v/>
      </c>
      <c r="E679" s="14"/>
      <c r="F679" s="13" t="str">
        <f t="shared" si="103"/>
        <v/>
      </c>
      <c r="G679" s="22">
        <v>1.7999999999999999E-2</v>
      </c>
      <c r="H679" s="13" t="str">
        <f t="shared" si="104"/>
        <v/>
      </c>
      <c r="I679" s="11"/>
      <c r="J679" s="14">
        <v>0</v>
      </c>
      <c r="K679" s="15" t="str">
        <f t="shared" si="105"/>
        <v/>
      </c>
      <c r="L679" s="16">
        <f t="shared" si="106"/>
        <v>0</v>
      </c>
      <c r="M679" s="11" t="str">
        <f t="shared" si="107"/>
        <v/>
      </c>
      <c r="N679" s="17" t="str">
        <f t="shared" si="108"/>
        <v/>
      </c>
      <c r="O679" s="32" t="str">
        <f t="shared" si="109"/>
        <v/>
      </c>
      <c r="Q679" s="54">
        <f>Таблица25544[[#This Row],[Витрина]]*11%</f>
        <v>0</v>
      </c>
      <c r="R679" s="56">
        <f>Таблица25544[[#This Row],[Витрина]]-Q679</f>
        <v>0</v>
      </c>
      <c r="S679" s="57">
        <f>Таблица25544[[#This Row],[Витрина]]*8%</f>
        <v>0</v>
      </c>
      <c r="T679" s="56">
        <f>Таблица25544[[#This Row],[Витрина]]-(Q679+S679)</f>
        <v>0</v>
      </c>
    </row>
    <row r="680" spans="1:20" hidden="1">
      <c r="A680" t="s">
        <v>620</v>
      </c>
      <c r="B680" s="10">
        <v>28000</v>
      </c>
      <c r="D680" s="11" t="str">
        <f t="shared" si="102"/>
        <v/>
      </c>
      <c r="E680" s="14"/>
      <c r="F680" s="13" t="str">
        <f t="shared" si="103"/>
        <v/>
      </c>
      <c r="G680" s="22">
        <v>1.7999999999999999E-2</v>
      </c>
      <c r="H680" s="13" t="str">
        <f t="shared" si="104"/>
        <v/>
      </c>
      <c r="I680" s="11"/>
      <c r="J680" s="14">
        <v>0</v>
      </c>
      <c r="K680" s="15" t="str">
        <f t="shared" si="105"/>
        <v/>
      </c>
      <c r="L680" s="16">
        <f t="shared" si="106"/>
        <v>0</v>
      </c>
      <c r="M680" s="11" t="str">
        <f t="shared" si="107"/>
        <v/>
      </c>
      <c r="N680" s="17" t="str">
        <f t="shared" si="108"/>
        <v/>
      </c>
      <c r="O680" s="32" t="str">
        <f t="shared" si="109"/>
        <v/>
      </c>
      <c r="Q680" s="54">
        <f>Таблица25544[[#This Row],[Витрина]]*11%</f>
        <v>0</v>
      </c>
      <c r="R680" s="56">
        <f>Таблица25544[[#This Row],[Витрина]]-Q680</f>
        <v>0</v>
      </c>
      <c r="S680" s="57">
        <f>Таблица25544[[#This Row],[Витрина]]*8%</f>
        <v>0</v>
      </c>
      <c r="T680" s="56">
        <f>Таблица25544[[#This Row],[Витрина]]-(Q680+S680)</f>
        <v>0</v>
      </c>
    </row>
    <row r="681" spans="1:20" hidden="1">
      <c r="A681" t="s">
        <v>621</v>
      </c>
      <c r="B681" s="10">
        <v>28000</v>
      </c>
      <c r="D681" s="11" t="str">
        <f t="shared" si="102"/>
        <v/>
      </c>
      <c r="E681" s="14"/>
      <c r="F681" s="13" t="str">
        <f t="shared" si="103"/>
        <v/>
      </c>
      <c r="G681" s="22">
        <v>1.7999999999999999E-2</v>
      </c>
      <c r="H681" s="13" t="str">
        <f t="shared" si="104"/>
        <v/>
      </c>
      <c r="I681" s="11"/>
      <c r="J681" s="14">
        <v>0</v>
      </c>
      <c r="K681" s="15" t="str">
        <f t="shared" si="105"/>
        <v/>
      </c>
      <c r="L681" s="16">
        <f t="shared" si="106"/>
        <v>0</v>
      </c>
      <c r="M681" s="11" t="str">
        <f t="shared" si="107"/>
        <v/>
      </c>
      <c r="N681" s="17" t="str">
        <f t="shared" si="108"/>
        <v/>
      </c>
      <c r="O681" s="32" t="str">
        <f t="shared" si="109"/>
        <v/>
      </c>
      <c r="Q681" s="54">
        <f>Таблица25544[[#This Row],[Витрина]]*11%</f>
        <v>0</v>
      </c>
      <c r="R681" s="56">
        <f>Таблица25544[[#This Row],[Витрина]]-Q681</f>
        <v>0</v>
      </c>
      <c r="S681" s="57">
        <f>Таблица25544[[#This Row],[Витрина]]*8%</f>
        <v>0</v>
      </c>
      <c r="T681" s="56">
        <f>Таблица25544[[#This Row],[Витрина]]-(Q681+S681)</f>
        <v>0</v>
      </c>
    </row>
    <row r="682" spans="1:20" hidden="1">
      <c r="A682" s="19"/>
      <c r="D682" s="11" t="str">
        <f t="shared" si="102"/>
        <v/>
      </c>
      <c r="E682" s="14"/>
      <c r="F682" s="13" t="str">
        <f t="shared" si="103"/>
        <v/>
      </c>
      <c r="G682" s="22">
        <v>1.7999999999999999E-2</v>
      </c>
      <c r="H682" s="13" t="str">
        <f t="shared" si="104"/>
        <v/>
      </c>
      <c r="I682" s="11"/>
      <c r="J682" s="14">
        <v>0</v>
      </c>
      <c r="K682" s="15" t="str">
        <f t="shared" si="105"/>
        <v/>
      </c>
      <c r="L682" s="16">
        <f t="shared" si="106"/>
        <v>0</v>
      </c>
      <c r="M682" s="11" t="str">
        <f t="shared" si="107"/>
        <v/>
      </c>
      <c r="N682" s="17" t="str">
        <f t="shared" si="108"/>
        <v/>
      </c>
      <c r="O682" s="32" t="str">
        <f t="shared" si="109"/>
        <v/>
      </c>
      <c r="Q682" s="54">
        <f>Таблица25544[[#This Row],[Витрина]]*11%</f>
        <v>0</v>
      </c>
      <c r="R682" s="56">
        <f>Таблица25544[[#This Row],[Витрина]]-Q682</f>
        <v>0</v>
      </c>
      <c r="S682" s="57">
        <f>Таблица25544[[#This Row],[Витрина]]*8%</f>
        <v>0</v>
      </c>
      <c r="T682" s="56">
        <f>Таблица25544[[#This Row],[Витрина]]-(Q682+S682)</f>
        <v>0</v>
      </c>
    </row>
    <row r="683" spans="1:20" hidden="1">
      <c r="A683" t="s">
        <v>622</v>
      </c>
      <c r="B683" s="10">
        <v>35000</v>
      </c>
      <c r="D683" s="11" t="str">
        <f t="shared" si="102"/>
        <v/>
      </c>
      <c r="E683" s="14"/>
      <c r="F683" s="13" t="str">
        <f t="shared" si="103"/>
        <v/>
      </c>
      <c r="G683" s="22">
        <v>1.7999999999999999E-2</v>
      </c>
      <c r="H683" s="13" t="str">
        <f t="shared" si="104"/>
        <v/>
      </c>
      <c r="I683" s="11"/>
      <c r="J683" s="14">
        <v>0</v>
      </c>
      <c r="K683" s="15" t="str">
        <f t="shared" si="105"/>
        <v/>
      </c>
      <c r="L683" s="16">
        <f t="shared" si="106"/>
        <v>0</v>
      </c>
      <c r="M683" s="11" t="str">
        <f t="shared" si="107"/>
        <v/>
      </c>
      <c r="N683" s="17" t="str">
        <f t="shared" si="108"/>
        <v/>
      </c>
      <c r="O683" s="32" t="str">
        <f t="shared" si="109"/>
        <v/>
      </c>
      <c r="Q683" s="54">
        <f>Таблица25544[[#This Row],[Витрина]]*11%</f>
        <v>0</v>
      </c>
      <c r="R683" s="56">
        <f>Таблица25544[[#This Row],[Витрина]]-Q683</f>
        <v>0</v>
      </c>
      <c r="S683" s="57">
        <f>Таблица25544[[#This Row],[Витрина]]*8%</f>
        <v>0</v>
      </c>
      <c r="T683" s="56">
        <f>Таблица25544[[#This Row],[Витрина]]-(Q683+S683)</f>
        <v>0</v>
      </c>
    </row>
    <row r="684" spans="1:20" hidden="1">
      <c r="A684" t="s">
        <v>623</v>
      </c>
      <c r="B684" s="10">
        <v>35000</v>
      </c>
      <c r="D684" s="11" t="str">
        <f t="shared" si="102"/>
        <v/>
      </c>
      <c r="E684" s="14"/>
      <c r="F684" s="13" t="str">
        <f t="shared" si="103"/>
        <v/>
      </c>
      <c r="G684" s="22">
        <v>1.7999999999999999E-2</v>
      </c>
      <c r="H684" s="13" t="str">
        <f t="shared" si="104"/>
        <v/>
      </c>
      <c r="I684" s="11"/>
      <c r="J684" s="14">
        <v>0</v>
      </c>
      <c r="K684" s="15" t="str">
        <f t="shared" si="105"/>
        <v/>
      </c>
      <c r="L684" s="16">
        <f t="shared" si="106"/>
        <v>0</v>
      </c>
      <c r="M684" s="11" t="str">
        <f t="shared" si="107"/>
        <v/>
      </c>
      <c r="N684" s="17" t="str">
        <f t="shared" si="108"/>
        <v/>
      </c>
      <c r="O684" s="32" t="str">
        <f t="shared" si="109"/>
        <v/>
      </c>
      <c r="Q684" s="54">
        <f>Таблица25544[[#This Row],[Витрина]]*11%</f>
        <v>0</v>
      </c>
      <c r="R684" s="56">
        <f>Таблица25544[[#This Row],[Витрина]]-Q684</f>
        <v>0</v>
      </c>
      <c r="S684" s="57">
        <f>Таблица25544[[#This Row],[Витрина]]*8%</f>
        <v>0</v>
      </c>
      <c r="T684" s="56">
        <f>Таблица25544[[#This Row],[Витрина]]-(Q684+S684)</f>
        <v>0</v>
      </c>
    </row>
    <row r="685" spans="1:20" hidden="1">
      <c r="A685" t="s">
        <v>624</v>
      </c>
      <c r="B685" s="10">
        <v>35000</v>
      </c>
      <c r="D685" s="11" t="str">
        <f t="shared" si="102"/>
        <v/>
      </c>
      <c r="E685" s="14"/>
      <c r="F685" s="13" t="str">
        <f t="shared" si="103"/>
        <v/>
      </c>
      <c r="G685" s="22">
        <v>1.7999999999999999E-2</v>
      </c>
      <c r="H685" s="13" t="str">
        <f t="shared" si="104"/>
        <v/>
      </c>
      <c r="I685" s="11"/>
      <c r="J685" s="14">
        <v>0</v>
      </c>
      <c r="K685" s="15" t="str">
        <f t="shared" si="105"/>
        <v/>
      </c>
      <c r="L685" s="16">
        <f t="shared" si="106"/>
        <v>0</v>
      </c>
      <c r="M685" s="11" t="str">
        <f t="shared" si="107"/>
        <v/>
      </c>
      <c r="N685" s="17" t="str">
        <f t="shared" si="108"/>
        <v/>
      </c>
      <c r="O685" s="32" t="str">
        <f t="shared" si="109"/>
        <v/>
      </c>
      <c r="Q685" s="54">
        <f>Таблица25544[[#This Row],[Витрина]]*11%</f>
        <v>0</v>
      </c>
      <c r="R685" s="56">
        <f>Таблица25544[[#This Row],[Витрина]]-Q685</f>
        <v>0</v>
      </c>
      <c r="S685" s="57">
        <f>Таблица25544[[#This Row],[Витрина]]*8%</f>
        <v>0</v>
      </c>
      <c r="T685" s="56">
        <f>Таблица25544[[#This Row],[Витрина]]-(Q685+S685)</f>
        <v>0</v>
      </c>
    </row>
    <row r="686" spans="1:20" hidden="1">
      <c r="A686" t="s">
        <v>625</v>
      </c>
      <c r="B686" s="10">
        <v>38600</v>
      </c>
      <c r="D686" s="11" t="str">
        <f t="shared" si="102"/>
        <v/>
      </c>
      <c r="E686" s="14"/>
      <c r="F686" s="13" t="str">
        <f t="shared" si="103"/>
        <v/>
      </c>
      <c r="G686" s="22">
        <v>1.7999999999999999E-2</v>
      </c>
      <c r="H686" s="13" t="str">
        <f t="shared" si="104"/>
        <v/>
      </c>
      <c r="I686" s="11"/>
      <c r="J686" s="14">
        <v>0</v>
      </c>
      <c r="K686" s="15" t="str">
        <f t="shared" si="105"/>
        <v/>
      </c>
      <c r="L686" s="16">
        <f t="shared" si="106"/>
        <v>0</v>
      </c>
      <c r="M686" s="11" t="str">
        <f t="shared" si="107"/>
        <v/>
      </c>
      <c r="N686" s="17" t="str">
        <f t="shared" si="108"/>
        <v/>
      </c>
      <c r="O686" s="32" t="str">
        <f t="shared" si="109"/>
        <v/>
      </c>
      <c r="Q686" s="54">
        <f>Таблица25544[[#This Row],[Витрина]]*11%</f>
        <v>0</v>
      </c>
      <c r="R686" s="56">
        <f>Таблица25544[[#This Row],[Витрина]]-Q686</f>
        <v>0</v>
      </c>
      <c r="S686" s="57">
        <f>Таблица25544[[#This Row],[Витрина]]*8%</f>
        <v>0</v>
      </c>
      <c r="T686" s="56">
        <f>Таблица25544[[#This Row],[Витрина]]-(Q686+S686)</f>
        <v>0</v>
      </c>
    </row>
    <row r="687" spans="1:20" hidden="1">
      <c r="A687" t="s">
        <v>626</v>
      </c>
      <c r="B687" s="10">
        <v>38600</v>
      </c>
      <c r="D687" s="11" t="str">
        <f t="shared" si="102"/>
        <v/>
      </c>
      <c r="E687" s="14"/>
      <c r="F687" s="13" t="str">
        <f t="shared" si="103"/>
        <v/>
      </c>
      <c r="G687" s="22">
        <v>1.7999999999999999E-2</v>
      </c>
      <c r="H687" s="13" t="str">
        <f t="shared" si="104"/>
        <v/>
      </c>
      <c r="I687" s="11"/>
      <c r="J687" s="14">
        <v>0</v>
      </c>
      <c r="K687" s="15" t="str">
        <f t="shared" si="105"/>
        <v/>
      </c>
      <c r="L687" s="16">
        <f t="shared" si="106"/>
        <v>0</v>
      </c>
      <c r="M687" s="11" t="str">
        <f t="shared" si="107"/>
        <v/>
      </c>
      <c r="N687" s="17" t="str">
        <f t="shared" si="108"/>
        <v/>
      </c>
      <c r="O687" s="32" t="str">
        <f t="shared" si="109"/>
        <v/>
      </c>
      <c r="Q687" s="54">
        <f>Таблица25544[[#This Row],[Витрина]]*11%</f>
        <v>0</v>
      </c>
      <c r="R687" s="56">
        <f>Таблица25544[[#This Row],[Витрина]]-Q687</f>
        <v>0</v>
      </c>
      <c r="S687" s="57">
        <f>Таблица25544[[#This Row],[Витрина]]*8%</f>
        <v>0</v>
      </c>
      <c r="T687" s="56">
        <f>Таблица25544[[#This Row],[Витрина]]-(Q687+S687)</f>
        <v>0</v>
      </c>
    </row>
    <row r="688" spans="1:20" hidden="1">
      <c r="A688" t="s">
        <v>627</v>
      </c>
      <c r="B688" s="10">
        <v>38600</v>
      </c>
      <c r="D688" s="11" t="str">
        <f t="shared" si="102"/>
        <v/>
      </c>
      <c r="E688" s="14"/>
      <c r="F688" s="13" t="str">
        <f t="shared" si="103"/>
        <v/>
      </c>
      <c r="G688" s="22">
        <v>1.7999999999999999E-2</v>
      </c>
      <c r="H688" s="13" t="str">
        <f t="shared" si="104"/>
        <v/>
      </c>
      <c r="I688" s="11"/>
      <c r="J688" s="14">
        <v>0</v>
      </c>
      <c r="K688" s="15" t="str">
        <f t="shared" si="105"/>
        <v/>
      </c>
      <c r="L688" s="16">
        <f t="shared" si="106"/>
        <v>0</v>
      </c>
      <c r="M688" s="11" t="str">
        <f t="shared" si="107"/>
        <v/>
      </c>
      <c r="N688" s="17" t="str">
        <f t="shared" si="108"/>
        <v/>
      </c>
      <c r="O688" s="32" t="str">
        <f t="shared" si="109"/>
        <v/>
      </c>
      <c r="Q688" s="54">
        <f>Таблица25544[[#This Row],[Витрина]]*11%</f>
        <v>0</v>
      </c>
      <c r="R688" s="56">
        <f>Таблица25544[[#This Row],[Витрина]]-Q688</f>
        <v>0</v>
      </c>
      <c r="S688" s="57">
        <f>Таблица25544[[#This Row],[Витрина]]*8%</f>
        <v>0</v>
      </c>
      <c r="T688" s="56">
        <f>Таблица25544[[#This Row],[Витрина]]-(Q688+S688)</f>
        <v>0</v>
      </c>
    </row>
    <row r="689" spans="1:20" hidden="1">
      <c r="A689" s="8" t="s">
        <v>628</v>
      </c>
      <c r="D689" s="11" t="str">
        <f t="shared" si="102"/>
        <v/>
      </c>
      <c r="E689" s="14"/>
      <c r="F689" s="13" t="str">
        <f t="shared" si="103"/>
        <v/>
      </c>
      <c r="G689" s="22">
        <v>1.7999999999999999E-2</v>
      </c>
      <c r="H689" s="13" t="str">
        <f t="shared" si="104"/>
        <v/>
      </c>
      <c r="I689" s="11"/>
      <c r="J689" s="14">
        <v>0</v>
      </c>
      <c r="K689" s="15" t="str">
        <f t="shared" si="105"/>
        <v/>
      </c>
      <c r="L689" s="16">
        <f t="shared" si="106"/>
        <v>0</v>
      </c>
      <c r="M689" s="11" t="str">
        <f t="shared" si="107"/>
        <v/>
      </c>
      <c r="N689" s="17" t="str">
        <f t="shared" si="108"/>
        <v/>
      </c>
      <c r="O689" s="18" t="str">
        <f t="shared" si="109"/>
        <v/>
      </c>
      <c r="Q689" s="54">
        <f>Таблица25544[[#This Row],[Витрина]]*11%</f>
        <v>0</v>
      </c>
      <c r="R689" s="56">
        <f>Таблица25544[[#This Row],[Витрина]]-Q689</f>
        <v>0</v>
      </c>
      <c r="S689" s="57">
        <f>Таблица25544[[#This Row],[Витрина]]*8%</f>
        <v>0</v>
      </c>
      <c r="T689" s="56">
        <f>Таблица25544[[#This Row],[Витрина]]-(Q689+S689)</f>
        <v>0</v>
      </c>
    </row>
    <row r="690" spans="1:20" hidden="1">
      <c r="A690" s="24" t="s">
        <v>629</v>
      </c>
      <c r="B690" s="10">
        <v>39800</v>
      </c>
      <c r="C690" s="10">
        <v>66490</v>
      </c>
      <c r="D690" s="11">
        <f t="shared" si="102"/>
        <v>13105.12</v>
      </c>
      <c r="E690" s="14">
        <v>0.17</v>
      </c>
      <c r="F690" s="13">
        <f t="shared" si="103"/>
        <v>11303.300000000001</v>
      </c>
      <c r="G690" s="22">
        <v>1.7999999999999999E-2</v>
      </c>
      <c r="H690" s="13">
        <f t="shared" si="104"/>
        <v>1196.82</v>
      </c>
      <c r="I690" s="11">
        <v>605</v>
      </c>
      <c r="J690" s="14">
        <v>0</v>
      </c>
      <c r="K690" s="15">
        <f t="shared" si="105"/>
        <v>0</v>
      </c>
      <c r="L690" s="16">
        <f t="shared" si="106"/>
        <v>664.9</v>
      </c>
      <c r="M690" s="11">
        <f t="shared" si="107"/>
        <v>1030.3281839999997</v>
      </c>
      <c r="N690" s="17">
        <f t="shared" si="108"/>
        <v>11889.651815999998</v>
      </c>
      <c r="O690" s="18">
        <f t="shared" si="109"/>
        <v>0.17881864665363209</v>
      </c>
      <c r="Q690" s="54">
        <f>Таблица25544[[#This Row],[Витрина]]*11%</f>
        <v>7313.9</v>
      </c>
      <c r="R690" s="56">
        <f>Таблица25544[[#This Row],[Витрина]]-Q690</f>
        <v>59176.1</v>
      </c>
      <c r="S690" s="57">
        <f>Таблица25544[[#This Row],[Витрина]]*8%</f>
        <v>5319.2</v>
      </c>
      <c r="T690" s="56">
        <f>Таблица25544[[#This Row],[Витрина]]-(Q690+S690)</f>
        <v>53856.9</v>
      </c>
    </row>
    <row r="691" spans="1:20" hidden="1">
      <c r="A691" s="21" t="s">
        <v>630</v>
      </c>
      <c r="B691" s="10">
        <v>24000</v>
      </c>
      <c r="C691" s="10">
        <v>39990</v>
      </c>
      <c r="D691" s="11">
        <f t="shared" si="102"/>
        <v>8123.12</v>
      </c>
      <c r="E691" s="14">
        <v>0.17</v>
      </c>
      <c r="F691" s="13">
        <f t="shared" si="103"/>
        <v>6798.3</v>
      </c>
      <c r="G691" s="22">
        <v>1.7999999999999999E-2</v>
      </c>
      <c r="H691" s="13">
        <f t="shared" si="104"/>
        <v>719.81999999999994</v>
      </c>
      <c r="I691" s="11">
        <v>605</v>
      </c>
      <c r="J691" s="14">
        <v>0</v>
      </c>
      <c r="K691" s="15">
        <f t="shared" si="105"/>
        <v>0</v>
      </c>
      <c r="L691" s="16">
        <f t="shared" si="106"/>
        <v>399.90000000000003</v>
      </c>
      <c r="M691" s="11">
        <f t="shared" si="107"/>
        <v>615.03078399999993</v>
      </c>
      <c r="N691" s="17">
        <f t="shared" si="108"/>
        <v>6851.9492160000009</v>
      </c>
      <c r="O691" s="18">
        <f t="shared" si="109"/>
        <v>0.17134156579144788</v>
      </c>
      <c r="Q691" s="54">
        <f>Таблица25544[[#This Row],[Витрина]]*11%</f>
        <v>4398.8999999999996</v>
      </c>
      <c r="R691" s="56">
        <f>Таблица25544[[#This Row],[Витрина]]-Q691</f>
        <v>35591.1</v>
      </c>
      <c r="S691" s="57">
        <f>Таблица25544[[#This Row],[Витрина]]*8%</f>
        <v>3199.2000000000003</v>
      </c>
      <c r="T691" s="56">
        <f>Таблица25544[[#This Row],[Витрина]]-(Q691+S691)</f>
        <v>32391.9</v>
      </c>
    </row>
    <row r="692" spans="1:20" hidden="1">
      <c r="A692" s="21" t="s">
        <v>631</v>
      </c>
      <c r="B692" s="10">
        <v>6500</v>
      </c>
      <c r="D692" s="11" t="str">
        <f t="shared" si="102"/>
        <v/>
      </c>
      <c r="E692" s="14"/>
      <c r="F692" s="13" t="str">
        <f t="shared" si="103"/>
        <v/>
      </c>
      <c r="G692" s="22">
        <v>1.7999999999999999E-2</v>
      </c>
      <c r="H692" s="13" t="str">
        <f t="shared" si="104"/>
        <v/>
      </c>
      <c r="I692" s="11"/>
      <c r="J692" s="14">
        <v>0</v>
      </c>
      <c r="K692" s="15" t="str">
        <f t="shared" si="105"/>
        <v/>
      </c>
      <c r="L692" s="16">
        <f t="shared" si="106"/>
        <v>0</v>
      </c>
      <c r="M692" s="11" t="str">
        <f t="shared" si="107"/>
        <v/>
      </c>
      <c r="N692" s="17" t="str">
        <f t="shared" si="108"/>
        <v/>
      </c>
      <c r="O692" s="18" t="str">
        <f t="shared" si="109"/>
        <v/>
      </c>
      <c r="Q692" s="54">
        <f>Таблица25544[[#This Row],[Витрина]]*11%</f>
        <v>0</v>
      </c>
      <c r="R692" s="56">
        <f>Таблица25544[[#This Row],[Витрина]]-Q692</f>
        <v>0</v>
      </c>
      <c r="S692" s="57">
        <f>Таблица25544[[#This Row],[Витрина]]*8%</f>
        <v>0</v>
      </c>
      <c r="T692" s="56">
        <f>Таблица25544[[#This Row],[Витрина]]-(Q692+S692)</f>
        <v>0</v>
      </c>
    </row>
    <row r="693" spans="1:20" hidden="1">
      <c r="A693" s="24" t="s">
        <v>632</v>
      </c>
      <c r="B693" s="10">
        <v>6500</v>
      </c>
      <c r="D693" s="11" t="str">
        <f t="shared" si="102"/>
        <v/>
      </c>
      <c r="E693" s="14">
        <v>0.21</v>
      </c>
      <c r="F693" s="13" t="str">
        <f t="shared" si="103"/>
        <v/>
      </c>
      <c r="G693" s="22">
        <v>1.7999999999999999E-2</v>
      </c>
      <c r="H693" s="13" t="str">
        <f t="shared" si="104"/>
        <v/>
      </c>
      <c r="I693" s="11">
        <v>605</v>
      </c>
      <c r="J693" s="14">
        <v>0</v>
      </c>
      <c r="K693" s="15" t="str">
        <f t="shared" si="105"/>
        <v/>
      </c>
      <c r="L693" s="16">
        <f t="shared" si="106"/>
        <v>0</v>
      </c>
      <c r="M693" s="11" t="str">
        <f t="shared" si="107"/>
        <v/>
      </c>
      <c r="N693" s="17" t="str">
        <f t="shared" si="108"/>
        <v/>
      </c>
      <c r="O693" s="18" t="str">
        <f t="shared" si="109"/>
        <v/>
      </c>
      <c r="Q693" s="54">
        <f>Таблица25544[[#This Row],[Витрина]]*11%</f>
        <v>0</v>
      </c>
      <c r="R693" s="56">
        <f>Таблица25544[[#This Row],[Витрина]]-Q693</f>
        <v>0</v>
      </c>
      <c r="S693" s="57">
        <f>Таблица25544[[#This Row],[Витрина]]*8%</f>
        <v>0</v>
      </c>
      <c r="T693" s="56">
        <f>Таблица25544[[#This Row],[Витрина]]-(Q693+S693)</f>
        <v>0</v>
      </c>
    </row>
    <row r="694" spans="1:20" hidden="1">
      <c r="D694" s="11" t="str">
        <f>IF(AND(F694&lt;&gt;"",H694&lt;&gt;"",I694&lt;&gt;"",K694&lt;&gt;""),F694+H694+I694+K694,"")</f>
        <v/>
      </c>
      <c r="E694" s="14"/>
      <c r="F694" s="13" t="str">
        <f t="shared" si="103"/>
        <v/>
      </c>
      <c r="G694" s="22">
        <v>1.7999999999999999E-2</v>
      </c>
      <c r="H694" s="13" t="str">
        <f t="shared" si="104"/>
        <v/>
      </c>
      <c r="I694" s="11"/>
      <c r="J694" s="14">
        <v>0</v>
      </c>
      <c r="K694" s="15" t="str">
        <f t="shared" si="105"/>
        <v/>
      </c>
      <c r="L694" s="16">
        <f t="shared" si="106"/>
        <v>0</v>
      </c>
      <c r="M694" s="11" t="str">
        <f t="shared" si="107"/>
        <v/>
      </c>
      <c r="N694" s="17" t="str">
        <f t="shared" si="108"/>
        <v/>
      </c>
      <c r="O694" s="18" t="str">
        <f t="shared" si="109"/>
        <v/>
      </c>
      <c r="Q694" s="54">
        <f>Таблица25544[[#This Row],[Витрина]]*11%</f>
        <v>0</v>
      </c>
      <c r="R694" s="56">
        <f>Таблица25544[[#This Row],[Витрина]]-Q694</f>
        <v>0</v>
      </c>
      <c r="S694" s="57">
        <f>Таблица25544[[#This Row],[Витрина]]*8%</f>
        <v>0</v>
      </c>
      <c r="T694" s="56">
        <f>Таблица25544[[#This Row],[Витрина]]-(Q694+S694)</f>
        <v>0</v>
      </c>
    </row>
    <row r="695" spans="1:20" hidden="1">
      <c r="A695" s="21" t="s">
        <v>633</v>
      </c>
      <c r="B695" s="10">
        <v>7200</v>
      </c>
      <c r="C695" s="10">
        <v>11650</v>
      </c>
      <c r="D695" s="11">
        <f t="shared" si="102"/>
        <v>3261.2</v>
      </c>
      <c r="E695" s="14">
        <v>0.21</v>
      </c>
      <c r="F695" s="13">
        <f t="shared" si="103"/>
        <v>2446.5</v>
      </c>
      <c r="G695" s="22">
        <v>1.7999999999999999E-2</v>
      </c>
      <c r="H695" s="13">
        <f t="shared" si="104"/>
        <v>209.7</v>
      </c>
      <c r="I695" s="11">
        <v>605</v>
      </c>
      <c r="J695" s="14">
        <v>0</v>
      </c>
      <c r="K695" s="15">
        <f t="shared" si="105"/>
        <v>0</v>
      </c>
      <c r="L695" s="16">
        <f t="shared" si="106"/>
        <v>116.5</v>
      </c>
      <c r="M695" s="11">
        <f t="shared" si="107"/>
        <v>161.90383999999997</v>
      </c>
      <c r="N695" s="17">
        <f t="shared" si="108"/>
        <v>910.39615999999842</v>
      </c>
      <c r="O695" s="18">
        <f t="shared" si="109"/>
        <v>7.8145593133047073E-2</v>
      </c>
      <c r="Q695" s="54">
        <f>Таблица25544[[#This Row],[Витрина]]*13%</f>
        <v>1514.5</v>
      </c>
      <c r="R695" s="56">
        <f>Таблица25544[[#This Row],[Витрина]]-Q695</f>
        <v>10135.5</v>
      </c>
      <c r="S695" s="57">
        <f>Таблица25544[[#This Row],[Витрина]]*9%</f>
        <v>1048.5</v>
      </c>
      <c r="T695" s="56">
        <f>Таблица25544[[#This Row],[Витрина]]-(Q695+S695)</f>
        <v>9087</v>
      </c>
    </row>
    <row r="696" spans="1:20" hidden="1">
      <c r="A696" s="24" t="s">
        <v>634</v>
      </c>
      <c r="B696" s="10">
        <v>9500</v>
      </c>
      <c r="C696" s="10">
        <v>15090</v>
      </c>
      <c r="D696" s="11">
        <f t="shared" si="102"/>
        <v>4045.52</v>
      </c>
      <c r="E696" s="14">
        <v>0.21</v>
      </c>
      <c r="F696" s="13">
        <f t="shared" si="103"/>
        <v>3168.9</v>
      </c>
      <c r="G696" s="22">
        <v>1.7999999999999999E-2</v>
      </c>
      <c r="H696" s="13">
        <f t="shared" si="104"/>
        <v>271.62</v>
      </c>
      <c r="I696" s="11">
        <v>605</v>
      </c>
      <c r="J696" s="14">
        <v>0</v>
      </c>
      <c r="K696" s="15">
        <f t="shared" si="105"/>
        <v>0</v>
      </c>
      <c r="L696" s="16">
        <f t="shared" si="106"/>
        <v>150.9</v>
      </c>
      <c r="M696" s="11">
        <f t="shared" si="107"/>
        <v>213.15846399999995</v>
      </c>
      <c r="N696" s="17">
        <f t="shared" si="108"/>
        <v>1180.4215359999998</v>
      </c>
      <c r="O696" s="18">
        <f t="shared" si="109"/>
        <v>7.8225416567263076E-2</v>
      </c>
      <c r="Q696" s="54">
        <f>Таблица25544[[#This Row],[Витрина]]*13%</f>
        <v>1961.7</v>
      </c>
      <c r="R696" s="56">
        <f>Таблица25544[[#This Row],[Витрина]]-Q696</f>
        <v>13128.3</v>
      </c>
      <c r="S696" s="57">
        <f>Таблица25544[[#This Row],[Витрина]]*9%</f>
        <v>1358.1</v>
      </c>
      <c r="T696" s="56">
        <f>Таблица25544[[#This Row],[Витрина]]-(Q696+S696)</f>
        <v>11770.2</v>
      </c>
    </row>
    <row r="697" spans="1:20" hidden="1">
      <c r="A697" s="24" t="s">
        <v>635</v>
      </c>
      <c r="B697" s="10">
        <v>25000</v>
      </c>
      <c r="C697" s="10">
        <v>34990</v>
      </c>
      <c r="D697" s="11">
        <f t="shared" si="102"/>
        <v>6658.2699999999995</v>
      </c>
      <c r="E697" s="14">
        <v>0.155</v>
      </c>
      <c r="F697" s="13">
        <f t="shared" si="103"/>
        <v>5423.45</v>
      </c>
      <c r="G697" s="22">
        <v>1.7999999999999999E-2</v>
      </c>
      <c r="H697" s="13">
        <f t="shared" si="104"/>
        <v>629.81999999999994</v>
      </c>
      <c r="I697" s="11">
        <v>605</v>
      </c>
      <c r="J697" s="14">
        <v>0</v>
      </c>
      <c r="K697" s="15">
        <f t="shared" si="105"/>
        <v>0</v>
      </c>
      <c r="L697" s="16">
        <f t="shared" si="106"/>
        <v>349.90000000000003</v>
      </c>
      <c r="M697" s="11">
        <f t="shared" si="107"/>
        <v>546.80238899999995</v>
      </c>
      <c r="N697" s="17">
        <f t="shared" si="108"/>
        <v>2435.0276109999977</v>
      </c>
      <c r="O697" s="18">
        <f t="shared" si="109"/>
        <v>6.9592100914546942E-2</v>
      </c>
      <c r="Q697" s="54">
        <f>Таблица25544[[#This Row],[Витрина]]*13%</f>
        <v>4548.7</v>
      </c>
      <c r="R697" s="56">
        <f>Таблица25544[[#This Row],[Витрина]]-Q697</f>
        <v>30441.3</v>
      </c>
      <c r="S697" s="57">
        <f>Таблица25544[[#This Row],[Витрина]]*9%</f>
        <v>3149.1</v>
      </c>
      <c r="T697" s="56">
        <f>Таблица25544[[#This Row],[Витрина]]-(Q697+S697)</f>
        <v>27292.2</v>
      </c>
    </row>
    <row r="698" spans="1:20" hidden="1">
      <c r="A698" s="24" t="s">
        <v>636</v>
      </c>
      <c r="B698" s="10">
        <v>24000</v>
      </c>
      <c r="C698" s="10">
        <v>37990</v>
      </c>
      <c r="D698" s="11">
        <f t="shared" ref="D698:D761" si="110">IF(AND(F698&lt;&gt;"",H698&lt;&gt;"",I698&lt;&gt;"",K698&lt;&gt;""),F698+H698+I698+K698,"")</f>
        <v>7177.2699999999995</v>
      </c>
      <c r="E698" s="14">
        <v>0.155</v>
      </c>
      <c r="F698" s="13">
        <f t="shared" si="103"/>
        <v>5888.45</v>
      </c>
      <c r="G698" s="22">
        <v>1.7999999999999999E-2</v>
      </c>
      <c r="H698" s="13">
        <f t="shared" si="104"/>
        <v>683.81999999999994</v>
      </c>
      <c r="I698" s="11">
        <v>605</v>
      </c>
      <c r="J698" s="14">
        <v>0</v>
      </c>
      <c r="K698" s="15">
        <f t="shared" si="105"/>
        <v>0</v>
      </c>
      <c r="L698" s="16">
        <f t="shared" si="106"/>
        <v>379.90000000000003</v>
      </c>
      <c r="M698" s="11">
        <f t="shared" si="107"/>
        <v>594.68568899999991</v>
      </c>
      <c r="N698" s="17">
        <f t="shared" si="108"/>
        <v>5838.1443109999964</v>
      </c>
      <c r="O698" s="18">
        <f t="shared" si="109"/>
        <v>0.15367581760989724</v>
      </c>
      <c r="Q698" s="54">
        <f>Таблица25544[[#This Row],[Витрина]]*13%</f>
        <v>4938.7</v>
      </c>
      <c r="R698" s="56">
        <f>Таблица25544[[#This Row],[Витрина]]-Q698</f>
        <v>33051.300000000003</v>
      </c>
      <c r="S698" s="57">
        <f>Таблица25544[[#This Row],[Витрина]]*9%</f>
        <v>3419.1</v>
      </c>
      <c r="T698" s="56">
        <f>Таблица25544[[#This Row],[Витрина]]-(Q698+S698)</f>
        <v>29632.2</v>
      </c>
    </row>
    <row r="699" spans="1:20" hidden="1">
      <c r="A699" s="24" t="s">
        <v>637</v>
      </c>
      <c r="B699" s="10">
        <v>52000</v>
      </c>
      <c r="C699" s="10">
        <v>73990</v>
      </c>
      <c r="D699" s="11">
        <f t="shared" si="110"/>
        <v>13405.27</v>
      </c>
      <c r="E699" s="14">
        <v>0.155</v>
      </c>
      <c r="F699" s="13">
        <f t="shared" si="103"/>
        <v>11468.45</v>
      </c>
      <c r="G699" s="22">
        <v>1.7999999999999999E-2</v>
      </c>
      <c r="H699" s="13">
        <f t="shared" si="104"/>
        <v>1331.82</v>
      </c>
      <c r="I699" s="11">
        <v>605</v>
      </c>
      <c r="J699" s="14">
        <v>0</v>
      </c>
      <c r="K699" s="15">
        <f t="shared" si="105"/>
        <v>0</v>
      </c>
      <c r="L699" s="16">
        <f t="shared" si="106"/>
        <v>739.9</v>
      </c>
      <c r="M699" s="11">
        <f t="shared" si="107"/>
        <v>1169.2852889999997</v>
      </c>
      <c r="N699" s="17">
        <f t="shared" si="108"/>
        <v>6675.544710999995</v>
      </c>
      <c r="O699" s="18">
        <f t="shared" si="109"/>
        <v>9.0222255858899786E-2</v>
      </c>
      <c r="Q699" s="54">
        <f>Таблица25544[[#This Row],[Витрина]]*13%</f>
        <v>9618.7000000000007</v>
      </c>
      <c r="R699" s="56">
        <f>Таблица25544[[#This Row],[Витрина]]-Q699</f>
        <v>64371.3</v>
      </c>
      <c r="S699" s="57">
        <f>Таблица25544[[#This Row],[Витрина]]*9%</f>
        <v>6659.0999999999995</v>
      </c>
      <c r="T699" s="56">
        <f>Таблица25544[[#This Row],[Витрина]]-(Q699+S699)</f>
        <v>57712.2</v>
      </c>
    </row>
    <row r="700" spans="1:20" hidden="1">
      <c r="A700" s="21" t="s">
        <v>638</v>
      </c>
      <c r="B700" s="10">
        <v>50000</v>
      </c>
      <c r="C700" s="10">
        <v>70990</v>
      </c>
      <c r="D700" s="11">
        <f t="shared" si="110"/>
        <v>12886.27</v>
      </c>
      <c r="E700" s="14">
        <v>0.155</v>
      </c>
      <c r="F700" s="13">
        <f t="shared" si="103"/>
        <v>11003.45</v>
      </c>
      <c r="G700" s="22">
        <v>1.7999999999999999E-2</v>
      </c>
      <c r="H700" s="13">
        <f t="shared" si="104"/>
        <v>1277.82</v>
      </c>
      <c r="I700" s="11">
        <v>605</v>
      </c>
      <c r="J700" s="14">
        <v>0</v>
      </c>
      <c r="K700" s="15">
        <f t="shared" si="105"/>
        <v>0</v>
      </c>
      <c r="L700" s="16">
        <f t="shared" si="106"/>
        <v>709.9</v>
      </c>
      <c r="M700" s="11">
        <f t="shared" si="107"/>
        <v>1121.4019889999997</v>
      </c>
      <c r="N700" s="17">
        <f t="shared" si="108"/>
        <v>6272.4280109999963</v>
      </c>
      <c r="O700" s="18">
        <f t="shared" si="109"/>
        <v>8.8356501070573273E-2</v>
      </c>
      <c r="Q700" s="54">
        <f>Таблица25544[[#This Row],[Витрина]]*13%</f>
        <v>9228.7000000000007</v>
      </c>
      <c r="R700" s="56">
        <f>Таблица25544[[#This Row],[Витрина]]-Q700</f>
        <v>61761.3</v>
      </c>
      <c r="S700" s="57">
        <f>Таблица25544[[#This Row],[Витрина]]*9%</f>
        <v>6389.0999999999995</v>
      </c>
      <c r="T700" s="56">
        <f>Таблица25544[[#This Row],[Витрина]]-(Q700+S700)</f>
        <v>55372.2</v>
      </c>
    </row>
    <row r="701" spans="1:20" hidden="1">
      <c r="A701" s="24" t="s">
        <v>639</v>
      </c>
      <c r="B701" s="10">
        <v>98000</v>
      </c>
      <c r="C701" s="10">
        <v>142990</v>
      </c>
      <c r="D701" s="11">
        <f t="shared" si="110"/>
        <v>26057.22</v>
      </c>
      <c r="E701" s="14">
        <v>0.16</v>
      </c>
      <c r="F701" s="13">
        <f t="shared" ref="F701:F755" si="111">IF(AND(C701&lt;&gt;"",E701&lt;&gt;""),C701*E701,"")</f>
        <v>22878.400000000001</v>
      </c>
      <c r="G701" s="22">
        <v>1.7999999999999999E-2</v>
      </c>
      <c r="H701" s="13">
        <f t="shared" ref="H701:H755" si="112">IF(AND(C701&lt;&gt;"",G701&lt;&gt;""),C701*G701,"")</f>
        <v>2573.8199999999997</v>
      </c>
      <c r="I701" s="11">
        <v>605</v>
      </c>
      <c r="J701" s="14">
        <v>0</v>
      </c>
      <c r="K701" s="15">
        <f t="shared" ref="K701:K755" si="113">IF(AND(C701&lt;&gt;"",J701&lt;&gt;""),C701*J701,"")</f>
        <v>0</v>
      </c>
      <c r="L701" s="16">
        <f t="shared" ref="L701:L755" si="114">IFERROR(C701*1%," ")</f>
        <v>1429.9</v>
      </c>
      <c r="M701" s="11">
        <f t="shared" ref="M701:M755" si="115">IFERROR((C701-D701)*1.93%," ")</f>
        <v>2256.8026539999996</v>
      </c>
      <c r="N701" s="17">
        <f t="shared" ref="N701:N755" si="116">IF(AND(C701&lt;&gt;"",D701&lt;&gt;"",L701&lt;&gt;""),C701-(B701+D701+L701+M701),"")</f>
        <v>15246.077346000005</v>
      </c>
      <c r="O701" s="18">
        <f t="shared" ref="O701:O755" si="117">IFERROR((N701/C701)*100%," ")</f>
        <v>0.10662338167704039</v>
      </c>
      <c r="Q701" s="54">
        <f>Таблица25544[[#This Row],[Витрина]]*13%</f>
        <v>18588.7</v>
      </c>
      <c r="R701" s="56">
        <f>Таблица25544[[#This Row],[Витрина]]-Q701</f>
        <v>124401.3</v>
      </c>
      <c r="S701" s="57">
        <f>Таблица25544[[#This Row],[Витрина]]*9%</f>
        <v>12869.1</v>
      </c>
      <c r="T701" s="56">
        <f>Таблица25544[[#This Row],[Витрина]]-(Q701+S701)</f>
        <v>111532.2</v>
      </c>
    </row>
    <row r="702" spans="1:20" hidden="1">
      <c r="A702" s="21" t="s">
        <v>640</v>
      </c>
      <c r="B702" s="10">
        <v>101000</v>
      </c>
      <c r="C702" s="10">
        <v>144990</v>
      </c>
      <c r="D702" s="11">
        <f t="shared" si="110"/>
        <v>26413.22</v>
      </c>
      <c r="E702" s="14">
        <v>0.16</v>
      </c>
      <c r="F702" s="13">
        <f t="shared" si="111"/>
        <v>23198.400000000001</v>
      </c>
      <c r="G702" s="22">
        <v>1.7999999999999999E-2</v>
      </c>
      <c r="H702" s="13">
        <f t="shared" si="112"/>
        <v>2609.8199999999997</v>
      </c>
      <c r="I702" s="11">
        <v>605</v>
      </c>
      <c r="J702" s="14">
        <v>0</v>
      </c>
      <c r="K702" s="15">
        <f t="shared" si="113"/>
        <v>0</v>
      </c>
      <c r="L702" s="16">
        <f t="shared" si="114"/>
        <v>1449.9</v>
      </c>
      <c r="M702" s="11">
        <f t="shared" si="115"/>
        <v>2288.5318539999998</v>
      </c>
      <c r="N702" s="17">
        <f t="shared" si="116"/>
        <v>13838.348146000004</v>
      </c>
      <c r="O702" s="18">
        <f t="shared" si="117"/>
        <v>9.5443466073522346E-2</v>
      </c>
      <c r="Q702" s="54">
        <f>Таблица25544[[#This Row],[Витрина]]*13%</f>
        <v>18848.7</v>
      </c>
      <c r="R702" s="56">
        <f>Таблица25544[[#This Row],[Витрина]]-Q702</f>
        <v>126141.3</v>
      </c>
      <c r="S702" s="57">
        <f>Таблица25544[[#This Row],[Витрина]]*9%</f>
        <v>13049.1</v>
      </c>
      <c r="T702" s="56">
        <f>Таблица25544[[#This Row],[Витрина]]-(Q702+S702)</f>
        <v>113092.2</v>
      </c>
    </row>
    <row r="703" spans="1:20" hidden="1">
      <c r="A703" s="8" t="s">
        <v>641</v>
      </c>
      <c r="D703" s="11" t="str">
        <f t="shared" si="110"/>
        <v/>
      </c>
      <c r="E703" s="14"/>
      <c r="F703" s="13" t="str">
        <f t="shared" si="111"/>
        <v/>
      </c>
      <c r="G703" s="22">
        <v>1.7999999999999999E-2</v>
      </c>
      <c r="H703" s="13" t="str">
        <f t="shared" si="112"/>
        <v/>
      </c>
      <c r="I703" s="11"/>
      <c r="J703" s="14">
        <v>0</v>
      </c>
      <c r="K703" s="15" t="str">
        <f t="shared" si="113"/>
        <v/>
      </c>
      <c r="L703" s="16">
        <f t="shared" si="114"/>
        <v>0</v>
      </c>
      <c r="M703" s="11" t="str">
        <f t="shared" si="115"/>
        <v/>
      </c>
      <c r="N703" s="17" t="str">
        <f t="shared" si="116"/>
        <v/>
      </c>
      <c r="O703" s="18" t="str">
        <f t="shared" si="117"/>
        <v/>
      </c>
      <c r="Q703" s="54">
        <f>Таблица25544[[#This Row],[Витрина]]*13%</f>
        <v>0</v>
      </c>
      <c r="R703" s="56">
        <f>Таблица25544[[#This Row],[Витрина]]-Q703</f>
        <v>0</v>
      </c>
      <c r="S703" s="57">
        <f>Таблица25544[[#This Row],[Витрина]]*9%</f>
        <v>0</v>
      </c>
      <c r="T703" s="56">
        <f>Таблица25544[[#This Row],[Витрина]]-(Q703+S703)</f>
        <v>0</v>
      </c>
    </row>
    <row r="704" spans="1:20" hidden="1">
      <c r="A704" s="24" t="s">
        <v>642</v>
      </c>
      <c r="B704" s="10">
        <v>61000</v>
      </c>
      <c r="C704" s="10">
        <v>88990</v>
      </c>
      <c r="D704" s="11">
        <f t="shared" si="110"/>
        <v>16620.22</v>
      </c>
      <c r="E704" s="14">
        <v>0.16</v>
      </c>
      <c r="F704" s="13">
        <f t="shared" si="111"/>
        <v>14238.4</v>
      </c>
      <c r="G704" s="22">
        <v>1.7999999999999999E-2</v>
      </c>
      <c r="H704" s="13">
        <f t="shared" si="112"/>
        <v>1601.82</v>
      </c>
      <c r="I704" s="11">
        <v>780</v>
      </c>
      <c r="J704" s="14">
        <v>0</v>
      </c>
      <c r="K704" s="15">
        <f t="shared" si="113"/>
        <v>0</v>
      </c>
      <c r="L704" s="16">
        <f t="shared" si="114"/>
        <v>889.9</v>
      </c>
      <c r="M704" s="11">
        <f t="shared" si="115"/>
        <v>1396.7367539999998</v>
      </c>
      <c r="N704" s="17">
        <f t="shared" si="116"/>
        <v>9083.1432460000069</v>
      </c>
      <c r="O704" s="18">
        <f t="shared" si="117"/>
        <v>0.10206925773682445</v>
      </c>
      <c r="Q704" s="54">
        <f>Таблица25544[[#This Row],[Витрина]]*13%</f>
        <v>11568.7</v>
      </c>
      <c r="R704" s="56">
        <f>Таблица25544[[#This Row],[Витрина]]-Q704</f>
        <v>77421.3</v>
      </c>
      <c r="S704" s="57">
        <f>Таблица25544[[#This Row],[Витрина]]*9%</f>
        <v>8009.0999999999995</v>
      </c>
      <c r="T704" s="56">
        <f>Таблица25544[[#This Row],[Витрина]]-(Q704+S704)</f>
        <v>69412.2</v>
      </c>
    </row>
    <row r="705" spans="1:20" hidden="1">
      <c r="A705" s="21" t="s">
        <v>643</v>
      </c>
      <c r="B705" s="10">
        <v>41500</v>
      </c>
      <c r="C705" s="10">
        <v>59990</v>
      </c>
      <c r="D705" s="11">
        <f t="shared" si="110"/>
        <v>11458.22</v>
      </c>
      <c r="E705" s="14">
        <v>0.16</v>
      </c>
      <c r="F705" s="13">
        <f t="shared" si="111"/>
        <v>9598.4</v>
      </c>
      <c r="G705" s="22">
        <v>1.7999999999999999E-2</v>
      </c>
      <c r="H705" s="13">
        <f t="shared" si="112"/>
        <v>1079.82</v>
      </c>
      <c r="I705" s="11">
        <v>780</v>
      </c>
      <c r="J705" s="14">
        <v>0</v>
      </c>
      <c r="K705" s="15">
        <f t="shared" si="113"/>
        <v>0</v>
      </c>
      <c r="L705" s="16">
        <f t="shared" si="114"/>
        <v>599.9</v>
      </c>
      <c r="M705" s="11">
        <f t="shared" si="115"/>
        <v>936.66335399999991</v>
      </c>
      <c r="N705" s="17">
        <f t="shared" si="116"/>
        <v>5495.2166460000008</v>
      </c>
      <c r="O705" s="18">
        <f t="shared" si="117"/>
        <v>9.160221113518921E-2</v>
      </c>
      <c r="Q705" s="54">
        <f>Таблица25544[[#This Row],[Витрина]]*13%</f>
        <v>7798.7</v>
      </c>
      <c r="R705" s="56">
        <f>Таблица25544[[#This Row],[Витрина]]-Q705</f>
        <v>52191.3</v>
      </c>
      <c r="S705" s="57">
        <f>Таблица25544[[#This Row],[Витрина]]*9%</f>
        <v>5399.0999999999995</v>
      </c>
      <c r="T705" s="56">
        <f>Таблица25544[[#This Row],[Витрина]]-(Q705+S705)</f>
        <v>46792.2</v>
      </c>
    </row>
    <row r="706" spans="1:20" hidden="1">
      <c r="A706" s="21" t="s">
        <v>644</v>
      </c>
      <c r="B706" s="10">
        <v>41700</v>
      </c>
      <c r="C706" s="10">
        <v>59990</v>
      </c>
      <c r="D706" s="11">
        <f t="shared" si="110"/>
        <v>11458.22</v>
      </c>
      <c r="E706" s="14">
        <v>0.16</v>
      </c>
      <c r="F706" s="13">
        <f t="shared" si="111"/>
        <v>9598.4</v>
      </c>
      <c r="G706" s="22">
        <v>1.7999999999999999E-2</v>
      </c>
      <c r="H706" s="13">
        <f t="shared" si="112"/>
        <v>1079.82</v>
      </c>
      <c r="I706" s="11">
        <v>780</v>
      </c>
      <c r="J706" s="14">
        <v>0</v>
      </c>
      <c r="K706" s="15">
        <f t="shared" si="113"/>
        <v>0</v>
      </c>
      <c r="L706" s="16">
        <f t="shared" si="114"/>
        <v>599.9</v>
      </c>
      <c r="M706" s="11">
        <f t="shared" si="115"/>
        <v>936.66335399999991</v>
      </c>
      <c r="N706" s="17">
        <f t="shared" si="116"/>
        <v>5295.2166460000008</v>
      </c>
      <c r="O706" s="18">
        <f t="shared" si="117"/>
        <v>8.8268322153692291E-2</v>
      </c>
      <c r="Q706" s="54">
        <f>Таблица25544[[#This Row],[Витрина]]*13%</f>
        <v>7798.7</v>
      </c>
      <c r="R706" s="56">
        <f>Таблица25544[[#This Row],[Витрина]]-Q706</f>
        <v>52191.3</v>
      </c>
      <c r="S706" s="57">
        <f>Таблица25544[[#This Row],[Витрина]]*9%</f>
        <v>5399.0999999999995</v>
      </c>
      <c r="T706" s="56">
        <f>Таблица25544[[#This Row],[Витрина]]-(Q706+S706)</f>
        <v>46792.2</v>
      </c>
    </row>
    <row r="707" spans="1:20" hidden="1">
      <c r="A707" s="21" t="s">
        <v>645</v>
      </c>
      <c r="B707" s="10">
        <v>35800</v>
      </c>
      <c r="C707" s="10">
        <v>52590</v>
      </c>
      <c r="D707" s="11">
        <f t="shared" si="110"/>
        <v>10141.02</v>
      </c>
      <c r="E707" s="14">
        <v>0.16</v>
      </c>
      <c r="F707" s="13">
        <f t="shared" si="111"/>
        <v>8414.4</v>
      </c>
      <c r="G707" s="22">
        <v>1.7999999999999999E-2</v>
      </c>
      <c r="H707" s="13">
        <f t="shared" si="112"/>
        <v>946.61999999999989</v>
      </c>
      <c r="I707" s="11">
        <v>780</v>
      </c>
      <c r="J707" s="14">
        <v>0</v>
      </c>
      <c r="K707" s="15">
        <f t="shared" si="113"/>
        <v>0</v>
      </c>
      <c r="L707" s="16">
        <f t="shared" si="114"/>
        <v>525.9</v>
      </c>
      <c r="M707" s="11">
        <f t="shared" si="115"/>
        <v>819.26531399999988</v>
      </c>
      <c r="N707" s="17">
        <f t="shared" si="116"/>
        <v>5303.8146859999979</v>
      </c>
      <c r="O707" s="18">
        <f t="shared" si="117"/>
        <v>0.10085215223426502</v>
      </c>
      <c r="Q707" s="54">
        <f>Таблица25544[[#This Row],[Витрина]]*13%</f>
        <v>6836.7</v>
      </c>
      <c r="R707" s="56">
        <f>Таблица25544[[#This Row],[Витрина]]-Q707</f>
        <v>45753.3</v>
      </c>
      <c r="S707" s="57">
        <f>Таблица25544[[#This Row],[Витрина]]*9%</f>
        <v>4733.0999999999995</v>
      </c>
      <c r="T707" s="56">
        <f>Таблица25544[[#This Row],[Витрина]]-(Q707+S707)</f>
        <v>41020.199999999997</v>
      </c>
    </row>
    <row r="708" spans="1:20" hidden="1">
      <c r="A708" s="24" t="s">
        <v>646</v>
      </c>
      <c r="B708" s="10">
        <v>31500</v>
      </c>
      <c r="C708" s="10">
        <v>46990</v>
      </c>
      <c r="D708" s="11">
        <f t="shared" si="110"/>
        <v>9614.1200000000008</v>
      </c>
      <c r="E708" s="14">
        <v>0.17</v>
      </c>
      <c r="F708" s="13">
        <f t="shared" si="111"/>
        <v>7988.3</v>
      </c>
      <c r="G708" s="22">
        <v>1.7999999999999999E-2</v>
      </c>
      <c r="H708" s="13">
        <f t="shared" si="112"/>
        <v>845.81999999999994</v>
      </c>
      <c r="I708" s="11">
        <v>780</v>
      </c>
      <c r="J708" s="14">
        <v>0</v>
      </c>
      <c r="K708" s="15">
        <f t="shared" si="113"/>
        <v>0</v>
      </c>
      <c r="L708" s="16">
        <f t="shared" si="114"/>
        <v>469.90000000000003</v>
      </c>
      <c r="M708" s="11">
        <f t="shared" si="115"/>
        <v>721.35448399999984</v>
      </c>
      <c r="N708" s="17">
        <f t="shared" si="116"/>
        <v>4684.6255159999928</v>
      </c>
      <c r="O708" s="18">
        <f t="shared" si="117"/>
        <v>9.9694094828686797E-2</v>
      </c>
      <c r="Q708" s="54">
        <f>Таблица25544[[#This Row],[Витрина]]*13%</f>
        <v>6108.7</v>
      </c>
      <c r="R708" s="56">
        <f>Таблица25544[[#This Row],[Витрина]]-Q708</f>
        <v>40881.300000000003</v>
      </c>
      <c r="S708" s="57">
        <f>Таблица25544[[#This Row],[Витрина]]*9%</f>
        <v>4229.0999999999995</v>
      </c>
      <c r="T708" s="56">
        <f>Таблица25544[[#This Row],[Витрина]]-(Q708+S708)</f>
        <v>36652.199999999997</v>
      </c>
    </row>
    <row r="709" spans="1:20" hidden="1">
      <c r="A709" s="8" t="s">
        <v>647</v>
      </c>
      <c r="D709" s="11" t="str">
        <f t="shared" si="110"/>
        <v/>
      </c>
      <c r="E709" s="12"/>
      <c r="F709" s="13" t="str">
        <f t="shared" si="111"/>
        <v/>
      </c>
      <c r="G709" s="22">
        <v>1.7999999999999999E-2</v>
      </c>
      <c r="H709" s="13" t="str">
        <f t="shared" si="112"/>
        <v/>
      </c>
      <c r="I709" s="11"/>
      <c r="J709" s="14">
        <v>0</v>
      </c>
      <c r="K709" s="15" t="str">
        <f t="shared" si="113"/>
        <v/>
      </c>
      <c r="L709" s="16">
        <f t="shared" si="114"/>
        <v>0</v>
      </c>
      <c r="M709" s="11" t="str">
        <f t="shared" si="115"/>
        <v/>
      </c>
      <c r="N709" s="17" t="str">
        <f t="shared" si="116"/>
        <v/>
      </c>
      <c r="O709" s="18" t="str">
        <f t="shared" si="117"/>
        <v/>
      </c>
      <c r="Q709" s="54">
        <f>Таблица25544[[#This Row],[Витрина]]*13%</f>
        <v>0</v>
      </c>
      <c r="R709" s="56">
        <f>Таблица25544[[#This Row],[Витрина]]-Q709</f>
        <v>0</v>
      </c>
      <c r="S709" s="57">
        <f>Таблица25544[[#This Row],[Витрина]]*9%</f>
        <v>0</v>
      </c>
      <c r="T709" s="56">
        <f>Таблица25544[[#This Row],[Витрина]]-(Q709+S709)</f>
        <v>0</v>
      </c>
    </row>
    <row r="710" spans="1:20" hidden="1">
      <c r="A710" s="21" t="s">
        <v>648</v>
      </c>
      <c r="B710" s="10">
        <v>69800</v>
      </c>
      <c r="C710" s="10">
        <v>101990</v>
      </c>
      <c r="D710" s="11">
        <f t="shared" si="110"/>
        <v>18934.22</v>
      </c>
      <c r="E710" s="14">
        <v>0.16</v>
      </c>
      <c r="F710" s="13">
        <f t="shared" si="111"/>
        <v>16318.4</v>
      </c>
      <c r="G710" s="22">
        <v>1.7999999999999999E-2</v>
      </c>
      <c r="H710" s="13">
        <f t="shared" si="112"/>
        <v>1835.82</v>
      </c>
      <c r="I710" s="11">
        <v>780</v>
      </c>
      <c r="J710" s="14">
        <v>0</v>
      </c>
      <c r="K710" s="15">
        <f t="shared" si="113"/>
        <v>0</v>
      </c>
      <c r="L710" s="16">
        <f t="shared" si="114"/>
        <v>1019.9</v>
      </c>
      <c r="M710" s="11">
        <f t="shared" si="115"/>
        <v>1602.9765539999999</v>
      </c>
      <c r="N710" s="17">
        <f t="shared" si="116"/>
        <v>10632.903446000011</v>
      </c>
      <c r="O710" s="18">
        <f t="shared" si="117"/>
        <v>0.10425437244827936</v>
      </c>
      <c r="Q710" s="54">
        <f>Таблица25544[[#This Row],[Витрина]]*13%</f>
        <v>13258.7</v>
      </c>
      <c r="R710" s="56">
        <f>Таблица25544[[#This Row],[Витрина]]-Q710</f>
        <v>88731.3</v>
      </c>
      <c r="S710" s="57">
        <f>Таблица25544[[#This Row],[Витрина]]*9%</f>
        <v>9179.1</v>
      </c>
      <c r="T710" s="56">
        <f>Таблица25544[[#This Row],[Витрина]]-(Q710+S710)</f>
        <v>79552.2</v>
      </c>
    </row>
    <row r="711" spans="1:20" hidden="1">
      <c r="A711" s="8" t="s">
        <v>649</v>
      </c>
      <c r="D711" s="11" t="str">
        <f t="shared" si="110"/>
        <v/>
      </c>
      <c r="E711" s="12"/>
      <c r="F711" s="13" t="str">
        <f t="shared" si="111"/>
        <v/>
      </c>
      <c r="G711" s="22">
        <v>1.7999999999999999E-2</v>
      </c>
      <c r="H711" s="13" t="str">
        <f t="shared" si="112"/>
        <v/>
      </c>
      <c r="I711" s="11"/>
      <c r="J711" s="14">
        <v>0</v>
      </c>
      <c r="K711" s="15" t="str">
        <f t="shared" si="113"/>
        <v/>
      </c>
      <c r="L711" s="16">
        <f t="shared" si="114"/>
        <v>0</v>
      </c>
      <c r="M711" s="11" t="str">
        <f t="shared" si="115"/>
        <v/>
      </c>
      <c r="N711" s="17" t="str">
        <f t="shared" si="116"/>
        <v/>
      </c>
      <c r="O711" s="18" t="str">
        <f t="shared" si="117"/>
        <v/>
      </c>
      <c r="Q711" s="54">
        <f>Таблица25544[[#This Row],[Витрина]]*13%</f>
        <v>0</v>
      </c>
      <c r="R711" s="56">
        <f>Таблица25544[[#This Row],[Витрина]]-Q711</f>
        <v>0</v>
      </c>
      <c r="S711" s="57">
        <f>Таблица25544[[#This Row],[Витрина]]*9%</f>
        <v>0</v>
      </c>
      <c r="T711" s="56">
        <f>Таблица25544[[#This Row],[Витрина]]-(Q711+S711)</f>
        <v>0</v>
      </c>
    </row>
    <row r="712" spans="1:20" hidden="1">
      <c r="A712" s="21" t="s">
        <v>650</v>
      </c>
      <c r="B712" s="10">
        <v>55200</v>
      </c>
      <c r="C712" s="10">
        <v>79990</v>
      </c>
      <c r="D712" s="11">
        <f t="shared" si="110"/>
        <v>15018.22</v>
      </c>
      <c r="E712" s="14">
        <v>0.16</v>
      </c>
      <c r="F712" s="13">
        <f t="shared" si="111"/>
        <v>12798.4</v>
      </c>
      <c r="G712" s="22">
        <v>1.7999999999999999E-2</v>
      </c>
      <c r="H712" s="13">
        <f t="shared" si="112"/>
        <v>1439.82</v>
      </c>
      <c r="I712" s="11">
        <v>780</v>
      </c>
      <c r="J712" s="14">
        <v>0</v>
      </c>
      <c r="K712" s="15">
        <f t="shared" si="113"/>
        <v>0</v>
      </c>
      <c r="L712" s="16">
        <f t="shared" si="114"/>
        <v>799.9</v>
      </c>
      <c r="M712" s="11">
        <f t="shared" si="115"/>
        <v>1253.9553539999997</v>
      </c>
      <c r="N712" s="17">
        <f t="shared" si="116"/>
        <v>7717.9246459999995</v>
      </c>
      <c r="O712" s="18">
        <f t="shared" si="117"/>
        <v>9.6486118839854973E-2</v>
      </c>
      <c r="Q712" s="54">
        <f>Таблица25544[[#This Row],[Витрина]]*13%</f>
        <v>10398.700000000001</v>
      </c>
      <c r="R712" s="56">
        <f>Таблица25544[[#This Row],[Витрина]]-Q712</f>
        <v>69591.3</v>
      </c>
      <c r="S712" s="57">
        <f>Таблица25544[[#This Row],[Витрина]]*9%</f>
        <v>7199.0999999999995</v>
      </c>
      <c r="T712" s="56">
        <f>Таблица25544[[#This Row],[Витрина]]-(Q712+S712)</f>
        <v>62392.2</v>
      </c>
    </row>
    <row r="713" spans="1:20">
      <c r="A713" s="8" t="s">
        <v>651</v>
      </c>
      <c r="D713" s="11" t="str">
        <f t="shared" si="110"/>
        <v/>
      </c>
      <c r="E713" s="14"/>
      <c r="F713" s="13" t="str">
        <f t="shared" si="111"/>
        <v/>
      </c>
      <c r="G713" s="22">
        <v>1.7999999999999999E-2</v>
      </c>
      <c r="H713" s="13" t="str">
        <f t="shared" si="112"/>
        <v/>
      </c>
      <c r="I713" s="11"/>
      <c r="J713" s="14">
        <v>0</v>
      </c>
      <c r="K713" s="15" t="str">
        <f t="shared" si="113"/>
        <v/>
      </c>
      <c r="L713" s="16">
        <f t="shared" si="114"/>
        <v>0</v>
      </c>
      <c r="M713" s="11" t="str">
        <f t="shared" si="115"/>
        <v/>
      </c>
      <c r="N713" s="17" t="str">
        <f t="shared" si="116"/>
        <v/>
      </c>
      <c r="O713" s="18" t="str">
        <f t="shared" si="117"/>
        <v/>
      </c>
      <c r="Q713" s="54">
        <f>Таблица25544[[#This Row],[Витрина]]*13%</f>
        <v>0</v>
      </c>
      <c r="R713" s="56">
        <f>Таблица25544[[#This Row],[Витрина]]-Q713</f>
        <v>0</v>
      </c>
      <c r="S713" s="57">
        <f>Таблица25544[[#This Row],[Витрина]]*9%</f>
        <v>0</v>
      </c>
      <c r="T713" s="56">
        <f>Таблица25544[[#This Row],[Витрина]]-(Q713+S713)</f>
        <v>0</v>
      </c>
    </row>
    <row r="714" spans="1:20">
      <c r="A714" s="24" t="s">
        <v>652</v>
      </c>
      <c r="B714" s="10">
        <v>8800</v>
      </c>
      <c r="C714" s="10">
        <v>12990</v>
      </c>
      <c r="D714" s="11">
        <f t="shared" si="110"/>
        <v>2527.52</v>
      </c>
      <c r="E714" s="14">
        <v>0.13</v>
      </c>
      <c r="F714" s="13">
        <f t="shared" si="111"/>
        <v>1688.7</v>
      </c>
      <c r="G714" s="22">
        <v>1.7999999999999999E-2</v>
      </c>
      <c r="H714" s="13">
        <f t="shared" si="112"/>
        <v>233.82</v>
      </c>
      <c r="I714" s="11">
        <v>605</v>
      </c>
      <c r="J714" s="14">
        <v>0</v>
      </c>
      <c r="K714" s="15">
        <f t="shared" si="113"/>
        <v>0</v>
      </c>
      <c r="L714" s="16">
        <f t="shared" si="114"/>
        <v>129.9</v>
      </c>
      <c r="M714" s="11">
        <f t="shared" si="115"/>
        <v>201.92586399999996</v>
      </c>
      <c r="N714" s="17">
        <f t="shared" si="116"/>
        <v>1330.6541359999992</v>
      </c>
      <c r="O714" s="18">
        <f t="shared" si="117"/>
        <v>0.10243680800615852</v>
      </c>
      <c r="Q714" s="54">
        <f>Таблица25544[[#This Row],[Витрина]]*13%</f>
        <v>1688.7</v>
      </c>
      <c r="R714" s="56">
        <f>Таблица25544[[#This Row],[Витрина]]-Q714</f>
        <v>11301.3</v>
      </c>
      <c r="S714" s="57">
        <f>Таблица25544[[#This Row],[Витрина]]*9%</f>
        <v>1169.0999999999999</v>
      </c>
      <c r="T714" s="56">
        <f>Таблица25544[[#This Row],[Витрина]]-(Q714+S714)</f>
        <v>10132.200000000001</v>
      </c>
    </row>
    <row r="715" spans="1:20">
      <c r="A715" s="24" t="s">
        <v>676</v>
      </c>
      <c r="B715" s="10">
        <v>17700</v>
      </c>
      <c r="C715" s="10">
        <v>25990</v>
      </c>
      <c r="D715" s="11">
        <f t="shared" si="110"/>
        <v>5406.2199999999993</v>
      </c>
      <c r="E715" s="14">
        <v>0.16</v>
      </c>
      <c r="F715" s="13">
        <f t="shared" si="111"/>
        <v>4158.3999999999996</v>
      </c>
      <c r="G715" s="22">
        <v>1.7999999999999999E-2</v>
      </c>
      <c r="H715" s="13">
        <f t="shared" si="112"/>
        <v>467.81999999999994</v>
      </c>
      <c r="I715" s="11">
        <v>780</v>
      </c>
      <c r="J715" s="14">
        <v>0</v>
      </c>
      <c r="K715" s="15">
        <f t="shared" si="113"/>
        <v>0</v>
      </c>
      <c r="L715" s="16">
        <f t="shared" si="114"/>
        <v>259.89999999999998</v>
      </c>
      <c r="M715" s="11">
        <f t="shared" si="115"/>
        <v>397.26695399999994</v>
      </c>
      <c r="N715" s="17">
        <f t="shared" si="116"/>
        <v>2226.6130459999986</v>
      </c>
      <c r="O715" s="18">
        <f t="shared" si="117"/>
        <v>8.5671914043862971E-2</v>
      </c>
      <c r="Q715" s="54">
        <f>Таблица25544[[#This Row],[Витрина]]*13%</f>
        <v>3378.7000000000003</v>
      </c>
      <c r="R715" s="56">
        <f>Таблица25544[[#This Row],[Витрина]]-Q715</f>
        <v>22611.3</v>
      </c>
      <c r="S715" s="57">
        <f>Таблица25544[[#This Row],[Витрина]]*9%</f>
        <v>2339.1</v>
      </c>
      <c r="T715" s="56">
        <f>Таблица25544[[#This Row],[Витрина]]-(Q715+S715)</f>
        <v>20272.2</v>
      </c>
    </row>
    <row r="716" spans="1:20">
      <c r="A716" s="24" t="s">
        <v>678</v>
      </c>
      <c r="B716" s="10">
        <v>39500</v>
      </c>
      <c r="C716" s="10">
        <v>55990</v>
      </c>
      <c r="D716" s="11">
        <f t="shared" si="110"/>
        <v>12865.82</v>
      </c>
      <c r="E716" s="14">
        <v>0.2</v>
      </c>
      <c r="F716" s="13">
        <f t="shared" si="111"/>
        <v>11198</v>
      </c>
      <c r="G716" s="22">
        <v>1.7999999999999999E-2</v>
      </c>
      <c r="H716" s="13">
        <f t="shared" si="112"/>
        <v>1007.8199999999999</v>
      </c>
      <c r="I716" s="11">
        <v>660</v>
      </c>
      <c r="J716" s="14">
        <v>0</v>
      </c>
      <c r="K716" s="15">
        <f t="shared" si="113"/>
        <v>0</v>
      </c>
      <c r="L716" s="16">
        <f t="shared" si="114"/>
        <v>559.9</v>
      </c>
      <c r="M716" s="11">
        <f t="shared" si="115"/>
        <v>832.29667399999994</v>
      </c>
      <c r="N716" s="17">
        <f t="shared" si="116"/>
        <v>2231.9833260000014</v>
      </c>
      <c r="O716" s="18">
        <f t="shared" si="117"/>
        <v>3.9863963672084328E-2</v>
      </c>
      <c r="Q716" s="54">
        <f>Таблица25544[[#This Row],[Витрина]]*13%</f>
        <v>7278.7</v>
      </c>
      <c r="R716" s="56">
        <f>Таблица25544[[#This Row],[Витрина]]-Q716</f>
        <v>48711.3</v>
      </c>
      <c r="S716" s="57">
        <f>Таблица25544[[#This Row],[Витрина]]*9%</f>
        <v>5039.0999999999995</v>
      </c>
      <c r="T716" s="56">
        <f>Таблица25544[[#This Row],[Витрина]]-(Q716+S716)</f>
        <v>43672.2</v>
      </c>
    </row>
    <row r="717" spans="1:20" s="43" customFormat="1">
      <c r="A717" s="63" t="s">
        <v>678</v>
      </c>
      <c r="B717" s="40">
        <v>39500</v>
      </c>
      <c r="C717" s="40">
        <v>55990</v>
      </c>
      <c r="D717" s="44">
        <f t="shared" ref="D717" si="118">IF(AND(F717&lt;&gt;"",H717&lt;&gt;"",I717&lt;&gt;"",K717&lt;&gt;""),F717+H717+I717+K717,"")</f>
        <v>10626.22</v>
      </c>
      <c r="E717" s="45">
        <v>0.16</v>
      </c>
      <c r="F717" s="44">
        <f t="shared" ref="F717" si="119">IF(AND(C717&lt;&gt;"",E717&lt;&gt;""),C717*E717,"")</f>
        <v>8958.4</v>
      </c>
      <c r="G717" s="46">
        <v>1.7999999999999999E-2</v>
      </c>
      <c r="H717" s="44">
        <f t="shared" ref="H717" si="120">IF(AND(C717&lt;&gt;"",G717&lt;&gt;""),C717*G717,"")</f>
        <v>1007.8199999999999</v>
      </c>
      <c r="I717" s="44">
        <v>660</v>
      </c>
      <c r="J717" s="45">
        <v>0</v>
      </c>
      <c r="K717" s="47">
        <f t="shared" ref="K717" si="121">IF(AND(C717&lt;&gt;"",J717&lt;&gt;""),C717*J717,"")</f>
        <v>0</v>
      </c>
      <c r="L717" s="48">
        <f t="shared" ref="L717" si="122">IFERROR(C717*1%," ")</f>
        <v>559.9</v>
      </c>
      <c r="M717" s="44">
        <f t="shared" ref="M717" si="123">IFERROR((C717-D717)*1.93%," ")</f>
        <v>875.52095399999985</v>
      </c>
      <c r="N717" s="40">
        <f t="shared" ref="N717" si="124">IF(AND(C717&lt;&gt;"",D717&lt;&gt;"",L717&lt;&gt;""),C717-(B717+D717+L717+M717),"")</f>
        <v>4428.3590459999978</v>
      </c>
      <c r="O717" s="49">
        <f t="shared" ref="O717" si="125">IFERROR((N717/C717)*100%," ")</f>
        <v>7.9091963672084264E-2</v>
      </c>
      <c r="Q717" s="69">
        <f>Таблица25544[[#This Row],[Витрина]]*13%</f>
        <v>7278.7</v>
      </c>
      <c r="R717" s="69">
        <f>Таблица25544[[#This Row],[Витрина]]-Q717</f>
        <v>48711.3</v>
      </c>
      <c r="S717" s="70">
        <f>Таблица25544[[#This Row],[Витрина]]*9%</f>
        <v>5039.0999999999995</v>
      </c>
      <c r="T717" s="69">
        <f>Таблица25544[[#This Row],[Витрина]]-(Q717+S717)</f>
        <v>43672.2</v>
      </c>
    </row>
    <row r="718" spans="1:20">
      <c r="A718" s="24" t="s">
        <v>689</v>
      </c>
      <c r="B718" s="10">
        <v>42000</v>
      </c>
      <c r="C718" s="10">
        <v>59990</v>
      </c>
      <c r="D718" s="11">
        <f t="shared" si="110"/>
        <v>11458.22</v>
      </c>
      <c r="E718" s="14">
        <v>0.16</v>
      </c>
      <c r="F718" s="13">
        <f t="shared" si="111"/>
        <v>9598.4</v>
      </c>
      <c r="G718" s="22">
        <v>1.7999999999999999E-2</v>
      </c>
      <c r="H718" s="13">
        <f t="shared" si="112"/>
        <v>1079.82</v>
      </c>
      <c r="I718" s="11">
        <v>780</v>
      </c>
      <c r="J718" s="14">
        <v>0</v>
      </c>
      <c r="K718" s="15">
        <f t="shared" si="113"/>
        <v>0</v>
      </c>
      <c r="L718" s="16">
        <f t="shared" si="114"/>
        <v>599.9</v>
      </c>
      <c r="M718" s="11">
        <f t="shared" si="115"/>
        <v>936.66335399999991</v>
      </c>
      <c r="N718" s="17">
        <f t="shared" si="116"/>
        <v>4995.2166460000008</v>
      </c>
      <c r="O718" s="18">
        <f t="shared" si="117"/>
        <v>8.3267488681446927E-2</v>
      </c>
      <c r="Q718" s="54">
        <f>Таблица25544[[#This Row],[Витрина]]*13%</f>
        <v>7798.7</v>
      </c>
      <c r="R718" s="56">
        <f>Таблица25544[[#This Row],[Витрина]]-Q718</f>
        <v>52191.3</v>
      </c>
      <c r="S718" s="57">
        <f>Таблица25544[[#This Row],[Витрина]]*9%</f>
        <v>5399.0999999999995</v>
      </c>
      <c r="T718" s="56">
        <f>Таблица25544[[#This Row],[Витрина]]-(Q718+S718)</f>
        <v>46792.2</v>
      </c>
    </row>
    <row r="719" spans="1:20">
      <c r="D719" s="11" t="str">
        <f t="shared" si="110"/>
        <v/>
      </c>
      <c r="E719" s="14"/>
      <c r="F719" s="13" t="str">
        <f t="shared" si="111"/>
        <v/>
      </c>
      <c r="G719" s="22">
        <v>1.7999999999999999E-2</v>
      </c>
      <c r="H719" s="13" t="str">
        <f t="shared" si="112"/>
        <v/>
      </c>
      <c r="I719" s="11"/>
      <c r="J719" s="14">
        <v>0</v>
      </c>
      <c r="K719" s="15" t="str">
        <f t="shared" si="113"/>
        <v/>
      </c>
      <c r="L719" s="16">
        <f t="shared" si="114"/>
        <v>0</v>
      </c>
      <c r="M719" s="11" t="str">
        <f t="shared" si="115"/>
        <v/>
      </c>
      <c r="N719" s="17" t="str">
        <f t="shared" si="116"/>
        <v/>
      </c>
      <c r="O719" s="18" t="str">
        <f t="shared" si="117"/>
        <v/>
      </c>
      <c r="Q719" s="54">
        <f>Таблица25544[[#This Row],[Витрина]]*13%</f>
        <v>0</v>
      </c>
      <c r="R719" s="56">
        <f>Таблица25544[[#This Row],[Витрина]]-Q719</f>
        <v>0</v>
      </c>
      <c r="S719" s="57">
        <f>Таблица25544[[#This Row],[Витрина]]*9%</f>
        <v>0</v>
      </c>
      <c r="T719" s="56">
        <f>Таблица25544[[#This Row],[Витрина]]-(Q719+S719)</f>
        <v>0</v>
      </c>
    </row>
    <row r="720" spans="1:20">
      <c r="A720" s="30" t="s">
        <v>653</v>
      </c>
      <c r="D720" s="11" t="str">
        <f t="shared" si="110"/>
        <v/>
      </c>
      <c r="E720" s="12"/>
      <c r="F720" s="13" t="str">
        <f t="shared" si="111"/>
        <v/>
      </c>
      <c r="G720" s="22">
        <v>1.7999999999999999E-2</v>
      </c>
      <c r="H720" s="13" t="str">
        <f t="shared" si="112"/>
        <v/>
      </c>
      <c r="I720" s="11"/>
      <c r="J720" s="14">
        <v>0</v>
      </c>
      <c r="K720" s="15" t="str">
        <f t="shared" si="113"/>
        <v/>
      </c>
      <c r="L720" s="16">
        <f t="shared" si="114"/>
        <v>0</v>
      </c>
      <c r="M720" s="11" t="str">
        <f t="shared" si="115"/>
        <v/>
      </c>
      <c r="N720" s="17" t="str">
        <f t="shared" si="116"/>
        <v/>
      </c>
      <c r="O720" s="18" t="str">
        <f t="shared" si="117"/>
        <v/>
      </c>
      <c r="Q720" s="54">
        <f>Таблица25544[[#This Row],[Витрина]]*13%</f>
        <v>0</v>
      </c>
      <c r="R720" s="56">
        <f>Таблица25544[[#This Row],[Витрина]]-Q720</f>
        <v>0</v>
      </c>
      <c r="S720" s="57">
        <f>Таблица25544[[#This Row],[Витрина]]*9%</f>
        <v>0</v>
      </c>
      <c r="T720" s="56">
        <f>Таблица25544[[#This Row],[Витрина]]-(Q720+S720)</f>
        <v>0</v>
      </c>
    </row>
    <row r="721" spans="1:20">
      <c r="A721" s="24" t="s">
        <v>656</v>
      </c>
      <c r="B721" s="10">
        <v>12500</v>
      </c>
      <c r="C721" s="10">
        <v>19560</v>
      </c>
      <c r="D721" s="11">
        <f t="shared" si="110"/>
        <v>5049.6799999999994</v>
      </c>
      <c r="E721" s="14">
        <v>0.21</v>
      </c>
      <c r="F721" s="13">
        <f t="shared" si="111"/>
        <v>4107.5999999999995</v>
      </c>
      <c r="G721" s="22">
        <v>1.7999999999999999E-2</v>
      </c>
      <c r="H721" s="13">
        <f t="shared" si="112"/>
        <v>352.08</v>
      </c>
      <c r="I721" s="11">
        <v>590</v>
      </c>
      <c r="J721" s="14">
        <v>0</v>
      </c>
      <c r="K721" s="15">
        <f t="shared" si="113"/>
        <v>0</v>
      </c>
      <c r="L721" s="16">
        <f t="shared" si="114"/>
        <v>195.6</v>
      </c>
      <c r="M721" s="11">
        <f t="shared" si="115"/>
        <v>280.04917599999999</v>
      </c>
      <c r="N721" s="17">
        <f t="shared" si="116"/>
        <v>1534.6708240000007</v>
      </c>
      <c r="O721" s="18">
        <f t="shared" si="117"/>
        <v>7.845965357873215E-2</v>
      </c>
      <c r="Q721" s="54">
        <f>Таблица25544[[#This Row],[Витрина]]*13%</f>
        <v>2542.8000000000002</v>
      </c>
      <c r="R721" s="56">
        <f>Таблица25544[[#This Row],[Витрина]]-Q721</f>
        <v>17017.2</v>
      </c>
      <c r="S721" s="57">
        <f>Таблица25544[[#This Row],[Витрина]]*9%</f>
        <v>1760.3999999999999</v>
      </c>
      <c r="T721" s="56">
        <f>Таблица25544[[#This Row],[Витрина]]-(Q721+S721)</f>
        <v>15256.8</v>
      </c>
    </row>
    <row r="722" spans="1:20">
      <c r="A722" s="24" t="s">
        <v>657</v>
      </c>
      <c r="B722" s="10">
        <v>13500</v>
      </c>
      <c r="C722" s="10">
        <v>21050</v>
      </c>
      <c r="D722" s="11">
        <f t="shared" si="110"/>
        <v>5389.4</v>
      </c>
      <c r="E722" s="14">
        <v>0.21</v>
      </c>
      <c r="F722" s="13">
        <f t="shared" si="111"/>
        <v>4420.5</v>
      </c>
      <c r="G722" s="22">
        <v>1.7999999999999999E-2</v>
      </c>
      <c r="H722" s="13">
        <f t="shared" si="112"/>
        <v>378.9</v>
      </c>
      <c r="I722" s="11">
        <v>590</v>
      </c>
      <c r="J722" s="14">
        <v>0</v>
      </c>
      <c r="K722" s="15">
        <f t="shared" si="113"/>
        <v>0</v>
      </c>
      <c r="L722" s="16">
        <f t="shared" si="114"/>
        <v>210.5</v>
      </c>
      <c r="M722" s="11">
        <f t="shared" si="115"/>
        <v>302.24957999999998</v>
      </c>
      <c r="N722" s="17">
        <f t="shared" si="116"/>
        <v>1647.8504199999988</v>
      </c>
      <c r="O722" s="18">
        <f t="shared" si="117"/>
        <v>7.8282680285035572E-2</v>
      </c>
      <c r="Q722" s="54">
        <f>Таблица25544[[#This Row],[Витрина]]*13%</f>
        <v>2736.5</v>
      </c>
      <c r="R722" s="56">
        <f>Таблица25544[[#This Row],[Витрина]]-Q722</f>
        <v>18313.5</v>
      </c>
      <c r="S722" s="57">
        <f>Таблица25544[[#This Row],[Витрина]]*9%</f>
        <v>1894.5</v>
      </c>
      <c r="T722" s="56">
        <f>Таблица25544[[#This Row],[Витрина]]-(Q722+S722)</f>
        <v>16419</v>
      </c>
    </row>
    <row r="723" spans="1:20">
      <c r="A723" s="24" t="s">
        <v>658</v>
      </c>
      <c r="B723" s="10">
        <v>8900</v>
      </c>
      <c r="C723" s="10">
        <v>15690</v>
      </c>
      <c r="D723" s="11">
        <f t="shared" si="110"/>
        <v>5814.77</v>
      </c>
      <c r="E723" s="14">
        <v>0.315</v>
      </c>
      <c r="F723" s="13">
        <f t="shared" si="111"/>
        <v>4942.3500000000004</v>
      </c>
      <c r="G723" s="22">
        <v>1.7999999999999999E-2</v>
      </c>
      <c r="H723" s="13">
        <f t="shared" si="112"/>
        <v>282.41999999999996</v>
      </c>
      <c r="I723" s="11">
        <v>590</v>
      </c>
      <c r="J723" s="14">
        <v>0</v>
      </c>
      <c r="K723" s="15">
        <f t="shared" si="113"/>
        <v>0</v>
      </c>
      <c r="L723" s="16">
        <f t="shared" si="114"/>
        <v>156.9</v>
      </c>
      <c r="M723" s="11">
        <f t="shared" si="115"/>
        <v>190.59193899999997</v>
      </c>
      <c r="N723" s="17">
        <f t="shared" si="116"/>
        <v>627.73806100000002</v>
      </c>
      <c r="O723" s="18">
        <f t="shared" si="117"/>
        <v>4.0008799298916507E-2</v>
      </c>
      <c r="Q723" s="54">
        <f>Таблица25544[[#This Row],[Витрина]]*15%</f>
        <v>2353.5</v>
      </c>
      <c r="R723" s="56">
        <f>Таблица25544[[#This Row],[Витрина]]-Q723</f>
        <v>13336.5</v>
      </c>
      <c r="S723" s="57">
        <f>Таблица25544[[#This Row],[Витрина]]*10%</f>
        <v>1569</v>
      </c>
      <c r="T723" s="56">
        <f>Таблица25544[[#This Row],[Витрина]]-(Q723+S723)</f>
        <v>11767.5</v>
      </c>
    </row>
    <row r="724" spans="1:20" s="43" customFormat="1">
      <c r="A724" s="63" t="s">
        <v>658</v>
      </c>
      <c r="B724" s="40">
        <v>8900</v>
      </c>
      <c r="C724" s="40">
        <v>15690</v>
      </c>
      <c r="D724" s="44">
        <f t="shared" ref="D724" si="126">IF(AND(F724&lt;&gt;"",H724&lt;&gt;"",I724&lt;&gt;"",K724&lt;&gt;""),F724+H724+I724+K724,"")</f>
        <v>4638.0200000000004</v>
      </c>
      <c r="E724" s="45">
        <v>0.24</v>
      </c>
      <c r="F724" s="44">
        <f t="shared" ref="F724" si="127">IF(AND(C724&lt;&gt;"",E724&lt;&gt;""),C724*E724,"")</f>
        <v>3765.6</v>
      </c>
      <c r="G724" s="22">
        <v>1.7999999999999999E-2</v>
      </c>
      <c r="H724" s="44">
        <f t="shared" ref="H724" si="128">IF(AND(C724&lt;&gt;"",G724&lt;&gt;""),C724*G724,"")</f>
        <v>282.41999999999996</v>
      </c>
      <c r="I724" s="44">
        <v>590</v>
      </c>
      <c r="J724" s="14">
        <v>0</v>
      </c>
      <c r="K724" s="47">
        <f t="shared" ref="K724" si="129">IF(AND(C724&lt;&gt;"",J724&lt;&gt;""),C724*J724,"")</f>
        <v>0</v>
      </c>
      <c r="L724" s="48">
        <f t="shared" ref="L724" si="130">IFERROR(C724*1%," ")</f>
        <v>156.9</v>
      </c>
      <c r="M724" s="44">
        <f t="shared" ref="M724" si="131">IFERROR((C724-D724)*1.93%," ")</f>
        <v>213.30321399999997</v>
      </c>
      <c r="N724" s="40">
        <f t="shared" ref="N724" si="132">IF(AND(C724&lt;&gt;"",D724&lt;&gt;"",L724&lt;&gt;""),C724-(B724+D724+L724+M724),"")</f>
        <v>1781.7767860000004</v>
      </c>
      <c r="O724" s="49">
        <f t="shared" ref="O724" si="133">IFERROR((N724/C724)*100%," ")</f>
        <v>0.11356129929891653</v>
      </c>
      <c r="Q724" s="69">
        <f>Таблица25544[[#This Row],[Витрина]]*15%</f>
        <v>2353.5</v>
      </c>
      <c r="R724" s="69">
        <f>Таблица25544[[#This Row],[Витрина]]-Q724</f>
        <v>13336.5</v>
      </c>
      <c r="S724" s="70">
        <f>Таблица25544[[#This Row],[Витрина]]*10%</f>
        <v>1569</v>
      </c>
      <c r="T724" s="69">
        <f>Таблица25544[[#This Row],[Витрина]]-(Q724+S724)</f>
        <v>11767.5</v>
      </c>
    </row>
    <row r="725" spans="1:20">
      <c r="A725" s="26" t="s">
        <v>659</v>
      </c>
      <c r="B725" s="10">
        <v>8500</v>
      </c>
      <c r="C725" s="10">
        <v>13980</v>
      </c>
      <c r="D725" s="11">
        <f t="shared" si="110"/>
        <v>4196.84</v>
      </c>
      <c r="E725" s="14">
        <v>0.24</v>
      </c>
      <c r="F725" s="13">
        <f t="shared" si="111"/>
        <v>3355.2</v>
      </c>
      <c r="G725" s="22">
        <v>1.7999999999999999E-2</v>
      </c>
      <c r="H725" s="13">
        <f t="shared" si="112"/>
        <v>251.64</v>
      </c>
      <c r="I725" s="11">
        <v>590</v>
      </c>
      <c r="J725" s="14">
        <v>0</v>
      </c>
      <c r="K725" s="15">
        <f t="shared" si="113"/>
        <v>0</v>
      </c>
      <c r="L725" s="16">
        <f t="shared" si="114"/>
        <v>139.80000000000001</v>
      </c>
      <c r="M725" s="11">
        <f t="shared" si="115"/>
        <v>188.81498799999997</v>
      </c>
      <c r="N725" s="17">
        <f t="shared" si="116"/>
        <v>954.5450120000005</v>
      </c>
      <c r="O725" s="18">
        <f t="shared" si="117"/>
        <v>6.8279328469241812E-2</v>
      </c>
      <c r="Q725" s="54">
        <f>Таблица25544[[#This Row],[Витрина]]*15%</f>
        <v>2097</v>
      </c>
      <c r="R725" s="56">
        <f>Таблица25544[[#This Row],[Витрина]]-Q725</f>
        <v>11883</v>
      </c>
      <c r="S725" s="57">
        <f>Таблица25544[[#This Row],[Витрина]]*10%</f>
        <v>1398</v>
      </c>
      <c r="T725" s="56">
        <f>Таблица25544[[#This Row],[Витрина]]-(Q725+S725)</f>
        <v>10485</v>
      </c>
    </row>
    <row r="726" spans="1:20" hidden="1">
      <c r="A726" s="29" t="s">
        <v>660</v>
      </c>
      <c r="D726" s="11" t="str">
        <f t="shared" si="110"/>
        <v/>
      </c>
      <c r="E726" s="14"/>
      <c r="F726" s="13" t="str">
        <f t="shared" si="111"/>
        <v/>
      </c>
      <c r="G726" s="22">
        <v>1.7999999999999999E-2</v>
      </c>
      <c r="H726" s="13" t="str">
        <f t="shared" si="112"/>
        <v/>
      </c>
      <c r="I726" s="11"/>
      <c r="J726" s="14">
        <v>0</v>
      </c>
      <c r="K726" s="15" t="str">
        <f t="shared" si="113"/>
        <v/>
      </c>
      <c r="L726" s="16">
        <f t="shared" si="114"/>
        <v>0</v>
      </c>
      <c r="M726" s="11" t="str">
        <f t="shared" si="115"/>
        <v/>
      </c>
      <c r="N726" s="17" t="str">
        <f t="shared" si="116"/>
        <v/>
      </c>
      <c r="O726" s="18" t="str">
        <f t="shared" si="117"/>
        <v/>
      </c>
      <c r="Q726" s="54">
        <f>Таблица25544[[#This Row],[Витрина]]*15%</f>
        <v>0</v>
      </c>
      <c r="R726" s="56">
        <f>Таблица25544[[#This Row],[Витрина]]-Q726</f>
        <v>0</v>
      </c>
      <c r="S726" s="57">
        <f>Таблица25544[[#This Row],[Витрина]]*10%</f>
        <v>0</v>
      </c>
      <c r="T726" s="56">
        <f>Таблица25544[[#This Row],[Витрина]]-(Q726+S726)</f>
        <v>0</v>
      </c>
    </row>
    <row r="727" spans="1:20" hidden="1">
      <c r="A727" t="s">
        <v>661</v>
      </c>
      <c r="B727" s="10">
        <v>12200</v>
      </c>
      <c r="D727" s="11" t="str">
        <f t="shared" si="110"/>
        <v/>
      </c>
      <c r="E727" s="14">
        <v>0.17</v>
      </c>
      <c r="F727" s="13" t="str">
        <f t="shared" si="111"/>
        <v/>
      </c>
      <c r="G727" s="22">
        <v>1.7999999999999999E-2</v>
      </c>
      <c r="H727" s="13" t="str">
        <f t="shared" si="112"/>
        <v/>
      </c>
      <c r="I727" s="11">
        <v>590</v>
      </c>
      <c r="J727" s="14">
        <v>0</v>
      </c>
      <c r="K727" s="15" t="str">
        <f t="shared" si="113"/>
        <v/>
      </c>
      <c r="L727" s="16">
        <f t="shared" si="114"/>
        <v>0</v>
      </c>
      <c r="M727" s="11" t="str">
        <f t="shared" si="115"/>
        <v/>
      </c>
      <c r="N727" s="17" t="str">
        <f t="shared" si="116"/>
        <v/>
      </c>
      <c r="O727" s="18" t="str">
        <f t="shared" si="117"/>
        <v/>
      </c>
      <c r="Q727" s="54">
        <f>Таблица25544[[#This Row],[Витрина]]*15%</f>
        <v>0</v>
      </c>
      <c r="R727" s="56">
        <f>Таблица25544[[#This Row],[Витрина]]-Q727</f>
        <v>0</v>
      </c>
      <c r="S727" s="57">
        <f>Таблица25544[[#This Row],[Витрина]]*10%</f>
        <v>0</v>
      </c>
      <c r="T727" s="56">
        <f>Таблица25544[[#This Row],[Витрина]]-(Q727+S727)</f>
        <v>0</v>
      </c>
    </row>
    <row r="728" spans="1:20" hidden="1">
      <c r="A728" t="s">
        <v>662</v>
      </c>
      <c r="B728" s="10">
        <v>4100</v>
      </c>
      <c r="D728" s="11" t="str">
        <f t="shared" si="110"/>
        <v/>
      </c>
      <c r="E728" s="14">
        <v>0.17</v>
      </c>
      <c r="F728" s="13" t="str">
        <f t="shared" si="111"/>
        <v/>
      </c>
      <c r="G728" s="22">
        <v>1.7999999999999999E-2</v>
      </c>
      <c r="H728" s="13" t="str">
        <f t="shared" si="112"/>
        <v/>
      </c>
      <c r="I728" s="11">
        <v>320</v>
      </c>
      <c r="J728" s="14">
        <v>0</v>
      </c>
      <c r="K728" s="15" t="str">
        <f t="shared" si="113"/>
        <v/>
      </c>
      <c r="L728" s="16">
        <f t="shared" si="114"/>
        <v>0</v>
      </c>
      <c r="M728" s="11" t="str">
        <f t="shared" si="115"/>
        <v/>
      </c>
      <c r="N728" s="17" t="str">
        <f t="shared" si="116"/>
        <v/>
      </c>
      <c r="O728" s="18" t="str">
        <f t="shared" si="117"/>
        <v/>
      </c>
      <c r="Q728" s="54">
        <f>Таблица25544[[#This Row],[Витрина]]*15%</f>
        <v>0</v>
      </c>
      <c r="R728" s="56">
        <f>Таблица25544[[#This Row],[Витрина]]-Q728</f>
        <v>0</v>
      </c>
      <c r="S728" s="57">
        <f>Таблица25544[[#This Row],[Витрина]]*10%</f>
        <v>0</v>
      </c>
      <c r="T728" s="56">
        <f>Таблица25544[[#This Row],[Витрина]]-(Q728+S728)</f>
        <v>0</v>
      </c>
    </row>
    <row r="729" spans="1:20" hidden="1">
      <c r="A729" t="s">
        <v>663</v>
      </c>
      <c r="B729" s="10">
        <v>4100</v>
      </c>
      <c r="D729" s="11" t="str">
        <f t="shared" si="110"/>
        <v/>
      </c>
      <c r="E729" s="14">
        <v>0.17</v>
      </c>
      <c r="F729" s="13" t="str">
        <f t="shared" si="111"/>
        <v/>
      </c>
      <c r="G729" s="22">
        <v>1.7999999999999999E-2</v>
      </c>
      <c r="H729" s="13" t="str">
        <f t="shared" si="112"/>
        <v/>
      </c>
      <c r="I729" s="11">
        <v>320</v>
      </c>
      <c r="J729" s="14">
        <v>0</v>
      </c>
      <c r="K729" s="15" t="str">
        <f t="shared" si="113"/>
        <v/>
      </c>
      <c r="L729" s="16">
        <f t="shared" si="114"/>
        <v>0</v>
      </c>
      <c r="M729" s="11" t="str">
        <f t="shared" si="115"/>
        <v/>
      </c>
      <c r="N729" s="17" t="str">
        <f t="shared" si="116"/>
        <v/>
      </c>
      <c r="O729" s="18" t="str">
        <f t="shared" si="117"/>
        <v/>
      </c>
      <c r="Q729" s="54">
        <f>Таблица25544[[#This Row],[Витрина]]*15%</f>
        <v>0</v>
      </c>
      <c r="R729" s="56">
        <f>Таблица25544[[#This Row],[Витрина]]-Q729</f>
        <v>0</v>
      </c>
      <c r="S729" s="57">
        <f>Таблица25544[[#This Row],[Витрина]]*10%</f>
        <v>0</v>
      </c>
      <c r="T729" s="56">
        <f>Таблица25544[[#This Row],[Витрина]]-(Q729+S729)</f>
        <v>0</v>
      </c>
    </row>
    <row r="730" spans="1:20" hidden="1">
      <c r="A730" t="s">
        <v>664</v>
      </c>
      <c r="B730" s="10">
        <v>7200</v>
      </c>
      <c r="D730" s="11" t="str">
        <f t="shared" si="110"/>
        <v/>
      </c>
      <c r="E730" s="14">
        <v>0.17</v>
      </c>
      <c r="F730" s="13" t="str">
        <f t="shared" si="111"/>
        <v/>
      </c>
      <c r="G730" s="22">
        <v>1.7999999999999999E-2</v>
      </c>
      <c r="H730" s="13" t="str">
        <f t="shared" si="112"/>
        <v/>
      </c>
      <c r="I730" s="11">
        <v>320</v>
      </c>
      <c r="J730" s="14">
        <v>0</v>
      </c>
      <c r="K730" s="15" t="str">
        <f t="shared" si="113"/>
        <v/>
      </c>
      <c r="L730" s="16">
        <f t="shared" si="114"/>
        <v>0</v>
      </c>
      <c r="M730" s="11" t="str">
        <f t="shared" si="115"/>
        <v/>
      </c>
      <c r="N730" s="17" t="str">
        <f t="shared" si="116"/>
        <v/>
      </c>
      <c r="O730" s="18" t="str">
        <f t="shared" si="117"/>
        <v/>
      </c>
      <c r="Q730" s="54">
        <f>Таблица25544[[#This Row],[Витрина]]*15%</f>
        <v>0</v>
      </c>
      <c r="R730" s="56">
        <f>Таблица25544[[#This Row],[Витрина]]-Q730</f>
        <v>0</v>
      </c>
      <c r="S730" s="57">
        <f>Таблица25544[[#This Row],[Витрина]]*10%</f>
        <v>0</v>
      </c>
      <c r="T730" s="56">
        <f>Таблица25544[[#This Row],[Витрина]]-(Q730+S730)</f>
        <v>0</v>
      </c>
    </row>
    <row r="731" spans="1:20" hidden="1">
      <c r="D731" s="11" t="str">
        <f t="shared" si="110"/>
        <v/>
      </c>
      <c r="E731" s="14"/>
      <c r="F731" s="13" t="str">
        <f t="shared" si="111"/>
        <v/>
      </c>
      <c r="G731" s="22">
        <v>1.7999999999999999E-2</v>
      </c>
      <c r="H731" s="13" t="str">
        <f t="shared" si="112"/>
        <v/>
      </c>
      <c r="I731" s="11"/>
      <c r="J731" s="14">
        <v>0</v>
      </c>
      <c r="K731" s="15" t="str">
        <f t="shared" si="113"/>
        <v/>
      </c>
      <c r="L731" s="16">
        <f t="shared" si="114"/>
        <v>0</v>
      </c>
      <c r="M731" s="11" t="str">
        <f t="shared" si="115"/>
        <v/>
      </c>
      <c r="N731" s="17" t="str">
        <f t="shared" si="116"/>
        <v/>
      </c>
      <c r="O731" s="18" t="str">
        <f t="shared" si="117"/>
        <v/>
      </c>
      <c r="Q731" s="54">
        <f>Таблица25544[[#This Row],[Витрина]]*15%</f>
        <v>0</v>
      </c>
      <c r="R731" s="56">
        <f>Таблица25544[[#This Row],[Витрина]]-Q731</f>
        <v>0</v>
      </c>
      <c r="S731" s="57">
        <f>Таблица25544[[#This Row],[Витрина]]*10%</f>
        <v>0</v>
      </c>
      <c r="T731" s="56">
        <f>Таблица25544[[#This Row],[Витрина]]-(Q731+S731)</f>
        <v>0</v>
      </c>
    </row>
    <row r="732" spans="1:20" hidden="1">
      <c r="A732" s="37" t="s">
        <v>665</v>
      </c>
      <c r="B732" s="10">
        <v>118</v>
      </c>
      <c r="C732" s="10">
        <v>339</v>
      </c>
      <c r="D732" s="17">
        <f t="shared" si="110"/>
        <v>204.512</v>
      </c>
      <c r="E732" s="41">
        <v>0.24</v>
      </c>
      <c r="F732" s="33">
        <f t="shared" si="111"/>
        <v>81.36</v>
      </c>
      <c r="G732" s="22">
        <v>1.7999999999999999E-2</v>
      </c>
      <c r="H732" s="17">
        <f t="shared" si="112"/>
        <v>6.1019999999999994</v>
      </c>
      <c r="I732" s="13">
        <v>117.05</v>
      </c>
      <c r="J732" s="14">
        <v>0</v>
      </c>
      <c r="K732" s="17">
        <f t="shared" si="113"/>
        <v>0</v>
      </c>
      <c r="L732" s="17">
        <f t="shared" si="114"/>
        <v>3.39</v>
      </c>
      <c r="M732" s="17">
        <f t="shared" si="115"/>
        <v>2.5956183999999998</v>
      </c>
      <c r="N732" s="17">
        <f t="shared" si="116"/>
        <v>10.502381600000035</v>
      </c>
      <c r="O732" s="32">
        <f t="shared" si="117"/>
        <v>3.0980476696165295E-2</v>
      </c>
      <c r="Q732" s="54">
        <f>Таблица25544[[#This Row],[Витрина]]*15%</f>
        <v>50.85</v>
      </c>
      <c r="R732" s="56">
        <f>Таблица25544[[#This Row],[Витрина]]-Q732</f>
        <v>288.14999999999998</v>
      </c>
      <c r="S732" s="57">
        <f>Таблица25544[[#This Row],[Витрина]]*10%</f>
        <v>33.9</v>
      </c>
      <c r="T732" s="56">
        <f>Таблица25544[[#This Row],[Витрина]]-(Q732+S732)</f>
        <v>254.25</v>
      </c>
    </row>
    <row r="733" spans="1:20" hidden="1">
      <c r="A733" s="37" t="s">
        <v>666</v>
      </c>
      <c r="B733" s="10">
        <v>175</v>
      </c>
      <c r="C733" s="10">
        <v>420</v>
      </c>
      <c r="D733" s="17">
        <f t="shared" si="110"/>
        <v>225.41</v>
      </c>
      <c r="E733" s="41">
        <v>0.24</v>
      </c>
      <c r="F733" s="33">
        <f t="shared" si="111"/>
        <v>100.8</v>
      </c>
      <c r="G733" s="22">
        <v>1.7999999999999999E-2</v>
      </c>
      <c r="H733" s="17">
        <f t="shared" si="112"/>
        <v>7.56</v>
      </c>
      <c r="I733" s="13">
        <v>117.05</v>
      </c>
      <c r="J733" s="14">
        <v>0</v>
      </c>
      <c r="K733" s="17">
        <f t="shared" si="113"/>
        <v>0</v>
      </c>
      <c r="L733" s="17">
        <f t="shared" si="114"/>
        <v>4.2</v>
      </c>
      <c r="M733" s="17">
        <f t="shared" si="115"/>
        <v>3.7555869999999998</v>
      </c>
      <c r="N733" s="17">
        <f t="shared" si="116"/>
        <v>11.634413000000052</v>
      </c>
      <c r="O733" s="32">
        <f t="shared" si="117"/>
        <v>2.7700983333333457E-2</v>
      </c>
      <c r="Q733" s="54">
        <f>Таблица25544[[#This Row],[Витрина]]*15%</f>
        <v>63</v>
      </c>
      <c r="R733" s="56">
        <f>Таблица25544[[#This Row],[Витрина]]-Q733</f>
        <v>357</v>
      </c>
      <c r="S733" s="57">
        <f>Таблица25544[[#This Row],[Витрина]]*10%</f>
        <v>42</v>
      </c>
      <c r="T733" s="56">
        <f>Таблица25544[[#This Row],[Витрина]]-(Q733+S733)</f>
        <v>315</v>
      </c>
    </row>
    <row r="734" spans="1:20" hidden="1">
      <c r="A734" s="37" t="s">
        <v>667</v>
      </c>
      <c r="B734" s="10">
        <v>298</v>
      </c>
      <c r="C734" s="10">
        <v>599</v>
      </c>
      <c r="D734" s="17">
        <f t="shared" si="110"/>
        <v>271.59199999999998</v>
      </c>
      <c r="E734" s="41">
        <v>0.24</v>
      </c>
      <c r="F734" s="33">
        <f t="shared" si="111"/>
        <v>143.76</v>
      </c>
      <c r="G734" s="22">
        <v>1.7999999999999999E-2</v>
      </c>
      <c r="H734" s="17">
        <f t="shared" si="112"/>
        <v>10.782</v>
      </c>
      <c r="I734" s="13">
        <v>117.05</v>
      </c>
      <c r="J734" s="14">
        <v>0</v>
      </c>
      <c r="K734" s="17">
        <f t="shared" si="113"/>
        <v>0</v>
      </c>
      <c r="L734" s="17">
        <f t="shared" si="114"/>
        <v>5.99</v>
      </c>
      <c r="M734" s="17">
        <f t="shared" si="115"/>
        <v>6.3189743999999992</v>
      </c>
      <c r="N734" s="17">
        <f t="shared" si="116"/>
        <v>17.099025600000004</v>
      </c>
      <c r="O734" s="32">
        <f t="shared" si="117"/>
        <v>2.8545952587646084E-2</v>
      </c>
      <c r="Q734" s="54">
        <f>Таблица25544[[#This Row],[Витрина]]*15%</f>
        <v>89.85</v>
      </c>
      <c r="R734" s="56">
        <f>Таблица25544[[#This Row],[Витрина]]-Q734</f>
        <v>509.15</v>
      </c>
      <c r="S734" s="57">
        <f>Таблица25544[[#This Row],[Витрина]]*10%</f>
        <v>59.900000000000006</v>
      </c>
      <c r="T734" s="56">
        <f>Таблица25544[[#This Row],[Витрина]]-(Q734+S734)</f>
        <v>449.25</v>
      </c>
    </row>
    <row r="735" spans="1:20" hidden="1">
      <c r="A735" s="19" t="s">
        <v>668</v>
      </c>
      <c r="B735" s="10">
        <v>250</v>
      </c>
      <c r="C735" s="10">
        <v>530</v>
      </c>
      <c r="D735" s="17">
        <f t="shared" si="110"/>
        <v>253.78999999999996</v>
      </c>
      <c r="E735" s="41">
        <v>0.24</v>
      </c>
      <c r="F735" s="33">
        <f t="shared" si="111"/>
        <v>127.19999999999999</v>
      </c>
      <c r="G735" s="22">
        <v>1.7999999999999999E-2</v>
      </c>
      <c r="H735" s="17">
        <f t="shared" si="112"/>
        <v>9.5399999999999991</v>
      </c>
      <c r="I735" s="13">
        <v>117.05</v>
      </c>
      <c r="J735" s="14">
        <v>0</v>
      </c>
      <c r="K735" s="17">
        <f t="shared" si="113"/>
        <v>0</v>
      </c>
      <c r="L735" s="17">
        <f t="shared" si="114"/>
        <v>5.3</v>
      </c>
      <c r="M735" s="17">
        <f t="shared" si="115"/>
        <v>5.3308530000000003</v>
      </c>
      <c r="N735" s="17">
        <f t="shared" si="116"/>
        <v>15.579147000000034</v>
      </c>
      <c r="O735" s="32">
        <f t="shared" si="117"/>
        <v>2.9394616981132139E-2</v>
      </c>
      <c r="Q735" s="54">
        <f>Таблица25544[[#This Row],[Витрина]]*15%</f>
        <v>79.5</v>
      </c>
      <c r="R735" s="56">
        <f>Таблица25544[[#This Row],[Витрина]]-Q735</f>
        <v>450.5</v>
      </c>
      <c r="S735" s="57">
        <f>Таблица25544[[#This Row],[Витрина]]*10%</f>
        <v>53</v>
      </c>
      <c r="T735" s="56">
        <f>Таблица25544[[#This Row],[Витрина]]-(Q735+S735)</f>
        <v>397.5</v>
      </c>
    </row>
    <row r="736" spans="1:20" hidden="1">
      <c r="A736" s="37" t="s">
        <v>669</v>
      </c>
      <c r="B736" s="10">
        <v>330</v>
      </c>
      <c r="C736" s="10">
        <v>645</v>
      </c>
      <c r="D736" s="17">
        <f t="shared" si="110"/>
        <v>283.45999999999998</v>
      </c>
      <c r="E736" s="41">
        <v>0.24</v>
      </c>
      <c r="F736" s="33">
        <f t="shared" si="111"/>
        <v>154.79999999999998</v>
      </c>
      <c r="G736" s="22">
        <v>1.7999999999999999E-2</v>
      </c>
      <c r="H736" s="17">
        <f t="shared" si="112"/>
        <v>11.61</v>
      </c>
      <c r="I736" s="13">
        <v>117.05</v>
      </c>
      <c r="J736" s="14">
        <v>0</v>
      </c>
      <c r="K736" s="17">
        <f t="shared" si="113"/>
        <v>0</v>
      </c>
      <c r="L736" s="17">
        <f t="shared" si="114"/>
        <v>6.45</v>
      </c>
      <c r="M736" s="17">
        <f t="shared" si="115"/>
        <v>6.977722</v>
      </c>
      <c r="N736" s="17">
        <f t="shared" si="116"/>
        <v>18.112277999999947</v>
      </c>
      <c r="O736" s="32">
        <f t="shared" si="117"/>
        <v>2.8081051162790614E-2</v>
      </c>
      <c r="Q736" s="54">
        <f>Таблица25544[[#This Row],[Витрина]]*15%</f>
        <v>96.75</v>
      </c>
      <c r="R736" s="56">
        <f>Таблица25544[[#This Row],[Витрина]]-Q736</f>
        <v>548.25</v>
      </c>
      <c r="S736" s="57">
        <f>Таблица25544[[#This Row],[Витрина]]*10%</f>
        <v>64.5</v>
      </c>
      <c r="T736" s="56">
        <f>Таблица25544[[#This Row],[Витрина]]-(Q736+S736)</f>
        <v>483.75</v>
      </c>
    </row>
    <row r="737" spans="1:20" hidden="1">
      <c r="A737" s="37" t="s">
        <v>670</v>
      </c>
      <c r="B737" s="10">
        <v>175</v>
      </c>
      <c r="C737" s="10">
        <v>420</v>
      </c>
      <c r="D737" s="17">
        <f t="shared" si="110"/>
        <v>225.41</v>
      </c>
      <c r="E737" s="41">
        <v>0.24</v>
      </c>
      <c r="F737" s="33">
        <f t="shared" si="111"/>
        <v>100.8</v>
      </c>
      <c r="G737" s="22">
        <v>1.7999999999999999E-2</v>
      </c>
      <c r="H737" s="17">
        <f t="shared" si="112"/>
        <v>7.56</v>
      </c>
      <c r="I737" s="13">
        <v>117.05</v>
      </c>
      <c r="J737" s="14">
        <v>0</v>
      </c>
      <c r="K737" s="17">
        <f t="shared" si="113"/>
        <v>0</v>
      </c>
      <c r="L737" s="17">
        <f t="shared" si="114"/>
        <v>4.2</v>
      </c>
      <c r="M737" s="17">
        <f t="shared" si="115"/>
        <v>3.7555869999999998</v>
      </c>
      <c r="N737" s="17">
        <f t="shared" si="116"/>
        <v>11.634413000000052</v>
      </c>
      <c r="O737" s="32">
        <f t="shared" si="117"/>
        <v>2.7700983333333457E-2</v>
      </c>
      <c r="Q737" s="54">
        <f>Таблица25544[[#This Row],[Витрина]]*15%</f>
        <v>63</v>
      </c>
      <c r="R737" s="56">
        <f>Таблица25544[[#This Row],[Витрина]]-Q737</f>
        <v>357</v>
      </c>
      <c r="S737" s="57">
        <f>Таблица25544[[#This Row],[Витрина]]*10%</f>
        <v>42</v>
      </c>
      <c r="T737" s="56">
        <f>Таблица25544[[#This Row],[Витрина]]-(Q737+S737)</f>
        <v>315</v>
      </c>
    </row>
    <row r="738" spans="1:20" hidden="1">
      <c r="A738" s="37" t="s">
        <v>671</v>
      </c>
      <c r="B738" s="10">
        <v>298</v>
      </c>
      <c r="C738" s="10">
        <v>599</v>
      </c>
      <c r="D738" s="17">
        <f t="shared" si="110"/>
        <v>271.59199999999998</v>
      </c>
      <c r="E738" s="41">
        <v>0.24</v>
      </c>
      <c r="F738" s="33">
        <f t="shared" si="111"/>
        <v>143.76</v>
      </c>
      <c r="G738" s="22">
        <v>1.7999999999999999E-2</v>
      </c>
      <c r="H738" s="17">
        <f t="shared" si="112"/>
        <v>10.782</v>
      </c>
      <c r="I738" s="13">
        <v>117.05</v>
      </c>
      <c r="J738" s="14">
        <v>0</v>
      </c>
      <c r="K738" s="17">
        <f t="shared" si="113"/>
        <v>0</v>
      </c>
      <c r="L738" s="17">
        <f t="shared" si="114"/>
        <v>5.99</v>
      </c>
      <c r="M738" s="17">
        <f t="shared" si="115"/>
        <v>6.3189743999999992</v>
      </c>
      <c r="N738" s="17">
        <f t="shared" si="116"/>
        <v>17.099025600000004</v>
      </c>
      <c r="O738" s="32">
        <f t="shared" si="117"/>
        <v>2.8545952587646084E-2</v>
      </c>
      <c r="Q738" s="54">
        <f>Таблица25544[[#This Row],[Витрина]]*15%</f>
        <v>89.85</v>
      </c>
      <c r="R738" s="56">
        <f>Таблица25544[[#This Row],[Витрина]]-Q738</f>
        <v>509.15</v>
      </c>
      <c r="S738" s="57">
        <f>Таблица25544[[#This Row],[Витрина]]*10%</f>
        <v>59.900000000000006</v>
      </c>
      <c r="T738" s="56">
        <f>Таблица25544[[#This Row],[Витрина]]-(Q738+S738)</f>
        <v>449.25</v>
      </c>
    </row>
    <row r="739" spans="1:20" hidden="1">
      <c r="A739" s="37" t="s">
        <v>672</v>
      </c>
      <c r="B739" s="10">
        <v>250</v>
      </c>
      <c r="C739" s="10">
        <v>530</v>
      </c>
      <c r="D739" s="17">
        <f t="shared" si="110"/>
        <v>253.78999999999996</v>
      </c>
      <c r="E739" s="41">
        <v>0.24</v>
      </c>
      <c r="F739" s="33">
        <f t="shared" si="111"/>
        <v>127.19999999999999</v>
      </c>
      <c r="G739" s="22">
        <v>1.7999999999999999E-2</v>
      </c>
      <c r="H739" s="17">
        <f t="shared" si="112"/>
        <v>9.5399999999999991</v>
      </c>
      <c r="I739" s="13">
        <v>117.05</v>
      </c>
      <c r="J739" s="14">
        <v>0</v>
      </c>
      <c r="K739" s="17">
        <f t="shared" si="113"/>
        <v>0</v>
      </c>
      <c r="L739" s="17">
        <f t="shared" si="114"/>
        <v>5.3</v>
      </c>
      <c r="M739" s="17">
        <f t="shared" si="115"/>
        <v>5.3308530000000003</v>
      </c>
      <c r="N739" s="17">
        <f t="shared" si="116"/>
        <v>15.579147000000034</v>
      </c>
      <c r="O739" s="32">
        <f t="shared" si="117"/>
        <v>2.9394616981132139E-2</v>
      </c>
      <c r="Q739" s="54">
        <f>Таблица25544[[#This Row],[Витрина]]*15%</f>
        <v>79.5</v>
      </c>
      <c r="R739" s="56">
        <f>Таблица25544[[#This Row],[Витрина]]-Q739</f>
        <v>450.5</v>
      </c>
      <c r="S739" s="57">
        <f>Таблица25544[[#This Row],[Витрина]]*10%</f>
        <v>53</v>
      </c>
      <c r="T739" s="56">
        <f>Таблица25544[[#This Row],[Витрина]]-(Q739+S739)</f>
        <v>397.5</v>
      </c>
    </row>
    <row r="740" spans="1:20" hidden="1">
      <c r="A740" s="37" t="s">
        <v>673</v>
      </c>
      <c r="B740" s="10">
        <v>330</v>
      </c>
      <c r="C740" s="10">
        <v>646</v>
      </c>
      <c r="D740" s="17">
        <f t="shared" si="110"/>
        <v>283.71799999999996</v>
      </c>
      <c r="E740" s="41">
        <v>0.24</v>
      </c>
      <c r="F740" s="33">
        <f t="shared" si="111"/>
        <v>155.04</v>
      </c>
      <c r="G740" s="22">
        <v>1.7999999999999999E-2</v>
      </c>
      <c r="H740" s="17">
        <f t="shared" si="112"/>
        <v>11.627999999999998</v>
      </c>
      <c r="I740" s="13">
        <v>117.05</v>
      </c>
      <c r="J740" s="14">
        <v>0</v>
      </c>
      <c r="K740" s="17">
        <f t="shared" si="113"/>
        <v>0</v>
      </c>
      <c r="L740" s="17">
        <f t="shared" si="114"/>
        <v>6.46</v>
      </c>
      <c r="M740" s="17">
        <f t="shared" si="115"/>
        <v>6.9920425999999996</v>
      </c>
      <c r="N740" s="17">
        <f t="shared" si="116"/>
        <v>18.829957400000012</v>
      </c>
      <c r="O740" s="32">
        <f t="shared" si="117"/>
        <v>2.9148540866873084E-2</v>
      </c>
      <c r="Q740" s="54">
        <f>Таблица25544[[#This Row],[Витрина]]*15%</f>
        <v>96.899999999999991</v>
      </c>
      <c r="R740" s="56">
        <f>Таблица25544[[#This Row],[Витрина]]-Q740</f>
        <v>549.1</v>
      </c>
      <c r="S740" s="57">
        <f>Таблица25544[[#This Row],[Витрина]]*10%</f>
        <v>64.600000000000009</v>
      </c>
      <c r="T740" s="56">
        <f>Таблица25544[[#This Row],[Витрина]]-(Q740+S740)</f>
        <v>484.5</v>
      </c>
    </row>
    <row r="741" spans="1:20" hidden="1">
      <c r="A741" s="37" t="s">
        <v>674</v>
      </c>
      <c r="B741" s="10">
        <v>180</v>
      </c>
      <c r="C741" s="10">
        <v>430</v>
      </c>
      <c r="D741" s="17">
        <f t="shared" si="110"/>
        <v>227.99</v>
      </c>
      <c r="E741" s="41">
        <v>0.24</v>
      </c>
      <c r="F741" s="33">
        <f t="shared" si="111"/>
        <v>103.2</v>
      </c>
      <c r="G741" s="22">
        <v>1.7999999999999999E-2</v>
      </c>
      <c r="H741" s="17">
        <f t="shared" si="112"/>
        <v>7.7399999999999993</v>
      </c>
      <c r="I741" s="13">
        <v>117.05</v>
      </c>
      <c r="J741" s="14">
        <v>0</v>
      </c>
      <c r="K741" s="17">
        <f t="shared" si="113"/>
        <v>0</v>
      </c>
      <c r="L741" s="17">
        <f t="shared" si="114"/>
        <v>4.3</v>
      </c>
      <c r="M741" s="17">
        <f t="shared" si="115"/>
        <v>3.8987929999999995</v>
      </c>
      <c r="N741" s="17">
        <f t="shared" si="116"/>
        <v>13.811206999999968</v>
      </c>
      <c r="O741" s="32">
        <f t="shared" si="117"/>
        <v>3.211908604651155E-2</v>
      </c>
      <c r="Q741" s="54">
        <f>Таблица25544[[#This Row],[Витрина]]*15%</f>
        <v>64.5</v>
      </c>
      <c r="R741" s="56">
        <f>Таблица25544[[#This Row],[Витрина]]-Q741</f>
        <v>365.5</v>
      </c>
      <c r="S741" s="57">
        <f>Таблица25544[[#This Row],[Витрина]]*10%</f>
        <v>43</v>
      </c>
      <c r="T741" s="56">
        <f>Таблица25544[[#This Row],[Витрина]]-(Q741+S741)</f>
        <v>322.5</v>
      </c>
    </row>
    <row r="742" spans="1:20" hidden="1">
      <c r="A742" s="37" t="s">
        <v>675</v>
      </c>
      <c r="B742" s="10">
        <v>180</v>
      </c>
      <c r="C742" s="10">
        <v>430</v>
      </c>
      <c r="D742" s="13">
        <f t="shared" si="110"/>
        <v>227.99</v>
      </c>
      <c r="E742" s="41">
        <v>0.24</v>
      </c>
      <c r="F742" s="13">
        <f t="shared" si="111"/>
        <v>103.2</v>
      </c>
      <c r="G742" s="22">
        <v>1.7999999999999999E-2</v>
      </c>
      <c r="H742" s="13">
        <f t="shared" si="112"/>
        <v>7.7399999999999993</v>
      </c>
      <c r="I742" s="13">
        <v>117.05</v>
      </c>
      <c r="J742" s="14">
        <v>0</v>
      </c>
      <c r="K742" s="17">
        <f t="shared" si="113"/>
        <v>0</v>
      </c>
      <c r="L742" s="17">
        <f t="shared" si="114"/>
        <v>4.3</v>
      </c>
      <c r="M742" s="13">
        <f t="shared" si="115"/>
        <v>3.8987929999999995</v>
      </c>
      <c r="N742" s="17">
        <f t="shared" si="116"/>
        <v>13.811206999999968</v>
      </c>
      <c r="O742" s="32">
        <f t="shared" si="117"/>
        <v>3.211908604651155E-2</v>
      </c>
      <c r="Q742" s="54">
        <f>Таблица25544[[#This Row],[Витрина]]*15%</f>
        <v>64.5</v>
      </c>
      <c r="R742" s="56">
        <f>Таблица25544[[#This Row],[Витрина]]-Q742</f>
        <v>365.5</v>
      </c>
      <c r="S742" s="57">
        <f>Таблица25544[[#This Row],[Витрина]]*10%</f>
        <v>43</v>
      </c>
      <c r="T742" s="56">
        <f>Таблица25544[[#This Row],[Витрина]]-(Q742+S742)</f>
        <v>322.5</v>
      </c>
    </row>
    <row r="743" spans="1:20">
      <c r="D743" s="11" t="str">
        <f t="shared" si="110"/>
        <v/>
      </c>
      <c r="E743" s="14"/>
      <c r="F743" s="13" t="str">
        <f t="shared" si="111"/>
        <v/>
      </c>
      <c r="G743" s="22">
        <v>1.7999999999999999E-2</v>
      </c>
      <c r="H743" s="13" t="str">
        <f t="shared" si="112"/>
        <v/>
      </c>
      <c r="I743" s="11"/>
      <c r="J743" s="14">
        <v>0</v>
      </c>
      <c r="K743" s="15" t="str">
        <f t="shared" si="113"/>
        <v/>
      </c>
      <c r="L743" s="16">
        <f t="shared" si="114"/>
        <v>0</v>
      </c>
      <c r="M743" s="11" t="str">
        <f t="shared" si="115"/>
        <v/>
      </c>
      <c r="N743" s="17" t="str">
        <f t="shared" si="116"/>
        <v/>
      </c>
      <c r="O743" s="18" t="str">
        <f t="shared" si="117"/>
        <v/>
      </c>
      <c r="Q743" s="54">
        <f>Таблица25544[[#This Row],[Витрина]]*15%</f>
        <v>0</v>
      </c>
      <c r="R743" s="56">
        <f>Таблица25544[[#This Row],[Витрина]]-Q743</f>
        <v>0</v>
      </c>
      <c r="S743" s="57">
        <f>Таблица25544[[#This Row],[Витрина]]*10%</f>
        <v>0</v>
      </c>
      <c r="T743" s="56">
        <f>Таблица25544[[#This Row],[Витрина]]-(Q743+S743)</f>
        <v>0</v>
      </c>
    </row>
    <row r="744" spans="1:20">
      <c r="D744" s="11" t="str">
        <f t="shared" si="110"/>
        <v/>
      </c>
      <c r="E744" s="14"/>
      <c r="F744" s="13" t="str">
        <f t="shared" si="111"/>
        <v/>
      </c>
      <c r="G744" s="22">
        <v>1.7999999999999999E-2</v>
      </c>
      <c r="H744" s="13" t="str">
        <f t="shared" si="112"/>
        <v/>
      </c>
      <c r="I744" s="11"/>
      <c r="J744" s="14">
        <v>0</v>
      </c>
      <c r="K744" s="15" t="str">
        <f t="shared" si="113"/>
        <v/>
      </c>
      <c r="L744" s="16">
        <f t="shared" si="114"/>
        <v>0</v>
      </c>
      <c r="M744" s="11" t="str">
        <f t="shared" si="115"/>
        <v/>
      </c>
      <c r="N744" s="17" t="str">
        <f t="shared" si="116"/>
        <v/>
      </c>
      <c r="O744" s="18" t="str">
        <f t="shared" si="117"/>
        <v/>
      </c>
      <c r="Q744" s="54">
        <f>Таблица25544[[#This Row],[Витрина]]*15%</f>
        <v>0</v>
      </c>
      <c r="R744" s="56">
        <f>Таблица25544[[#This Row],[Витрина]]-Q744</f>
        <v>0</v>
      </c>
      <c r="S744" s="57">
        <f>Таблица25544[[#This Row],[Витрина]]*10%</f>
        <v>0</v>
      </c>
      <c r="T744" s="56">
        <f>Таблица25544[[#This Row],[Витрина]]-(Q744+S744)</f>
        <v>0</v>
      </c>
    </row>
    <row r="745" spans="1:20">
      <c r="D745" s="11" t="str">
        <f t="shared" si="110"/>
        <v/>
      </c>
      <c r="E745" s="14"/>
      <c r="F745" s="13" t="str">
        <f t="shared" si="111"/>
        <v/>
      </c>
      <c r="G745" s="22">
        <v>1.7999999999999999E-2</v>
      </c>
      <c r="H745" s="13" t="str">
        <f t="shared" si="112"/>
        <v/>
      </c>
      <c r="I745" s="11"/>
      <c r="J745" s="14">
        <v>0</v>
      </c>
      <c r="K745" s="15" t="str">
        <f t="shared" si="113"/>
        <v/>
      </c>
      <c r="L745" s="16">
        <f t="shared" si="114"/>
        <v>0</v>
      </c>
      <c r="M745" s="11" t="str">
        <f t="shared" si="115"/>
        <v/>
      </c>
      <c r="N745" s="17" t="str">
        <f t="shared" si="116"/>
        <v/>
      </c>
      <c r="O745" s="18" t="str">
        <f t="shared" si="117"/>
        <v/>
      </c>
      <c r="Q745" s="54">
        <f>Таблица25544[[#This Row],[Витрина]]*15%</f>
        <v>0</v>
      </c>
      <c r="R745" s="56">
        <f>Таблица25544[[#This Row],[Витрина]]-Q745</f>
        <v>0</v>
      </c>
      <c r="S745" s="57">
        <f>Таблица25544[[#This Row],[Витрина]]*10%</f>
        <v>0</v>
      </c>
      <c r="T745" s="56">
        <f>Таблица25544[[#This Row],[Витрина]]-(Q745+S745)</f>
        <v>0</v>
      </c>
    </row>
    <row r="746" spans="1:20">
      <c r="D746" s="11" t="str">
        <f t="shared" si="110"/>
        <v/>
      </c>
      <c r="E746" s="14"/>
      <c r="F746" s="13" t="str">
        <f t="shared" si="111"/>
        <v/>
      </c>
      <c r="G746" s="22">
        <v>1.7999999999999999E-2</v>
      </c>
      <c r="H746" s="13" t="str">
        <f t="shared" si="112"/>
        <v/>
      </c>
      <c r="I746" s="11"/>
      <c r="J746" s="14">
        <v>0</v>
      </c>
      <c r="K746" s="15" t="str">
        <f t="shared" si="113"/>
        <v/>
      </c>
      <c r="L746" s="16">
        <f t="shared" si="114"/>
        <v>0</v>
      </c>
      <c r="M746" s="11" t="str">
        <f t="shared" si="115"/>
        <v/>
      </c>
      <c r="N746" s="17" t="str">
        <f t="shared" si="116"/>
        <v/>
      </c>
      <c r="O746" s="18" t="str">
        <f t="shared" si="117"/>
        <v/>
      </c>
      <c r="Q746" s="54">
        <f>Таблица25544[[#This Row],[Витрина]]*15%</f>
        <v>0</v>
      </c>
      <c r="R746" s="56">
        <f>Таблица25544[[#This Row],[Витрина]]-Q746</f>
        <v>0</v>
      </c>
      <c r="S746" s="57">
        <f>Таблица25544[[#This Row],[Витрина]]*10%</f>
        <v>0</v>
      </c>
      <c r="T746" s="56">
        <f>Таблица25544[[#This Row],[Витрина]]-(Q746+S746)</f>
        <v>0</v>
      </c>
    </row>
    <row r="747" spans="1:20">
      <c r="D747" s="11" t="str">
        <f t="shared" si="110"/>
        <v/>
      </c>
      <c r="E747" s="14"/>
      <c r="F747" s="13" t="str">
        <f t="shared" si="111"/>
        <v/>
      </c>
      <c r="G747" s="22">
        <v>1.7999999999999999E-2</v>
      </c>
      <c r="H747" s="13" t="str">
        <f t="shared" si="112"/>
        <v/>
      </c>
      <c r="I747" s="11"/>
      <c r="J747" s="14">
        <v>0</v>
      </c>
      <c r="K747" s="15" t="str">
        <f t="shared" si="113"/>
        <v/>
      </c>
      <c r="L747" s="16">
        <f t="shared" si="114"/>
        <v>0</v>
      </c>
      <c r="M747" s="11" t="str">
        <f t="shared" si="115"/>
        <v/>
      </c>
      <c r="N747" s="17" t="str">
        <f t="shared" si="116"/>
        <v/>
      </c>
      <c r="O747" s="18" t="str">
        <f t="shared" si="117"/>
        <v/>
      </c>
      <c r="Q747" s="54">
        <f>Таблица25544[[#This Row],[Витрина]]*15%</f>
        <v>0</v>
      </c>
      <c r="R747" s="56">
        <f>Таблица25544[[#This Row],[Витрина]]-Q747</f>
        <v>0</v>
      </c>
      <c r="S747" s="57">
        <f>Таблица25544[[#This Row],[Витрина]]*10%</f>
        <v>0</v>
      </c>
      <c r="T747" s="56">
        <f>Таблица25544[[#This Row],[Витрина]]-(Q747+S747)</f>
        <v>0</v>
      </c>
    </row>
    <row r="748" spans="1:20">
      <c r="D748" s="11" t="str">
        <f t="shared" si="110"/>
        <v/>
      </c>
      <c r="E748" s="14"/>
      <c r="F748" s="13" t="str">
        <f t="shared" si="111"/>
        <v/>
      </c>
      <c r="G748" s="22">
        <v>1.7999999999999999E-2</v>
      </c>
      <c r="H748" s="13" t="str">
        <f t="shared" si="112"/>
        <v/>
      </c>
      <c r="I748" s="11"/>
      <c r="J748" s="14">
        <v>0</v>
      </c>
      <c r="K748" s="15" t="str">
        <f t="shared" si="113"/>
        <v/>
      </c>
      <c r="L748" s="16">
        <f t="shared" si="114"/>
        <v>0</v>
      </c>
      <c r="M748" s="11" t="str">
        <f t="shared" si="115"/>
        <v/>
      </c>
      <c r="N748" s="17" t="str">
        <f t="shared" si="116"/>
        <v/>
      </c>
      <c r="O748" s="18" t="str">
        <f t="shared" si="117"/>
        <v/>
      </c>
      <c r="Q748" s="54">
        <f>Таблица25544[[#This Row],[Витрина]]*15%</f>
        <v>0</v>
      </c>
      <c r="R748" s="56">
        <f>Таблица25544[[#This Row],[Витрина]]-Q748</f>
        <v>0</v>
      </c>
      <c r="S748" s="57">
        <f>Таблица25544[[#This Row],[Витрина]]*10%</f>
        <v>0</v>
      </c>
      <c r="T748" s="56">
        <f>Таблица25544[[#This Row],[Витрина]]-(Q748+S748)</f>
        <v>0</v>
      </c>
    </row>
    <row r="749" spans="1:20">
      <c r="D749" s="11" t="str">
        <f t="shared" si="110"/>
        <v/>
      </c>
      <c r="E749" s="14"/>
      <c r="F749" s="13" t="str">
        <f t="shared" si="111"/>
        <v/>
      </c>
      <c r="G749" s="22">
        <v>1.7999999999999999E-2</v>
      </c>
      <c r="H749" s="13" t="str">
        <f t="shared" si="112"/>
        <v/>
      </c>
      <c r="I749" s="11"/>
      <c r="J749" s="14">
        <v>0</v>
      </c>
      <c r="K749" s="15" t="str">
        <f t="shared" si="113"/>
        <v/>
      </c>
      <c r="L749" s="16">
        <f t="shared" si="114"/>
        <v>0</v>
      </c>
      <c r="M749" s="11" t="str">
        <f t="shared" si="115"/>
        <v/>
      </c>
      <c r="N749" s="17" t="str">
        <f t="shared" si="116"/>
        <v/>
      </c>
      <c r="O749" s="18" t="str">
        <f t="shared" si="117"/>
        <v/>
      </c>
      <c r="Q749" s="54">
        <f>Таблица25544[[#This Row],[Витрина]]*15%</f>
        <v>0</v>
      </c>
      <c r="R749" s="56">
        <f>Таблица25544[[#This Row],[Витрина]]-Q749</f>
        <v>0</v>
      </c>
      <c r="S749" s="57">
        <f>Таблица25544[[#This Row],[Витрина]]*10%</f>
        <v>0</v>
      </c>
      <c r="T749" s="56">
        <f>Таблица25544[[#This Row],[Витрина]]-(Q749+S749)</f>
        <v>0</v>
      </c>
    </row>
    <row r="750" spans="1:20">
      <c r="D750" s="11" t="str">
        <f t="shared" si="110"/>
        <v/>
      </c>
      <c r="E750" s="14"/>
      <c r="F750" s="13" t="str">
        <f t="shared" si="111"/>
        <v/>
      </c>
      <c r="G750" s="22">
        <v>1.7999999999999999E-2</v>
      </c>
      <c r="H750" s="13" t="str">
        <f t="shared" si="112"/>
        <v/>
      </c>
      <c r="I750" s="11"/>
      <c r="J750" s="14">
        <v>0</v>
      </c>
      <c r="K750" s="15" t="str">
        <f t="shared" si="113"/>
        <v/>
      </c>
      <c r="L750" s="16">
        <f t="shared" si="114"/>
        <v>0</v>
      </c>
      <c r="M750" s="11" t="str">
        <f t="shared" si="115"/>
        <v/>
      </c>
      <c r="N750" s="17" t="str">
        <f t="shared" si="116"/>
        <v/>
      </c>
      <c r="O750" s="18" t="str">
        <f t="shared" si="117"/>
        <v/>
      </c>
      <c r="Q750" s="54">
        <f>Таблица25544[[#This Row],[Витрина]]*15%</f>
        <v>0</v>
      </c>
      <c r="R750" s="56">
        <f>Таблица25544[[#This Row],[Витрина]]-Q750</f>
        <v>0</v>
      </c>
      <c r="S750" s="57">
        <f>Таблица25544[[#This Row],[Витрина]]*10%</f>
        <v>0</v>
      </c>
      <c r="T750" s="56">
        <f>Таблица25544[[#This Row],[Витрина]]-(Q750+S750)</f>
        <v>0</v>
      </c>
    </row>
    <row r="751" spans="1:20">
      <c r="D751" s="11" t="str">
        <f t="shared" si="110"/>
        <v/>
      </c>
      <c r="E751" s="14"/>
      <c r="F751" s="13" t="str">
        <f t="shared" si="111"/>
        <v/>
      </c>
      <c r="G751" s="22">
        <v>1.7999999999999999E-2</v>
      </c>
      <c r="H751" s="13" t="str">
        <f t="shared" si="112"/>
        <v/>
      </c>
      <c r="I751" s="11"/>
      <c r="J751" s="14">
        <v>0</v>
      </c>
      <c r="K751" s="15" t="str">
        <f t="shared" si="113"/>
        <v/>
      </c>
      <c r="L751" s="16">
        <f t="shared" si="114"/>
        <v>0</v>
      </c>
      <c r="M751" s="11" t="str">
        <f t="shared" si="115"/>
        <v/>
      </c>
      <c r="N751" s="17" t="str">
        <f t="shared" si="116"/>
        <v/>
      </c>
      <c r="O751" s="18" t="str">
        <f t="shared" si="117"/>
        <v/>
      </c>
      <c r="Q751" s="54">
        <f>Таблица25544[[#This Row],[Витрина]]*15%</f>
        <v>0</v>
      </c>
      <c r="R751" s="56">
        <f>Таблица25544[[#This Row],[Витрина]]-Q751</f>
        <v>0</v>
      </c>
      <c r="S751" s="57">
        <f>Таблица25544[[#This Row],[Витрина]]*10%</f>
        <v>0</v>
      </c>
      <c r="T751" s="56">
        <f>Таблица25544[[#This Row],[Витрина]]-(Q751+S751)</f>
        <v>0</v>
      </c>
    </row>
    <row r="752" spans="1:20">
      <c r="D752" s="11" t="str">
        <f t="shared" si="110"/>
        <v/>
      </c>
      <c r="E752" s="14"/>
      <c r="F752" s="13" t="str">
        <f t="shared" si="111"/>
        <v/>
      </c>
      <c r="G752" s="22">
        <v>1.7999999999999999E-2</v>
      </c>
      <c r="H752" s="13" t="str">
        <f t="shared" si="112"/>
        <v/>
      </c>
      <c r="I752" s="11"/>
      <c r="J752" s="14">
        <v>0</v>
      </c>
      <c r="K752" s="15" t="str">
        <f t="shared" si="113"/>
        <v/>
      </c>
      <c r="L752" s="16">
        <f t="shared" si="114"/>
        <v>0</v>
      </c>
      <c r="M752" s="11" t="str">
        <f t="shared" si="115"/>
        <v/>
      </c>
      <c r="N752" s="17" t="str">
        <f t="shared" si="116"/>
        <v/>
      </c>
      <c r="O752" s="18" t="str">
        <f t="shared" si="117"/>
        <v/>
      </c>
      <c r="Q752" s="54">
        <f>Таблица25544[[#This Row],[Витрина]]*15%</f>
        <v>0</v>
      </c>
      <c r="R752" s="56">
        <f>Таблица25544[[#This Row],[Витрина]]-Q752</f>
        <v>0</v>
      </c>
      <c r="S752" s="57">
        <f>Таблица25544[[#This Row],[Витрина]]*10%</f>
        <v>0</v>
      </c>
      <c r="T752" s="56">
        <f>Таблица25544[[#This Row],[Витрина]]-(Q752+S752)</f>
        <v>0</v>
      </c>
    </row>
    <row r="753" spans="1:20">
      <c r="D753" s="11" t="str">
        <f t="shared" si="110"/>
        <v/>
      </c>
      <c r="E753" s="14"/>
      <c r="F753" s="13" t="str">
        <f t="shared" si="111"/>
        <v/>
      </c>
      <c r="G753" s="22">
        <v>1.7999999999999999E-2</v>
      </c>
      <c r="H753" s="13" t="str">
        <f t="shared" si="112"/>
        <v/>
      </c>
      <c r="I753" s="11"/>
      <c r="J753" s="14">
        <v>0</v>
      </c>
      <c r="K753" s="15" t="str">
        <f t="shared" si="113"/>
        <v/>
      </c>
      <c r="L753" s="16">
        <f t="shared" si="114"/>
        <v>0</v>
      </c>
      <c r="M753" s="11" t="str">
        <f t="shared" si="115"/>
        <v/>
      </c>
      <c r="N753" s="17" t="str">
        <f t="shared" si="116"/>
        <v/>
      </c>
      <c r="O753" s="18" t="str">
        <f t="shared" si="117"/>
        <v/>
      </c>
      <c r="Q753" s="54">
        <f>Таблица25544[[#This Row],[Витрина]]*15%</f>
        <v>0</v>
      </c>
      <c r="R753" s="56">
        <f>Таблица25544[[#This Row],[Витрина]]-Q753</f>
        <v>0</v>
      </c>
      <c r="S753" s="57">
        <f>Таблица25544[[#This Row],[Витрина]]*10%</f>
        <v>0</v>
      </c>
      <c r="T753" s="56">
        <f>Таблица25544[[#This Row],[Витрина]]-(Q753+S753)</f>
        <v>0</v>
      </c>
    </row>
    <row r="754" spans="1:20">
      <c r="D754" s="11" t="str">
        <f t="shared" si="110"/>
        <v/>
      </c>
      <c r="E754" s="14"/>
      <c r="F754" s="13" t="str">
        <f t="shared" si="111"/>
        <v/>
      </c>
      <c r="G754" s="22">
        <v>1.7999999999999999E-2</v>
      </c>
      <c r="H754" s="13" t="str">
        <f t="shared" si="112"/>
        <v/>
      </c>
      <c r="I754" s="11"/>
      <c r="J754" s="14">
        <v>0</v>
      </c>
      <c r="K754" s="15" t="str">
        <f t="shared" si="113"/>
        <v/>
      </c>
      <c r="L754" s="16">
        <f t="shared" si="114"/>
        <v>0</v>
      </c>
      <c r="M754" s="11" t="str">
        <f t="shared" si="115"/>
        <v/>
      </c>
      <c r="N754" s="17" t="str">
        <f t="shared" si="116"/>
        <v/>
      </c>
      <c r="O754" s="18" t="str">
        <f t="shared" si="117"/>
        <v/>
      </c>
      <c r="Q754" s="54">
        <f>Таблица25544[[#This Row],[Витрина]]*15%</f>
        <v>0</v>
      </c>
      <c r="R754" s="56">
        <f>Таблица25544[[#This Row],[Витрина]]-Q754</f>
        <v>0</v>
      </c>
      <c r="S754" s="57">
        <f>Таблица25544[[#This Row],[Витрина]]*10%</f>
        <v>0</v>
      </c>
      <c r="T754" s="56">
        <f>Таблица25544[[#This Row],[Витрина]]-(Q754+S754)</f>
        <v>0</v>
      </c>
    </row>
    <row r="755" spans="1:20">
      <c r="D755" s="11" t="str">
        <f t="shared" si="110"/>
        <v/>
      </c>
      <c r="E755" s="14"/>
      <c r="F755" s="13" t="str">
        <f t="shared" si="111"/>
        <v/>
      </c>
      <c r="G755" s="22">
        <v>1.7999999999999999E-2</v>
      </c>
      <c r="H755" s="13" t="str">
        <f t="shared" si="112"/>
        <v/>
      </c>
      <c r="I755" s="11"/>
      <c r="J755" s="14">
        <v>0</v>
      </c>
      <c r="K755" s="15" t="str">
        <f t="shared" si="113"/>
        <v/>
      </c>
      <c r="L755" s="16">
        <f t="shared" si="114"/>
        <v>0</v>
      </c>
      <c r="M755" s="11" t="str">
        <f t="shared" si="115"/>
        <v/>
      </c>
      <c r="N755" s="17" t="str">
        <f t="shared" si="116"/>
        <v/>
      </c>
      <c r="O755" s="18" t="str">
        <f t="shared" si="117"/>
        <v/>
      </c>
      <c r="R755" s="56">
        <f>Таблица25544[[#This Row],[Витрина]]-Q755</f>
        <v>0</v>
      </c>
      <c r="S755" s="57">
        <f>Таблица25544[[#This Row],[Витрина]]*10%</f>
        <v>0</v>
      </c>
      <c r="T755" s="56">
        <f>Таблица25544[[#This Row],[Витрина]]-(Q755+S755)</f>
        <v>0</v>
      </c>
    </row>
    <row r="756" spans="1:20">
      <c r="D756" s="11" t="str">
        <f t="shared" si="110"/>
        <v/>
      </c>
      <c r="E756" s="14"/>
      <c r="F756" s="13" t="str">
        <f t="shared" ref="F756:F761" si="134">IF(AND(C756&lt;&gt;"",E756&lt;&gt;""),C756*E756,"")</f>
        <v/>
      </c>
      <c r="G756" s="22">
        <v>1.7999999999999999E-2</v>
      </c>
      <c r="H756" s="13" t="str">
        <f t="shared" ref="H756:H761" si="135">IF(AND(C756&lt;&gt;"",G756&lt;&gt;""),C756*G756,"")</f>
        <v/>
      </c>
      <c r="I756" s="11"/>
      <c r="J756" s="14">
        <v>0</v>
      </c>
      <c r="K756" s="15" t="str">
        <f t="shared" ref="K756:K761" si="136">IF(AND(C756&lt;&gt;"",J756&lt;&gt;""),C756*J756,"")</f>
        <v/>
      </c>
      <c r="L756" s="16">
        <f t="shared" ref="L756:L761" si="137">IFERROR(C756*1%," ")</f>
        <v>0</v>
      </c>
      <c r="M756" s="11" t="str">
        <f t="shared" ref="M756:M761" si="138">IFERROR((C756-D756)*1.93%," ")</f>
        <v/>
      </c>
      <c r="N756" s="17" t="str">
        <f t="shared" ref="N756:N761" si="139">IF(AND(C756&lt;&gt;"",D756&lt;&gt;"",L756&lt;&gt;""),C756-(B756+D756+L756+M756),"")</f>
        <v/>
      </c>
      <c r="O756" s="18" t="str">
        <f t="shared" ref="O756:O761" si="140">IFERROR((N756/C756)*100%," ")</f>
        <v/>
      </c>
      <c r="R756" s="56">
        <f>Таблица25544[[#This Row],[Витрина]]-Q756</f>
        <v>0</v>
      </c>
      <c r="S756" s="57">
        <f>Таблица25544[[#This Row],[Витрина]]*10%</f>
        <v>0</v>
      </c>
      <c r="T756" s="56">
        <f>Таблица25544[[#This Row],[Витрина]]-(Q756+S756)</f>
        <v>0</v>
      </c>
    </row>
    <row r="757" spans="1:20">
      <c r="D757" s="11" t="str">
        <f t="shared" si="110"/>
        <v/>
      </c>
      <c r="E757" s="14"/>
      <c r="F757" s="13" t="str">
        <f t="shared" si="134"/>
        <v/>
      </c>
      <c r="G757" s="22">
        <v>1.7999999999999999E-2</v>
      </c>
      <c r="H757" s="13" t="str">
        <f t="shared" si="135"/>
        <v/>
      </c>
      <c r="I757" s="11"/>
      <c r="J757" s="14">
        <v>0</v>
      </c>
      <c r="K757" s="15" t="str">
        <f t="shared" si="136"/>
        <v/>
      </c>
      <c r="L757" s="16">
        <f t="shared" si="137"/>
        <v>0</v>
      </c>
      <c r="M757" s="11" t="str">
        <f t="shared" si="138"/>
        <v/>
      </c>
      <c r="N757" s="17" t="str">
        <f t="shared" si="139"/>
        <v/>
      </c>
      <c r="O757" s="18" t="str">
        <f t="shared" si="140"/>
        <v/>
      </c>
      <c r="R757" s="56">
        <f>Таблица25544[[#This Row],[Витрина]]-Q757</f>
        <v>0</v>
      </c>
      <c r="S757" s="57">
        <f>Таблица25544[[#This Row],[Витрина]]*10%</f>
        <v>0</v>
      </c>
      <c r="T757" s="56">
        <f>Таблица25544[[#This Row],[Витрина]]-(Q757+S757)</f>
        <v>0</v>
      </c>
    </row>
    <row r="758" spans="1:20">
      <c r="D758" s="11" t="str">
        <f t="shared" si="110"/>
        <v/>
      </c>
      <c r="E758" s="14"/>
      <c r="F758" s="13" t="str">
        <f t="shared" si="134"/>
        <v/>
      </c>
      <c r="G758" s="22">
        <v>1.7999999999999999E-2</v>
      </c>
      <c r="H758" s="13" t="str">
        <f t="shared" si="135"/>
        <v/>
      </c>
      <c r="I758" s="11"/>
      <c r="J758" s="14">
        <v>0</v>
      </c>
      <c r="K758" s="15" t="str">
        <f t="shared" si="136"/>
        <v/>
      </c>
      <c r="L758" s="16">
        <f t="shared" si="137"/>
        <v>0</v>
      </c>
      <c r="M758" s="11" t="str">
        <f t="shared" si="138"/>
        <v/>
      </c>
      <c r="N758" s="17" t="str">
        <f t="shared" si="139"/>
        <v/>
      </c>
      <c r="O758" s="18" t="str">
        <f t="shared" si="140"/>
        <v/>
      </c>
      <c r="R758" s="56">
        <f>Таблица25544[[#This Row],[Витрина]]-Q758</f>
        <v>0</v>
      </c>
      <c r="S758" s="57">
        <f>Таблица25544[[#This Row],[Витрина]]*10%</f>
        <v>0</v>
      </c>
      <c r="T758" s="56">
        <f>Таблица25544[[#This Row],[Витрина]]-(Q758+S758)</f>
        <v>0</v>
      </c>
    </row>
    <row r="759" spans="1:20">
      <c r="D759" s="11" t="str">
        <f t="shared" si="110"/>
        <v/>
      </c>
      <c r="E759" s="14"/>
      <c r="F759" s="13" t="str">
        <f t="shared" si="134"/>
        <v/>
      </c>
      <c r="G759" s="22">
        <v>1.7999999999999999E-2</v>
      </c>
      <c r="H759" s="13" t="str">
        <f t="shared" si="135"/>
        <v/>
      </c>
      <c r="I759" s="11"/>
      <c r="J759" s="14">
        <v>0</v>
      </c>
      <c r="K759" s="15" t="str">
        <f t="shared" si="136"/>
        <v/>
      </c>
      <c r="L759" s="16">
        <f t="shared" si="137"/>
        <v>0</v>
      </c>
      <c r="M759" s="11" t="str">
        <f t="shared" si="138"/>
        <v/>
      </c>
      <c r="N759" s="17" t="str">
        <f t="shared" si="139"/>
        <v/>
      </c>
      <c r="O759" s="18" t="str">
        <f t="shared" si="140"/>
        <v/>
      </c>
      <c r="R759" s="56">
        <f>Таблица25544[[#This Row],[Витрина]]-Q759</f>
        <v>0</v>
      </c>
      <c r="S759" s="57">
        <f>Таблица25544[[#This Row],[Витрина]]*10%</f>
        <v>0</v>
      </c>
      <c r="T759" s="56">
        <f>Таблица25544[[#This Row],[Витрина]]-(Q759+S759)</f>
        <v>0</v>
      </c>
    </row>
    <row r="760" spans="1:20">
      <c r="D760" s="11" t="str">
        <f t="shared" si="110"/>
        <v/>
      </c>
      <c r="E760" s="14"/>
      <c r="F760" s="13" t="str">
        <f t="shared" si="134"/>
        <v/>
      </c>
      <c r="G760" s="22">
        <v>1.7999999999999999E-2</v>
      </c>
      <c r="H760" s="13" t="str">
        <f t="shared" si="135"/>
        <v/>
      </c>
      <c r="I760" s="11"/>
      <c r="J760" s="14">
        <v>0</v>
      </c>
      <c r="K760" s="15" t="str">
        <f t="shared" si="136"/>
        <v/>
      </c>
      <c r="L760" s="16">
        <f t="shared" si="137"/>
        <v>0</v>
      </c>
      <c r="M760" s="11" t="str">
        <f t="shared" si="138"/>
        <v/>
      </c>
      <c r="N760" s="17" t="str">
        <f t="shared" si="139"/>
        <v/>
      </c>
      <c r="O760" s="18" t="str">
        <f t="shared" si="140"/>
        <v/>
      </c>
      <c r="R760" s="56">
        <f>Таблица25544[[#This Row],[Витрина]]-Q760</f>
        <v>0</v>
      </c>
      <c r="S760" s="57">
        <f>Таблица25544[[#This Row],[Витрина]]*10%</f>
        <v>0</v>
      </c>
      <c r="T760" s="56">
        <f>Таблица25544[[#This Row],[Витрина]]-(Q760+S760)</f>
        <v>0</v>
      </c>
    </row>
    <row r="761" spans="1:20">
      <c r="D761" s="11" t="str">
        <f t="shared" si="110"/>
        <v/>
      </c>
      <c r="E761" s="14"/>
      <c r="F761" s="13" t="str">
        <f t="shared" si="134"/>
        <v/>
      </c>
      <c r="G761" s="22">
        <v>1.7999999999999999E-2</v>
      </c>
      <c r="H761" s="13" t="str">
        <f t="shared" si="135"/>
        <v/>
      </c>
      <c r="I761" s="11"/>
      <c r="J761" s="14">
        <v>0</v>
      </c>
      <c r="K761" s="15" t="str">
        <f t="shared" si="136"/>
        <v/>
      </c>
      <c r="L761" s="16">
        <f t="shared" si="137"/>
        <v>0</v>
      </c>
      <c r="M761" s="11" t="str">
        <f t="shared" si="138"/>
        <v/>
      </c>
      <c r="N761" s="17" t="str">
        <f t="shared" si="139"/>
        <v/>
      </c>
      <c r="O761" s="18" t="str">
        <f t="shared" si="140"/>
        <v/>
      </c>
      <c r="R761" s="56">
        <f>Таблица25544[[#This Row],[Витрина]]-Q761</f>
        <v>0</v>
      </c>
      <c r="S761" s="57">
        <f>Таблица25544[[#This Row],[Витрина]]*10%</f>
        <v>0</v>
      </c>
      <c r="T761" s="56">
        <f>Таблица25544[[#This Row],[Витрина]]-(Q761+S761)</f>
        <v>0</v>
      </c>
    </row>
    <row r="763" spans="1:20" s="18" customFormat="1">
      <c r="A763" s="21"/>
      <c r="B763" s="10"/>
      <c r="C763" s="10"/>
      <c r="D763" s="21"/>
      <c r="E763" s="21"/>
      <c r="F763" s="19"/>
      <c r="G763" s="21"/>
      <c r="H763" s="19"/>
      <c r="I763" s="21"/>
      <c r="J763" s="21"/>
      <c r="K763" s="19"/>
      <c r="L763" s="19"/>
      <c r="M763" s="21"/>
      <c r="N763" s="19"/>
      <c r="Q763" s="54"/>
      <c r="R763" s="58"/>
      <c r="S763" s="58"/>
      <c r="T763" s="58"/>
    </row>
    <row r="764" spans="1:20" s="18" customFormat="1">
      <c r="A764" s="21"/>
      <c r="B764" s="10"/>
      <c r="C764" s="10"/>
      <c r="D764" s="21"/>
      <c r="E764" s="21"/>
      <c r="F764" s="19"/>
      <c r="G764" s="21"/>
      <c r="H764" s="19"/>
      <c r="I764" s="21"/>
      <c r="J764" s="21"/>
      <c r="K764" s="19"/>
      <c r="L764" s="19"/>
      <c r="M764" s="21"/>
      <c r="N764" s="19"/>
      <c r="Q764" s="54"/>
      <c r="R764" s="58"/>
      <c r="S764" s="58"/>
      <c r="T764" s="58"/>
    </row>
    <row r="765" spans="1:20" s="18" customFormat="1">
      <c r="A765" s="21"/>
      <c r="B765" s="10"/>
      <c r="C765" s="10"/>
      <c r="D765" s="21"/>
      <c r="E765" s="21"/>
      <c r="F765" s="19"/>
      <c r="G765" s="21"/>
      <c r="H765" s="19"/>
      <c r="I765" s="21"/>
      <c r="J765" s="21"/>
      <c r="K765" s="19"/>
      <c r="L765" s="19"/>
      <c r="M765" s="21"/>
      <c r="N765" s="19"/>
      <c r="Q765" s="59"/>
      <c r="R765" s="58"/>
      <c r="S765" s="58"/>
      <c r="T765" s="58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Q748"/>
  <sheetViews>
    <sheetView showZeros="0" zoomScale="150" zoomScaleNormal="190" workbookViewId="0">
      <pane ySplit="1" topLeftCell="A141" activePane="bottomLeft" state="frozen"/>
      <selection pane="bottomLeft" activeCell="D145" sqref="D145"/>
    </sheetView>
  </sheetViews>
  <sheetFormatPr defaultColWidth="10.77734375" defaultRowHeight="15.75"/>
  <cols>
    <col min="1" max="1" width="52.109375" style="21" bestFit="1" customWidth="1"/>
    <col min="2" max="2" width="10.77734375" style="10"/>
    <col min="3" max="3" width="10.77734375" style="10" customWidth="1"/>
    <col min="4" max="5" width="10.77734375" style="21" customWidth="1"/>
    <col min="6" max="6" width="10.77734375" style="19" customWidth="1"/>
    <col min="7" max="7" width="10.77734375" style="21" customWidth="1"/>
    <col min="8" max="8" width="10.77734375" style="19" customWidth="1"/>
    <col min="9" max="10" width="10.77734375" style="21" customWidth="1"/>
    <col min="11" max="12" width="10.77734375" style="19" customWidth="1"/>
    <col min="13" max="13" width="13.109375" style="21" customWidth="1"/>
    <col min="14" max="14" width="12.33203125" style="19" customWidth="1"/>
    <col min="15" max="15" width="10.77734375" style="18" customWidth="1"/>
    <col min="16" max="16" width="10.77734375" style="19"/>
    <col min="17" max="17" width="10.77734375" style="20"/>
    <col min="18" max="16384" width="10.77734375" style="19"/>
  </cols>
  <sheetData>
    <row r="1" spans="1:17" s="7" customFormat="1" ht="30.95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7" t="s">
        <v>10</v>
      </c>
      <c r="L1" s="7" t="s">
        <v>11</v>
      </c>
      <c r="M1" s="6" t="s">
        <v>12</v>
      </c>
      <c r="N1" s="7" t="s">
        <v>13</v>
      </c>
      <c r="O1" s="8" t="s">
        <v>14</v>
      </c>
      <c r="Q1" s="9"/>
    </row>
    <row r="2" spans="1:17" hidden="1">
      <c r="A2" s="8" t="s">
        <v>15</v>
      </c>
      <c r="D2" s="11" t="str">
        <f t="shared" ref="D2:D130" si="0">IF(AND(F2&lt;&gt;"",H2&lt;&gt;"",I2&lt;&gt;"",K2&lt;&gt;""),F2+H2+I2+K2,"")</f>
        <v/>
      </c>
      <c r="E2" s="12"/>
      <c r="F2" s="13" t="str">
        <f t="shared" ref="F2:F130" si="1">IF(AND(C2&lt;&gt;"",E2&lt;&gt;""),C2*E2,"")</f>
        <v/>
      </c>
      <c r="G2" s="14"/>
      <c r="H2" s="13" t="str">
        <f t="shared" ref="H2:H130" si="2">IF(AND(C2&lt;&gt;"",G2&lt;&gt;""),C2*G2,"")</f>
        <v/>
      </c>
      <c r="I2" s="11"/>
      <c r="J2" s="14"/>
      <c r="K2" s="15" t="str">
        <f t="shared" ref="K2:K83" si="3">IF(AND(C2&lt;&gt;"",J2&lt;&gt;""),C2*J2,"")</f>
        <v/>
      </c>
      <c r="L2" s="16">
        <f t="shared" ref="L2:L130" si="4">IFERROR(C2*1%," ")</f>
        <v>0</v>
      </c>
      <c r="M2" s="11" t="str">
        <f t="shared" ref="M2:M65" si="5">IFERROR((C2-D2)*1.93%," ")</f>
        <v/>
      </c>
      <c r="N2" s="17" t="str">
        <f>IF(AND(C2&lt;&gt;"",D2&lt;&gt;"",L2&lt;&gt;""),C2-(B2+D2+L2+M2),"")</f>
        <v/>
      </c>
      <c r="O2" s="18" t="str">
        <f t="shared" ref="O2:O130" si="6">IFERROR((N2/C2)*100%," ")</f>
        <v/>
      </c>
    </row>
    <row r="3" spans="1:17" hidden="1">
      <c r="A3" s="24" t="s">
        <v>16</v>
      </c>
      <c r="B3" s="10">
        <v>15800</v>
      </c>
      <c r="C3" s="10">
        <v>23790</v>
      </c>
      <c r="D3" s="11">
        <f>IF(AND(F3&lt;&gt;"",H3&lt;&gt;"",I3&lt;&gt;"",K3&lt;&gt;""),F3+H3+I3+K3,"")</f>
        <v>7494.1</v>
      </c>
      <c r="E3" s="14">
        <v>0.24</v>
      </c>
      <c r="F3" s="13">
        <f t="shared" si="1"/>
        <v>5709.5999999999995</v>
      </c>
      <c r="G3" s="22">
        <v>3.5000000000000003E-2</v>
      </c>
      <c r="H3" s="13">
        <f>IF(AND(C3&lt;&gt;"",G3&lt;&gt;""),C3*G3,"")</f>
        <v>832.65000000000009</v>
      </c>
      <c r="I3" s="11">
        <v>595</v>
      </c>
      <c r="J3" s="14">
        <v>1.4999999999999999E-2</v>
      </c>
      <c r="K3" s="15">
        <f t="shared" si="3"/>
        <v>356.84999999999997</v>
      </c>
      <c r="L3" s="16">
        <f t="shared" si="4"/>
        <v>237.9</v>
      </c>
      <c r="M3" s="11">
        <f t="shared" si="5"/>
        <v>314.51086999999995</v>
      </c>
      <c r="N3" s="17">
        <f t="shared" ref="N3:N130" si="7">IF(AND(C3&lt;&gt;"",D3&lt;&gt;"",L3&lt;&gt;""),C3-(B3+D3+L3+M3),"")</f>
        <v>-56.510869999998249</v>
      </c>
      <c r="O3" s="18">
        <f t="shared" si="6"/>
        <v>-2.3754043715846257E-3</v>
      </c>
    </row>
    <row r="4" spans="1:17" hidden="1">
      <c r="A4" s="21" t="s">
        <v>17</v>
      </c>
      <c r="B4" s="10">
        <v>13600</v>
      </c>
      <c r="C4" s="10">
        <v>20290</v>
      </c>
      <c r="D4" s="11">
        <f t="shared" si="0"/>
        <v>6479.1</v>
      </c>
      <c r="E4" s="14">
        <v>0.24</v>
      </c>
      <c r="F4" s="13">
        <f t="shared" si="1"/>
        <v>4869.5999999999995</v>
      </c>
      <c r="G4" s="22">
        <v>3.5000000000000003E-2</v>
      </c>
      <c r="H4" s="13">
        <f t="shared" si="2"/>
        <v>710.15000000000009</v>
      </c>
      <c r="I4" s="11">
        <v>595</v>
      </c>
      <c r="J4" s="14">
        <v>1.4999999999999999E-2</v>
      </c>
      <c r="K4" s="15">
        <f t="shared" si="3"/>
        <v>304.34999999999997</v>
      </c>
      <c r="L4" s="16">
        <f t="shared" si="4"/>
        <v>202.9</v>
      </c>
      <c r="M4" s="11">
        <f t="shared" si="5"/>
        <v>266.55036999999999</v>
      </c>
      <c r="N4" s="17">
        <f t="shared" si="7"/>
        <v>-258.55037000000084</v>
      </c>
      <c r="O4" s="18">
        <f t="shared" si="6"/>
        <v>-1.274274864465258E-2</v>
      </c>
    </row>
    <row r="5" spans="1:17" hidden="1">
      <c r="A5" s="21" t="s">
        <v>18</v>
      </c>
      <c r="B5" s="10">
        <v>9500</v>
      </c>
      <c r="C5" s="10">
        <v>16611</v>
      </c>
      <c r="D5" s="11">
        <f t="shared" si="0"/>
        <v>5412.19</v>
      </c>
      <c r="E5" s="14">
        <v>0.24</v>
      </c>
      <c r="F5" s="13">
        <f t="shared" si="1"/>
        <v>3986.64</v>
      </c>
      <c r="G5" s="22">
        <v>3.5000000000000003E-2</v>
      </c>
      <c r="H5" s="13">
        <f t="shared" si="2"/>
        <v>581.3850000000001</v>
      </c>
      <c r="I5" s="11">
        <v>595</v>
      </c>
      <c r="J5" s="14">
        <v>1.4999999999999999E-2</v>
      </c>
      <c r="K5" s="15">
        <f t="shared" si="3"/>
        <v>249.16499999999999</v>
      </c>
      <c r="L5" s="16">
        <f t="shared" si="4"/>
        <v>166.11</v>
      </c>
      <c r="M5" s="11">
        <f t="shared" si="5"/>
        <v>216.137033</v>
      </c>
      <c r="N5" s="17">
        <f t="shared" si="7"/>
        <v>1316.5629669999998</v>
      </c>
      <c r="O5" s="18">
        <f t="shared" si="6"/>
        <v>7.9258501414725166E-2</v>
      </c>
    </row>
    <row r="6" spans="1:17" hidden="1">
      <c r="A6" s="21" t="s">
        <v>19</v>
      </c>
      <c r="B6" s="10">
        <v>10700</v>
      </c>
      <c r="C6" s="10">
        <v>16990</v>
      </c>
      <c r="D6" s="11">
        <f t="shared" si="0"/>
        <v>5522.1</v>
      </c>
      <c r="E6" s="14">
        <v>0.24</v>
      </c>
      <c r="F6" s="13">
        <f t="shared" si="1"/>
        <v>4077.6</v>
      </c>
      <c r="G6" s="22">
        <v>3.5000000000000003E-2</v>
      </c>
      <c r="H6" s="13">
        <f t="shared" si="2"/>
        <v>594.65000000000009</v>
      </c>
      <c r="I6" s="11">
        <v>595</v>
      </c>
      <c r="J6" s="14">
        <v>1.4999999999999999E-2</v>
      </c>
      <c r="K6" s="15">
        <f t="shared" si="3"/>
        <v>254.85</v>
      </c>
      <c r="L6" s="16">
        <f t="shared" si="4"/>
        <v>169.9</v>
      </c>
      <c r="M6" s="11">
        <f t="shared" si="5"/>
        <v>221.33046999999996</v>
      </c>
      <c r="N6" s="17">
        <f t="shared" si="7"/>
        <v>376.66952999999921</v>
      </c>
      <c r="O6" s="18">
        <f t="shared" si="6"/>
        <v>2.2170072395526735E-2</v>
      </c>
    </row>
    <row r="7" spans="1:17" hidden="1">
      <c r="A7" s="21" t="s">
        <v>20</v>
      </c>
      <c r="B7" s="10">
        <v>9100</v>
      </c>
      <c r="C7" s="10">
        <v>14190</v>
      </c>
      <c r="D7" s="11">
        <f t="shared" si="0"/>
        <v>4710.1000000000004</v>
      </c>
      <c r="E7" s="14">
        <v>0.24</v>
      </c>
      <c r="F7" s="13">
        <f t="shared" si="1"/>
        <v>3405.6</v>
      </c>
      <c r="G7" s="22">
        <v>3.5000000000000003E-2</v>
      </c>
      <c r="H7" s="13">
        <f t="shared" si="2"/>
        <v>496.65000000000003</v>
      </c>
      <c r="I7" s="11">
        <v>595</v>
      </c>
      <c r="J7" s="14">
        <v>1.4999999999999999E-2</v>
      </c>
      <c r="K7" s="15">
        <f t="shared" si="3"/>
        <v>212.85</v>
      </c>
      <c r="L7" s="16">
        <f t="shared" si="4"/>
        <v>141.9</v>
      </c>
      <c r="M7" s="11">
        <f t="shared" si="5"/>
        <v>182.96206999999998</v>
      </c>
      <c r="N7" s="17">
        <f t="shared" si="7"/>
        <v>55.037930000000415</v>
      </c>
      <c r="O7" s="18">
        <f t="shared" si="6"/>
        <v>3.8786420014094727E-3</v>
      </c>
    </row>
    <row r="8" spans="1:17" hidden="1">
      <c r="A8" s="21" t="s">
        <v>20</v>
      </c>
      <c r="B8" s="10">
        <v>12000</v>
      </c>
      <c r="C8" s="10">
        <v>12890</v>
      </c>
      <c r="D8" s="11">
        <f t="shared" si="0"/>
        <v>4333.1000000000004</v>
      </c>
      <c r="E8" s="14">
        <v>0.24</v>
      </c>
      <c r="F8" s="13">
        <f t="shared" si="1"/>
        <v>3093.6</v>
      </c>
      <c r="G8" s="22">
        <v>3.5000000000000003E-2</v>
      </c>
      <c r="H8" s="13">
        <f t="shared" si="2"/>
        <v>451.15000000000003</v>
      </c>
      <c r="I8" s="11">
        <v>595</v>
      </c>
      <c r="J8" s="14">
        <v>1.4999999999999999E-2</v>
      </c>
      <c r="K8" s="15">
        <f t="shared" si="3"/>
        <v>193.35</v>
      </c>
      <c r="L8" s="16">
        <f t="shared" si="4"/>
        <v>128.9</v>
      </c>
      <c r="M8" s="11">
        <f t="shared" si="5"/>
        <v>165.14816999999996</v>
      </c>
      <c r="N8" s="17">
        <f t="shared" si="7"/>
        <v>-3737.1481700000004</v>
      </c>
      <c r="O8" s="18">
        <f t="shared" si="6"/>
        <v>-0.28992615748642364</v>
      </c>
    </row>
    <row r="9" spans="1:17" hidden="1">
      <c r="A9" s="8" t="s">
        <v>21</v>
      </c>
      <c r="D9" s="11" t="str">
        <f t="shared" si="0"/>
        <v/>
      </c>
      <c r="E9" s="14"/>
      <c r="F9" s="13" t="str">
        <f t="shared" si="1"/>
        <v/>
      </c>
      <c r="G9" s="22"/>
      <c r="H9" s="13" t="str">
        <f t="shared" si="2"/>
        <v/>
      </c>
      <c r="I9" s="11"/>
      <c r="J9" s="14">
        <v>1.4999999999999999E-2</v>
      </c>
      <c r="K9" s="15" t="str">
        <f t="shared" si="3"/>
        <v/>
      </c>
      <c r="L9" s="16">
        <f t="shared" si="4"/>
        <v>0</v>
      </c>
      <c r="M9" s="11" t="str">
        <f t="shared" si="5"/>
        <v/>
      </c>
      <c r="N9" s="17" t="str">
        <f t="shared" si="7"/>
        <v/>
      </c>
      <c r="O9" s="18" t="str">
        <f t="shared" si="6"/>
        <v/>
      </c>
    </row>
    <row r="10" spans="1:17" hidden="1">
      <c r="A10" s="21" t="s">
        <v>22</v>
      </c>
      <c r="B10" s="10">
        <v>43200</v>
      </c>
      <c r="C10" s="10">
        <v>64299</v>
      </c>
      <c r="D10" s="11">
        <f t="shared" si="0"/>
        <v>19251.71</v>
      </c>
      <c r="E10" s="14">
        <v>0.24</v>
      </c>
      <c r="F10" s="13">
        <f t="shared" si="1"/>
        <v>15431.76</v>
      </c>
      <c r="G10" s="22">
        <v>3.5000000000000003E-2</v>
      </c>
      <c r="H10" s="13">
        <f t="shared" si="2"/>
        <v>2250.4650000000001</v>
      </c>
      <c r="I10" s="11">
        <v>605</v>
      </c>
      <c r="J10" s="14">
        <v>1.4999999999999999E-2</v>
      </c>
      <c r="K10" s="15">
        <f t="shared" si="3"/>
        <v>964.48500000000001</v>
      </c>
      <c r="L10" s="16">
        <f t="shared" si="4"/>
        <v>642.99</v>
      </c>
      <c r="M10" s="11">
        <f t="shared" si="5"/>
        <v>869.41269699999987</v>
      </c>
      <c r="N10" s="17">
        <f t="shared" si="7"/>
        <v>334.88730300000316</v>
      </c>
      <c r="O10" s="18">
        <f t="shared" si="6"/>
        <v>5.2082816684552351E-3</v>
      </c>
      <c r="Q10" s="23"/>
    </row>
    <row r="11" spans="1:17" hidden="1">
      <c r="A11" s="24" t="s">
        <v>23</v>
      </c>
      <c r="C11" s="10">
        <v>61240</v>
      </c>
      <c r="D11" s="11">
        <f t="shared" si="0"/>
        <v>18364.599999999999</v>
      </c>
      <c r="E11" s="14">
        <v>0.24</v>
      </c>
      <c r="F11" s="13">
        <f t="shared" si="1"/>
        <v>14697.6</v>
      </c>
      <c r="G11" s="22">
        <v>3.5000000000000003E-2</v>
      </c>
      <c r="H11" s="13">
        <f t="shared" si="2"/>
        <v>2143.4</v>
      </c>
      <c r="I11" s="11">
        <v>605</v>
      </c>
      <c r="J11" s="14">
        <v>1.4999999999999999E-2</v>
      </c>
      <c r="K11" s="15">
        <f t="shared" si="3"/>
        <v>918.6</v>
      </c>
      <c r="L11" s="16">
        <f t="shared" si="4"/>
        <v>612.4</v>
      </c>
      <c r="M11" s="11">
        <f t="shared" si="5"/>
        <v>827.4952199999999</v>
      </c>
      <c r="N11" s="17">
        <f t="shared" si="7"/>
        <v>41435.504780000003</v>
      </c>
      <c r="O11" s="18">
        <f t="shared" si="6"/>
        <v>0.67660850391900729</v>
      </c>
    </row>
    <row r="12" spans="1:17" hidden="1">
      <c r="A12" s="21" t="s">
        <v>24</v>
      </c>
      <c r="C12" s="10">
        <v>61240</v>
      </c>
      <c r="D12" s="11">
        <f t="shared" si="0"/>
        <v>18364.599999999999</v>
      </c>
      <c r="E12" s="14">
        <v>0.24</v>
      </c>
      <c r="F12" s="13">
        <f t="shared" si="1"/>
        <v>14697.6</v>
      </c>
      <c r="G12" s="22">
        <v>3.5000000000000003E-2</v>
      </c>
      <c r="H12" s="13">
        <f t="shared" si="2"/>
        <v>2143.4</v>
      </c>
      <c r="I12" s="11">
        <v>605</v>
      </c>
      <c r="J12" s="14">
        <v>1.4999999999999999E-2</v>
      </c>
      <c r="K12" s="15">
        <f t="shared" si="3"/>
        <v>918.6</v>
      </c>
      <c r="L12" s="16">
        <f t="shared" si="4"/>
        <v>612.4</v>
      </c>
      <c r="M12" s="11">
        <f t="shared" si="5"/>
        <v>827.4952199999999</v>
      </c>
      <c r="N12" s="17">
        <f t="shared" si="7"/>
        <v>41435.504780000003</v>
      </c>
      <c r="O12" s="18">
        <f t="shared" si="6"/>
        <v>0.67660850391900729</v>
      </c>
    </row>
    <row r="13" spans="1:17" hidden="1">
      <c r="A13" s="8" t="s">
        <v>25</v>
      </c>
      <c r="D13" s="11" t="str">
        <f t="shared" si="0"/>
        <v/>
      </c>
      <c r="E13" s="14"/>
      <c r="F13" s="13" t="str">
        <f t="shared" si="1"/>
        <v/>
      </c>
      <c r="G13" s="22"/>
      <c r="H13" s="13" t="str">
        <f t="shared" si="2"/>
        <v/>
      </c>
      <c r="I13" s="11"/>
      <c r="J13" s="14">
        <v>1.4999999999999999E-2</v>
      </c>
      <c r="K13" s="15" t="str">
        <f t="shared" si="3"/>
        <v/>
      </c>
      <c r="L13" s="16">
        <f t="shared" si="4"/>
        <v>0</v>
      </c>
      <c r="M13" s="11" t="str">
        <f t="shared" si="5"/>
        <v/>
      </c>
      <c r="N13" s="17" t="str">
        <f t="shared" si="7"/>
        <v/>
      </c>
      <c r="O13" s="18" t="str">
        <f t="shared" si="6"/>
        <v/>
      </c>
    </row>
    <row r="14" spans="1:17" hidden="1">
      <c r="A14" s="21" t="s">
        <v>26</v>
      </c>
      <c r="B14" s="10">
        <v>42000</v>
      </c>
      <c r="C14" s="10">
        <v>65690</v>
      </c>
      <c r="D14" s="11">
        <f t="shared" si="0"/>
        <v>19655.099999999999</v>
      </c>
      <c r="E14" s="14">
        <v>0.24</v>
      </c>
      <c r="F14" s="13">
        <f t="shared" si="1"/>
        <v>15765.599999999999</v>
      </c>
      <c r="G14" s="22">
        <v>3.5000000000000003E-2</v>
      </c>
      <c r="H14" s="13">
        <f t="shared" si="2"/>
        <v>2299.15</v>
      </c>
      <c r="I14" s="11">
        <v>605</v>
      </c>
      <c r="J14" s="14">
        <v>1.4999999999999999E-2</v>
      </c>
      <c r="K14" s="15">
        <f t="shared" si="3"/>
        <v>985.34999999999991</v>
      </c>
      <c r="L14" s="16">
        <f t="shared" si="4"/>
        <v>656.9</v>
      </c>
      <c r="M14" s="11">
        <f t="shared" si="5"/>
        <v>888.47356999999988</v>
      </c>
      <c r="N14" s="17">
        <f t="shared" si="7"/>
        <v>2489.5264299999981</v>
      </c>
      <c r="O14" s="18">
        <f t="shared" si="6"/>
        <v>3.7898103668747116E-2</v>
      </c>
    </row>
    <row r="15" spans="1:17" hidden="1">
      <c r="A15" s="21" t="s">
        <v>27</v>
      </c>
      <c r="B15" s="10">
        <v>47000</v>
      </c>
      <c r="C15" s="10">
        <v>74690</v>
      </c>
      <c r="D15" s="11">
        <f t="shared" si="0"/>
        <v>22265.1</v>
      </c>
      <c r="E15" s="14">
        <v>0.24</v>
      </c>
      <c r="F15" s="13">
        <f t="shared" si="1"/>
        <v>17925.599999999999</v>
      </c>
      <c r="G15" s="22">
        <v>3.5000000000000003E-2</v>
      </c>
      <c r="H15" s="13">
        <f t="shared" si="2"/>
        <v>2614.15</v>
      </c>
      <c r="I15" s="11">
        <v>605</v>
      </c>
      <c r="J15" s="14">
        <v>1.4999999999999999E-2</v>
      </c>
      <c r="K15" s="15">
        <f t="shared" si="3"/>
        <v>1120.3499999999999</v>
      </c>
      <c r="L15" s="16">
        <f t="shared" si="4"/>
        <v>746.9</v>
      </c>
      <c r="M15" s="11">
        <f t="shared" si="5"/>
        <v>1011.8005699999999</v>
      </c>
      <c r="N15" s="17">
        <f t="shared" si="7"/>
        <v>3666.1994299999933</v>
      </c>
      <c r="O15" s="18">
        <f t="shared" si="6"/>
        <v>4.9085545990092294E-2</v>
      </c>
    </row>
    <row r="16" spans="1:17" hidden="1">
      <c r="A16" s="21" t="s">
        <v>28</v>
      </c>
      <c r="B16" s="10">
        <v>44500</v>
      </c>
      <c r="C16" s="10">
        <v>70690</v>
      </c>
      <c r="D16" s="11">
        <f t="shared" si="0"/>
        <v>21105.1</v>
      </c>
      <c r="E16" s="14">
        <v>0.24</v>
      </c>
      <c r="F16" s="13">
        <f t="shared" si="1"/>
        <v>16965.599999999999</v>
      </c>
      <c r="G16" s="22">
        <v>3.5000000000000003E-2</v>
      </c>
      <c r="H16" s="13">
        <f t="shared" si="2"/>
        <v>2474.15</v>
      </c>
      <c r="I16" s="11">
        <v>605</v>
      </c>
      <c r="J16" s="14">
        <v>1.4999999999999999E-2</v>
      </c>
      <c r="K16" s="15">
        <f t="shared" si="3"/>
        <v>1060.3499999999999</v>
      </c>
      <c r="L16" s="16">
        <f t="shared" si="4"/>
        <v>706.9</v>
      </c>
      <c r="M16" s="11">
        <f t="shared" si="5"/>
        <v>956.98856999999987</v>
      </c>
      <c r="N16" s="17">
        <f t="shared" si="7"/>
        <v>3421.0114299999987</v>
      </c>
      <c r="O16" s="18">
        <f t="shared" si="6"/>
        <v>4.8394559768001111E-2</v>
      </c>
    </row>
    <row r="17" spans="1:15" hidden="1">
      <c r="A17" s="21" t="s">
        <v>29</v>
      </c>
      <c r="B17" s="10">
        <v>41800</v>
      </c>
      <c r="C17" s="10">
        <v>65690</v>
      </c>
      <c r="D17" s="11">
        <f t="shared" si="0"/>
        <v>19655.099999999999</v>
      </c>
      <c r="E17" s="14">
        <v>0.24</v>
      </c>
      <c r="F17" s="13">
        <f t="shared" si="1"/>
        <v>15765.599999999999</v>
      </c>
      <c r="G17" s="22">
        <v>3.5000000000000003E-2</v>
      </c>
      <c r="H17" s="13">
        <f t="shared" si="2"/>
        <v>2299.15</v>
      </c>
      <c r="I17" s="11">
        <v>605</v>
      </c>
      <c r="J17" s="14">
        <v>1.4999999999999999E-2</v>
      </c>
      <c r="K17" s="15">
        <f t="shared" si="3"/>
        <v>985.34999999999991</v>
      </c>
      <c r="L17" s="16">
        <f t="shared" si="4"/>
        <v>656.9</v>
      </c>
      <c r="M17" s="11">
        <f t="shared" si="5"/>
        <v>888.47356999999988</v>
      </c>
      <c r="N17" s="17">
        <f t="shared" si="7"/>
        <v>2689.5264299999981</v>
      </c>
      <c r="O17" s="18">
        <f t="shared" si="6"/>
        <v>4.0942707109149004E-2</v>
      </c>
    </row>
    <row r="18" spans="1:15" hidden="1">
      <c r="A18" s="21" t="s">
        <v>30</v>
      </c>
      <c r="C18" s="10">
        <v>65690</v>
      </c>
      <c r="D18" s="11">
        <f t="shared" si="0"/>
        <v>19655.099999999999</v>
      </c>
      <c r="E18" s="14">
        <v>0.24</v>
      </c>
      <c r="F18" s="13">
        <f t="shared" si="1"/>
        <v>15765.599999999999</v>
      </c>
      <c r="G18" s="22">
        <v>3.5000000000000003E-2</v>
      </c>
      <c r="H18" s="13">
        <f t="shared" si="2"/>
        <v>2299.15</v>
      </c>
      <c r="I18" s="11">
        <v>605</v>
      </c>
      <c r="J18" s="14">
        <v>1.4999999999999999E-2</v>
      </c>
      <c r="K18" s="15">
        <f t="shared" si="3"/>
        <v>985.34999999999991</v>
      </c>
      <c r="L18" s="16">
        <f t="shared" si="4"/>
        <v>656.9</v>
      </c>
      <c r="M18" s="11">
        <f t="shared" si="5"/>
        <v>888.47356999999988</v>
      </c>
      <c r="N18" s="17">
        <f t="shared" si="7"/>
        <v>44489.526429999998</v>
      </c>
      <c r="O18" s="18">
        <f t="shared" si="6"/>
        <v>0.67726482615314354</v>
      </c>
    </row>
    <row r="19" spans="1:15" hidden="1">
      <c r="A19" s="8" t="s">
        <v>31</v>
      </c>
      <c r="D19" s="11" t="str">
        <f t="shared" si="0"/>
        <v/>
      </c>
      <c r="E19" s="14"/>
      <c r="F19" s="13" t="str">
        <f t="shared" si="1"/>
        <v/>
      </c>
      <c r="G19" s="22"/>
      <c r="H19" s="13" t="str">
        <f t="shared" si="2"/>
        <v/>
      </c>
      <c r="I19" s="11"/>
      <c r="J19" s="14">
        <v>1.4999999999999999E-2</v>
      </c>
      <c r="K19" s="15" t="str">
        <f t="shared" si="3"/>
        <v/>
      </c>
      <c r="L19" s="16">
        <f t="shared" si="4"/>
        <v>0</v>
      </c>
      <c r="M19" s="11" t="str">
        <f t="shared" si="5"/>
        <v/>
      </c>
      <c r="N19" s="17" t="str">
        <f t="shared" si="7"/>
        <v/>
      </c>
      <c r="O19" s="18" t="str">
        <f t="shared" si="6"/>
        <v/>
      </c>
    </row>
    <row r="20" spans="1:15" hidden="1">
      <c r="A20" s="21" t="s">
        <v>32</v>
      </c>
      <c r="B20" s="10">
        <v>22000</v>
      </c>
      <c r="C20" s="10">
        <v>32990</v>
      </c>
      <c r="D20" s="11">
        <f t="shared" si="0"/>
        <v>10172.1</v>
      </c>
      <c r="E20" s="14">
        <v>0.24</v>
      </c>
      <c r="F20" s="13">
        <f t="shared" si="1"/>
        <v>7917.5999999999995</v>
      </c>
      <c r="G20" s="22">
        <v>3.5000000000000003E-2</v>
      </c>
      <c r="H20" s="13">
        <f t="shared" si="2"/>
        <v>1154.6500000000001</v>
      </c>
      <c r="I20" s="11">
        <v>605</v>
      </c>
      <c r="J20" s="14">
        <v>1.4999999999999999E-2</v>
      </c>
      <c r="K20" s="15">
        <f t="shared" si="3"/>
        <v>494.84999999999997</v>
      </c>
      <c r="L20" s="16">
        <f t="shared" si="4"/>
        <v>329.90000000000003</v>
      </c>
      <c r="M20" s="11">
        <f t="shared" si="5"/>
        <v>440.38547</v>
      </c>
      <c r="N20" s="17">
        <f t="shared" si="7"/>
        <v>47.614529999998922</v>
      </c>
      <c r="O20" s="18">
        <f t="shared" si="6"/>
        <v>1.4433019096695642E-3</v>
      </c>
    </row>
    <row r="21" spans="1:15" hidden="1">
      <c r="A21" s="21" t="s">
        <v>33</v>
      </c>
      <c r="B21" s="10">
        <v>22000</v>
      </c>
      <c r="C21" s="10">
        <v>32990</v>
      </c>
      <c r="D21" s="11">
        <f t="shared" si="0"/>
        <v>10172.1</v>
      </c>
      <c r="E21" s="14">
        <v>0.24</v>
      </c>
      <c r="F21" s="13">
        <f t="shared" si="1"/>
        <v>7917.5999999999995</v>
      </c>
      <c r="G21" s="22">
        <v>3.5000000000000003E-2</v>
      </c>
      <c r="H21" s="13">
        <f t="shared" si="2"/>
        <v>1154.6500000000001</v>
      </c>
      <c r="I21" s="11">
        <v>605</v>
      </c>
      <c r="J21" s="14">
        <v>1.4999999999999999E-2</v>
      </c>
      <c r="K21" s="15">
        <f t="shared" si="3"/>
        <v>494.84999999999997</v>
      </c>
      <c r="L21" s="16">
        <f t="shared" si="4"/>
        <v>329.90000000000003</v>
      </c>
      <c r="M21" s="11">
        <f t="shared" si="5"/>
        <v>440.38547</v>
      </c>
      <c r="N21" s="17">
        <f t="shared" si="7"/>
        <v>47.614529999998922</v>
      </c>
      <c r="O21" s="18">
        <f t="shared" si="6"/>
        <v>1.4433019096695642E-3</v>
      </c>
    </row>
    <row r="22" spans="1:15" hidden="1">
      <c r="A22" s="24" t="s">
        <v>34</v>
      </c>
      <c r="B22" s="10">
        <v>30000</v>
      </c>
      <c r="C22" s="10">
        <v>49690</v>
      </c>
      <c r="D22" s="11">
        <f t="shared" si="0"/>
        <v>15015.1</v>
      </c>
      <c r="E22" s="14">
        <v>0.24</v>
      </c>
      <c r="F22" s="13">
        <f t="shared" si="1"/>
        <v>11925.6</v>
      </c>
      <c r="G22" s="22">
        <v>3.5000000000000003E-2</v>
      </c>
      <c r="H22" s="13">
        <f t="shared" si="2"/>
        <v>1739.15</v>
      </c>
      <c r="I22" s="11">
        <v>605</v>
      </c>
      <c r="J22" s="14">
        <v>1.4999999999999999E-2</v>
      </c>
      <c r="K22" s="15">
        <f t="shared" si="3"/>
        <v>745.35</v>
      </c>
      <c r="L22" s="16">
        <f t="shared" si="4"/>
        <v>496.90000000000003</v>
      </c>
      <c r="M22" s="11">
        <f t="shared" si="5"/>
        <v>669.22556999999995</v>
      </c>
      <c r="N22" s="17">
        <f t="shared" si="7"/>
        <v>3508.7744299999977</v>
      </c>
      <c r="O22" s="18">
        <f t="shared" si="6"/>
        <v>7.0613291004226156E-2</v>
      </c>
    </row>
    <row r="23" spans="1:15" hidden="1">
      <c r="A23" s="24" t="s">
        <v>35</v>
      </c>
      <c r="B23" s="10">
        <v>30000</v>
      </c>
      <c r="C23" s="10">
        <v>49690</v>
      </c>
      <c r="D23" s="11">
        <f t="shared" si="0"/>
        <v>15015.1</v>
      </c>
      <c r="E23" s="14">
        <v>0.24</v>
      </c>
      <c r="F23" s="13">
        <f t="shared" si="1"/>
        <v>11925.6</v>
      </c>
      <c r="G23" s="22">
        <v>3.5000000000000003E-2</v>
      </c>
      <c r="H23" s="13">
        <f t="shared" si="2"/>
        <v>1739.15</v>
      </c>
      <c r="I23" s="11">
        <v>605</v>
      </c>
      <c r="J23" s="14">
        <v>1.4999999999999999E-2</v>
      </c>
      <c r="K23" s="15">
        <f t="shared" si="3"/>
        <v>745.35</v>
      </c>
      <c r="L23" s="16">
        <f t="shared" si="4"/>
        <v>496.90000000000003</v>
      </c>
      <c r="M23" s="11">
        <f t="shared" si="5"/>
        <v>669.22556999999995</v>
      </c>
      <c r="N23" s="17">
        <f t="shared" si="7"/>
        <v>3508.7744299999977</v>
      </c>
      <c r="O23" s="18">
        <f t="shared" si="6"/>
        <v>7.0613291004226156E-2</v>
      </c>
    </row>
    <row r="24" spans="1:15" hidden="1">
      <c r="A24" s="25" t="s">
        <v>36</v>
      </c>
      <c r="D24" s="11" t="str">
        <f t="shared" si="0"/>
        <v/>
      </c>
      <c r="E24" s="14"/>
      <c r="F24" s="13" t="str">
        <f t="shared" si="1"/>
        <v/>
      </c>
      <c r="G24" s="22"/>
      <c r="H24" s="13" t="str">
        <f t="shared" si="2"/>
        <v/>
      </c>
      <c r="I24" s="11"/>
      <c r="J24" s="14">
        <v>1.4999999999999999E-2</v>
      </c>
      <c r="K24" s="15" t="str">
        <f t="shared" si="3"/>
        <v/>
      </c>
      <c r="L24" s="16">
        <f t="shared" si="4"/>
        <v>0</v>
      </c>
      <c r="M24" s="11" t="str">
        <f t="shared" si="5"/>
        <v/>
      </c>
      <c r="N24" s="17" t="str">
        <f t="shared" si="7"/>
        <v/>
      </c>
      <c r="O24" s="18" t="str">
        <f t="shared" si="6"/>
        <v/>
      </c>
    </row>
    <row r="25" spans="1:15" hidden="1">
      <c r="A25" s="24" t="s">
        <v>37</v>
      </c>
      <c r="B25" s="10">
        <v>16500</v>
      </c>
      <c r="C25" s="10">
        <v>24990</v>
      </c>
      <c r="D25" s="11">
        <f t="shared" si="0"/>
        <v>7852.1</v>
      </c>
      <c r="E25" s="14">
        <v>0.24</v>
      </c>
      <c r="F25" s="13">
        <f t="shared" si="1"/>
        <v>5997.5999999999995</v>
      </c>
      <c r="G25" s="22">
        <v>3.5000000000000003E-2</v>
      </c>
      <c r="H25" s="13">
        <f t="shared" si="2"/>
        <v>874.65000000000009</v>
      </c>
      <c r="I25" s="11">
        <v>605</v>
      </c>
      <c r="J25" s="14">
        <v>1.4999999999999999E-2</v>
      </c>
      <c r="K25" s="15">
        <f t="shared" si="3"/>
        <v>374.84999999999997</v>
      </c>
      <c r="L25" s="16">
        <f t="shared" si="4"/>
        <v>249.9</v>
      </c>
      <c r="M25" s="11">
        <f t="shared" si="5"/>
        <v>330.76146999999997</v>
      </c>
      <c r="N25" s="17">
        <f t="shared" si="7"/>
        <v>57.238529999998718</v>
      </c>
      <c r="O25" s="18">
        <f t="shared" si="6"/>
        <v>2.2904573829531298E-3</v>
      </c>
    </row>
    <row r="26" spans="1:15" hidden="1">
      <c r="A26" s="24" t="s">
        <v>38</v>
      </c>
      <c r="B26" s="10">
        <v>16500</v>
      </c>
      <c r="C26" s="10">
        <v>24990</v>
      </c>
      <c r="D26" s="11">
        <f t="shared" si="0"/>
        <v>7852.1</v>
      </c>
      <c r="E26" s="14">
        <v>0.24</v>
      </c>
      <c r="F26" s="13">
        <f t="shared" si="1"/>
        <v>5997.5999999999995</v>
      </c>
      <c r="G26" s="22">
        <v>3.5000000000000003E-2</v>
      </c>
      <c r="H26" s="13">
        <f t="shared" si="2"/>
        <v>874.65000000000009</v>
      </c>
      <c r="I26" s="11">
        <v>605</v>
      </c>
      <c r="J26" s="14">
        <v>1.4999999999999999E-2</v>
      </c>
      <c r="K26" s="15">
        <f t="shared" si="3"/>
        <v>374.84999999999997</v>
      </c>
      <c r="L26" s="16">
        <f t="shared" si="4"/>
        <v>249.9</v>
      </c>
      <c r="M26" s="11">
        <f t="shared" si="5"/>
        <v>330.76146999999997</v>
      </c>
      <c r="N26" s="17">
        <f t="shared" si="7"/>
        <v>57.238529999998718</v>
      </c>
      <c r="O26" s="18">
        <f t="shared" si="6"/>
        <v>2.2904573829531298E-3</v>
      </c>
    </row>
    <row r="27" spans="1:15" hidden="1">
      <c r="A27" s="25" t="s">
        <v>39</v>
      </c>
      <c r="D27" s="11" t="str">
        <f>IF(AND(F27&lt;&gt;"",H27&lt;&gt;"",I27&lt;&gt;"",K27&lt;&gt;""),F27+H27+I27+K27,"")</f>
        <v/>
      </c>
      <c r="E27" s="14"/>
      <c r="F27" s="13" t="str">
        <f>IF(AND(C27&lt;&gt;"",E27&lt;&gt;""),C27*E27,"")</f>
        <v/>
      </c>
      <c r="G27" s="22"/>
      <c r="H27" s="13" t="str">
        <f>IF(AND(C27&lt;&gt;"",G27&lt;&gt;""),C27*G27,"")</f>
        <v/>
      </c>
      <c r="I27" s="11"/>
      <c r="J27" s="14">
        <v>1.4999999999999999E-2</v>
      </c>
      <c r="K27" s="15" t="str">
        <f>IF(AND(C27&lt;&gt;"",J27&lt;&gt;""),C27*J27,"")</f>
        <v/>
      </c>
      <c r="L27" s="16">
        <f>IFERROR(C27*1%," ")</f>
        <v>0</v>
      </c>
      <c r="M27" s="11" t="str">
        <f t="shared" si="5"/>
        <v/>
      </c>
      <c r="N27" s="17" t="str">
        <f t="shared" si="7"/>
        <v/>
      </c>
      <c r="O27" s="18" t="str">
        <f t="shared" si="6"/>
        <v/>
      </c>
    </row>
    <row r="28" spans="1:15" hidden="1">
      <c r="A28" s="26" t="s">
        <v>40</v>
      </c>
      <c r="B28" s="10">
        <v>16500</v>
      </c>
      <c r="C28" s="10">
        <v>24990</v>
      </c>
      <c r="D28" s="13">
        <f>IF(AND(F28&lt;&gt;"",H28&lt;&gt;"",I28&lt;&gt;"",K28&lt;&gt;""),F28+H28+I28+K28,"")</f>
        <v>7852.1</v>
      </c>
      <c r="E28" s="14">
        <v>0.24</v>
      </c>
      <c r="F28" s="13">
        <f>IF(AND(C28&lt;&gt;"",E28&lt;&gt;""),C28*E28,"")</f>
        <v>5997.5999999999995</v>
      </c>
      <c r="G28" s="22">
        <v>3.5000000000000003E-2</v>
      </c>
      <c r="H28" s="13">
        <f>IF(AND(C28&lt;&gt;"",G28&lt;&gt;""),C28*G28,"")</f>
        <v>874.65000000000009</v>
      </c>
      <c r="I28" s="11">
        <v>605</v>
      </c>
      <c r="J28" s="14">
        <v>1.4999999999999999E-2</v>
      </c>
      <c r="K28" s="15">
        <f>IF(AND(C28&lt;&gt;"",J28&lt;&gt;""),C28*J28,"")</f>
        <v>374.84999999999997</v>
      </c>
      <c r="L28" s="16">
        <f>IFERROR(C28*1%," ")</f>
        <v>249.9</v>
      </c>
      <c r="M28" s="11">
        <f t="shared" si="5"/>
        <v>330.76146999999997</v>
      </c>
      <c r="N28" s="17">
        <f t="shared" si="7"/>
        <v>57.238529999998718</v>
      </c>
      <c r="O28" s="18">
        <f t="shared" si="6"/>
        <v>2.2904573829531298E-3</v>
      </c>
    </row>
    <row r="29" spans="1:15" hidden="1">
      <c r="A29" s="27" t="s">
        <v>41</v>
      </c>
      <c r="B29" s="10">
        <v>16500</v>
      </c>
      <c r="C29" s="10">
        <v>24990</v>
      </c>
      <c r="D29" s="13">
        <f>IF(AND(F29&lt;&gt;"",H29&lt;&gt;"",I29&lt;&gt;"",K29&lt;&gt;""),F29+H29+I29+K29,"")</f>
        <v>7852.1</v>
      </c>
      <c r="E29" s="14">
        <v>0.24</v>
      </c>
      <c r="F29" s="13">
        <f>IF(AND(C29&lt;&gt;"",E29&lt;&gt;""),C29*E29,"")</f>
        <v>5997.5999999999995</v>
      </c>
      <c r="G29" s="22">
        <v>3.5000000000000003E-2</v>
      </c>
      <c r="H29" s="13">
        <f>IF(AND(C29&lt;&gt;"",G29&lt;&gt;""),C29*G29,"")</f>
        <v>874.65000000000009</v>
      </c>
      <c r="I29" s="11">
        <v>605</v>
      </c>
      <c r="J29" s="14">
        <v>1.4999999999999999E-2</v>
      </c>
      <c r="K29" s="15">
        <f>IF(AND(C29&lt;&gt;"",J29&lt;&gt;""),C29*J29,"")</f>
        <v>374.84999999999997</v>
      </c>
      <c r="L29" s="16">
        <f>IFERROR(C29*1%," ")</f>
        <v>249.9</v>
      </c>
      <c r="M29" s="11">
        <f t="shared" si="5"/>
        <v>330.76146999999997</v>
      </c>
      <c r="N29" s="17">
        <f t="shared" si="7"/>
        <v>57.238529999998718</v>
      </c>
      <c r="O29" s="18">
        <f t="shared" si="6"/>
        <v>2.2904573829531298E-3</v>
      </c>
    </row>
    <row r="30" spans="1:15" hidden="1">
      <c r="A30" s="8" t="s">
        <v>42</v>
      </c>
      <c r="D30" s="11" t="str">
        <f t="shared" si="0"/>
        <v/>
      </c>
      <c r="E30" s="14"/>
      <c r="F30" s="13" t="str">
        <f t="shared" si="1"/>
        <v/>
      </c>
      <c r="G30" s="22"/>
      <c r="H30" s="13" t="str">
        <f t="shared" si="2"/>
        <v/>
      </c>
      <c r="I30" s="11"/>
      <c r="J30" s="14">
        <v>1.4999999999999999E-2</v>
      </c>
      <c r="K30" s="15" t="str">
        <f t="shared" si="3"/>
        <v/>
      </c>
      <c r="L30" s="16">
        <f t="shared" si="4"/>
        <v>0</v>
      </c>
      <c r="M30" s="11" t="str">
        <f t="shared" si="5"/>
        <v/>
      </c>
      <c r="N30" s="17" t="str">
        <f t="shared" si="7"/>
        <v/>
      </c>
      <c r="O30" s="18" t="str">
        <f t="shared" si="6"/>
        <v/>
      </c>
    </row>
    <row r="31" spans="1:15" hidden="1">
      <c r="A31" s="21" t="s">
        <v>43</v>
      </c>
      <c r="B31" s="10">
        <v>11000</v>
      </c>
      <c r="C31" s="10">
        <v>17190</v>
      </c>
      <c r="D31" s="11">
        <f t="shared" si="0"/>
        <v>5590.1</v>
      </c>
      <c r="E31" s="14">
        <v>0.24</v>
      </c>
      <c r="F31" s="13">
        <f t="shared" si="1"/>
        <v>4125.5999999999995</v>
      </c>
      <c r="G31" s="22">
        <v>3.5000000000000003E-2</v>
      </c>
      <c r="H31" s="13">
        <f t="shared" si="2"/>
        <v>601.65000000000009</v>
      </c>
      <c r="I31" s="11">
        <v>605</v>
      </c>
      <c r="J31" s="14">
        <v>1.4999999999999999E-2</v>
      </c>
      <c r="K31" s="15">
        <f t="shared" si="3"/>
        <v>257.84999999999997</v>
      </c>
      <c r="L31" s="16">
        <f t="shared" si="4"/>
        <v>171.9</v>
      </c>
      <c r="M31" s="11">
        <f t="shared" si="5"/>
        <v>223.87806999999998</v>
      </c>
      <c r="N31" s="17">
        <f t="shared" si="7"/>
        <v>204.12193000000116</v>
      </c>
      <c r="O31" s="18">
        <f t="shared" si="6"/>
        <v>1.187445782431653E-2</v>
      </c>
    </row>
    <row r="32" spans="1:15" hidden="1">
      <c r="A32" s="24" t="s">
        <v>44</v>
      </c>
      <c r="B32" s="10">
        <v>11000</v>
      </c>
      <c r="C32" s="10">
        <v>17190</v>
      </c>
      <c r="D32" s="11">
        <f t="shared" si="0"/>
        <v>5590.1</v>
      </c>
      <c r="E32" s="14">
        <v>0.24</v>
      </c>
      <c r="F32" s="13">
        <f t="shared" si="1"/>
        <v>4125.5999999999995</v>
      </c>
      <c r="G32" s="22">
        <v>3.5000000000000003E-2</v>
      </c>
      <c r="H32" s="13">
        <f t="shared" si="2"/>
        <v>601.65000000000009</v>
      </c>
      <c r="I32" s="11">
        <v>605</v>
      </c>
      <c r="J32" s="14">
        <v>1.4999999999999999E-2</v>
      </c>
      <c r="K32" s="15">
        <f t="shared" si="3"/>
        <v>257.84999999999997</v>
      </c>
      <c r="L32" s="16">
        <f t="shared" si="4"/>
        <v>171.9</v>
      </c>
      <c r="M32" s="11">
        <f t="shared" si="5"/>
        <v>223.87806999999998</v>
      </c>
      <c r="N32" s="17">
        <f t="shared" si="7"/>
        <v>204.12193000000116</v>
      </c>
      <c r="O32" s="18">
        <f t="shared" si="6"/>
        <v>1.187445782431653E-2</v>
      </c>
    </row>
    <row r="33" spans="1:15" hidden="1">
      <c r="A33" s="28" t="s">
        <v>45</v>
      </c>
      <c r="D33" s="11" t="str">
        <f t="shared" si="0"/>
        <v/>
      </c>
      <c r="E33" s="14"/>
      <c r="F33" s="13" t="str">
        <f t="shared" si="1"/>
        <v/>
      </c>
      <c r="G33" s="22"/>
      <c r="H33" s="13" t="str">
        <f t="shared" si="2"/>
        <v/>
      </c>
      <c r="I33" s="11"/>
      <c r="J33" s="14">
        <v>1.4999999999999999E-2</v>
      </c>
      <c r="K33" s="15" t="str">
        <f t="shared" si="3"/>
        <v/>
      </c>
      <c r="L33" s="16">
        <f t="shared" si="4"/>
        <v>0</v>
      </c>
      <c r="M33" s="11" t="str">
        <f t="shared" si="5"/>
        <v/>
      </c>
      <c r="N33" s="17" t="str">
        <f t="shared" si="7"/>
        <v/>
      </c>
      <c r="O33" s="18" t="str">
        <f t="shared" si="6"/>
        <v/>
      </c>
    </row>
    <row r="34" spans="1:15" hidden="1">
      <c r="A34" t="s">
        <v>46</v>
      </c>
      <c r="B34" s="10">
        <v>4300</v>
      </c>
      <c r="D34" s="11" t="str">
        <f t="shared" si="0"/>
        <v/>
      </c>
      <c r="E34" s="14"/>
      <c r="F34" s="13" t="str">
        <f t="shared" si="1"/>
        <v/>
      </c>
      <c r="G34" s="14"/>
      <c r="H34" s="13" t="str">
        <f t="shared" si="2"/>
        <v/>
      </c>
      <c r="I34" s="11"/>
      <c r="J34" s="14">
        <v>1.4999999999999999E-2</v>
      </c>
      <c r="K34" s="15" t="str">
        <f t="shared" si="3"/>
        <v/>
      </c>
      <c r="L34" s="16">
        <f t="shared" si="4"/>
        <v>0</v>
      </c>
      <c r="M34" s="11" t="str">
        <f t="shared" si="5"/>
        <v/>
      </c>
      <c r="N34" s="17" t="str">
        <f t="shared" si="7"/>
        <v/>
      </c>
      <c r="O34" s="18" t="str">
        <f t="shared" si="6"/>
        <v/>
      </c>
    </row>
    <row r="35" spans="1:15" hidden="1">
      <c r="A35" t="s">
        <v>47</v>
      </c>
      <c r="B35" s="10">
        <v>4300</v>
      </c>
      <c r="D35" s="11" t="str">
        <f t="shared" si="0"/>
        <v/>
      </c>
      <c r="E35" s="14"/>
      <c r="F35" s="13" t="str">
        <f t="shared" si="1"/>
        <v/>
      </c>
      <c r="G35" s="14"/>
      <c r="H35" s="13" t="str">
        <f t="shared" si="2"/>
        <v/>
      </c>
      <c r="I35" s="11"/>
      <c r="J35" s="14">
        <v>1.4999999999999999E-2</v>
      </c>
      <c r="K35" s="15" t="str">
        <f t="shared" si="3"/>
        <v/>
      </c>
      <c r="L35" s="16">
        <f t="shared" si="4"/>
        <v>0</v>
      </c>
      <c r="M35" s="11" t="str">
        <f t="shared" si="5"/>
        <v/>
      </c>
      <c r="N35" s="17" t="str">
        <f t="shared" si="7"/>
        <v/>
      </c>
      <c r="O35" s="18" t="str">
        <f t="shared" si="6"/>
        <v/>
      </c>
    </row>
    <row r="36" spans="1:15" hidden="1">
      <c r="A36" s="19"/>
      <c r="D36" s="11" t="str">
        <f t="shared" si="0"/>
        <v/>
      </c>
      <c r="E36" s="14"/>
      <c r="F36" s="13" t="str">
        <f t="shared" si="1"/>
        <v/>
      </c>
      <c r="G36" s="14"/>
      <c r="H36" s="13" t="str">
        <f t="shared" si="2"/>
        <v/>
      </c>
      <c r="I36" s="11"/>
      <c r="J36" s="14">
        <v>1.4999999999999999E-2</v>
      </c>
      <c r="K36" s="15" t="str">
        <f t="shared" si="3"/>
        <v/>
      </c>
      <c r="L36" s="16">
        <f t="shared" si="4"/>
        <v>0</v>
      </c>
      <c r="M36" s="11" t="str">
        <f t="shared" si="5"/>
        <v/>
      </c>
      <c r="N36" s="17" t="str">
        <f t="shared" si="7"/>
        <v/>
      </c>
      <c r="O36" s="18" t="str">
        <f t="shared" si="6"/>
        <v/>
      </c>
    </row>
    <row r="37" spans="1:15" hidden="1">
      <c r="A37" t="s">
        <v>48</v>
      </c>
      <c r="B37" s="10">
        <v>6000</v>
      </c>
      <c r="D37" s="11" t="str">
        <f t="shared" si="0"/>
        <v/>
      </c>
      <c r="E37" s="14"/>
      <c r="F37" s="13" t="str">
        <f t="shared" si="1"/>
        <v/>
      </c>
      <c r="G37" s="14"/>
      <c r="H37" s="13" t="str">
        <f t="shared" si="2"/>
        <v/>
      </c>
      <c r="I37" s="11"/>
      <c r="J37" s="14">
        <v>1.4999999999999999E-2</v>
      </c>
      <c r="K37" s="15" t="str">
        <f t="shared" si="3"/>
        <v/>
      </c>
      <c r="L37" s="16">
        <f t="shared" si="4"/>
        <v>0</v>
      </c>
      <c r="M37" s="11" t="str">
        <f t="shared" si="5"/>
        <v/>
      </c>
      <c r="N37" s="17" t="str">
        <f t="shared" si="7"/>
        <v/>
      </c>
      <c r="O37" s="18" t="str">
        <f t="shared" si="6"/>
        <v/>
      </c>
    </row>
    <row r="38" spans="1:15" hidden="1">
      <c r="A38" t="s">
        <v>49</v>
      </c>
      <c r="B38" s="10">
        <v>6000</v>
      </c>
      <c r="D38" s="11" t="str">
        <f t="shared" si="0"/>
        <v/>
      </c>
      <c r="E38" s="14"/>
      <c r="F38" s="13" t="str">
        <f t="shared" si="1"/>
        <v/>
      </c>
      <c r="G38" s="14"/>
      <c r="H38" s="13" t="str">
        <f t="shared" si="2"/>
        <v/>
      </c>
      <c r="I38" s="11"/>
      <c r="J38" s="14">
        <v>1.4999999999999999E-2</v>
      </c>
      <c r="K38" s="15" t="str">
        <f t="shared" si="3"/>
        <v/>
      </c>
      <c r="L38" s="16">
        <f t="shared" si="4"/>
        <v>0</v>
      </c>
      <c r="M38" s="11" t="str">
        <f t="shared" si="5"/>
        <v/>
      </c>
      <c r="N38" s="17" t="str">
        <f t="shared" si="7"/>
        <v/>
      </c>
      <c r="O38" s="18" t="str">
        <f t="shared" si="6"/>
        <v/>
      </c>
    </row>
    <row r="39" spans="1:15" hidden="1">
      <c r="D39" s="11" t="str">
        <f t="shared" si="0"/>
        <v/>
      </c>
      <c r="E39" s="14"/>
      <c r="F39" s="13" t="str">
        <f t="shared" si="1"/>
        <v/>
      </c>
      <c r="G39" s="14"/>
      <c r="H39" s="13" t="str">
        <f t="shared" si="2"/>
        <v/>
      </c>
      <c r="I39" s="11"/>
      <c r="J39" s="14">
        <v>1.4999999999999999E-2</v>
      </c>
      <c r="K39" s="15" t="str">
        <f t="shared" si="3"/>
        <v/>
      </c>
      <c r="L39" s="16">
        <f t="shared" si="4"/>
        <v>0</v>
      </c>
      <c r="M39" s="11" t="str">
        <f t="shared" si="5"/>
        <v/>
      </c>
      <c r="N39" s="17" t="str">
        <f t="shared" si="7"/>
        <v/>
      </c>
      <c r="O39" s="18" t="str">
        <f t="shared" si="6"/>
        <v/>
      </c>
    </row>
    <row r="40" spans="1:15" hidden="1">
      <c r="A40" t="s">
        <v>50</v>
      </c>
      <c r="B40" s="10">
        <v>9600</v>
      </c>
      <c r="C40" s="10">
        <v>16490</v>
      </c>
      <c r="D40" s="11">
        <f t="shared" si="0"/>
        <v>5377.1</v>
      </c>
      <c r="E40" s="14">
        <v>0.24</v>
      </c>
      <c r="F40" s="13">
        <f t="shared" si="1"/>
        <v>3957.6</v>
      </c>
      <c r="G40" s="22">
        <v>3.5000000000000003E-2</v>
      </c>
      <c r="H40" s="13">
        <f t="shared" si="2"/>
        <v>577.15000000000009</v>
      </c>
      <c r="I40" s="11">
        <v>595</v>
      </c>
      <c r="J40" s="14">
        <v>1.4999999999999999E-2</v>
      </c>
      <c r="K40" s="15">
        <f t="shared" si="3"/>
        <v>247.35</v>
      </c>
      <c r="L40" s="16">
        <f t="shared" si="4"/>
        <v>164.9</v>
      </c>
      <c r="M40" s="11">
        <f t="shared" si="5"/>
        <v>214.47896999999998</v>
      </c>
      <c r="N40" s="17">
        <f t="shared" si="7"/>
        <v>1133.5210299999999</v>
      </c>
      <c r="O40" s="18">
        <f t="shared" si="6"/>
        <v>6.8739904790782291E-2</v>
      </c>
    </row>
    <row r="41" spans="1:15" hidden="1">
      <c r="A41" t="s">
        <v>51</v>
      </c>
      <c r="B41" s="10">
        <v>9600</v>
      </c>
      <c r="C41" s="10">
        <v>17666</v>
      </c>
      <c r="D41" s="11">
        <f t="shared" si="0"/>
        <v>5718.14</v>
      </c>
      <c r="E41" s="14">
        <v>0.24</v>
      </c>
      <c r="F41" s="13">
        <f t="shared" si="1"/>
        <v>4239.84</v>
      </c>
      <c r="G41" s="22">
        <v>3.5000000000000003E-2</v>
      </c>
      <c r="H41" s="13">
        <f t="shared" si="2"/>
        <v>618.31000000000006</v>
      </c>
      <c r="I41" s="11">
        <v>595</v>
      </c>
      <c r="J41" s="14">
        <v>1.4999999999999999E-2</v>
      </c>
      <c r="K41" s="15">
        <f t="shared" si="3"/>
        <v>264.99</v>
      </c>
      <c r="L41" s="16">
        <f t="shared" si="4"/>
        <v>176.66</v>
      </c>
      <c r="M41" s="11">
        <f t="shared" si="5"/>
        <v>230.59369799999999</v>
      </c>
      <c r="N41" s="17">
        <f t="shared" si="7"/>
        <v>1940.6063020000001</v>
      </c>
      <c r="O41" s="18">
        <f t="shared" si="6"/>
        <v>0.10984978501075512</v>
      </c>
    </row>
    <row r="42" spans="1:15" hidden="1">
      <c r="A42" s="29" t="s">
        <v>52</v>
      </c>
      <c r="D42" s="11" t="str">
        <f t="shared" si="0"/>
        <v/>
      </c>
      <c r="E42" s="14"/>
      <c r="F42" s="13" t="str">
        <f t="shared" si="1"/>
        <v/>
      </c>
      <c r="G42" s="14"/>
      <c r="H42" s="13" t="str">
        <f t="shared" si="2"/>
        <v/>
      </c>
      <c r="I42" s="11"/>
      <c r="J42" s="14">
        <v>1.4999999999999999E-2</v>
      </c>
      <c r="K42" s="15" t="str">
        <f t="shared" si="3"/>
        <v/>
      </c>
      <c r="L42" s="16">
        <f t="shared" si="4"/>
        <v>0</v>
      </c>
      <c r="M42" s="11" t="str">
        <f t="shared" si="5"/>
        <v/>
      </c>
      <c r="N42" s="17" t="str">
        <f t="shared" si="7"/>
        <v/>
      </c>
      <c r="O42" s="18" t="str">
        <f t="shared" si="6"/>
        <v/>
      </c>
    </row>
    <row r="43" spans="1:15" hidden="1">
      <c r="A43" t="s">
        <v>53</v>
      </c>
      <c r="B43" s="10">
        <v>6800</v>
      </c>
      <c r="D43" s="11" t="str">
        <f t="shared" si="0"/>
        <v/>
      </c>
      <c r="E43" s="14">
        <v>0.24</v>
      </c>
      <c r="F43" s="13" t="str">
        <f t="shared" si="1"/>
        <v/>
      </c>
      <c r="G43" s="22">
        <v>3.5000000000000003E-2</v>
      </c>
      <c r="H43" s="13" t="str">
        <f t="shared" si="2"/>
        <v/>
      </c>
      <c r="I43" s="11">
        <v>595</v>
      </c>
      <c r="J43" s="14">
        <v>1.4999999999999999E-2</v>
      </c>
      <c r="K43" s="15" t="str">
        <f t="shared" si="3"/>
        <v/>
      </c>
      <c r="L43" s="16">
        <f t="shared" si="4"/>
        <v>0</v>
      </c>
      <c r="M43" s="11" t="str">
        <f t="shared" si="5"/>
        <v/>
      </c>
      <c r="N43" s="17" t="str">
        <f t="shared" si="7"/>
        <v/>
      </c>
      <c r="O43" s="18" t="str">
        <f t="shared" si="6"/>
        <v/>
      </c>
    </row>
    <row r="44" spans="1:15" hidden="1">
      <c r="A44" t="s">
        <v>54</v>
      </c>
      <c r="B44" s="10">
        <v>5000</v>
      </c>
      <c r="D44" s="11" t="str">
        <f t="shared" si="0"/>
        <v/>
      </c>
      <c r="E44" s="14">
        <v>0.24</v>
      </c>
      <c r="F44" s="13" t="str">
        <f t="shared" si="1"/>
        <v/>
      </c>
      <c r="G44" s="22">
        <v>3.5000000000000003E-2</v>
      </c>
      <c r="H44" s="13" t="str">
        <f t="shared" si="2"/>
        <v/>
      </c>
      <c r="I44" s="11">
        <v>595</v>
      </c>
      <c r="J44" s="14">
        <v>1.4999999999999999E-2</v>
      </c>
      <c r="K44" s="15" t="str">
        <f t="shared" si="3"/>
        <v/>
      </c>
      <c r="L44" s="16">
        <f t="shared" si="4"/>
        <v>0</v>
      </c>
      <c r="M44" s="11" t="str">
        <f t="shared" si="5"/>
        <v/>
      </c>
      <c r="N44" s="17" t="str">
        <f t="shared" si="7"/>
        <v/>
      </c>
      <c r="O44" s="18" t="str">
        <f t="shared" si="6"/>
        <v/>
      </c>
    </row>
    <row r="45" spans="1:15" hidden="1">
      <c r="A45" t="s">
        <v>55</v>
      </c>
      <c r="B45" s="10">
        <v>5000</v>
      </c>
      <c r="D45" s="11" t="str">
        <f t="shared" si="0"/>
        <v/>
      </c>
      <c r="E45" s="14">
        <v>0.24</v>
      </c>
      <c r="F45" s="13" t="str">
        <f t="shared" si="1"/>
        <v/>
      </c>
      <c r="G45" s="22">
        <v>3.5000000000000003E-2</v>
      </c>
      <c r="H45" s="13" t="str">
        <f t="shared" si="2"/>
        <v/>
      </c>
      <c r="I45" s="11">
        <v>595</v>
      </c>
      <c r="J45" s="14">
        <v>1.4999999999999999E-2</v>
      </c>
      <c r="K45" s="15" t="str">
        <f t="shared" si="3"/>
        <v/>
      </c>
      <c r="L45" s="16">
        <f t="shared" si="4"/>
        <v>0</v>
      </c>
      <c r="M45" s="11" t="str">
        <f t="shared" si="5"/>
        <v/>
      </c>
      <c r="N45" s="17" t="str">
        <f t="shared" si="7"/>
        <v/>
      </c>
      <c r="O45" s="18" t="str">
        <f t="shared" si="6"/>
        <v/>
      </c>
    </row>
    <row r="46" spans="1:15" hidden="1">
      <c r="A46" t="s">
        <v>56</v>
      </c>
      <c r="B46" s="10">
        <v>8500</v>
      </c>
      <c r="D46" s="11" t="str">
        <f t="shared" si="0"/>
        <v/>
      </c>
      <c r="E46" s="14">
        <v>0.24</v>
      </c>
      <c r="F46" s="13" t="str">
        <f t="shared" si="1"/>
        <v/>
      </c>
      <c r="G46" s="22">
        <v>3.5000000000000003E-2</v>
      </c>
      <c r="H46" s="13" t="str">
        <f t="shared" si="2"/>
        <v/>
      </c>
      <c r="I46" s="11">
        <v>595</v>
      </c>
      <c r="J46" s="14">
        <v>1.4999999999999999E-2</v>
      </c>
      <c r="K46" s="15" t="str">
        <f t="shared" si="3"/>
        <v/>
      </c>
      <c r="L46" s="16">
        <f t="shared" si="4"/>
        <v>0</v>
      </c>
      <c r="M46" s="11" t="str">
        <f t="shared" si="5"/>
        <v/>
      </c>
      <c r="N46" s="17" t="str">
        <f t="shared" si="7"/>
        <v/>
      </c>
      <c r="O46" s="18" t="str">
        <f t="shared" si="6"/>
        <v/>
      </c>
    </row>
    <row r="47" spans="1:15" hidden="1">
      <c r="A47" t="s">
        <v>57</v>
      </c>
      <c r="B47" s="10">
        <v>2700</v>
      </c>
      <c r="D47" s="11" t="str">
        <f t="shared" si="0"/>
        <v/>
      </c>
      <c r="E47" s="14">
        <v>0.24</v>
      </c>
      <c r="F47" s="13" t="str">
        <f t="shared" si="1"/>
        <v/>
      </c>
      <c r="G47" s="22">
        <v>3.5000000000000003E-2</v>
      </c>
      <c r="H47" s="13" t="str">
        <f t="shared" si="2"/>
        <v/>
      </c>
      <c r="I47" s="11">
        <v>595</v>
      </c>
      <c r="J47" s="14">
        <v>1.4999999999999999E-2</v>
      </c>
      <c r="K47" s="15" t="str">
        <f t="shared" si="3"/>
        <v/>
      </c>
      <c r="L47" s="16">
        <f t="shared" si="4"/>
        <v>0</v>
      </c>
      <c r="M47" s="11" t="str">
        <f t="shared" si="5"/>
        <v/>
      </c>
      <c r="N47" s="17" t="str">
        <f t="shared" si="7"/>
        <v/>
      </c>
      <c r="O47" s="18" t="str">
        <f t="shared" si="6"/>
        <v/>
      </c>
    </row>
    <row r="48" spans="1:15" hidden="1">
      <c r="A48" t="s">
        <v>58</v>
      </c>
      <c r="B48" s="10">
        <v>6500</v>
      </c>
      <c r="D48" s="11" t="str">
        <f t="shared" si="0"/>
        <v/>
      </c>
      <c r="E48" s="14">
        <v>0.24</v>
      </c>
      <c r="F48" s="13" t="str">
        <f t="shared" si="1"/>
        <v/>
      </c>
      <c r="G48" s="22">
        <v>3.5000000000000003E-2</v>
      </c>
      <c r="H48" s="13" t="str">
        <f t="shared" si="2"/>
        <v/>
      </c>
      <c r="I48" s="11">
        <v>595</v>
      </c>
      <c r="J48" s="14">
        <v>1.4999999999999999E-2</v>
      </c>
      <c r="K48" s="15" t="str">
        <f t="shared" si="3"/>
        <v/>
      </c>
      <c r="L48" s="16">
        <f t="shared" si="4"/>
        <v>0</v>
      </c>
      <c r="M48" s="11" t="str">
        <f t="shared" si="5"/>
        <v/>
      </c>
      <c r="N48" s="17" t="str">
        <f t="shared" si="7"/>
        <v/>
      </c>
      <c r="O48" s="18" t="str">
        <f t="shared" si="6"/>
        <v/>
      </c>
    </row>
    <row r="49" spans="1:15" hidden="1">
      <c r="A49" s="30" t="s">
        <v>59</v>
      </c>
      <c r="D49" s="11" t="str">
        <f t="shared" si="0"/>
        <v/>
      </c>
      <c r="E49" s="12"/>
      <c r="F49" s="13" t="str">
        <f t="shared" si="1"/>
        <v/>
      </c>
      <c r="G49" s="22"/>
      <c r="H49" s="13" t="str">
        <f t="shared" si="2"/>
        <v/>
      </c>
      <c r="I49" s="11"/>
      <c r="J49" s="14">
        <v>1.4999999999999999E-2</v>
      </c>
      <c r="K49" s="15" t="str">
        <f t="shared" si="3"/>
        <v/>
      </c>
      <c r="L49" s="16">
        <f t="shared" si="4"/>
        <v>0</v>
      </c>
      <c r="M49" s="11" t="str">
        <f t="shared" si="5"/>
        <v/>
      </c>
      <c r="N49" s="17" t="str">
        <f t="shared" si="7"/>
        <v/>
      </c>
      <c r="O49" s="18" t="str">
        <f t="shared" si="6"/>
        <v/>
      </c>
    </row>
    <row r="50" spans="1:15" hidden="1">
      <c r="A50" s="24" t="s">
        <v>60</v>
      </c>
      <c r="B50" s="10">
        <v>17500</v>
      </c>
      <c r="C50" s="10">
        <v>31910</v>
      </c>
      <c r="D50" s="11">
        <f t="shared" si="0"/>
        <v>9529.7999999999993</v>
      </c>
      <c r="E50" s="14">
        <v>0.23</v>
      </c>
      <c r="F50" s="13">
        <f t="shared" si="1"/>
        <v>7339.3</v>
      </c>
      <c r="G50" s="22">
        <v>3.5000000000000003E-2</v>
      </c>
      <c r="H50" s="13">
        <f t="shared" si="2"/>
        <v>1116.8500000000001</v>
      </c>
      <c r="I50" s="11">
        <v>595</v>
      </c>
      <c r="J50" s="14">
        <v>1.4999999999999999E-2</v>
      </c>
      <c r="K50" s="15">
        <f t="shared" si="3"/>
        <v>478.65</v>
      </c>
      <c r="L50" s="16">
        <f t="shared" si="4"/>
        <v>319.10000000000002</v>
      </c>
      <c r="M50" s="11">
        <f t="shared" si="5"/>
        <v>431.93785999999994</v>
      </c>
      <c r="N50" s="17">
        <f t="shared" si="7"/>
        <v>4129.162140000004</v>
      </c>
      <c r="O50" s="18">
        <f t="shared" si="6"/>
        <v>0.12940025509244762</v>
      </c>
    </row>
    <row r="51" spans="1:15" hidden="1">
      <c r="A51" s="24" t="s">
        <v>61</v>
      </c>
      <c r="B51" s="10">
        <v>17600</v>
      </c>
      <c r="C51" s="10">
        <v>34990</v>
      </c>
      <c r="D51" s="11">
        <f t="shared" si="0"/>
        <v>10392.200000000001</v>
      </c>
      <c r="E51" s="14">
        <v>0.23</v>
      </c>
      <c r="F51" s="13">
        <f t="shared" si="1"/>
        <v>8047.7000000000007</v>
      </c>
      <c r="G51" s="22">
        <v>3.5000000000000003E-2</v>
      </c>
      <c r="H51" s="13">
        <f t="shared" si="2"/>
        <v>1224.6500000000001</v>
      </c>
      <c r="I51" s="11">
        <v>595</v>
      </c>
      <c r="J51" s="14">
        <v>1.4999999999999999E-2</v>
      </c>
      <c r="K51" s="15">
        <f t="shared" si="3"/>
        <v>524.85</v>
      </c>
      <c r="L51" s="16">
        <f t="shared" si="4"/>
        <v>349.90000000000003</v>
      </c>
      <c r="M51" s="11">
        <f t="shared" si="5"/>
        <v>474.73753999999991</v>
      </c>
      <c r="N51" s="17">
        <f t="shared" si="7"/>
        <v>6173.1624599999996</v>
      </c>
      <c r="O51" s="18">
        <f t="shared" si="6"/>
        <v>0.1764264778508145</v>
      </c>
    </row>
    <row r="52" spans="1:15" hidden="1">
      <c r="A52" s="30" t="s">
        <v>62</v>
      </c>
      <c r="D52" s="11" t="str">
        <f t="shared" si="0"/>
        <v/>
      </c>
      <c r="E52" s="12"/>
      <c r="F52" s="13" t="str">
        <f t="shared" si="1"/>
        <v/>
      </c>
      <c r="G52" s="22"/>
      <c r="H52" s="13" t="str">
        <f t="shared" si="2"/>
        <v/>
      </c>
      <c r="I52" s="11"/>
      <c r="J52" s="14">
        <v>1.4999999999999999E-2</v>
      </c>
      <c r="K52" s="15" t="str">
        <f t="shared" si="3"/>
        <v/>
      </c>
      <c r="L52" s="16">
        <f t="shared" si="4"/>
        <v>0</v>
      </c>
      <c r="M52" s="11" t="str">
        <f t="shared" si="5"/>
        <v/>
      </c>
      <c r="N52" s="17" t="str">
        <f t="shared" si="7"/>
        <v/>
      </c>
      <c r="O52" s="18" t="str">
        <f t="shared" si="6"/>
        <v/>
      </c>
    </row>
    <row r="53" spans="1:15" hidden="1">
      <c r="A53" s="24" t="s">
        <v>63</v>
      </c>
      <c r="B53" s="10">
        <v>18400</v>
      </c>
      <c r="C53" s="10">
        <v>27490</v>
      </c>
      <c r="D53" s="11">
        <f t="shared" si="0"/>
        <v>8292.2000000000007</v>
      </c>
      <c r="E53" s="14">
        <v>0.23</v>
      </c>
      <c r="F53" s="13">
        <f t="shared" si="1"/>
        <v>6322.7000000000007</v>
      </c>
      <c r="G53" s="22">
        <v>3.5000000000000003E-2</v>
      </c>
      <c r="H53" s="13">
        <f t="shared" si="2"/>
        <v>962.15000000000009</v>
      </c>
      <c r="I53" s="11">
        <v>595</v>
      </c>
      <c r="J53" s="14">
        <v>1.4999999999999999E-2</v>
      </c>
      <c r="K53" s="15">
        <f t="shared" si="3"/>
        <v>412.34999999999997</v>
      </c>
      <c r="L53" s="16">
        <f t="shared" si="4"/>
        <v>274.90000000000003</v>
      </c>
      <c r="M53" s="11">
        <f t="shared" si="5"/>
        <v>370.51753999999994</v>
      </c>
      <c r="N53" s="17">
        <f t="shared" si="7"/>
        <v>152.38245999999708</v>
      </c>
      <c r="O53" s="18">
        <f t="shared" si="6"/>
        <v>5.543196071298548E-3</v>
      </c>
    </row>
    <row r="54" spans="1:15" hidden="1">
      <c r="A54" s="24" t="s">
        <v>64</v>
      </c>
      <c r="B54" s="10">
        <v>18400</v>
      </c>
      <c r="C54" s="10">
        <v>31910</v>
      </c>
      <c r="D54" s="11">
        <f t="shared" si="0"/>
        <v>9529.7999999999993</v>
      </c>
      <c r="E54" s="14">
        <v>0.23</v>
      </c>
      <c r="F54" s="13">
        <f t="shared" si="1"/>
        <v>7339.3</v>
      </c>
      <c r="G54" s="22">
        <v>3.5000000000000003E-2</v>
      </c>
      <c r="H54" s="13">
        <f t="shared" si="2"/>
        <v>1116.8500000000001</v>
      </c>
      <c r="I54" s="11">
        <v>595</v>
      </c>
      <c r="J54" s="14">
        <v>1.4999999999999999E-2</v>
      </c>
      <c r="K54" s="15">
        <f t="shared" si="3"/>
        <v>478.65</v>
      </c>
      <c r="L54" s="16">
        <f t="shared" si="4"/>
        <v>319.10000000000002</v>
      </c>
      <c r="M54" s="11">
        <f t="shared" si="5"/>
        <v>431.93785999999994</v>
      </c>
      <c r="N54" s="17">
        <f t="shared" si="7"/>
        <v>3229.162140000004</v>
      </c>
      <c r="O54" s="18">
        <f t="shared" si="6"/>
        <v>0.10119593042933263</v>
      </c>
    </row>
    <row r="55" spans="1:15" hidden="1">
      <c r="A55" s="24" t="s">
        <v>65</v>
      </c>
      <c r="B55" s="10">
        <v>18400</v>
      </c>
      <c r="C55" s="10">
        <v>31910</v>
      </c>
      <c r="D55" s="11">
        <f t="shared" si="0"/>
        <v>9529.7999999999993</v>
      </c>
      <c r="E55" s="14">
        <v>0.23</v>
      </c>
      <c r="F55" s="13">
        <f t="shared" si="1"/>
        <v>7339.3</v>
      </c>
      <c r="G55" s="22">
        <v>3.5000000000000003E-2</v>
      </c>
      <c r="H55" s="13">
        <f t="shared" si="2"/>
        <v>1116.8500000000001</v>
      </c>
      <c r="I55" s="11">
        <v>595</v>
      </c>
      <c r="J55" s="14">
        <v>1.4999999999999999E-2</v>
      </c>
      <c r="K55" s="15">
        <f t="shared" si="3"/>
        <v>478.65</v>
      </c>
      <c r="L55" s="16">
        <f t="shared" si="4"/>
        <v>319.10000000000002</v>
      </c>
      <c r="M55" s="11">
        <f t="shared" si="5"/>
        <v>431.93785999999994</v>
      </c>
      <c r="N55" s="17">
        <f t="shared" si="7"/>
        <v>3229.162140000004</v>
      </c>
      <c r="O55" s="18">
        <f t="shared" si="6"/>
        <v>0.10119593042933263</v>
      </c>
    </row>
    <row r="56" spans="1:15" hidden="1">
      <c r="A56" s="24" t="s">
        <v>66</v>
      </c>
      <c r="B56" s="10">
        <v>18600</v>
      </c>
      <c r="C56" s="10">
        <v>31910</v>
      </c>
      <c r="D56" s="11">
        <f t="shared" si="0"/>
        <v>9529.7999999999993</v>
      </c>
      <c r="E56" s="14">
        <v>0.23</v>
      </c>
      <c r="F56" s="13">
        <f t="shared" si="1"/>
        <v>7339.3</v>
      </c>
      <c r="G56" s="22">
        <v>3.5000000000000003E-2</v>
      </c>
      <c r="H56" s="13">
        <f t="shared" si="2"/>
        <v>1116.8500000000001</v>
      </c>
      <c r="I56" s="11">
        <v>595</v>
      </c>
      <c r="J56" s="14">
        <v>1.4999999999999999E-2</v>
      </c>
      <c r="K56" s="15">
        <f t="shared" si="3"/>
        <v>478.65</v>
      </c>
      <c r="L56" s="16">
        <f t="shared" si="4"/>
        <v>319.10000000000002</v>
      </c>
      <c r="M56" s="11">
        <f t="shared" si="5"/>
        <v>431.93785999999994</v>
      </c>
      <c r="N56" s="17">
        <f t="shared" si="7"/>
        <v>3029.162140000004</v>
      </c>
      <c r="O56" s="18">
        <f t="shared" si="6"/>
        <v>9.4928302726418182E-2</v>
      </c>
    </row>
    <row r="57" spans="1:15" hidden="1">
      <c r="A57" s="24" t="s">
        <v>67</v>
      </c>
      <c r="B57" s="10">
        <v>18700</v>
      </c>
      <c r="C57" s="10">
        <v>31910</v>
      </c>
      <c r="D57" s="11">
        <f t="shared" si="0"/>
        <v>9529.7999999999993</v>
      </c>
      <c r="E57" s="14">
        <v>0.23</v>
      </c>
      <c r="F57" s="13">
        <f t="shared" si="1"/>
        <v>7339.3</v>
      </c>
      <c r="G57" s="22">
        <v>3.5000000000000003E-2</v>
      </c>
      <c r="H57" s="13">
        <f t="shared" si="2"/>
        <v>1116.8500000000001</v>
      </c>
      <c r="I57" s="11">
        <v>595</v>
      </c>
      <c r="J57" s="14">
        <v>1.4999999999999999E-2</v>
      </c>
      <c r="K57" s="15">
        <f t="shared" si="3"/>
        <v>478.65</v>
      </c>
      <c r="L57" s="16">
        <f t="shared" si="4"/>
        <v>319.10000000000002</v>
      </c>
      <c r="M57" s="11">
        <f t="shared" si="5"/>
        <v>431.93785999999994</v>
      </c>
      <c r="N57" s="17">
        <f t="shared" si="7"/>
        <v>2929.162140000004</v>
      </c>
      <c r="O57" s="18">
        <f t="shared" si="6"/>
        <v>9.1794488874960958E-2</v>
      </c>
    </row>
    <row r="58" spans="1:15" hidden="1">
      <c r="A58" s="24" t="s">
        <v>68</v>
      </c>
      <c r="B58" s="10">
        <v>18400</v>
      </c>
      <c r="C58" s="10">
        <v>31910</v>
      </c>
      <c r="D58" s="11">
        <f t="shared" si="0"/>
        <v>9529.7999999999993</v>
      </c>
      <c r="E58" s="14">
        <v>0.23</v>
      </c>
      <c r="F58" s="13">
        <f t="shared" si="1"/>
        <v>7339.3</v>
      </c>
      <c r="G58" s="22">
        <v>3.5000000000000003E-2</v>
      </c>
      <c r="H58" s="13">
        <f t="shared" si="2"/>
        <v>1116.8500000000001</v>
      </c>
      <c r="I58" s="11">
        <v>595</v>
      </c>
      <c r="J58" s="14">
        <v>1.4999999999999999E-2</v>
      </c>
      <c r="K58" s="15">
        <f t="shared" si="3"/>
        <v>478.65</v>
      </c>
      <c r="L58" s="16">
        <f t="shared" si="4"/>
        <v>319.10000000000002</v>
      </c>
      <c r="M58" s="11">
        <f t="shared" si="5"/>
        <v>431.93785999999994</v>
      </c>
      <c r="N58" s="17">
        <f t="shared" si="7"/>
        <v>3229.162140000004</v>
      </c>
      <c r="O58" s="18">
        <f t="shared" si="6"/>
        <v>0.10119593042933263</v>
      </c>
    </row>
    <row r="59" spans="1:15" hidden="1">
      <c r="A59" s="24" t="s">
        <v>69</v>
      </c>
      <c r="B59" s="10">
        <v>18600</v>
      </c>
      <c r="C59" s="10">
        <v>31140</v>
      </c>
      <c r="D59" s="11">
        <f t="shared" si="0"/>
        <v>9314.2000000000007</v>
      </c>
      <c r="E59" s="14">
        <v>0.23</v>
      </c>
      <c r="F59" s="13">
        <f t="shared" si="1"/>
        <v>7162.2000000000007</v>
      </c>
      <c r="G59" s="22">
        <v>3.5000000000000003E-2</v>
      </c>
      <c r="H59" s="13">
        <f t="shared" si="2"/>
        <v>1089.9000000000001</v>
      </c>
      <c r="I59" s="11">
        <v>595</v>
      </c>
      <c r="J59" s="14">
        <v>1.4999999999999999E-2</v>
      </c>
      <c r="K59" s="15">
        <f t="shared" si="3"/>
        <v>467.09999999999997</v>
      </c>
      <c r="L59" s="16">
        <f t="shared" si="4"/>
        <v>311.40000000000003</v>
      </c>
      <c r="M59" s="11">
        <f t="shared" si="5"/>
        <v>421.23793999999992</v>
      </c>
      <c r="N59" s="17">
        <f t="shared" si="7"/>
        <v>2493.1620599999987</v>
      </c>
      <c r="O59" s="18">
        <f t="shared" si="6"/>
        <v>8.0063007707129055E-2</v>
      </c>
    </row>
    <row r="60" spans="1:15" hidden="1">
      <c r="A60" s="24" t="s">
        <v>70</v>
      </c>
      <c r="C60" s="10">
        <v>34990</v>
      </c>
      <c r="D60" s="11">
        <f t="shared" si="0"/>
        <v>10392.200000000001</v>
      </c>
      <c r="E60" s="14">
        <v>0.23</v>
      </c>
      <c r="F60" s="13">
        <f t="shared" si="1"/>
        <v>8047.7000000000007</v>
      </c>
      <c r="G60" s="22">
        <v>3.5000000000000003E-2</v>
      </c>
      <c r="H60" s="13">
        <f t="shared" si="2"/>
        <v>1224.6500000000001</v>
      </c>
      <c r="I60" s="11">
        <v>595</v>
      </c>
      <c r="J60" s="14">
        <v>1.4999999999999999E-2</v>
      </c>
      <c r="K60" s="15">
        <f t="shared" si="3"/>
        <v>524.85</v>
      </c>
      <c r="L60" s="16">
        <f t="shared" si="4"/>
        <v>349.90000000000003</v>
      </c>
      <c r="M60" s="11">
        <f t="shared" si="5"/>
        <v>474.73753999999991</v>
      </c>
      <c r="N60" s="17">
        <f t="shared" si="7"/>
        <v>23773.16246</v>
      </c>
      <c r="O60" s="18">
        <f t="shared" si="6"/>
        <v>0.67942733523863963</v>
      </c>
    </row>
    <row r="61" spans="1:15" hidden="1">
      <c r="A61" s="24" t="s">
        <v>71</v>
      </c>
      <c r="B61" s="10">
        <v>18400</v>
      </c>
      <c r="C61" s="10">
        <v>31910</v>
      </c>
      <c r="D61" s="11">
        <f t="shared" si="0"/>
        <v>9529.7999999999993</v>
      </c>
      <c r="E61" s="14">
        <v>0.23</v>
      </c>
      <c r="F61" s="13">
        <f t="shared" si="1"/>
        <v>7339.3</v>
      </c>
      <c r="G61" s="22">
        <v>3.5000000000000003E-2</v>
      </c>
      <c r="H61" s="13">
        <f t="shared" si="2"/>
        <v>1116.8500000000001</v>
      </c>
      <c r="I61" s="11">
        <v>595</v>
      </c>
      <c r="J61" s="14">
        <v>1.4999999999999999E-2</v>
      </c>
      <c r="K61" s="15">
        <f t="shared" si="3"/>
        <v>478.65</v>
      </c>
      <c r="L61" s="16">
        <f t="shared" si="4"/>
        <v>319.10000000000002</v>
      </c>
      <c r="M61" s="11">
        <f t="shared" si="5"/>
        <v>431.93785999999994</v>
      </c>
      <c r="N61" s="17">
        <f t="shared" si="7"/>
        <v>3229.162140000004</v>
      </c>
      <c r="O61" s="18">
        <f t="shared" si="6"/>
        <v>0.10119593042933263</v>
      </c>
    </row>
    <row r="62" spans="1:15" hidden="1">
      <c r="A62" s="30" t="s">
        <v>72</v>
      </c>
      <c r="D62" s="11" t="str">
        <f t="shared" si="0"/>
        <v/>
      </c>
      <c r="E62" s="12"/>
      <c r="F62" s="13" t="str">
        <f t="shared" si="1"/>
        <v/>
      </c>
      <c r="G62" s="22"/>
      <c r="H62" s="13" t="str">
        <f t="shared" si="2"/>
        <v/>
      </c>
      <c r="I62" s="11"/>
      <c r="J62" s="14">
        <v>1.4999999999999999E-2</v>
      </c>
      <c r="K62" s="15" t="str">
        <f t="shared" si="3"/>
        <v/>
      </c>
      <c r="L62" s="16">
        <f t="shared" si="4"/>
        <v>0</v>
      </c>
      <c r="M62" s="11" t="str">
        <f t="shared" si="5"/>
        <v/>
      </c>
      <c r="N62" s="17" t="str">
        <f t="shared" si="7"/>
        <v/>
      </c>
      <c r="O62" s="18" t="str">
        <f t="shared" si="6"/>
        <v/>
      </c>
    </row>
    <row r="63" spans="1:15" hidden="1">
      <c r="A63" s="24" t="s">
        <v>73</v>
      </c>
      <c r="B63" s="10">
        <v>15900</v>
      </c>
      <c r="C63" s="10">
        <v>27999</v>
      </c>
      <c r="D63" s="11">
        <f t="shared" si="0"/>
        <v>8434.7200000000012</v>
      </c>
      <c r="E63" s="14">
        <v>0.23</v>
      </c>
      <c r="F63" s="13">
        <f t="shared" si="1"/>
        <v>6439.77</v>
      </c>
      <c r="G63" s="22">
        <v>3.5000000000000003E-2</v>
      </c>
      <c r="H63" s="13">
        <f t="shared" si="2"/>
        <v>979.96500000000015</v>
      </c>
      <c r="I63" s="11">
        <v>595</v>
      </c>
      <c r="J63" s="14">
        <v>1.4999999999999999E-2</v>
      </c>
      <c r="K63" s="15">
        <f t="shared" si="3"/>
        <v>419.98499999999996</v>
      </c>
      <c r="L63" s="16">
        <f t="shared" si="4"/>
        <v>279.99</v>
      </c>
      <c r="M63" s="11">
        <f t="shared" si="5"/>
        <v>377.59060399999993</v>
      </c>
      <c r="N63" s="17">
        <f t="shared" si="7"/>
        <v>3006.6993959999963</v>
      </c>
      <c r="O63" s="18">
        <f t="shared" si="6"/>
        <v>0.10738595649844625</v>
      </c>
    </row>
    <row r="64" spans="1:15" hidden="1">
      <c r="A64" s="24" t="s">
        <v>74</v>
      </c>
      <c r="B64" s="10">
        <v>15800</v>
      </c>
      <c r="C64" s="10">
        <v>23790</v>
      </c>
      <c r="D64" s="11">
        <f t="shared" si="0"/>
        <v>7256.2000000000007</v>
      </c>
      <c r="E64" s="14">
        <v>0.23</v>
      </c>
      <c r="F64" s="13">
        <f t="shared" si="1"/>
        <v>5471.7</v>
      </c>
      <c r="G64" s="22">
        <v>3.5000000000000003E-2</v>
      </c>
      <c r="H64" s="13">
        <f t="shared" si="2"/>
        <v>832.65000000000009</v>
      </c>
      <c r="I64" s="11">
        <v>595</v>
      </c>
      <c r="J64" s="14">
        <v>1.4999999999999999E-2</v>
      </c>
      <c r="K64" s="15">
        <f t="shared" si="3"/>
        <v>356.84999999999997</v>
      </c>
      <c r="L64" s="16">
        <f t="shared" si="4"/>
        <v>237.9</v>
      </c>
      <c r="M64" s="11">
        <f t="shared" si="5"/>
        <v>319.10233999999997</v>
      </c>
      <c r="N64" s="17">
        <f t="shared" si="7"/>
        <v>176.79765999999654</v>
      </c>
      <c r="O64" s="18">
        <f t="shared" si="6"/>
        <v>7.431595628415155E-3</v>
      </c>
    </row>
    <row r="65" spans="1:15" hidden="1">
      <c r="A65" s="24" t="s">
        <v>75</v>
      </c>
      <c r="B65" s="10">
        <v>15800</v>
      </c>
      <c r="C65" s="10">
        <v>24990</v>
      </c>
      <c r="D65" s="11">
        <f t="shared" si="0"/>
        <v>7592.2000000000007</v>
      </c>
      <c r="E65" s="14">
        <v>0.23</v>
      </c>
      <c r="F65" s="13">
        <f t="shared" si="1"/>
        <v>5747.7</v>
      </c>
      <c r="G65" s="22">
        <v>3.5000000000000003E-2</v>
      </c>
      <c r="H65" s="13">
        <f t="shared" si="2"/>
        <v>874.65000000000009</v>
      </c>
      <c r="I65" s="11">
        <v>595</v>
      </c>
      <c r="J65" s="14">
        <v>1.4999999999999999E-2</v>
      </c>
      <c r="K65" s="15">
        <f t="shared" si="3"/>
        <v>374.84999999999997</v>
      </c>
      <c r="L65" s="16">
        <f t="shared" si="4"/>
        <v>249.9</v>
      </c>
      <c r="M65" s="11">
        <f t="shared" si="5"/>
        <v>335.77753999999993</v>
      </c>
      <c r="N65" s="17">
        <f t="shared" si="7"/>
        <v>1012.1224599999987</v>
      </c>
      <c r="O65" s="18">
        <f t="shared" si="6"/>
        <v>4.050109883953576E-2</v>
      </c>
    </row>
    <row r="66" spans="1:15" hidden="1">
      <c r="A66" s="24" t="s">
        <v>76</v>
      </c>
      <c r="B66" s="10">
        <v>16200</v>
      </c>
      <c r="C66" s="10">
        <v>23990</v>
      </c>
      <c r="D66" s="11">
        <f t="shared" si="0"/>
        <v>7312.2000000000007</v>
      </c>
      <c r="E66" s="14">
        <v>0.23</v>
      </c>
      <c r="F66" s="13">
        <f t="shared" si="1"/>
        <v>5517.7</v>
      </c>
      <c r="G66" s="22">
        <v>3.5000000000000003E-2</v>
      </c>
      <c r="H66" s="13">
        <f t="shared" si="2"/>
        <v>839.65000000000009</v>
      </c>
      <c r="I66" s="11">
        <v>595</v>
      </c>
      <c r="J66" s="14">
        <v>1.4999999999999999E-2</v>
      </c>
      <c r="K66" s="15">
        <f t="shared" si="3"/>
        <v>359.84999999999997</v>
      </c>
      <c r="L66" s="16">
        <f t="shared" si="4"/>
        <v>239.9</v>
      </c>
      <c r="M66" s="11">
        <f t="shared" ref="M66:M129" si="8">IFERROR((C66-D66)*1.93%," ")</f>
        <v>321.88153999999997</v>
      </c>
      <c r="N66" s="17">
        <f t="shared" si="7"/>
        <v>-83.981540000000678</v>
      </c>
      <c r="O66" s="18">
        <f t="shared" si="6"/>
        <v>-3.5006894539391696E-3</v>
      </c>
    </row>
    <row r="67" spans="1:15" hidden="1">
      <c r="A67" s="24" t="s">
        <v>77</v>
      </c>
      <c r="B67" s="10">
        <v>15200</v>
      </c>
      <c r="C67" s="10">
        <v>23440</v>
      </c>
      <c r="D67" s="11">
        <f t="shared" si="0"/>
        <v>7158.2000000000007</v>
      </c>
      <c r="E67" s="14">
        <v>0.23</v>
      </c>
      <c r="F67" s="13">
        <f t="shared" si="1"/>
        <v>5391.2</v>
      </c>
      <c r="G67" s="22">
        <v>3.5000000000000003E-2</v>
      </c>
      <c r="H67" s="13">
        <f t="shared" si="2"/>
        <v>820.40000000000009</v>
      </c>
      <c r="I67" s="11">
        <v>595</v>
      </c>
      <c r="J67" s="14">
        <v>1.4999999999999999E-2</v>
      </c>
      <c r="K67" s="15">
        <f t="shared" si="3"/>
        <v>351.59999999999997</v>
      </c>
      <c r="L67" s="16">
        <f t="shared" si="4"/>
        <v>234.4</v>
      </c>
      <c r="M67" s="11">
        <f t="shared" si="8"/>
        <v>314.23873999999995</v>
      </c>
      <c r="N67" s="17">
        <f t="shared" si="7"/>
        <v>533.16125999999713</v>
      </c>
      <c r="O67" s="18">
        <f t="shared" si="6"/>
        <v>2.2745787542661995E-2</v>
      </c>
    </row>
    <row r="68" spans="1:15" hidden="1">
      <c r="A68" s="24" t="s">
        <v>78</v>
      </c>
      <c r="B68" s="10">
        <v>16000</v>
      </c>
      <c r="C68" s="10">
        <v>23790</v>
      </c>
      <c r="D68" s="11">
        <f t="shared" si="0"/>
        <v>7256.2000000000007</v>
      </c>
      <c r="E68" s="14">
        <v>0.23</v>
      </c>
      <c r="F68" s="13">
        <f t="shared" si="1"/>
        <v>5471.7</v>
      </c>
      <c r="G68" s="22">
        <v>3.5000000000000003E-2</v>
      </c>
      <c r="H68" s="13">
        <f t="shared" si="2"/>
        <v>832.65000000000009</v>
      </c>
      <c r="I68" s="11">
        <v>595</v>
      </c>
      <c r="J68" s="14">
        <v>1.4999999999999999E-2</v>
      </c>
      <c r="K68" s="15">
        <f t="shared" si="3"/>
        <v>356.84999999999997</v>
      </c>
      <c r="L68" s="16">
        <f t="shared" si="4"/>
        <v>237.9</v>
      </c>
      <c r="M68" s="11">
        <f t="shared" si="8"/>
        <v>319.10233999999997</v>
      </c>
      <c r="N68" s="17">
        <f t="shared" si="7"/>
        <v>-23.20234000000346</v>
      </c>
      <c r="O68" s="18">
        <f t="shared" si="6"/>
        <v>-9.75298024380137E-4</v>
      </c>
    </row>
    <row r="69" spans="1:15" hidden="1">
      <c r="A69" s="24" t="s">
        <v>79</v>
      </c>
      <c r="B69" s="10">
        <v>16300</v>
      </c>
      <c r="C69" s="10">
        <v>24490</v>
      </c>
      <c r="D69" s="11">
        <f t="shared" si="0"/>
        <v>7452.2000000000007</v>
      </c>
      <c r="E69" s="14">
        <v>0.23</v>
      </c>
      <c r="F69" s="13">
        <f t="shared" si="1"/>
        <v>5632.7</v>
      </c>
      <c r="G69" s="22">
        <v>3.5000000000000003E-2</v>
      </c>
      <c r="H69" s="13">
        <f t="shared" si="2"/>
        <v>857.15000000000009</v>
      </c>
      <c r="I69" s="11">
        <v>595</v>
      </c>
      <c r="J69" s="14">
        <v>1.4999999999999999E-2</v>
      </c>
      <c r="K69" s="15">
        <f t="shared" si="3"/>
        <v>367.34999999999997</v>
      </c>
      <c r="L69" s="16">
        <f t="shared" si="4"/>
        <v>244.9</v>
      </c>
      <c r="M69" s="11">
        <f t="shared" si="8"/>
        <v>328.82953999999995</v>
      </c>
      <c r="N69" s="17">
        <f t="shared" si="7"/>
        <v>164.070459999999</v>
      </c>
      <c r="O69" s="18">
        <f t="shared" si="6"/>
        <v>6.6994879542670071E-3</v>
      </c>
    </row>
    <row r="70" spans="1:15" hidden="1">
      <c r="A70" s="24" t="s">
        <v>80</v>
      </c>
      <c r="B70" s="10">
        <v>15500</v>
      </c>
      <c r="C70" s="10">
        <v>24190</v>
      </c>
      <c r="D70" s="11">
        <f t="shared" si="0"/>
        <v>7368.2000000000007</v>
      </c>
      <c r="E70" s="14">
        <v>0.23</v>
      </c>
      <c r="F70" s="13">
        <f t="shared" si="1"/>
        <v>5563.7</v>
      </c>
      <c r="G70" s="22">
        <v>3.5000000000000003E-2</v>
      </c>
      <c r="H70" s="13">
        <f t="shared" si="2"/>
        <v>846.65000000000009</v>
      </c>
      <c r="I70" s="11">
        <v>595</v>
      </c>
      <c r="J70" s="14">
        <v>1.4999999999999999E-2</v>
      </c>
      <c r="K70" s="15">
        <f t="shared" si="3"/>
        <v>362.84999999999997</v>
      </c>
      <c r="L70" s="16">
        <f t="shared" si="4"/>
        <v>241.9</v>
      </c>
      <c r="M70" s="11">
        <f t="shared" si="8"/>
        <v>324.66073999999998</v>
      </c>
      <c r="N70" s="17">
        <f t="shared" si="7"/>
        <v>755.23925999999847</v>
      </c>
      <c r="O70" s="18">
        <f t="shared" si="6"/>
        <v>3.1221135179826311E-2</v>
      </c>
    </row>
    <row r="71" spans="1:15" hidden="1">
      <c r="A71" s="24" t="s">
        <v>81</v>
      </c>
      <c r="B71" s="10">
        <v>15900</v>
      </c>
      <c r="C71" s="10">
        <v>23790</v>
      </c>
      <c r="D71" s="11">
        <f t="shared" si="0"/>
        <v>7256.2000000000007</v>
      </c>
      <c r="E71" s="14">
        <v>0.23</v>
      </c>
      <c r="F71" s="13">
        <f t="shared" si="1"/>
        <v>5471.7</v>
      </c>
      <c r="G71" s="22">
        <v>3.5000000000000003E-2</v>
      </c>
      <c r="H71" s="13">
        <f t="shared" si="2"/>
        <v>832.65000000000009</v>
      </c>
      <c r="I71" s="11">
        <v>595</v>
      </c>
      <c r="J71" s="14">
        <v>1.4999999999999999E-2</v>
      </c>
      <c r="K71" s="15">
        <f t="shared" si="3"/>
        <v>356.84999999999997</v>
      </c>
      <c r="L71" s="16">
        <f t="shared" si="4"/>
        <v>237.9</v>
      </c>
      <c r="M71" s="11">
        <f t="shared" si="8"/>
        <v>319.10233999999997</v>
      </c>
      <c r="N71" s="17">
        <f t="shared" si="7"/>
        <v>76.79765999999654</v>
      </c>
      <c r="O71" s="18">
        <f t="shared" si="6"/>
        <v>3.228148802017509E-3</v>
      </c>
    </row>
    <row r="72" spans="1:15" hidden="1">
      <c r="A72" s="30" t="s">
        <v>82</v>
      </c>
      <c r="D72" s="11" t="str">
        <f t="shared" si="0"/>
        <v/>
      </c>
      <c r="E72" s="14"/>
      <c r="F72" s="13" t="str">
        <f t="shared" si="1"/>
        <v/>
      </c>
      <c r="G72" s="14"/>
      <c r="H72" s="13" t="str">
        <f t="shared" si="2"/>
        <v/>
      </c>
      <c r="I72" s="11"/>
      <c r="J72" s="14">
        <v>1.4999999999999999E-2</v>
      </c>
      <c r="K72" s="15" t="str">
        <f t="shared" si="3"/>
        <v/>
      </c>
      <c r="L72" s="16">
        <f t="shared" si="4"/>
        <v>0</v>
      </c>
      <c r="M72" s="11" t="str">
        <f t="shared" si="8"/>
        <v/>
      </c>
      <c r="N72" s="17" t="str">
        <f t="shared" si="7"/>
        <v/>
      </c>
      <c r="O72" s="18" t="str">
        <f t="shared" si="6"/>
        <v/>
      </c>
    </row>
    <row r="73" spans="1:15" hidden="1">
      <c r="A73" s="24" t="s">
        <v>83</v>
      </c>
      <c r="B73" s="10">
        <v>25000</v>
      </c>
      <c r="C73" s="10">
        <v>27999</v>
      </c>
      <c r="D73" s="11">
        <f t="shared" si="0"/>
        <v>8434.7200000000012</v>
      </c>
      <c r="E73" s="14">
        <v>0.23</v>
      </c>
      <c r="F73" s="13">
        <f t="shared" si="1"/>
        <v>6439.77</v>
      </c>
      <c r="G73" s="22">
        <v>3.5000000000000003E-2</v>
      </c>
      <c r="H73" s="13">
        <f t="shared" si="2"/>
        <v>979.96500000000015</v>
      </c>
      <c r="I73" s="11">
        <v>595</v>
      </c>
      <c r="J73" s="14">
        <v>1.4999999999999999E-2</v>
      </c>
      <c r="K73" s="15">
        <f t="shared" si="3"/>
        <v>419.98499999999996</v>
      </c>
      <c r="L73" s="16">
        <f t="shared" si="4"/>
        <v>279.99</v>
      </c>
      <c r="M73" s="11">
        <f t="shared" si="8"/>
        <v>377.59060399999993</v>
      </c>
      <c r="N73" s="17">
        <f t="shared" si="7"/>
        <v>-6093.3006039999964</v>
      </c>
      <c r="O73" s="18">
        <f t="shared" si="6"/>
        <v>-0.21762565105896625</v>
      </c>
    </row>
    <row r="74" spans="1:15" hidden="1">
      <c r="A74" s="24" t="s">
        <v>84</v>
      </c>
      <c r="B74" s="10">
        <v>26400</v>
      </c>
      <c r="C74" s="10">
        <v>23790</v>
      </c>
      <c r="D74" s="11">
        <f t="shared" si="0"/>
        <v>7256.2000000000007</v>
      </c>
      <c r="E74" s="14">
        <v>0.23</v>
      </c>
      <c r="F74" s="13">
        <f t="shared" si="1"/>
        <v>5471.7</v>
      </c>
      <c r="G74" s="22">
        <v>3.5000000000000003E-2</v>
      </c>
      <c r="H74" s="13">
        <f t="shared" si="2"/>
        <v>832.65000000000009</v>
      </c>
      <c r="I74" s="11">
        <v>595</v>
      </c>
      <c r="J74" s="14">
        <v>1.4999999999999999E-2</v>
      </c>
      <c r="K74" s="15">
        <f t="shared" si="3"/>
        <v>356.84999999999997</v>
      </c>
      <c r="L74" s="16">
        <f t="shared" si="4"/>
        <v>237.9</v>
      </c>
      <c r="M74" s="11">
        <f t="shared" si="8"/>
        <v>319.10233999999997</v>
      </c>
      <c r="N74" s="17">
        <f t="shared" si="7"/>
        <v>-10423.202339999996</v>
      </c>
      <c r="O74" s="18">
        <f t="shared" si="6"/>
        <v>-0.43813376796973502</v>
      </c>
    </row>
    <row r="75" spans="1:15" hidden="1">
      <c r="A75" s="24" t="s">
        <v>85</v>
      </c>
      <c r="B75" s="10">
        <v>32300</v>
      </c>
      <c r="C75" s="10">
        <v>35500</v>
      </c>
      <c r="D75" s="11">
        <f t="shared" si="0"/>
        <v>10535</v>
      </c>
      <c r="E75" s="14">
        <v>0.23</v>
      </c>
      <c r="F75" s="13">
        <f t="shared" si="1"/>
        <v>8165</v>
      </c>
      <c r="G75" s="22">
        <v>3.5000000000000003E-2</v>
      </c>
      <c r="H75" s="13">
        <f t="shared" si="2"/>
        <v>1242.5000000000002</v>
      </c>
      <c r="I75" s="11">
        <v>595</v>
      </c>
      <c r="J75" s="14">
        <v>1.4999999999999999E-2</v>
      </c>
      <c r="K75" s="15">
        <f t="shared" si="3"/>
        <v>532.5</v>
      </c>
      <c r="L75" s="16">
        <f t="shared" si="4"/>
        <v>355</v>
      </c>
      <c r="M75" s="11">
        <f t="shared" si="8"/>
        <v>481.82449999999994</v>
      </c>
      <c r="N75" s="17">
        <f t="shared" si="7"/>
        <v>-8171.8245000000024</v>
      </c>
      <c r="O75" s="18">
        <f t="shared" si="6"/>
        <v>-0.23019223943661979</v>
      </c>
    </row>
    <row r="76" spans="1:15" hidden="1">
      <c r="A76" s="30" t="s">
        <v>86</v>
      </c>
      <c r="D76" s="11" t="str">
        <f t="shared" si="0"/>
        <v/>
      </c>
      <c r="E76" s="14"/>
      <c r="F76" s="13" t="str">
        <f t="shared" si="1"/>
        <v/>
      </c>
      <c r="G76" s="22"/>
      <c r="H76" s="13" t="str">
        <f t="shared" si="2"/>
        <v/>
      </c>
      <c r="I76" s="11"/>
      <c r="J76" s="14">
        <v>1.4999999999999999E-2</v>
      </c>
      <c r="K76" s="15" t="str">
        <f t="shared" si="3"/>
        <v/>
      </c>
      <c r="L76" s="16">
        <f t="shared" si="4"/>
        <v>0</v>
      </c>
      <c r="M76" s="11" t="str">
        <f t="shared" si="8"/>
        <v/>
      </c>
      <c r="N76" s="17" t="str">
        <f t="shared" si="7"/>
        <v/>
      </c>
      <c r="O76" s="18" t="str">
        <f t="shared" si="6"/>
        <v/>
      </c>
    </row>
    <row r="77" spans="1:15" hidden="1">
      <c r="A77" s="24" t="s">
        <v>87</v>
      </c>
      <c r="B77" s="10">
        <v>27200</v>
      </c>
      <c r="C77" s="10">
        <v>50090</v>
      </c>
      <c r="D77" s="11">
        <f t="shared" si="0"/>
        <v>14620.2</v>
      </c>
      <c r="E77" s="14">
        <v>0.23</v>
      </c>
      <c r="F77" s="13">
        <f t="shared" si="1"/>
        <v>11520.7</v>
      </c>
      <c r="G77" s="22">
        <v>3.5000000000000003E-2</v>
      </c>
      <c r="H77" s="13">
        <f t="shared" si="2"/>
        <v>1753.15</v>
      </c>
      <c r="I77" s="11">
        <v>595</v>
      </c>
      <c r="J77" s="14">
        <v>1.4999999999999999E-2</v>
      </c>
      <c r="K77" s="15">
        <f t="shared" si="3"/>
        <v>751.35</v>
      </c>
      <c r="L77" s="16">
        <f t="shared" si="4"/>
        <v>500.90000000000003</v>
      </c>
      <c r="M77" s="11">
        <f t="shared" si="8"/>
        <v>684.56713999999999</v>
      </c>
      <c r="N77" s="17">
        <f t="shared" si="7"/>
        <v>7084.3328600000023</v>
      </c>
      <c r="O77" s="18">
        <f t="shared" si="6"/>
        <v>0.14143207945697747</v>
      </c>
    </row>
    <row r="78" spans="1:15" hidden="1">
      <c r="A78" s="24" t="s">
        <v>88</v>
      </c>
      <c r="B78" s="10">
        <v>27200</v>
      </c>
      <c r="C78" s="10">
        <v>50940</v>
      </c>
      <c r="D78" s="11">
        <f t="shared" si="0"/>
        <v>14858.2</v>
      </c>
      <c r="E78" s="14">
        <v>0.23</v>
      </c>
      <c r="F78" s="13">
        <f t="shared" si="1"/>
        <v>11716.2</v>
      </c>
      <c r="G78" s="22">
        <v>3.5000000000000003E-2</v>
      </c>
      <c r="H78" s="13">
        <f t="shared" si="2"/>
        <v>1782.9</v>
      </c>
      <c r="I78" s="11">
        <v>595</v>
      </c>
      <c r="J78" s="14">
        <v>1.4999999999999999E-2</v>
      </c>
      <c r="K78" s="15">
        <f t="shared" si="3"/>
        <v>764.1</v>
      </c>
      <c r="L78" s="16">
        <f t="shared" si="4"/>
        <v>509.40000000000003</v>
      </c>
      <c r="M78" s="11">
        <f t="shared" si="8"/>
        <v>696.37873999999999</v>
      </c>
      <c r="N78" s="17">
        <f t="shared" si="7"/>
        <v>7676.0212600000013</v>
      </c>
      <c r="O78" s="18">
        <f t="shared" si="6"/>
        <v>0.15068750019630942</v>
      </c>
    </row>
    <row r="79" spans="1:15" hidden="1">
      <c r="A79" s="24" t="s">
        <v>89</v>
      </c>
      <c r="B79" s="10">
        <v>27200</v>
      </c>
      <c r="C79" s="10">
        <v>50940</v>
      </c>
      <c r="D79" s="11">
        <f t="shared" si="0"/>
        <v>14858.2</v>
      </c>
      <c r="E79" s="14">
        <v>0.23</v>
      </c>
      <c r="F79" s="13">
        <f t="shared" si="1"/>
        <v>11716.2</v>
      </c>
      <c r="G79" s="22">
        <v>3.5000000000000003E-2</v>
      </c>
      <c r="H79" s="13">
        <f t="shared" si="2"/>
        <v>1782.9</v>
      </c>
      <c r="I79" s="11">
        <v>595</v>
      </c>
      <c r="J79" s="14">
        <v>1.4999999999999999E-2</v>
      </c>
      <c r="K79" s="15">
        <f t="shared" si="3"/>
        <v>764.1</v>
      </c>
      <c r="L79" s="16">
        <f t="shared" si="4"/>
        <v>509.40000000000003</v>
      </c>
      <c r="M79" s="11">
        <f t="shared" si="8"/>
        <v>696.37873999999999</v>
      </c>
      <c r="N79" s="17">
        <f t="shared" si="7"/>
        <v>7676.0212600000013</v>
      </c>
      <c r="O79" s="18">
        <f t="shared" si="6"/>
        <v>0.15068750019630942</v>
      </c>
    </row>
    <row r="80" spans="1:15" hidden="1">
      <c r="A80" s="24" t="s">
        <v>90</v>
      </c>
      <c r="C80" s="10">
        <v>49490</v>
      </c>
      <c r="D80" s="11">
        <f t="shared" si="0"/>
        <v>14452.2</v>
      </c>
      <c r="E80" s="14">
        <v>0.23</v>
      </c>
      <c r="F80" s="13">
        <f t="shared" si="1"/>
        <v>11382.7</v>
      </c>
      <c r="G80" s="22">
        <v>3.5000000000000003E-2</v>
      </c>
      <c r="H80" s="13">
        <f t="shared" si="2"/>
        <v>1732.15</v>
      </c>
      <c r="I80" s="11">
        <v>595</v>
      </c>
      <c r="J80" s="14">
        <v>1.4999999999999999E-2</v>
      </c>
      <c r="K80" s="15">
        <f t="shared" si="3"/>
        <v>742.35</v>
      </c>
      <c r="L80" s="16">
        <f t="shared" si="4"/>
        <v>494.90000000000003</v>
      </c>
      <c r="M80" s="11">
        <f t="shared" si="8"/>
        <v>676.22953999999993</v>
      </c>
      <c r="N80" s="17">
        <f t="shared" si="7"/>
        <v>33866.670460000001</v>
      </c>
      <c r="O80" s="18">
        <f t="shared" si="6"/>
        <v>0.68431340594059409</v>
      </c>
    </row>
    <row r="81" spans="1:15" hidden="1">
      <c r="A81" s="21" t="s">
        <v>91</v>
      </c>
      <c r="C81" s="10">
        <v>47311</v>
      </c>
      <c r="D81" s="11">
        <f t="shared" si="0"/>
        <v>13842.080000000002</v>
      </c>
      <c r="E81" s="14">
        <v>0.23</v>
      </c>
      <c r="F81" s="13">
        <f t="shared" si="1"/>
        <v>10881.53</v>
      </c>
      <c r="G81" s="22">
        <v>3.5000000000000003E-2</v>
      </c>
      <c r="H81" s="13">
        <f t="shared" si="2"/>
        <v>1655.8850000000002</v>
      </c>
      <c r="I81" s="11">
        <v>595</v>
      </c>
      <c r="J81" s="14">
        <v>1.4999999999999999E-2</v>
      </c>
      <c r="K81" s="15">
        <f t="shared" si="3"/>
        <v>709.66499999999996</v>
      </c>
      <c r="L81" s="16">
        <f t="shared" si="4"/>
        <v>473.11</v>
      </c>
      <c r="M81" s="11">
        <f t="shared" si="8"/>
        <v>645.95015599999988</v>
      </c>
      <c r="N81" s="17">
        <f t="shared" si="7"/>
        <v>32349.859843999999</v>
      </c>
      <c r="O81" s="18">
        <f t="shared" si="6"/>
        <v>0.68377036722960827</v>
      </c>
    </row>
    <row r="82" spans="1:15" hidden="1">
      <c r="A82" s="24" t="s">
        <v>92</v>
      </c>
      <c r="B82" s="10">
        <v>27900</v>
      </c>
      <c r="C82" s="10">
        <v>47311</v>
      </c>
      <c r="D82" s="11">
        <f t="shared" si="0"/>
        <v>13842.080000000002</v>
      </c>
      <c r="E82" s="14">
        <v>0.23</v>
      </c>
      <c r="F82" s="13">
        <f t="shared" si="1"/>
        <v>10881.53</v>
      </c>
      <c r="G82" s="22">
        <v>3.5000000000000003E-2</v>
      </c>
      <c r="H82" s="13">
        <f t="shared" si="2"/>
        <v>1655.8850000000002</v>
      </c>
      <c r="I82" s="11">
        <v>595</v>
      </c>
      <c r="J82" s="14">
        <v>1.4999999999999999E-2</v>
      </c>
      <c r="K82" s="15">
        <f t="shared" si="3"/>
        <v>709.66499999999996</v>
      </c>
      <c r="L82" s="16">
        <f t="shared" si="4"/>
        <v>473.11</v>
      </c>
      <c r="M82" s="11">
        <f t="shared" si="8"/>
        <v>645.95015599999988</v>
      </c>
      <c r="N82" s="17">
        <f t="shared" si="7"/>
        <v>4449.8598439999987</v>
      </c>
      <c r="O82" s="18">
        <f t="shared" si="6"/>
        <v>9.4055501764917226E-2</v>
      </c>
    </row>
    <row r="83" spans="1:15" hidden="1">
      <c r="A83" s="24" t="s">
        <v>93</v>
      </c>
      <c r="B83" s="10">
        <v>32300</v>
      </c>
      <c r="C83" s="10">
        <v>47044</v>
      </c>
      <c r="D83" s="11">
        <f t="shared" si="0"/>
        <v>13767.320000000002</v>
      </c>
      <c r="E83" s="14">
        <v>0.23</v>
      </c>
      <c r="F83" s="13">
        <f t="shared" si="1"/>
        <v>10820.12</v>
      </c>
      <c r="G83" s="22">
        <v>3.5000000000000003E-2</v>
      </c>
      <c r="H83" s="13">
        <f t="shared" si="2"/>
        <v>1646.5400000000002</v>
      </c>
      <c r="I83" s="11">
        <v>595</v>
      </c>
      <c r="J83" s="14">
        <v>1.4999999999999999E-2</v>
      </c>
      <c r="K83" s="15">
        <f t="shared" si="3"/>
        <v>705.66</v>
      </c>
      <c r="L83" s="16">
        <f t="shared" si="4"/>
        <v>470.44</v>
      </c>
      <c r="M83" s="11">
        <f t="shared" si="8"/>
        <v>642.23992399999997</v>
      </c>
      <c r="N83" s="17">
        <f t="shared" si="7"/>
        <v>-135.99992400000338</v>
      </c>
      <c r="O83" s="18">
        <f t="shared" si="6"/>
        <v>-2.8909090213417943E-3</v>
      </c>
    </row>
    <row r="84" spans="1:15" hidden="1">
      <c r="A84" s="30" t="s">
        <v>94</v>
      </c>
      <c r="D84" s="11" t="str">
        <f t="shared" si="0"/>
        <v/>
      </c>
      <c r="E84" s="14"/>
      <c r="F84" s="13" t="str">
        <f t="shared" si="1"/>
        <v/>
      </c>
      <c r="G84" s="14"/>
      <c r="H84" s="13" t="str">
        <f t="shared" si="2"/>
        <v/>
      </c>
      <c r="I84" s="11"/>
      <c r="J84" s="14">
        <v>1.4999999999999999E-2</v>
      </c>
      <c r="K84" s="15" t="str">
        <f t="shared" ref="K84:K147" si="9">IF(AND(C84&lt;&gt;"",J84&lt;&gt;""),C84*J84,"")</f>
        <v/>
      </c>
      <c r="L84" s="16">
        <f t="shared" si="4"/>
        <v>0</v>
      </c>
      <c r="M84" s="11" t="str">
        <f t="shared" si="8"/>
        <v/>
      </c>
      <c r="N84" s="17" t="str">
        <f t="shared" si="7"/>
        <v/>
      </c>
      <c r="O84" s="18" t="str">
        <f t="shared" si="6"/>
        <v/>
      </c>
    </row>
    <row r="85" spans="1:15" hidden="1">
      <c r="A85" s="21" t="s">
        <v>95</v>
      </c>
      <c r="B85" s="10">
        <v>29300</v>
      </c>
      <c r="C85" s="10">
        <v>43999</v>
      </c>
      <c r="D85" s="11">
        <f t="shared" si="0"/>
        <v>12914.720000000001</v>
      </c>
      <c r="E85" s="14">
        <v>0.23</v>
      </c>
      <c r="F85" s="13">
        <f t="shared" si="1"/>
        <v>10119.77</v>
      </c>
      <c r="G85" s="22">
        <v>3.5000000000000003E-2</v>
      </c>
      <c r="H85" s="13">
        <f t="shared" si="2"/>
        <v>1539.9650000000001</v>
      </c>
      <c r="I85" s="11">
        <v>595</v>
      </c>
      <c r="J85" s="14">
        <v>1.4999999999999999E-2</v>
      </c>
      <c r="K85" s="15">
        <f t="shared" si="9"/>
        <v>659.98500000000001</v>
      </c>
      <c r="L85" s="16">
        <f t="shared" si="4"/>
        <v>439.99</v>
      </c>
      <c r="M85" s="11">
        <f t="shared" si="8"/>
        <v>599.92660399999988</v>
      </c>
      <c r="N85" s="17">
        <f t="shared" si="7"/>
        <v>744.36339600000065</v>
      </c>
      <c r="O85" s="18">
        <f t="shared" si="6"/>
        <v>1.6917734403054628E-2</v>
      </c>
    </row>
    <row r="86" spans="1:15" hidden="1">
      <c r="A86" s="21" t="s">
        <v>96</v>
      </c>
      <c r="B86" s="10">
        <v>28900</v>
      </c>
      <c r="C86" s="10">
        <v>49999</v>
      </c>
      <c r="D86" s="11">
        <f t="shared" si="0"/>
        <v>14594.720000000001</v>
      </c>
      <c r="E86" s="14">
        <v>0.23</v>
      </c>
      <c r="F86" s="13">
        <f t="shared" si="1"/>
        <v>11499.77</v>
      </c>
      <c r="G86" s="22">
        <v>3.5000000000000003E-2</v>
      </c>
      <c r="H86" s="13">
        <f t="shared" si="2"/>
        <v>1749.9650000000001</v>
      </c>
      <c r="I86" s="11">
        <v>595</v>
      </c>
      <c r="J86" s="14">
        <v>1.4999999999999999E-2</v>
      </c>
      <c r="K86" s="15">
        <f t="shared" si="9"/>
        <v>749.98500000000001</v>
      </c>
      <c r="L86" s="16">
        <f t="shared" si="4"/>
        <v>499.99</v>
      </c>
      <c r="M86" s="11">
        <f t="shared" si="8"/>
        <v>683.30260399999986</v>
      </c>
      <c r="N86" s="17">
        <f t="shared" si="7"/>
        <v>5320.9873960000041</v>
      </c>
      <c r="O86" s="18">
        <f t="shared" si="6"/>
        <v>0.10642187635752723</v>
      </c>
    </row>
    <row r="87" spans="1:15" hidden="1">
      <c r="A87" s="24" t="s">
        <v>97</v>
      </c>
      <c r="B87" s="10">
        <v>29200</v>
      </c>
      <c r="C87" s="10">
        <v>49999</v>
      </c>
      <c r="D87" s="11">
        <f t="shared" si="0"/>
        <v>14594.720000000001</v>
      </c>
      <c r="E87" s="14">
        <v>0.23</v>
      </c>
      <c r="F87" s="13">
        <f t="shared" si="1"/>
        <v>11499.77</v>
      </c>
      <c r="G87" s="22">
        <v>3.5000000000000003E-2</v>
      </c>
      <c r="H87" s="13">
        <f t="shared" si="2"/>
        <v>1749.9650000000001</v>
      </c>
      <c r="I87" s="11">
        <v>595</v>
      </c>
      <c r="J87" s="14">
        <v>1.4999999999999999E-2</v>
      </c>
      <c r="K87" s="15">
        <f t="shared" si="9"/>
        <v>749.98500000000001</v>
      </c>
      <c r="L87" s="16">
        <f t="shared" si="4"/>
        <v>499.99</v>
      </c>
      <c r="M87" s="11">
        <f t="shared" si="8"/>
        <v>683.30260399999986</v>
      </c>
      <c r="N87" s="17">
        <f t="shared" si="7"/>
        <v>5020.9873960000041</v>
      </c>
      <c r="O87" s="18">
        <f t="shared" si="6"/>
        <v>0.10042175635512718</v>
      </c>
    </row>
    <row r="88" spans="1:15" hidden="1">
      <c r="A88" s="24" t="s">
        <v>98</v>
      </c>
      <c r="B88" s="10">
        <v>29200</v>
      </c>
      <c r="C88" s="10">
        <v>45890</v>
      </c>
      <c r="D88" s="11">
        <f t="shared" si="0"/>
        <v>13444.2</v>
      </c>
      <c r="E88" s="14">
        <v>0.23</v>
      </c>
      <c r="F88" s="13">
        <f t="shared" si="1"/>
        <v>10554.7</v>
      </c>
      <c r="G88" s="22">
        <v>3.5000000000000003E-2</v>
      </c>
      <c r="H88" s="13">
        <f t="shared" si="2"/>
        <v>1606.15</v>
      </c>
      <c r="I88" s="11">
        <v>595</v>
      </c>
      <c r="J88" s="14">
        <v>1.4999999999999999E-2</v>
      </c>
      <c r="K88" s="15">
        <f t="shared" si="9"/>
        <v>688.35</v>
      </c>
      <c r="L88" s="16">
        <f t="shared" si="4"/>
        <v>458.90000000000003</v>
      </c>
      <c r="M88" s="11">
        <f t="shared" si="8"/>
        <v>626.20393999999987</v>
      </c>
      <c r="N88" s="17">
        <f t="shared" si="7"/>
        <v>2160.696060000002</v>
      </c>
      <c r="O88" s="18">
        <f t="shared" si="6"/>
        <v>4.7084246241011159E-2</v>
      </c>
    </row>
    <row r="89" spans="1:15" hidden="1">
      <c r="A89" s="24" t="s">
        <v>99</v>
      </c>
      <c r="B89" s="10">
        <v>29000</v>
      </c>
      <c r="C89" s="10">
        <v>45890</v>
      </c>
      <c r="D89" s="11">
        <f t="shared" si="0"/>
        <v>13444.2</v>
      </c>
      <c r="E89" s="14">
        <v>0.23</v>
      </c>
      <c r="F89" s="13">
        <f t="shared" si="1"/>
        <v>10554.7</v>
      </c>
      <c r="G89" s="22">
        <v>3.5000000000000003E-2</v>
      </c>
      <c r="H89" s="13">
        <f t="shared" si="2"/>
        <v>1606.15</v>
      </c>
      <c r="I89" s="11">
        <v>595</v>
      </c>
      <c r="J89" s="14">
        <v>1.4999999999999999E-2</v>
      </c>
      <c r="K89" s="15">
        <f t="shared" si="9"/>
        <v>688.35</v>
      </c>
      <c r="L89" s="16">
        <f t="shared" si="4"/>
        <v>458.90000000000003</v>
      </c>
      <c r="M89" s="11">
        <f t="shared" si="8"/>
        <v>626.20393999999987</v>
      </c>
      <c r="N89" s="17">
        <f t="shared" si="7"/>
        <v>2360.696060000002</v>
      </c>
      <c r="O89" s="18">
        <f t="shared" si="6"/>
        <v>5.1442494225321468E-2</v>
      </c>
    </row>
    <row r="90" spans="1:15" hidden="1">
      <c r="A90" s="24" t="s">
        <v>100</v>
      </c>
      <c r="B90" s="10">
        <v>28400</v>
      </c>
      <c r="C90" s="10">
        <v>41990</v>
      </c>
      <c r="D90" s="11">
        <f t="shared" si="0"/>
        <v>12352.2</v>
      </c>
      <c r="E90" s="14">
        <v>0.23</v>
      </c>
      <c r="F90" s="13">
        <f t="shared" si="1"/>
        <v>9657.7000000000007</v>
      </c>
      <c r="G90" s="22">
        <v>3.5000000000000003E-2</v>
      </c>
      <c r="H90" s="13">
        <f t="shared" si="2"/>
        <v>1469.65</v>
      </c>
      <c r="I90" s="11">
        <v>595</v>
      </c>
      <c r="J90" s="14">
        <v>1.4999999999999999E-2</v>
      </c>
      <c r="K90" s="15">
        <f t="shared" si="9"/>
        <v>629.85</v>
      </c>
      <c r="L90" s="16">
        <f t="shared" si="4"/>
        <v>419.90000000000003</v>
      </c>
      <c r="M90" s="11">
        <f t="shared" si="8"/>
        <v>572.0095399999999</v>
      </c>
      <c r="N90" s="17">
        <f t="shared" si="7"/>
        <v>245.89046000000235</v>
      </c>
      <c r="O90" s="18">
        <f t="shared" si="6"/>
        <v>5.8559290307216563E-3</v>
      </c>
    </row>
    <row r="91" spans="1:15" hidden="1">
      <c r="A91" s="24" t="s">
        <v>101</v>
      </c>
      <c r="B91" s="10">
        <v>29200</v>
      </c>
      <c r="C91" s="10">
        <v>47890</v>
      </c>
      <c r="D91" s="11">
        <f t="shared" si="0"/>
        <v>14004.2</v>
      </c>
      <c r="E91" s="14">
        <v>0.23</v>
      </c>
      <c r="F91" s="13">
        <f t="shared" si="1"/>
        <v>11014.7</v>
      </c>
      <c r="G91" s="22">
        <v>3.5000000000000003E-2</v>
      </c>
      <c r="H91" s="13">
        <f t="shared" si="2"/>
        <v>1676.15</v>
      </c>
      <c r="I91" s="11">
        <v>595</v>
      </c>
      <c r="J91" s="14">
        <v>1.4999999999999999E-2</v>
      </c>
      <c r="K91" s="15">
        <f t="shared" si="9"/>
        <v>718.35</v>
      </c>
      <c r="L91" s="16">
        <f t="shared" si="4"/>
        <v>478.90000000000003</v>
      </c>
      <c r="M91" s="11">
        <f t="shared" si="8"/>
        <v>653.99594000000002</v>
      </c>
      <c r="N91" s="17">
        <f t="shared" si="7"/>
        <v>3552.9040600000008</v>
      </c>
      <c r="O91" s="18">
        <f t="shared" si="6"/>
        <v>7.4188850699519748E-2</v>
      </c>
    </row>
    <row r="92" spans="1:15" hidden="1">
      <c r="A92" s="30" t="s">
        <v>102</v>
      </c>
      <c r="D92" s="11" t="str">
        <f t="shared" si="0"/>
        <v/>
      </c>
      <c r="E92" s="14"/>
      <c r="F92" s="13" t="str">
        <f t="shared" si="1"/>
        <v/>
      </c>
      <c r="G92" s="14"/>
      <c r="H92" s="13" t="str">
        <f t="shared" si="2"/>
        <v/>
      </c>
      <c r="I92" s="11"/>
      <c r="J92" s="14">
        <v>1.4999999999999999E-2</v>
      </c>
      <c r="K92" s="15" t="str">
        <f t="shared" si="9"/>
        <v/>
      </c>
      <c r="L92" s="16">
        <f t="shared" si="4"/>
        <v>0</v>
      </c>
      <c r="M92" s="11" t="str">
        <f t="shared" si="8"/>
        <v/>
      </c>
      <c r="N92" s="17" t="str">
        <f t="shared" si="7"/>
        <v/>
      </c>
      <c r="O92" s="18" t="str">
        <f t="shared" si="6"/>
        <v/>
      </c>
    </row>
    <row r="93" spans="1:15" hidden="1">
      <c r="A93" s="24" t="s">
        <v>103</v>
      </c>
      <c r="B93" s="10">
        <v>63300</v>
      </c>
      <c r="C93" s="10">
        <v>102490</v>
      </c>
      <c r="D93" s="11">
        <f t="shared" si="0"/>
        <v>29302.2</v>
      </c>
      <c r="E93" s="14">
        <v>0.23</v>
      </c>
      <c r="F93" s="13">
        <f t="shared" si="1"/>
        <v>23572.7</v>
      </c>
      <c r="G93" s="22">
        <v>3.5000000000000003E-2</v>
      </c>
      <c r="H93" s="13">
        <f t="shared" si="2"/>
        <v>3587.1500000000005</v>
      </c>
      <c r="I93" s="11">
        <v>605</v>
      </c>
      <c r="J93" s="14">
        <v>1.4999999999999999E-2</v>
      </c>
      <c r="K93" s="15">
        <f t="shared" si="9"/>
        <v>1537.35</v>
      </c>
      <c r="L93" s="16">
        <f t="shared" si="4"/>
        <v>1024.9000000000001</v>
      </c>
      <c r="M93" s="11">
        <f t="shared" si="8"/>
        <v>1412.5245399999999</v>
      </c>
      <c r="N93" s="17">
        <f t="shared" si="7"/>
        <v>7450.3754600000102</v>
      </c>
      <c r="O93" s="18">
        <f t="shared" si="6"/>
        <v>7.2693681920187436E-2</v>
      </c>
    </row>
    <row r="94" spans="1:15" hidden="1">
      <c r="A94" s="24" t="s">
        <v>104</v>
      </c>
      <c r="B94" s="10">
        <v>63300</v>
      </c>
      <c r="C94" s="10">
        <v>102490</v>
      </c>
      <c r="D94" s="11">
        <f t="shared" si="0"/>
        <v>29302.2</v>
      </c>
      <c r="E94" s="14">
        <v>0.23</v>
      </c>
      <c r="F94" s="13">
        <f t="shared" si="1"/>
        <v>23572.7</v>
      </c>
      <c r="G94" s="22">
        <v>3.5000000000000003E-2</v>
      </c>
      <c r="H94" s="13">
        <f t="shared" si="2"/>
        <v>3587.1500000000005</v>
      </c>
      <c r="I94" s="11">
        <v>605</v>
      </c>
      <c r="J94" s="14">
        <v>1.4999999999999999E-2</v>
      </c>
      <c r="K94" s="15">
        <f t="shared" si="9"/>
        <v>1537.35</v>
      </c>
      <c r="L94" s="16">
        <f t="shared" si="4"/>
        <v>1024.9000000000001</v>
      </c>
      <c r="M94" s="11">
        <f t="shared" si="8"/>
        <v>1412.5245399999999</v>
      </c>
      <c r="N94" s="17">
        <f t="shared" si="7"/>
        <v>7450.3754600000102</v>
      </c>
      <c r="O94" s="18">
        <f t="shared" si="6"/>
        <v>7.2693681920187436E-2</v>
      </c>
    </row>
    <row r="95" spans="1:15" hidden="1">
      <c r="A95" s="24" t="s">
        <v>105</v>
      </c>
      <c r="B95" s="10">
        <v>66000</v>
      </c>
      <c r="C95" s="10">
        <v>102490</v>
      </c>
      <c r="D95" s="11">
        <f t="shared" si="0"/>
        <v>29302.2</v>
      </c>
      <c r="E95" s="14">
        <v>0.23</v>
      </c>
      <c r="F95" s="13">
        <f t="shared" si="1"/>
        <v>23572.7</v>
      </c>
      <c r="G95" s="22">
        <v>3.5000000000000003E-2</v>
      </c>
      <c r="H95" s="13">
        <f t="shared" si="2"/>
        <v>3587.1500000000005</v>
      </c>
      <c r="I95" s="11">
        <v>605</v>
      </c>
      <c r="J95" s="14">
        <v>1.4999999999999999E-2</v>
      </c>
      <c r="K95" s="15">
        <f t="shared" si="9"/>
        <v>1537.35</v>
      </c>
      <c r="L95" s="16">
        <f t="shared" si="4"/>
        <v>1024.9000000000001</v>
      </c>
      <c r="M95" s="11">
        <f t="shared" si="8"/>
        <v>1412.5245399999999</v>
      </c>
      <c r="N95" s="17">
        <f t="shared" si="7"/>
        <v>4750.3754600000102</v>
      </c>
      <c r="O95" s="18">
        <f t="shared" si="6"/>
        <v>4.6349648355937266E-2</v>
      </c>
    </row>
    <row r="96" spans="1:15" hidden="1">
      <c r="A96" s="24" t="s">
        <v>106</v>
      </c>
      <c r="B96" s="10">
        <v>63000</v>
      </c>
      <c r="C96" s="10">
        <v>97990</v>
      </c>
      <c r="D96" s="11">
        <f t="shared" si="0"/>
        <v>28042.2</v>
      </c>
      <c r="E96" s="14">
        <v>0.23</v>
      </c>
      <c r="F96" s="13">
        <f t="shared" si="1"/>
        <v>22537.7</v>
      </c>
      <c r="G96" s="22">
        <v>3.5000000000000003E-2</v>
      </c>
      <c r="H96" s="13">
        <f t="shared" si="2"/>
        <v>3429.6500000000005</v>
      </c>
      <c r="I96" s="11">
        <v>605</v>
      </c>
      <c r="J96" s="14">
        <v>1.4999999999999999E-2</v>
      </c>
      <c r="K96" s="15">
        <f t="shared" si="9"/>
        <v>1469.85</v>
      </c>
      <c r="L96" s="16">
        <f t="shared" si="4"/>
        <v>979.9</v>
      </c>
      <c r="M96" s="11">
        <f t="shared" si="8"/>
        <v>1349.99254</v>
      </c>
      <c r="N96" s="17">
        <f t="shared" si="7"/>
        <v>4617.9074600000022</v>
      </c>
      <c r="O96" s="18">
        <f t="shared" si="6"/>
        <v>4.7126313501377713E-2</v>
      </c>
    </row>
    <row r="97" spans="1:15" hidden="1">
      <c r="D97" s="11" t="str">
        <f t="shared" si="0"/>
        <v/>
      </c>
      <c r="E97" s="14"/>
      <c r="F97" s="13" t="str">
        <f t="shared" si="1"/>
        <v/>
      </c>
      <c r="G97" s="14"/>
      <c r="H97" s="13" t="str">
        <f t="shared" si="2"/>
        <v/>
      </c>
      <c r="I97" s="11"/>
      <c r="J97" s="14">
        <v>1.4999999999999999E-2</v>
      </c>
      <c r="K97" s="15" t="str">
        <f t="shared" si="9"/>
        <v/>
      </c>
      <c r="L97" s="16">
        <f t="shared" si="4"/>
        <v>0</v>
      </c>
      <c r="M97" s="11" t="str">
        <f t="shared" si="8"/>
        <v/>
      </c>
      <c r="N97" s="17" t="str">
        <f t="shared" si="7"/>
        <v/>
      </c>
      <c r="O97" s="18" t="str">
        <f t="shared" si="6"/>
        <v/>
      </c>
    </row>
    <row r="98" spans="1:15" hidden="1">
      <c r="A98" s="24" t="s">
        <v>107</v>
      </c>
      <c r="B98" s="10">
        <v>73500</v>
      </c>
      <c r="C98" s="10">
        <v>102490</v>
      </c>
      <c r="D98" s="11">
        <f t="shared" si="0"/>
        <v>29302.2</v>
      </c>
      <c r="E98" s="14">
        <v>0.23</v>
      </c>
      <c r="F98" s="13">
        <f t="shared" si="1"/>
        <v>23572.7</v>
      </c>
      <c r="G98" s="22">
        <v>3.5000000000000003E-2</v>
      </c>
      <c r="H98" s="13">
        <f t="shared" si="2"/>
        <v>3587.1500000000005</v>
      </c>
      <c r="I98" s="11">
        <v>605</v>
      </c>
      <c r="J98" s="14">
        <v>1.4999999999999999E-2</v>
      </c>
      <c r="K98" s="15">
        <f t="shared" si="9"/>
        <v>1537.35</v>
      </c>
      <c r="L98" s="16">
        <f t="shared" si="4"/>
        <v>1024.9000000000001</v>
      </c>
      <c r="M98" s="11">
        <f t="shared" si="8"/>
        <v>1412.5245399999999</v>
      </c>
      <c r="N98" s="17">
        <f t="shared" si="7"/>
        <v>-2749.6245399999898</v>
      </c>
      <c r="O98" s="18">
        <f t="shared" si="6"/>
        <v>-2.6828222655868764E-2</v>
      </c>
    </row>
    <row r="99" spans="1:15" hidden="1">
      <c r="D99" s="11" t="str">
        <f t="shared" si="0"/>
        <v/>
      </c>
      <c r="E99" s="14"/>
      <c r="F99" s="13" t="str">
        <f t="shared" si="1"/>
        <v/>
      </c>
      <c r="G99" s="14"/>
      <c r="H99" s="13" t="str">
        <f t="shared" si="2"/>
        <v/>
      </c>
      <c r="I99" s="11"/>
      <c r="J99" s="14">
        <v>1.4999999999999999E-2</v>
      </c>
      <c r="K99" s="15" t="str">
        <f t="shared" si="9"/>
        <v/>
      </c>
      <c r="L99" s="16">
        <f t="shared" si="4"/>
        <v>0</v>
      </c>
      <c r="M99" s="11" t="str">
        <f t="shared" si="8"/>
        <v/>
      </c>
      <c r="N99" s="17" t="str">
        <f t="shared" si="7"/>
        <v/>
      </c>
      <c r="O99" s="18" t="str">
        <f t="shared" si="6"/>
        <v/>
      </c>
    </row>
    <row r="100" spans="1:15" hidden="1">
      <c r="D100" s="11" t="str">
        <f t="shared" si="0"/>
        <v/>
      </c>
      <c r="E100" s="14"/>
      <c r="F100" s="13" t="str">
        <f t="shared" si="1"/>
        <v/>
      </c>
      <c r="G100" s="14"/>
      <c r="H100" s="13" t="str">
        <f t="shared" si="2"/>
        <v/>
      </c>
      <c r="I100" s="11"/>
      <c r="J100" s="14">
        <v>1.4999999999999999E-2</v>
      </c>
      <c r="K100" s="15" t="str">
        <f t="shared" si="9"/>
        <v/>
      </c>
      <c r="L100" s="16">
        <f t="shared" si="4"/>
        <v>0</v>
      </c>
      <c r="M100" s="11" t="str">
        <f t="shared" si="8"/>
        <v/>
      </c>
      <c r="N100" s="17" t="str">
        <f t="shared" si="7"/>
        <v/>
      </c>
      <c r="O100" s="18" t="str">
        <f t="shared" si="6"/>
        <v/>
      </c>
    </row>
    <row r="101" spans="1:15" hidden="1">
      <c r="A101" s="8" t="s">
        <v>108</v>
      </c>
      <c r="D101" s="11" t="str">
        <f t="shared" si="0"/>
        <v/>
      </c>
      <c r="E101" s="14"/>
      <c r="F101" s="13" t="str">
        <f t="shared" si="1"/>
        <v/>
      </c>
      <c r="G101" s="22"/>
      <c r="H101" s="13" t="str">
        <f t="shared" si="2"/>
        <v/>
      </c>
      <c r="I101" s="11"/>
      <c r="J101" s="14">
        <v>1.4999999999999999E-2</v>
      </c>
      <c r="K101" s="15" t="str">
        <f t="shared" si="9"/>
        <v/>
      </c>
      <c r="L101" s="16">
        <f t="shared" si="4"/>
        <v>0</v>
      </c>
      <c r="M101" s="11" t="str">
        <f t="shared" si="8"/>
        <v/>
      </c>
      <c r="N101" s="17" t="str">
        <f t="shared" si="7"/>
        <v/>
      </c>
      <c r="O101" s="18" t="str">
        <f t="shared" si="6"/>
        <v/>
      </c>
    </row>
    <row r="102" spans="1:15" hidden="1">
      <c r="A102" s="21" t="s">
        <v>109</v>
      </c>
      <c r="B102" s="10" t="s">
        <v>110</v>
      </c>
      <c r="C102" s="10">
        <v>106990</v>
      </c>
      <c r="D102" s="11">
        <f t="shared" si="0"/>
        <v>30562.2</v>
      </c>
      <c r="E102" s="14">
        <v>0.23</v>
      </c>
      <c r="F102" s="13">
        <f t="shared" si="1"/>
        <v>24607.7</v>
      </c>
      <c r="G102" s="22">
        <v>3.5000000000000003E-2</v>
      </c>
      <c r="H102" s="13">
        <f t="shared" si="2"/>
        <v>3744.6500000000005</v>
      </c>
      <c r="I102" s="11">
        <v>605</v>
      </c>
      <c r="J102" s="14">
        <v>1.4999999999999999E-2</v>
      </c>
      <c r="K102" s="15">
        <f t="shared" si="9"/>
        <v>1604.85</v>
      </c>
      <c r="L102" s="16">
        <f t="shared" si="4"/>
        <v>1069.9000000000001</v>
      </c>
      <c r="M102" s="11">
        <f t="shared" si="8"/>
        <v>1475.0565399999998</v>
      </c>
      <c r="N102" s="17" t="e">
        <f t="shared" si="7"/>
        <v>#VALUE!</v>
      </c>
      <c r="O102" s="18" t="str">
        <f t="shared" si="6"/>
        <v/>
      </c>
    </row>
    <row r="103" spans="1:15" hidden="1">
      <c r="A103" s="21" t="s">
        <v>111</v>
      </c>
      <c r="B103" s="10">
        <v>66000</v>
      </c>
      <c r="C103" s="10">
        <v>100999</v>
      </c>
      <c r="D103" s="11">
        <f t="shared" si="0"/>
        <v>28884.720000000001</v>
      </c>
      <c r="E103" s="14">
        <v>0.23</v>
      </c>
      <c r="F103" s="13">
        <f t="shared" si="1"/>
        <v>23229.77</v>
      </c>
      <c r="G103" s="22">
        <v>3.5000000000000003E-2</v>
      </c>
      <c r="H103" s="13">
        <f t="shared" si="2"/>
        <v>3534.9650000000001</v>
      </c>
      <c r="I103" s="11">
        <v>605</v>
      </c>
      <c r="J103" s="14">
        <v>1.4999999999999999E-2</v>
      </c>
      <c r="K103" s="15">
        <f t="shared" si="9"/>
        <v>1514.9849999999999</v>
      </c>
      <c r="L103" s="16">
        <f t="shared" si="4"/>
        <v>1009.99</v>
      </c>
      <c r="M103" s="11">
        <f t="shared" si="8"/>
        <v>1391.8056039999999</v>
      </c>
      <c r="N103" s="17">
        <f t="shared" si="7"/>
        <v>3712.4843959999998</v>
      </c>
      <c r="O103" s="18">
        <f t="shared" si="6"/>
        <v>3.6757635184506775E-2</v>
      </c>
    </row>
    <row r="104" spans="1:15" hidden="1">
      <c r="A104" s="21" t="s">
        <v>112</v>
      </c>
      <c r="B104" s="10" t="s">
        <v>110</v>
      </c>
      <c r="C104" s="10">
        <v>106990</v>
      </c>
      <c r="D104" s="11">
        <f t="shared" si="0"/>
        <v>30562.2</v>
      </c>
      <c r="E104" s="14">
        <v>0.23</v>
      </c>
      <c r="F104" s="13">
        <f t="shared" si="1"/>
        <v>24607.7</v>
      </c>
      <c r="G104" s="22">
        <v>3.5000000000000003E-2</v>
      </c>
      <c r="H104" s="13">
        <f t="shared" si="2"/>
        <v>3744.6500000000005</v>
      </c>
      <c r="I104" s="11">
        <v>605</v>
      </c>
      <c r="J104" s="14">
        <v>1.4999999999999999E-2</v>
      </c>
      <c r="K104" s="15">
        <f t="shared" si="9"/>
        <v>1604.85</v>
      </c>
      <c r="L104" s="16">
        <f t="shared" si="4"/>
        <v>1069.9000000000001</v>
      </c>
      <c r="M104" s="11">
        <f t="shared" si="8"/>
        <v>1475.0565399999998</v>
      </c>
      <c r="N104" s="17" t="e">
        <f t="shared" si="7"/>
        <v>#VALUE!</v>
      </c>
      <c r="O104" s="18" t="str">
        <f t="shared" si="6"/>
        <v/>
      </c>
    </row>
    <row r="105" spans="1:15" hidden="1">
      <c r="A105" s="26" t="s">
        <v>113</v>
      </c>
      <c r="B105" s="10">
        <v>69000</v>
      </c>
      <c r="C105" s="10">
        <v>99590</v>
      </c>
      <c r="D105" s="11">
        <f t="shared" si="0"/>
        <v>28490.2</v>
      </c>
      <c r="E105" s="14">
        <v>0.23</v>
      </c>
      <c r="F105" s="13">
        <f t="shared" si="1"/>
        <v>22905.7</v>
      </c>
      <c r="G105" s="22">
        <v>3.5000000000000003E-2</v>
      </c>
      <c r="H105" s="13">
        <f t="shared" si="2"/>
        <v>3485.6500000000005</v>
      </c>
      <c r="I105" s="11">
        <v>605</v>
      </c>
      <c r="J105" s="14">
        <v>1.4999999999999999E-2</v>
      </c>
      <c r="K105" s="15">
        <f t="shared" si="9"/>
        <v>1493.85</v>
      </c>
      <c r="L105" s="16">
        <f t="shared" si="4"/>
        <v>995.9</v>
      </c>
      <c r="M105" s="11">
        <f t="shared" si="8"/>
        <v>1372.22614</v>
      </c>
      <c r="N105" s="17">
        <f t="shared" si="7"/>
        <v>-268.32613999999012</v>
      </c>
      <c r="O105" s="18">
        <f t="shared" si="6"/>
        <v>-2.6943080630584407E-3</v>
      </c>
    </row>
    <row r="106" spans="1:15" hidden="1">
      <c r="A106" s="21" t="s">
        <v>114</v>
      </c>
      <c r="B106" s="10">
        <v>79000</v>
      </c>
      <c r="C106" s="10">
        <v>114690</v>
      </c>
      <c r="D106" s="11">
        <f t="shared" si="0"/>
        <v>32718.2</v>
      </c>
      <c r="E106" s="14">
        <v>0.23</v>
      </c>
      <c r="F106" s="13">
        <f t="shared" si="1"/>
        <v>26378.7</v>
      </c>
      <c r="G106" s="22">
        <v>3.5000000000000003E-2</v>
      </c>
      <c r="H106" s="13">
        <f t="shared" si="2"/>
        <v>4014.1500000000005</v>
      </c>
      <c r="I106" s="11">
        <v>605</v>
      </c>
      <c r="J106" s="14">
        <v>1.4999999999999999E-2</v>
      </c>
      <c r="K106" s="15">
        <f t="shared" si="9"/>
        <v>1720.35</v>
      </c>
      <c r="L106" s="16">
        <f t="shared" si="4"/>
        <v>1146.9000000000001</v>
      </c>
      <c r="M106" s="11">
        <f t="shared" si="8"/>
        <v>1582.0557399999998</v>
      </c>
      <c r="N106" s="17">
        <f t="shared" si="7"/>
        <v>242.84426000001258</v>
      </c>
      <c r="O106" s="18">
        <f t="shared" si="6"/>
        <v>2.1173969831721384E-3</v>
      </c>
    </row>
    <row r="107" spans="1:15" hidden="1">
      <c r="A107" s="21" t="s">
        <v>115</v>
      </c>
      <c r="B107" s="10">
        <v>80000</v>
      </c>
      <c r="C107" s="10">
        <v>116111</v>
      </c>
      <c r="D107" s="11">
        <f t="shared" si="0"/>
        <v>33116.080000000002</v>
      </c>
      <c r="E107" s="14">
        <v>0.23</v>
      </c>
      <c r="F107" s="13">
        <f t="shared" si="1"/>
        <v>26705.530000000002</v>
      </c>
      <c r="G107" s="22">
        <v>3.5000000000000003E-2</v>
      </c>
      <c r="H107" s="13">
        <f t="shared" si="2"/>
        <v>4063.8850000000002</v>
      </c>
      <c r="I107" s="11">
        <v>605</v>
      </c>
      <c r="J107" s="14">
        <v>1.4999999999999999E-2</v>
      </c>
      <c r="K107" s="15">
        <f t="shared" si="9"/>
        <v>1741.665</v>
      </c>
      <c r="L107" s="16">
        <f t="shared" si="4"/>
        <v>1161.1100000000001</v>
      </c>
      <c r="M107" s="11">
        <f t="shared" si="8"/>
        <v>1601.8019559999998</v>
      </c>
      <c r="N107" s="17">
        <f t="shared" si="7"/>
        <v>232.00804400000197</v>
      </c>
      <c r="O107" s="18">
        <f t="shared" si="6"/>
        <v>1.9981573149830934E-3</v>
      </c>
    </row>
    <row r="108" spans="1:15" hidden="1">
      <c r="A108" s="21" t="s">
        <v>116</v>
      </c>
      <c r="B108" s="10">
        <v>79500</v>
      </c>
      <c r="C108" s="10">
        <v>122590</v>
      </c>
      <c r="D108" s="11">
        <f t="shared" si="0"/>
        <v>34930.200000000004</v>
      </c>
      <c r="E108" s="14">
        <v>0.23</v>
      </c>
      <c r="F108" s="13">
        <f t="shared" si="1"/>
        <v>28195.7</v>
      </c>
      <c r="G108" s="22">
        <v>3.5000000000000003E-2</v>
      </c>
      <c r="H108" s="13">
        <f t="shared" si="2"/>
        <v>4290.6500000000005</v>
      </c>
      <c r="I108" s="11">
        <v>605</v>
      </c>
      <c r="J108" s="14">
        <v>1.4999999999999999E-2</v>
      </c>
      <c r="K108" s="15">
        <f t="shared" si="9"/>
        <v>1838.85</v>
      </c>
      <c r="L108" s="16">
        <f t="shared" si="4"/>
        <v>1225.9000000000001</v>
      </c>
      <c r="M108" s="11">
        <f t="shared" si="8"/>
        <v>1691.8341399999995</v>
      </c>
      <c r="N108" s="17">
        <f t="shared" si="7"/>
        <v>5242.0658599999879</v>
      </c>
      <c r="O108" s="18">
        <f t="shared" si="6"/>
        <v>4.2760958153193473E-2</v>
      </c>
    </row>
    <row r="109" spans="1:15" hidden="1">
      <c r="A109" s="21" t="s">
        <v>117</v>
      </c>
      <c r="B109" s="10">
        <v>81500</v>
      </c>
      <c r="C109" s="10">
        <v>118290</v>
      </c>
      <c r="D109" s="11">
        <f t="shared" si="0"/>
        <v>33726.200000000004</v>
      </c>
      <c r="E109" s="14">
        <v>0.23</v>
      </c>
      <c r="F109" s="13">
        <f t="shared" si="1"/>
        <v>27206.7</v>
      </c>
      <c r="G109" s="22">
        <v>3.5000000000000003E-2</v>
      </c>
      <c r="H109" s="13">
        <f t="shared" si="2"/>
        <v>4140.1500000000005</v>
      </c>
      <c r="I109" s="11">
        <v>605</v>
      </c>
      <c r="J109" s="14">
        <v>1.4999999999999999E-2</v>
      </c>
      <c r="K109" s="15">
        <f t="shared" si="9"/>
        <v>1774.35</v>
      </c>
      <c r="L109" s="16">
        <f t="shared" si="4"/>
        <v>1182.9000000000001</v>
      </c>
      <c r="M109" s="11">
        <f t="shared" si="8"/>
        <v>1632.0813399999995</v>
      </c>
      <c r="N109" s="17">
        <f t="shared" si="7"/>
        <v>248.8186599999899</v>
      </c>
      <c r="O109" s="18">
        <f t="shared" si="6"/>
        <v>2.1034631837009883E-3</v>
      </c>
    </row>
    <row r="110" spans="1:15" hidden="1">
      <c r="A110" s="21" t="s">
        <v>118</v>
      </c>
      <c r="B110" s="10">
        <v>84000</v>
      </c>
      <c r="C110" s="10">
        <v>121990</v>
      </c>
      <c r="D110" s="11">
        <f t="shared" si="0"/>
        <v>34762.200000000004</v>
      </c>
      <c r="E110" s="14">
        <v>0.23</v>
      </c>
      <c r="F110" s="13">
        <f t="shared" si="1"/>
        <v>28057.7</v>
      </c>
      <c r="G110" s="22">
        <v>3.5000000000000003E-2</v>
      </c>
      <c r="H110" s="13">
        <f t="shared" si="2"/>
        <v>4269.6500000000005</v>
      </c>
      <c r="I110" s="11">
        <v>605</v>
      </c>
      <c r="J110" s="14">
        <v>1.4999999999999999E-2</v>
      </c>
      <c r="K110" s="15">
        <f t="shared" si="9"/>
        <v>1829.85</v>
      </c>
      <c r="L110" s="16">
        <f t="shared" si="4"/>
        <v>1219.9000000000001</v>
      </c>
      <c r="M110" s="11">
        <f t="shared" si="8"/>
        <v>1683.4965399999996</v>
      </c>
      <c r="N110" s="17">
        <f t="shared" si="7"/>
        <v>324.40346000000136</v>
      </c>
      <c r="O110" s="18">
        <f t="shared" si="6"/>
        <v>2.6592627264529992E-3</v>
      </c>
    </row>
    <row r="111" spans="1:15" hidden="1">
      <c r="A111" s="21" t="s">
        <v>119</v>
      </c>
      <c r="B111" s="10">
        <v>75500</v>
      </c>
      <c r="C111" s="10">
        <v>114790</v>
      </c>
      <c r="D111" s="11">
        <f t="shared" si="0"/>
        <v>32746.2</v>
      </c>
      <c r="E111" s="14">
        <v>0.23</v>
      </c>
      <c r="F111" s="13">
        <f t="shared" si="1"/>
        <v>26401.7</v>
      </c>
      <c r="G111" s="22">
        <v>3.5000000000000003E-2</v>
      </c>
      <c r="H111" s="13">
        <f t="shared" si="2"/>
        <v>4017.6500000000005</v>
      </c>
      <c r="I111" s="11">
        <v>605</v>
      </c>
      <c r="J111" s="14">
        <v>1.4999999999999999E-2</v>
      </c>
      <c r="K111" s="15">
        <f t="shared" si="9"/>
        <v>1721.85</v>
      </c>
      <c r="L111" s="16">
        <f t="shared" si="4"/>
        <v>1147.9000000000001</v>
      </c>
      <c r="M111" s="11">
        <f t="shared" si="8"/>
        <v>1583.4453399999998</v>
      </c>
      <c r="N111" s="17">
        <f t="shared" si="7"/>
        <v>3812.4546600000031</v>
      </c>
      <c r="O111" s="18">
        <f t="shared" si="6"/>
        <v>3.3212428434532648E-2</v>
      </c>
    </row>
    <row r="112" spans="1:15" hidden="1">
      <c r="A112" s="21" t="s">
        <v>120</v>
      </c>
      <c r="B112" s="10">
        <v>73500</v>
      </c>
      <c r="C112" s="10">
        <v>113190</v>
      </c>
      <c r="D112" s="11">
        <f t="shared" si="0"/>
        <v>32298.2</v>
      </c>
      <c r="E112" s="14">
        <v>0.23</v>
      </c>
      <c r="F112" s="13">
        <f t="shared" si="1"/>
        <v>26033.7</v>
      </c>
      <c r="G112" s="22">
        <v>3.5000000000000003E-2</v>
      </c>
      <c r="H112" s="13">
        <f t="shared" si="2"/>
        <v>3961.6500000000005</v>
      </c>
      <c r="I112" s="11">
        <v>605</v>
      </c>
      <c r="J112" s="14">
        <v>1.4999999999999999E-2</v>
      </c>
      <c r="K112" s="15">
        <f t="shared" si="9"/>
        <v>1697.85</v>
      </c>
      <c r="L112" s="16">
        <f t="shared" si="4"/>
        <v>1131.9000000000001</v>
      </c>
      <c r="M112" s="11">
        <f t="shared" si="8"/>
        <v>1561.21174</v>
      </c>
      <c r="N112" s="17">
        <f t="shared" si="7"/>
        <v>4698.6882600000099</v>
      </c>
      <c r="O112" s="18">
        <f t="shared" si="6"/>
        <v>4.1511513914656857E-2</v>
      </c>
    </row>
    <row r="113" spans="1:15" hidden="1">
      <c r="A113" s="28" t="s">
        <v>121</v>
      </c>
      <c r="D113" s="11" t="str">
        <f t="shared" si="0"/>
        <v/>
      </c>
      <c r="E113" s="14"/>
      <c r="F113" s="13" t="str">
        <f t="shared" si="1"/>
        <v/>
      </c>
      <c r="G113" s="14"/>
      <c r="H113" s="13" t="str">
        <f t="shared" si="2"/>
        <v/>
      </c>
      <c r="I113" s="11"/>
      <c r="J113" s="14">
        <v>1.4999999999999999E-2</v>
      </c>
      <c r="K113" s="15" t="str">
        <f t="shared" si="9"/>
        <v/>
      </c>
      <c r="L113" s="16">
        <f t="shared" si="4"/>
        <v>0</v>
      </c>
      <c r="M113" s="11" t="str">
        <f t="shared" si="8"/>
        <v/>
      </c>
      <c r="N113" s="17" t="str">
        <f t="shared" si="7"/>
        <v/>
      </c>
      <c r="O113" s="18" t="str">
        <f t="shared" si="6"/>
        <v/>
      </c>
    </row>
    <row r="114" spans="1:15" hidden="1">
      <c r="A114" t="s">
        <v>122</v>
      </c>
      <c r="B114" s="10">
        <v>12000</v>
      </c>
      <c r="C114" s="10">
        <v>17990</v>
      </c>
      <c r="D114" s="11">
        <f t="shared" si="0"/>
        <v>5632.2000000000007</v>
      </c>
      <c r="E114" s="14">
        <v>0.23</v>
      </c>
      <c r="F114" s="13">
        <f t="shared" si="1"/>
        <v>4137.7</v>
      </c>
      <c r="G114" s="22">
        <v>3.5000000000000003E-2</v>
      </c>
      <c r="H114" s="13">
        <f t="shared" si="2"/>
        <v>629.65000000000009</v>
      </c>
      <c r="I114" s="13">
        <v>595</v>
      </c>
      <c r="J114" s="14">
        <v>1.4999999999999999E-2</v>
      </c>
      <c r="K114" s="15">
        <f t="shared" si="9"/>
        <v>269.84999999999997</v>
      </c>
      <c r="L114" s="16">
        <f t="shared" si="4"/>
        <v>179.9</v>
      </c>
      <c r="M114" s="11">
        <f t="shared" si="8"/>
        <v>238.50553999999997</v>
      </c>
      <c r="N114" s="17">
        <f t="shared" si="7"/>
        <v>-60.605540000000474</v>
      </c>
      <c r="O114" s="18">
        <f t="shared" si="6"/>
        <v>-3.3688460255697872E-3</v>
      </c>
    </row>
    <row r="115" spans="1:15" hidden="1">
      <c r="A115" t="s">
        <v>123</v>
      </c>
      <c r="B115" s="10">
        <v>12000</v>
      </c>
      <c r="C115" s="10">
        <v>17990</v>
      </c>
      <c r="D115" s="11">
        <f t="shared" si="0"/>
        <v>5632.2000000000007</v>
      </c>
      <c r="E115" s="14">
        <v>0.23</v>
      </c>
      <c r="F115" s="13">
        <f t="shared" si="1"/>
        <v>4137.7</v>
      </c>
      <c r="G115" s="22">
        <v>3.5000000000000003E-2</v>
      </c>
      <c r="H115" s="13">
        <f t="shared" si="2"/>
        <v>629.65000000000009</v>
      </c>
      <c r="I115" s="13">
        <v>595</v>
      </c>
      <c r="J115" s="14">
        <v>1.4999999999999999E-2</v>
      </c>
      <c r="K115" s="15">
        <f t="shared" si="9"/>
        <v>269.84999999999997</v>
      </c>
      <c r="L115" s="16">
        <f t="shared" si="4"/>
        <v>179.9</v>
      </c>
      <c r="M115" s="11">
        <f t="shared" si="8"/>
        <v>238.50553999999997</v>
      </c>
      <c r="N115" s="17">
        <f t="shared" si="7"/>
        <v>-60.605540000000474</v>
      </c>
      <c r="O115" s="18">
        <f t="shared" si="6"/>
        <v>-3.3688460255697872E-3</v>
      </c>
    </row>
    <row r="116" spans="1:15" hidden="1">
      <c r="A116" s="19" t="s">
        <v>124</v>
      </c>
      <c r="B116" s="10">
        <v>16500</v>
      </c>
      <c r="C116" s="10">
        <v>24490</v>
      </c>
      <c r="D116" s="11">
        <f t="shared" si="0"/>
        <v>7452.2000000000007</v>
      </c>
      <c r="E116" s="14">
        <v>0.23</v>
      </c>
      <c r="F116" s="13">
        <f t="shared" si="1"/>
        <v>5632.7</v>
      </c>
      <c r="G116" s="22">
        <v>3.5000000000000003E-2</v>
      </c>
      <c r="H116" s="13">
        <f t="shared" si="2"/>
        <v>857.15000000000009</v>
      </c>
      <c r="I116" s="13">
        <v>595</v>
      </c>
      <c r="J116" s="14">
        <v>1.4999999999999999E-2</v>
      </c>
      <c r="K116" s="15">
        <f t="shared" si="9"/>
        <v>367.34999999999997</v>
      </c>
      <c r="L116" s="16">
        <f t="shared" si="4"/>
        <v>244.9</v>
      </c>
      <c r="M116" s="11">
        <f t="shared" si="8"/>
        <v>328.82953999999995</v>
      </c>
      <c r="N116" s="17">
        <f t="shared" si="7"/>
        <v>-35.929540000000998</v>
      </c>
      <c r="O116" s="18">
        <f t="shared" si="6"/>
        <v>-1.467110657411229E-3</v>
      </c>
    </row>
    <row r="117" spans="1:15" hidden="1">
      <c r="D117" s="11" t="str">
        <f>IF(AND(F117&lt;&gt;"",H117&lt;&gt;"",I117&lt;&gt;"",K117&lt;&gt;""),F117+H117+I117+K117,"")</f>
        <v/>
      </c>
      <c r="E117" s="14"/>
      <c r="F117" s="13" t="str">
        <f>IF(AND(C117&lt;&gt;"",E117&lt;&gt;""),C117*E117,"")</f>
        <v/>
      </c>
      <c r="G117" s="22">
        <v>3.5000000000000003E-2</v>
      </c>
      <c r="H117" s="13" t="str">
        <f>IF(AND(C117&lt;&gt;"",G117&lt;&gt;""),C117*G117,"")</f>
        <v/>
      </c>
      <c r="I117" s="13">
        <v>595</v>
      </c>
      <c r="J117" s="14">
        <v>1.4999999999999999E-2</v>
      </c>
      <c r="K117" s="15" t="str">
        <f t="shared" si="9"/>
        <v/>
      </c>
      <c r="L117" s="16">
        <f>IFERROR(C117*1%," ")</f>
        <v>0</v>
      </c>
      <c r="M117" s="11" t="str">
        <f t="shared" si="8"/>
        <v/>
      </c>
      <c r="N117" s="17" t="str">
        <f>IF(AND(C117&lt;&gt;"",D117&lt;&gt;"",L117&lt;&gt;""),C117-(B117+D117+L117+M117),"")</f>
        <v/>
      </c>
      <c r="O117" s="18" t="str">
        <f>IFERROR((N117/C117)*100%," ")</f>
        <v/>
      </c>
    </row>
    <row r="118" spans="1:15" hidden="1">
      <c r="A118" t="s">
        <v>125</v>
      </c>
      <c r="B118" s="10">
        <v>12800</v>
      </c>
      <c r="D118" s="11" t="str">
        <f t="shared" si="0"/>
        <v/>
      </c>
      <c r="E118" s="14"/>
      <c r="F118" s="13" t="str">
        <f t="shared" si="1"/>
        <v/>
      </c>
      <c r="G118" s="14"/>
      <c r="H118" s="13" t="str">
        <f t="shared" si="2"/>
        <v/>
      </c>
      <c r="I118" s="11"/>
      <c r="J118" s="14">
        <v>1.4999999999999999E-2</v>
      </c>
      <c r="K118" s="15" t="str">
        <f t="shared" si="9"/>
        <v/>
      </c>
      <c r="L118" s="16">
        <f t="shared" si="4"/>
        <v>0</v>
      </c>
      <c r="M118" s="11" t="str">
        <f t="shared" si="8"/>
        <v/>
      </c>
      <c r="N118" s="17" t="str">
        <f t="shared" si="7"/>
        <v/>
      </c>
      <c r="O118" s="18" t="str">
        <f t="shared" si="6"/>
        <v/>
      </c>
    </row>
    <row r="119" spans="1:15" hidden="1">
      <c r="A119" t="s">
        <v>126</v>
      </c>
      <c r="B119" s="10">
        <v>12800</v>
      </c>
      <c r="D119" s="11" t="str">
        <f t="shared" si="0"/>
        <v/>
      </c>
      <c r="E119" s="14"/>
      <c r="F119" s="13" t="str">
        <f t="shared" si="1"/>
        <v/>
      </c>
      <c r="G119" s="14"/>
      <c r="H119" s="13" t="str">
        <f t="shared" si="2"/>
        <v/>
      </c>
      <c r="I119" s="11"/>
      <c r="J119" s="14">
        <v>1.4999999999999999E-2</v>
      </c>
      <c r="K119" s="15" t="str">
        <f t="shared" si="9"/>
        <v/>
      </c>
      <c r="L119" s="16">
        <f t="shared" si="4"/>
        <v>0</v>
      </c>
      <c r="M119" s="11" t="str">
        <f t="shared" si="8"/>
        <v/>
      </c>
      <c r="N119" s="17" t="str">
        <f t="shared" si="7"/>
        <v/>
      </c>
      <c r="O119" s="18" t="str">
        <f t="shared" si="6"/>
        <v/>
      </c>
    </row>
    <row r="120" spans="1:15" hidden="1">
      <c r="A120" t="s">
        <v>127</v>
      </c>
      <c r="C120" s="17">
        <v>27811</v>
      </c>
      <c r="D120" s="13">
        <f t="shared" si="0"/>
        <v>8382.0800000000017</v>
      </c>
      <c r="E120" s="14">
        <v>0.23</v>
      </c>
      <c r="F120" s="13">
        <f t="shared" si="1"/>
        <v>6396.5300000000007</v>
      </c>
      <c r="G120" s="22">
        <v>3.5000000000000003E-2</v>
      </c>
      <c r="H120" s="13">
        <f t="shared" si="2"/>
        <v>973.3850000000001</v>
      </c>
      <c r="I120" s="13">
        <v>595</v>
      </c>
      <c r="J120" s="14">
        <v>1.4999999999999999E-2</v>
      </c>
      <c r="K120" s="15">
        <f t="shared" si="9"/>
        <v>417.16499999999996</v>
      </c>
      <c r="L120" s="16">
        <f t="shared" si="4"/>
        <v>278.11</v>
      </c>
      <c r="M120" s="13">
        <f t="shared" si="8"/>
        <v>374.9781559999999</v>
      </c>
      <c r="N120" s="17">
        <f t="shared" si="7"/>
        <v>18775.831844</v>
      </c>
      <c r="O120" s="32">
        <f t="shared" si="6"/>
        <v>0.67512249987415052</v>
      </c>
    </row>
    <row r="121" spans="1:15" hidden="1">
      <c r="A121" s="19" t="s">
        <v>128</v>
      </c>
      <c r="B121" s="10">
        <v>14200</v>
      </c>
      <c r="C121" s="17">
        <v>27811</v>
      </c>
      <c r="D121" s="13">
        <f t="shared" si="0"/>
        <v>8382.0800000000017</v>
      </c>
      <c r="E121" s="14">
        <v>0.23</v>
      </c>
      <c r="F121" s="13">
        <f t="shared" si="1"/>
        <v>6396.5300000000007</v>
      </c>
      <c r="G121" s="22">
        <v>3.5000000000000003E-2</v>
      </c>
      <c r="H121" s="13">
        <f t="shared" si="2"/>
        <v>973.3850000000001</v>
      </c>
      <c r="I121" s="13">
        <v>595</v>
      </c>
      <c r="J121" s="14">
        <v>1.4999999999999999E-2</v>
      </c>
      <c r="K121" s="15">
        <f t="shared" si="9"/>
        <v>417.16499999999996</v>
      </c>
      <c r="L121" s="16">
        <f t="shared" si="4"/>
        <v>278.11</v>
      </c>
      <c r="M121" s="13">
        <f t="shared" si="8"/>
        <v>374.9781559999999</v>
      </c>
      <c r="N121" s="17">
        <f t="shared" si="7"/>
        <v>4575.8318439999966</v>
      </c>
      <c r="O121" s="32">
        <f t="shared" si="6"/>
        <v>0.16453316471899596</v>
      </c>
    </row>
    <row r="122" spans="1:15" hidden="1">
      <c r="A122" s="19" t="s">
        <v>129</v>
      </c>
      <c r="B122" s="10">
        <v>19900</v>
      </c>
      <c r="D122" s="11" t="str">
        <f>IF(AND(F122&lt;&gt;"",H122&lt;&gt;"",I122&lt;&gt;"",K122&lt;&gt;""),F122+H122+I122+K122,"")</f>
        <v/>
      </c>
      <c r="E122" s="14"/>
      <c r="F122" s="13" t="str">
        <f>IF(AND(C122&lt;&gt;"",E122&lt;&gt;""),C122*E122,"")</f>
        <v/>
      </c>
      <c r="G122" s="14"/>
      <c r="H122" s="13" t="str">
        <f>IF(AND(C122&lt;&gt;"",G122&lt;&gt;""),C122*G122,"")</f>
        <v/>
      </c>
      <c r="I122" s="11"/>
      <c r="J122" s="14">
        <v>1.4999999999999999E-2</v>
      </c>
      <c r="K122" s="15" t="str">
        <f t="shared" si="9"/>
        <v/>
      </c>
      <c r="L122" s="16">
        <f>IFERROR(C122*1%," ")</f>
        <v>0</v>
      </c>
      <c r="M122" s="11" t="str">
        <f t="shared" si="8"/>
        <v/>
      </c>
      <c r="N122" s="17" t="str">
        <f>IF(AND(C122&lt;&gt;"",D122&lt;&gt;"",L122&lt;&gt;""),C122-(B122+D122+L122+M122),"")</f>
        <v/>
      </c>
      <c r="O122" s="32" t="str">
        <f>IFERROR((N122/C122)*100%," ")</f>
        <v/>
      </c>
    </row>
    <row r="123" spans="1:15" hidden="1">
      <c r="D123" s="11" t="str">
        <f t="shared" si="0"/>
        <v/>
      </c>
      <c r="E123" s="14"/>
      <c r="F123" s="13" t="str">
        <f t="shared" si="1"/>
        <v/>
      </c>
      <c r="G123" s="14"/>
      <c r="H123" s="13" t="str">
        <f t="shared" si="2"/>
        <v/>
      </c>
      <c r="I123" s="11"/>
      <c r="J123" s="14">
        <v>1.4999999999999999E-2</v>
      </c>
      <c r="K123" s="15" t="str">
        <f t="shared" si="9"/>
        <v/>
      </c>
      <c r="L123" s="16">
        <f t="shared" si="4"/>
        <v>0</v>
      </c>
      <c r="M123" s="11" t="str">
        <f t="shared" si="8"/>
        <v/>
      </c>
      <c r="N123" s="17" t="str">
        <f t="shared" si="7"/>
        <v/>
      </c>
      <c r="O123" s="32" t="str">
        <f t="shared" si="6"/>
        <v/>
      </c>
    </row>
    <row r="124" spans="1:15" hidden="1">
      <c r="A124" t="s">
        <v>130</v>
      </c>
      <c r="B124" s="10">
        <v>13000</v>
      </c>
      <c r="D124" s="11" t="str">
        <f t="shared" si="0"/>
        <v/>
      </c>
      <c r="E124" s="14"/>
      <c r="F124" s="13" t="str">
        <f t="shared" si="1"/>
        <v/>
      </c>
      <c r="G124" s="14"/>
      <c r="H124" s="13" t="str">
        <f t="shared" si="2"/>
        <v/>
      </c>
      <c r="I124" s="11"/>
      <c r="J124" s="14">
        <v>1.4999999999999999E-2</v>
      </c>
      <c r="K124" s="15" t="str">
        <f t="shared" si="9"/>
        <v/>
      </c>
      <c r="L124" s="16">
        <f t="shared" si="4"/>
        <v>0</v>
      </c>
      <c r="M124" s="11" t="str">
        <f t="shared" si="8"/>
        <v/>
      </c>
      <c r="N124" s="17" t="str">
        <f t="shared" si="7"/>
        <v/>
      </c>
      <c r="O124" s="18" t="str">
        <f t="shared" si="6"/>
        <v/>
      </c>
    </row>
    <row r="125" spans="1:15" hidden="1">
      <c r="A125" t="s">
        <v>131</v>
      </c>
      <c r="B125" s="10">
        <v>13200</v>
      </c>
      <c r="D125" s="11" t="str">
        <f>IF(AND(F125&lt;&gt;"",H125&lt;&gt;"",I125&lt;&gt;"",K125&lt;&gt;""),F125+H125+I125+K125,"")</f>
        <v/>
      </c>
      <c r="E125" s="14"/>
      <c r="F125" s="13" t="str">
        <f>IF(AND(C125&lt;&gt;"",E125&lt;&gt;""),C125*E125,"")</f>
        <v/>
      </c>
      <c r="G125" s="14"/>
      <c r="H125" s="13" t="str">
        <f>IF(AND(C125&lt;&gt;"",G125&lt;&gt;""),C125*G125,"")</f>
        <v/>
      </c>
      <c r="I125" s="11"/>
      <c r="J125" s="14">
        <v>1.4999999999999999E-2</v>
      </c>
      <c r="K125" s="15" t="str">
        <f t="shared" si="9"/>
        <v/>
      </c>
      <c r="L125" s="16">
        <f>IFERROR(C125*1%," ")</f>
        <v>0</v>
      </c>
      <c r="M125" s="11" t="str">
        <f t="shared" si="8"/>
        <v/>
      </c>
      <c r="N125" s="17" t="str">
        <f>IF(AND(C125&lt;&gt;"",D125&lt;&gt;"",L125&lt;&gt;""),C125-(B125+D125+L125+M125),"")</f>
        <v/>
      </c>
      <c r="O125" s="18" t="str">
        <f>IFERROR((N125/C125)*100%," ")</f>
        <v/>
      </c>
    </row>
    <row r="126" spans="1:15" hidden="1">
      <c r="A126" t="s">
        <v>132</v>
      </c>
      <c r="B126" s="10">
        <v>20500</v>
      </c>
      <c r="D126" s="11" t="str">
        <f>IF(AND(F126&lt;&gt;"",H126&lt;&gt;"",I126&lt;&gt;"",K126&lt;&gt;""),F126+H126+I126+K126,"")</f>
        <v/>
      </c>
      <c r="E126" s="14"/>
      <c r="F126" s="13" t="str">
        <f>IF(AND(C126&lt;&gt;"",E126&lt;&gt;""),C126*E126,"")</f>
        <v/>
      </c>
      <c r="G126" s="14"/>
      <c r="H126" s="13" t="str">
        <f>IF(AND(C126&lt;&gt;"",G126&lt;&gt;""),C126*G126,"")</f>
        <v/>
      </c>
      <c r="I126" s="11"/>
      <c r="J126" s="14">
        <v>1.4999999999999999E-2</v>
      </c>
      <c r="K126" s="15" t="str">
        <f t="shared" si="9"/>
        <v/>
      </c>
      <c r="L126" s="16">
        <f>IFERROR(C126*1%," ")</f>
        <v>0</v>
      </c>
      <c r="M126" s="11" t="str">
        <f t="shared" si="8"/>
        <v/>
      </c>
      <c r="N126" s="17" t="str">
        <f>IF(AND(C126&lt;&gt;"",D126&lt;&gt;"",L126&lt;&gt;""),C126-(B126+D126+L126+M126),"")</f>
        <v/>
      </c>
      <c r="O126" s="18" t="str">
        <f>IFERROR((N126/C126)*100%," ")</f>
        <v/>
      </c>
    </row>
    <row r="127" spans="1:15" hidden="1">
      <c r="A127" s="28" t="s">
        <v>133</v>
      </c>
      <c r="D127" s="11" t="str">
        <f t="shared" si="0"/>
        <v/>
      </c>
      <c r="E127" s="14"/>
      <c r="F127" s="13" t="str">
        <f t="shared" si="1"/>
        <v/>
      </c>
      <c r="G127" s="22"/>
      <c r="H127" s="13" t="str">
        <f t="shared" si="2"/>
        <v/>
      </c>
      <c r="I127" s="11"/>
      <c r="J127" s="14">
        <v>1.4999999999999999E-2</v>
      </c>
      <c r="K127" s="15" t="str">
        <f t="shared" si="9"/>
        <v/>
      </c>
      <c r="L127" s="16">
        <f t="shared" si="4"/>
        <v>0</v>
      </c>
      <c r="M127" s="11" t="str">
        <f t="shared" si="8"/>
        <v/>
      </c>
      <c r="N127" s="17" t="str">
        <f t="shared" si="7"/>
        <v/>
      </c>
      <c r="O127" s="18" t="str">
        <f t="shared" si="6"/>
        <v/>
      </c>
    </row>
    <row r="128" spans="1:15" hidden="1">
      <c r="A128" s="19" t="s">
        <v>134</v>
      </c>
      <c r="B128" s="10">
        <v>23500</v>
      </c>
      <c r="C128" s="10">
        <v>35990</v>
      </c>
      <c r="D128" s="11">
        <f t="shared" si="0"/>
        <v>10682.2</v>
      </c>
      <c r="E128" s="14">
        <v>0.23</v>
      </c>
      <c r="F128" s="13">
        <f t="shared" si="1"/>
        <v>8277.7000000000007</v>
      </c>
      <c r="G128" s="22">
        <v>3.5000000000000003E-2</v>
      </c>
      <c r="H128" s="13">
        <f t="shared" si="2"/>
        <v>1259.6500000000001</v>
      </c>
      <c r="I128" s="11">
        <v>605</v>
      </c>
      <c r="J128" s="14">
        <v>1.4999999999999999E-2</v>
      </c>
      <c r="K128" s="15">
        <f t="shared" si="9"/>
        <v>539.85</v>
      </c>
      <c r="L128" s="16">
        <f t="shared" si="4"/>
        <v>359.90000000000003</v>
      </c>
      <c r="M128" s="11">
        <f t="shared" si="8"/>
        <v>488.44053999999994</v>
      </c>
      <c r="N128" s="17">
        <f t="shared" si="7"/>
        <v>959.45945999999822</v>
      </c>
      <c r="O128" s="18">
        <f t="shared" si="6"/>
        <v>2.665905696026669E-2</v>
      </c>
    </row>
    <row r="129" spans="1:17" hidden="1">
      <c r="A129" s="19" t="s">
        <v>135</v>
      </c>
      <c r="B129" s="10">
        <v>24000</v>
      </c>
      <c r="C129" s="10">
        <v>40790</v>
      </c>
      <c r="D129" s="11">
        <f t="shared" si="0"/>
        <v>12026.2</v>
      </c>
      <c r="E129" s="14">
        <v>0.23</v>
      </c>
      <c r="F129" s="13">
        <f t="shared" si="1"/>
        <v>9381.7000000000007</v>
      </c>
      <c r="G129" s="22">
        <v>3.5000000000000003E-2</v>
      </c>
      <c r="H129" s="13">
        <f t="shared" si="2"/>
        <v>1427.65</v>
      </c>
      <c r="I129" s="11">
        <v>605</v>
      </c>
      <c r="J129" s="14">
        <v>1.4999999999999999E-2</v>
      </c>
      <c r="K129" s="15">
        <f t="shared" si="9"/>
        <v>611.85</v>
      </c>
      <c r="L129" s="16">
        <f t="shared" si="4"/>
        <v>407.90000000000003</v>
      </c>
      <c r="M129" s="11">
        <f t="shared" si="8"/>
        <v>555.1413399999999</v>
      </c>
      <c r="N129" s="17">
        <f t="shared" si="7"/>
        <v>3800.7586599999995</v>
      </c>
      <c r="O129" s="18">
        <f t="shared" si="6"/>
        <v>9.3178687423388071E-2</v>
      </c>
    </row>
    <row r="130" spans="1:17" hidden="1">
      <c r="A130" s="19" t="s">
        <v>136</v>
      </c>
      <c r="B130" s="10">
        <v>24000</v>
      </c>
      <c r="C130" s="10">
        <v>45555</v>
      </c>
      <c r="D130" s="11">
        <f t="shared" si="0"/>
        <v>13360.400000000001</v>
      </c>
      <c r="E130" s="14">
        <v>0.23</v>
      </c>
      <c r="F130" s="13">
        <f t="shared" si="1"/>
        <v>10477.65</v>
      </c>
      <c r="G130" s="22">
        <v>3.5000000000000003E-2</v>
      </c>
      <c r="H130" s="13">
        <f t="shared" si="2"/>
        <v>1594.4250000000002</v>
      </c>
      <c r="I130" s="11">
        <v>605</v>
      </c>
      <c r="J130" s="14">
        <v>1.4999999999999999E-2</v>
      </c>
      <c r="K130" s="15">
        <f t="shared" si="9"/>
        <v>683.32499999999993</v>
      </c>
      <c r="L130" s="16">
        <f t="shared" si="4"/>
        <v>455.55</v>
      </c>
      <c r="M130" s="11">
        <f t="shared" ref="M130:M193" si="10">IFERROR((C130-D130)*1.93%," ")</f>
        <v>621.35577999999987</v>
      </c>
      <c r="N130" s="17">
        <f t="shared" si="7"/>
        <v>7117.6942199999976</v>
      </c>
      <c r="O130" s="18">
        <f t="shared" si="6"/>
        <v>0.1562439736582153</v>
      </c>
    </row>
    <row r="131" spans="1:17" hidden="1">
      <c r="A131" s="29" t="s">
        <v>137</v>
      </c>
      <c r="D131" s="11" t="str">
        <f>IF(AND(F131&lt;&gt;"",H131&lt;&gt;"",I131&lt;&gt;"",K131&lt;&gt;""),F131+H131+I131+K131,"")</f>
        <v/>
      </c>
      <c r="E131" s="14"/>
      <c r="F131" s="13" t="str">
        <f>IF(AND(C131&lt;&gt;"",E131&lt;&gt;""),C131*E131,"")</f>
        <v/>
      </c>
      <c r="G131" s="14"/>
      <c r="H131" s="13" t="str">
        <f>IF(AND(C131&lt;&gt;"",G131&lt;&gt;""),C131*G131,"")</f>
        <v/>
      </c>
      <c r="I131" s="11"/>
      <c r="J131" s="14">
        <v>1.4999999999999999E-2</v>
      </c>
      <c r="K131" s="15" t="str">
        <f t="shared" si="9"/>
        <v/>
      </c>
      <c r="L131" s="16">
        <f>IFERROR(C131*1%," ")</f>
        <v>0</v>
      </c>
      <c r="M131" s="11" t="str">
        <f t="shared" si="10"/>
        <v/>
      </c>
      <c r="N131" s="17" t="str">
        <f>IF(AND(C131&lt;&gt;"",D131&lt;&gt;"",L131&lt;&gt;""),C131-(B131+D131+L131+M131),"")</f>
        <v/>
      </c>
      <c r="O131" s="18" t="str">
        <f>IFERROR((N131/C131)*100%," ")</f>
        <v/>
      </c>
    </row>
    <row r="132" spans="1:17" hidden="1">
      <c r="A132" t="s">
        <v>138</v>
      </c>
      <c r="B132" s="10">
        <v>11200</v>
      </c>
      <c r="D132" s="11" t="str">
        <f>IF(AND(F132&lt;&gt;"",H132&lt;&gt;"",I132&lt;&gt;"",K132&lt;&gt;""),F132+H132+I132+K132,"")</f>
        <v/>
      </c>
      <c r="E132" s="14"/>
      <c r="F132" s="13" t="str">
        <f>IF(AND(C132&lt;&gt;"",E132&lt;&gt;""),C132*E132,"")</f>
        <v/>
      </c>
      <c r="G132" s="14"/>
      <c r="H132" s="13" t="str">
        <f>IF(AND(C132&lt;&gt;"",G132&lt;&gt;""),C132*G132,"")</f>
        <v/>
      </c>
      <c r="I132" s="11"/>
      <c r="J132" s="14">
        <v>1.4999999999999999E-2</v>
      </c>
      <c r="K132" s="15" t="str">
        <f t="shared" si="9"/>
        <v/>
      </c>
      <c r="L132" s="16">
        <f>IFERROR(C132*1%," ")</f>
        <v>0</v>
      </c>
      <c r="M132" s="11" t="str">
        <f t="shared" si="10"/>
        <v/>
      </c>
      <c r="N132" s="17" t="str">
        <f>IF(AND(C132&lt;&gt;"",D132&lt;&gt;"",L132&lt;&gt;""),C132-(B132+D132+L132+M132),"")</f>
        <v/>
      </c>
      <c r="O132" s="18" t="str">
        <f>IFERROR((N132/C132)*100%," ")</f>
        <v/>
      </c>
    </row>
    <row r="133" spans="1:17" hidden="1">
      <c r="A133" s="30" t="s">
        <v>139</v>
      </c>
      <c r="D133" s="11" t="str">
        <f t="shared" ref="D133:D466" si="11">IF(AND(F133&lt;&gt;"",H133&lt;&gt;"",I133&lt;&gt;"",K133&lt;&gt;""),F133+H133+I133+K133,"")</f>
        <v/>
      </c>
      <c r="E133" s="14"/>
      <c r="F133" s="13" t="str">
        <f t="shared" ref="F133:F466" si="12">IF(AND(C133&lt;&gt;"",E133&lt;&gt;""),C133*E133,"")</f>
        <v/>
      </c>
      <c r="G133" s="22"/>
      <c r="H133" s="13" t="str">
        <f t="shared" ref="H133:H466" si="13">IF(AND(C133&lt;&gt;"",G133&lt;&gt;""),C133*G133,"")</f>
        <v/>
      </c>
      <c r="I133" s="11"/>
      <c r="J133" s="14">
        <v>1.4999999999999999E-2</v>
      </c>
      <c r="K133" s="15" t="str">
        <f t="shared" si="9"/>
        <v/>
      </c>
      <c r="L133" s="16">
        <f t="shared" ref="L133:L466" si="14">IFERROR(C133*1%," ")</f>
        <v>0</v>
      </c>
      <c r="M133" s="11" t="str">
        <f t="shared" si="10"/>
        <v/>
      </c>
      <c r="N133" s="17" t="str">
        <f t="shared" ref="N133:N271" si="15">IF(AND(C133&lt;&gt;"",D133&lt;&gt;"",L133&lt;&gt;""),C133-(B133+D133+L133+M133),"")</f>
        <v/>
      </c>
      <c r="O133" s="18" t="str">
        <f t="shared" ref="O133:O237" si="16">IFERROR((N133/C133)*100%," ")</f>
        <v/>
      </c>
    </row>
    <row r="134" spans="1:17" hidden="1">
      <c r="A134" s="24" t="s">
        <v>140</v>
      </c>
      <c r="B134" s="10">
        <v>97000</v>
      </c>
      <c r="C134" s="10">
        <v>124990</v>
      </c>
      <c r="D134" s="11">
        <f t="shared" si="11"/>
        <v>25058.100000000002</v>
      </c>
      <c r="E134" s="14">
        <v>0.14000000000000001</v>
      </c>
      <c r="F134" s="13">
        <f t="shared" si="12"/>
        <v>17498.600000000002</v>
      </c>
      <c r="G134" s="22">
        <v>3.5000000000000003E-2</v>
      </c>
      <c r="H134" s="13">
        <f t="shared" si="13"/>
        <v>4374.6500000000005</v>
      </c>
      <c r="I134" s="11">
        <v>1310</v>
      </c>
      <c r="J134" s="14">
        <v>1.4999999999999999E-2</v>
      </c>
      <c r="K134" s="15">
        <f t="shared" si="9"/>
        <v>1874.85</v>
      </c>
      <c r="L134" s="16">
        <f t="shared" si="14"/>
        <v>1249.9000000000001</v>
      </c>
      <c r="M134" s="11">
        <f t="shared" si="10"/>
        <v>1928.6856699999996</v>
      </c>
      <c r="N134" s="17">
        <f t="shared" si="15"/>
        <v>-246.68567000000621</v>
      </c>
      <c r="O134" s="18">
        <f t="shared" si="16"/>
        <v>-1.9736432514601667E-3</v>
      </c>
    </row>
    <row r="135" spans="1:17" hidden="1">
      <c r="A135" s="8" t="s">
        <v>141</v>
      </c>
      <c r="D135" s="11" t="str">
        <f t="shared" si="11"/>
        <v/>
      </c>
      <c r="E135" s="14"/>
      <c r="F135" s="13" t="str">
        <f t="shared" si="12"/>
        <v/>
      </c>
      <c r="G135" s="22"/>
      <c r="H135" s="13" t="str">
        <f t="shared" si="13"/>
        <v/>
      </c>
      <c r="I135" s="11"/>
      <c r="J135" s="14">
        <v>1.4999999999999999E-2</v>
      </c>
      <c r="K135" s="15" t="str">
        <f t="shared" si="9"/>
        <v/>
      </c>
      <c r="L135" s="16">
        <f t="shared" si="14"/>
        <v>0</v>
      </c>
      <c r="M135" s="11" t="str">
        <f t="shared" si="10"/>
        <v/>
      </c>
      <c r="N135" s="17" t="str">
        <f t="shared" si="15"/>
        <v/>
      </c>
      <c r="O135" s="18" t="str">
        <f t="shared" si="16"/>
        <v/>
      </c>
    </row>
    <row r="136" spans="1:17" hidden="1">
      <c r="A136" s="21" t="s">
        <v>142</v>
      </c>
      <c r="B136" s="10">
        <v>47000</v>
      </c>
      <c r="C136" s="10">
        <v>65790</v>
      </c>
      <c r="D136" s="11">
        <f t="shared" si="11"/>
        <v>13145.1</v>
      </c>
      <c r="E136" s="14">
        <v>0.14000000000000001</v>
      </c>
      <c r="F136" s="13">
        <f t="shared" si="12"/>
        <v>9210.6</v>
      </c>
      <c r="G136" s="22">
        <v>3.5000000000000003E-2</v>
      </c>
      <c r="H136" s="13">
        <f t="shared" si="13"/>
        <v>2302.65</v>
      </c>
      <c r="I136" s="11">
        <v>645</v>
      </c>
      <c r="J136" s="14">
        <v>1.4999999999999999E-2</v>
      </c>
      <c r="K136" s="15">
        <f t="shared" si="9"/>
        <v>986.84999999999991</v>
      </c>
      <c r="L136" s="16">
        <f t="shared" si="14"/>
        <v>657.9</v>
      </c>
      <c r="M136" s="11">
        <f t="shared" si="10"/>
        <v>1016.0465699999999</v>
      </c>
      <c r="N136" s="17">
        <f t="shared" si="15"/>
        <v>3970.9534300000014</v>
      </c>
      <c r="O136" s="18">
        <f t="shared" si="16"/>
        <v>6.0358009271925847E-2</v>
      </c>
    </row>
    <row r="137" spans="1:17" hidden="1">
      <c r="A137" s="21" t="s">
        <v>143</v>
      </c>
      <c r="B137" s="10">
        <v>68500</v>
      </c>
      <c r="C137" s="10">
        <v>93990</v>
      </c>
      <c r="D137" s="11">
        <f t="shared" si="11"/>
        <v>18503.099999999999</v>
      </c>
      <c r="E137" s="14">
        <v>0.14000000000000001</v>
      </c>
      <c r="F137" s="13">
        <f t="shared" si="12"/>
        <v>13158.6</v>
      </c>
      <c r="G137" s="22">
        <v>3.5000000000000003E-2</v>
      </c>
      <c r="H137" s="13">
        <f t="shared" si="13"/>
        <v>3289.65</v>
      </c>
      <c r="I137" s="11">
        <v>645</v>
      </c>
      <c r="J137" s="14">
        <v>1.4999999999999999E-2</v>
      </c>
      <c r="K137" s="15">
        <f t="shared" si="9"/>
        <v>1409.85</v>
      </c>
      <c r="L137" s="16">
        <f t="shared" si="14"/>
        <v>939.9</v>
      </c>
      <c r="M137" s="11">
        <f t="shared" si="10"/>
        <v>1456.8971699999997</v>
      </c>
      <c r="N137" s="17">
        <f t="shared" si="15"/>
        <v>4590.1028300000035</v>
      </c>
      <c r="O137" s="18">
        <f t="shared" si="16"/>
        <v>4.883607649749977E-2</v>
      </c>
      <c r="Q137" s="20" t="s">
        <v>144</v>
      </c>
    </row>
    <row r="138" spans="1:17" hidden="1">
      <c r="A138" s="21" t="s">
        <v>145</v>
      </c>
      <c r="B138" s="10">
        <v>101500</v>
      </c>
      <c r="C138" s="10">
        <v>134790</v>
      </c>
      <c r="D138" s="11">
        <f t="shared" si="11"/>
        <v>26255.100000000002</v>
      </c>
      <c r="E138" s="14">
        <v>0.14000000000000001</v>
      </c>
      <c r="F138" s="13">
        <f t="shared" si="12"/>
        <v>18870.600000000002</v>
      </c>
      <c r="G138" s="22">
        <v>3.5000000000000003E-2</v>
      </c>
      <c r="H138" s="13">
        <f t="shared" si="13"/>
        <v>4717.6500000000005</v>
      </c>
      <c r="I138" s="11">
        <v>645</v>
      </c>
      <c r="J138" s="14">
        <v>1.4999999999999999E-2</v>
      </c>
      <c r="K138" s="15">
        <f t="shared" si="9"/>
        <v>2021.85</v>
      </c>
      <c r="L138" s="16">
        <f t="shared" si="14"/>
        <v>1347.9</v>
      </c>
      <c r="M138" s="11">
        <f t="shared" si="10"/>
        <v>2094.7235699999997</v>
      </c>
      <c r="N138" s="17">
        <f t="shared" si="15"/>
        <v>3592.2764299999981</v>
      </c>
      <c r="O138" s="18">
        <f t="shared" si="16"/>
        <v>2.6650912011276787E-2</v>
      </c>
    </row>
    <row r="139" spans="1:17" hidden="1">
      <c r="A139" s="21" t="s">
        <v>146</v>
      </c>
      <c r="B139" s="10">
        <v>132000</v>
      </c>
      <c r="C139" s="10">
        <v>182190</v>
      </c>
      <c r="D139" s="11">
        <f t="shared" si="11"/>
        <v>35261.100000000006</v>
      </c>
      <c r="E139" s="14">
        <v>0.14000000000000001</v>
      </c>
      <c r="F139" s="13">
        <f t="shared" si="12"/>
        <v>25506.600000000002</v>
      </c>
      <c r="G139" s="22">
        <v>3.5000000000000003E-2</v>
      </c>
      <c r="H139" s="13">
        <f t="shared" si="13"/>
        <v>6376.6500000000005</v>
      </c>
      <c r="I139" s="11">
        <v>645</v>
      </c>
      <c r="J139" s="14">
        <v>1.4999999999999999E-2</v>
      </c>
      <c r="K139" s="15">
        <f t="shared" si="9"/>
        <v>2732.85</v>
      </c>
      <c r="L139" s="16">
        <f t="shared" si="14"/>
        <v>1821.9</v>
      </c>
      <c r="M139" s="11">
        <f t="shared" si="10"/>
        <v>2835.7277699999995</v>
      </c>
      <c r="N139" s="17">
        <f t="shared" si="15"/>
        <v>10271.272230000002</v>
      </c>
      <c r="O139" s="18">
        <f t="shared" si="16"/>
        <v>5.6376706899390762E-2</v>
      </c>
    </row>
    <row r="140" spans="1:17" hidden="1">
      <c r="A140" s="8" t="s">
        <v>147</v>
      </c>
      <c r="D140" s="11" t="str">
        <f t="shared" si="11"/>
        <v/>
      </c>
      <c r="E140" s="14"/>
      <c r="F140" s="13" t="str">
        <f t="shared" si="12"/>
        <v/>
      </c>
      <c r="G140" s="22"/>
      <c r="H140" s="13" t="str">
        <f t="shared" si="13"/>
        <v/>
      </c>
      <c r="I140" s="11"/>
      <c r="J140" s="14">
        <v>1.4999999999999999E-2</v>
      </c>
      <c r="K140" s="15" t="str">
        <f t="shared" si="9"/>
        <v/>
      </c>
      <c r="L140" s="16">
        <f t="shared" si="14"/>
        <v>0</v>
      </c>
      <c r="M140" s="11" t="str">
        <f t="shared" si="10"/>
        <v/>
      </c>
      <c r="N140" s="17" t="str">
        <f t="shared" si="15"/>
        <v/>
      </c>
      <c r="O140" s="18" t="str">
        <f t="shared" si="16"/>
        <v/>
      </c>
    </row>
    <row r="141" spans="1:17">
      <c r="A141" s="21" t="s">
        <v>148</v>
      </c>
      <c r="B141" s="10">
        <v>51000</v>
      </c>
      <c r="C141" s="40">
        <v>74990</v>
      </c>
      <c r="D141" s="11">
        <f t="shared" si="11"/>
        <v>14198.2</v>
      </c>
      <c r="E141" s="14">
        <v>0.13</v>
      </c>
      <c r="F141" s="13">
        <f t="shared" si="12"/>
        <v>9748.7000000000007</v>
      </c>
      <c r="G141" s="22">
        <v>3.5000000000000003E-2</v>
      </c>
      <c r="H141" s="13">
        <f t="shared" si="13"/>
        <v>2624.65</v>
      </c>
      <c r="I141" s="11">
        <v>700</v>
      </c>
      <c r="J141" s="14">
        <v>1.4999999999999999E-2</v>
      </c>
      <c r="K141" s="15">
        <f t="shared" si="9"/>
        <v>1124.8499999999999</v>
      </c>
      <c r="L141" s="16">
        <f t="shared" si="14"/>
        <v>749.9</v>
      </c>
      <c r="M141" s="11">
        <f t="shared" si="10"/>
        <v>1173.2817399999999</v>
      </c>
      <c r="N141" s="17">
        <f t="shared" si="15"/>
        <v>7868.6182600000029</v>
      </c>
      <c r="O141" s="18">
        <f t="shared" si="16"/>
        <v>0.10492890065342049</v>
      </c>
    </row>
    <row r="142" spans="1:17">
      <c r="A142" s="24" t="s">
        <v>149</v>
      </c>
      <c r="C142" s="40">
        <v>74990</v>
      </c>
      <c r="D142" s="11">
        <f t="shared" si="11"/>
        <v>14198.2</v>
      </c>
      <c r="E142" s="14">
        <v>0.13</v>
      </c>
      <c r="F142" s="13">
        <f t="shared" si="12"/>
        <v>9748.7000000000007</v>
      </c>
      <c r="G142" s="22">
        <v>3.5000000000000003E-2</v>
      </c>
      <c r="H142" s="13">
        <f t="shared" si="13"/>
        <v>2624.65</v>
      </c>
      <c r="I142" s="11">
        <v>700</v>
      </c>
      <c r="J142" s="14">
        <v>1.4999999999999999E-2</v>
      </c>
      <c r="K142" s="15">
        <f t="shared" si="9"/>
        <v>1124.8499999999999</v>
      </c>
      <c r="L142" s="16">
        <f t="shared" si="14"/>
        <v>749.9</v>
      </c>
      <c r="M142" s="11">
        <f t="shared" si="10"/>
        <v>1173.2817399999999</v>
      </c>
      <c r="N142" s="17">
        <f t="shared" si="15"/>
        <v>58868.618260000003</v>
      </c>
      <c r="O142" s="18">
        <f t="shared" si="16"/>
        <v>0.78501957941058809</v>
      </c>
    </row>
    <row r="143" spans="1:17">
      <c r="A143" s="24" t="s">
        <v>150</v>
      </c>
      <c r="C143" s="40">
        <v>74990</v>
      </c>
      <c r="D143" s="11">
        <f t="shared" si="11"/>
        <v>14198.2</v>
      </c>
      <c r="E143" s="14">
        <v>0.13</v>
      </c>
      <c r="F143" s="13">
        <f t="shared" si="12"/>
        <v>9748.7000000000007</v>
      </c>
      <c r="G143" s="22">
        <v>3.5000000000000003E-2</v>
      </c>
      <c r="H143" s="13">
        <f t="shared" si="13"/>
        <v>2624.65</v>
      </c>
      <c r="I143" s="11">
        <v>700</v>
      </c>
      <c r="J143" s="14">
        <v>1.4999999999999999E-2</v>
      </c>
      <c r="K143" s="15">
        <f t="shared" si="9"/>
        <v>1124.8499999999999</v>
      </c>
      <c r="L143" s="16">
        <f t="shared" si="14"/>
        <v>749.9</v>
      </c>
      <c r="M143" s="11">
        <f t="shared" si="10"/>
        <v>1173.2817399999999</v>
      </c>
      <c r="N143" s="17">
        <f t="shared" si="15"/>
        <v>58868.618260000003</v>
      </c>
      <c r="O143" s="18">
        <f t="shared" si="16"/>
        <v>0.78501957941058809</v>
      </c>
    </row>
    <row r="144" spans="1:17" hidden="1">
      <c r="A144" s="8" t="s">
        <v>151</v>
      </c>
      <c r="D144" s="11" t="str">
        <f t="shared" si="11"/>
        <v/>
      </c>
      <c r="E144" s="14"/>
      <c r="F144" s="13" t="str">
        <f t="shared" si="12"/>
        <v/>
      </c>
      <c r="G144" s="22"/>
      <c r="H144" s="13" t="str">
        <f t="shared" si="13"/>
        <v/>
      </c>
      <c r="I144" s="11"/>
      <c r="J144" s="14">
        <v>1.4999999999999999E-2</v>
      </c>
      <c r="K144" s="15" t="str">
        <f t="shared" si="9"/>
        <v/>
      </c>
      <c r="L144" s="16">
        <f t="shared" si="14"/>
        <v>0</v>
      </c>
      <c r="M144" s="11" t="str">
        <f t="shared" si="10"/>
        <v/>
      </c>
      <c r="N144" s="17" t="str">
        <f t="shared" si="15"/>
        <v/>
      </c>
      <c r="O144" s="18" t="str">
        <f t="shared" si="16"/>
        <v/>
      </c>
    </row>
    <row r="145" spans="1:17">
      <c r="A145" s="21" t="s">
        <v>152</v>
      </c>
      <c r="B145" s="10">
        <v>66100</v>
      </c>
      <c r="C145" s="40">
        <v>99890</v>
      </c>
      <c r="D145" s="11">
        <f t="shared" si="11"/>
        <v>18680.2</v>
      </c>
      <c r="E145" s="14">
        <v>0.13</v>
      </c>
      <c r="F145" s="13">
        <f t="shared" si="12"/>
        <v>12985.7</v>
      </c>
      <c r="G145" s="22">
        <v>3.5000000000000003E-2</v>
      </c>
      <c r="H145" s="13">
        <f t="shared" si="13"/>
        <v>3496.1500000000005</v>
      </c>
      <c r="I145" s="11">
        <v>700</v>
      </c>
      <c r="J145" s="14">
        <v>1.4999999999999999E-2</v>
      </c>
      <c r="K145" s="15">
        <f t="shared" si="9"/>
        <v>1498.35</v>
      </c>
      <c r="L145" s="16">
        <f t="shared" si="14"/>
        <v>998.9</v>
      </c>
      <c r="M145" s="11">
        <f t="shared" si="10"/>
        <v>1567.3491399999998</v>
      </c>
      <c r="N145" s="17">
        <f t="shared" si="15"/>
        <v>12543.550860000003</v>
      </c>
      <c r="O145" s="18">
        <f t="shared" si="16"/>
        <v>0.12557363960356396</v>
      </c>
    </row>
    <row r="146" spans="1:17">
      <c r="A146" s="21" t="s">
        <v>153</v>
      </c>
      <c r="B146" s="10">
        <v>66500</v>
      </c>
      <c r="C146" s="40">
        <v>97999</v>
      </c>
      <c r="D146" s="11">
        <f t="shared" si="11"/>
        <v>18339.82</v>
      </c>
      <c r="E146" s="14">
        <v>0.13</v>
      </c>
      <c r="F146" s="13">
        <f t="shared" si="12"/>
        <v>12739.87</v>
      </c>
      <c r="G146" s="22">
        <v>3.5000000000000003E-2</v>
      </c>
      <c r="H146" s="13">
        <f t="shared" si="13"/>
        <v>3429.9650000000001</v>
      </c>
      <c r="I146" s="11">
        <v>700</v>
      </c>
      <c r="J146" s="14">
        <v>1.4999999999999999E-2</v>
      </c>
      <c r="K146" s="15">
        <f t="shared" si="9"/>
        <v>1469.9849999999999</v>
      </c>
      <c r="L146" s="16">
        <f t="shared" si="14"/>
        <v>979.99</v>
      </c>
      <c r="M146" s="11">
        <f t="shared" si="10"/>
        <v>1537.4221739999996</v>
      </c>
      <c r="N146" s="17">
        <f t="shared" si="15"/>
        <v>10641.767825999981</v>
      </c>
      <c r="O146" s="18">
        <f t="shared" si="16"/>
        <v>0.10859057567934348</v>
      </c>
    </row>
    <row r="147" spans="1:17">
      <c r="A147" s="21" t="s">
        <v>154</v>
      </c>
      <c r="B147" s="10">
        <v>66500</v>
      </c>
      <c r="C147" s="40">
        <v>106290</v>
      </c>
      <c r="D147" s="11">
        <f>IF(AND(F147&lt;&gt;"",H147&lt;&gt;"",I147&lt;&gt;"",K147&lt;&gt;""),F147+H147+I147+K147,"")</f>
        <v>19832.2</v>
      </c>
      <c r="E147" s="14">
        <v>0.13</v>
      </c>
      <c r="F147" s="13">
        <f t="shared" si="12"/>
        <v>13817.7</v>
      </c>
      <c r="G147" s="22">
        <v>3.5000000000000003E-2</v>
      </c>
      <c r="H147" s="13">
        <f t="shared" si="13"/>
        <v>3720.1500000000005</v>
      </c>
      <c r="I147" s="11">
        <v>700</v>
      </c>
      <c r="J147" s="14">
        <v>1.4999999999999999E-2</v>
      </c>
      <c r="K147" s="15">
        <f t="shared" si="9"/>
        <v>1594.35</v>
      </c>
      <c r="L147" s="16">
        <f t="shared" si="14"/>
        <v>1062.9000000000001</v>
      </c>
      <c r="M147" s="11">
        <f t="shared" si="10"/>
        <v>1668.6355399999998</v>
      </c>
      <c r="N147" s="17">
        <f t="shared" si="15"/>
        <v>17226.264460000006</v>
      </c>
      <c r="O147" s="18">
        <f t="shared" si="16"/>
        <v>0.16206853382256098</v>
      </c>
    </row>
    <row r="148" spans="1:17">
      <c r="A148" s="21" t="s">
        <v>155</v>
      </c>
      <c r="B148" s="10">
        <v>66500</v>
      </c>
      <c r="C148" s="40">
        <v>106290</v>
      </c>
      <c r="D148" s="11">
        <f t="shared" si="11"/>
        <v>19832.2</v>
      </c>
      <c r="E148" s="14">
        <v>0.13</v>
      </c>
      <c r="F148" s="13">
        <f t="shared" si="12"/>
        <v>13817.7</v>
      </c>
      <c r="G148" s="22">
        <v>3.5000000000000003E-2</v>
      </c>
      <c r="H148" s="13">
        <f t="shared" si="13"/>
        <v>3720.1500000000005</v>
      </c>
      <c r="I148" s="11">
        <v>700</v>
      </c>
      <c r="J148" s="14">
        <v>1.4999999999999999E-2</v>
      </c>
      <c r="K148" s="15">
        <f t="shared" ref="K148:K211" si="17">IF(AND(C148&lt;&gt;"",J148&lt;&gt;""),C148*J148,"")</f>
        <v>1594.35</v>
      </c>
      <c r="L148" s="16">
        <f t="shared" si="14"/>
        <v>1062.9000000000001</v>
      </c>
      <c r="M148" s="11">
        <f t="shared" si="10"/>
        <v>1668.6355399999998</v>
      </c>
      <c r="N148" s="17">
        <f t="shared" si="15"/>
        <v>17226.264460000006</v>
      </c>
      <c r="O148" s="18">
        <f t="shared" si="16"/>
        <v>0.16206853382256098</v>
      </c>
    </row>
    <row r="149" spans="1:17">
      <c r="A149" s="21" t="s">
        <v>156</v>
      </c>
      <c r="C149" s="40">
        <v>99990</v>
      </c>
      <c r="D149" s="17">
        <f t="shared" si="11"/>
        <v>18698.2</v>
      </c>
      <c r="E149" s="14">
        <v>0.13</v>
      </c>
      <c r="F149" s="33">
        <f t="shared" si="12"/>
        <v>12998.7</v>
      </c>
      <c r="G149" s="22">
        <v>3.5000000000000003E-2</v>
      </c>
      <c r="H149" s="17">
        <f t="shared" si="13"/>
        <v>3499.6500000000005</v>
      </c>
      <c r="I149" s="34">
        <v>700</v>
      </c>
      <c r="J149" s="14">
        <v>1.4999999999999999E-2</v>
      </c>
      <c r="K149" s="15">
        <f t="shared" si="17"/>
        <v>1499.85</v>
      </c>
      <c r="L149" s="17">
        <f t="shared" si="14"/>
        <v>999.9</v>
      </c>
      <c r="M149" s="10">
        <f t="shared" si="10"/>
        <v>1568.9317399999998</v>
      </c>
      <c r="N149" s="17">
        <f t="shared" si="15"/>
        <v>78722.968259999994</v>
      </c>
      <c r="O149" s="18">
        <f t="shared" si="16"/>
        <v>0.78730841344134406</v>
      </c>
      <c r="Q149" s="19"/>
    </row>
    <row r="150" spans="1:17">
      <c r="A150" s="21" t="s">
        <v>157</v>
      </c>
      <c r="C150" s="40">
        <v>100690</v>
      </c>
      <c r="D150" s="17">
        <f t="shared" si="11"/>
        <v>18824.2</v>
      </c>
      <c r="E150" s="14">
        <v>0.13</v>
      </c>
      <c r="F150" s="33">
        <f t="shared" si="12"/>
        <v>13089.7</v>
      </c>
      <c r="G150" s="22">
        <v>3.5000000000000003E-2</v>
      </c>
      <c r="H150" s="17">
        <f t="shared" si="13"/>
        <v>3524.1500000000005</v>
      </c>
      <c r="I150" s="34">
        <v>700</v>
      </c>
      <c r="J150" s="14">
        <v>1.4999999999999999E-2</v>
      </c>
      <c r="K150" s="15">
        <f t="shared" si="17"/>
        <v>1510.35</v>
      </c>
      <c r="L150" s="17">
        <f t="shared" si="14"/>
        <v>1006.9</v>
      </c>
      <c r="M150" s="10">
        <f t="shared" si="10"/>
        <v>1580.0099399999999</v>
      </c>
      <c r="N150" s="17">
        <f t="shared" si="15"/>
        <v>79278.890060000005</v>
      </c>
      <c r="O150" s="18">
        <f t="shared" si="16"/>
        <v>0.78735614321183833</v>
      </c>
      <c r="Q150" s="19"/>
    </row>
    <row r="151" spans="1:17">
      <c r="A151" s="21" t="s">
        <v>158</v>
      </c>
      <c r="C151" s="40">
        <v>99990</v>
      </c>
      <c r="D151" s="17">
        <f t="shared" si="11"/>
        <v>18698.2</v>
      </c>
      <c r="E151" s="14">
        <v>0.13</v>
      </c>
      <c r="F151" s="33">
        <f t="shared" si="12"/>
        <v>12998.7</v>
      </c>
      <c r="G151" s="22">
        <v>3.5000000000000003E-2</v>
      </c>
      <c r="H151" s="17">
        <f t="shared" si="13"/>
        <v>3499.6500000000005</v>
      </c>
      <c r="I151" s="34">
        <v>700</v>
      </c>
      <c r="J151" s="14">
        <v>1.4999999999999999E-2</v>
      </c>
      <c r="K151" s="15">
        <f t="shared" si="17"/>
        <v>1499.85</v>
      </c>
      <c r="L151" s="17">
        <f t="shared" si="14"/>
        <v>999.9</v>
      </c>
      <c r="M151" s="10">
        <f t="shared" si="10"/>
        <v>1568.9317399999998</v>
      </c>
      <c r="N151" s="17">
        <f t="shared" si="15"/>
        <v>78722.968259999994</v>
      </c>
      <c r="O151" s="18">
        <f t="shared" si="16"/>
        <v>0.78730841344134406</v>
      </c>
      <c r="Q151" s="19"/>
    </row>
    <row r="152" spans="1:17">
      <c r="A152" s="21" t="s">
        <v>159</v>
      </c>
      <c r="B152" s="10">
        <v>61700</v>
      </c>
      <c r="C152" s="40">
        <v>99990</v>
      </c>
      <c r="D152" s="17">
        <f t="shared" si="11"/>
        <v>18698.2</v>
      </c>
      <c r="E152" s="14">
        <v>0.13</v>
      </c>
      <c r="F152" s="33">
        <f t="shared" si="12"/>
        <v>12998.7</v>
      </c>
      <c r="G152" s="22">
        <v>3.5000000000000003E-2</v>
      </c>
      <c r="H152" s="17">
        <f t="shared" si="13"/>
        <v>3499.6500000000005</v>
      </c>
      <c r="I152" s="34">
        <v>700</v>
      </c>
      <c r="J152" s="14">
        <v>1.4999999999999999E-2</v>
      </c>
      <c r="K152" s="15">
        <f t="shared" si="17"/>
        <v>1499.85</v>
      </c>
      <c r="L152" s="17">
        <f t="shared" si="14"/>
        <v>999.9</v>
      </c>
      <c r="M152" s="10">
        <f t="shared" si="10"/>
        <v>1568.9317399999998</v>
      </c>
      <c r="N152" s="17">
        <f t="shared" si="15"/>
        <v>17022.968260000009</v>
      </c>
      <c r="O152" s="18">
        <f t="shared" si="16"/>
        <v>0.17024670727072716</v>
      </c>
      <c r="Q152" s="19"/>
    </row>
    <row r="153" spans="1:17">
      <c r="A153" s="21" t="s">
        <v>160</v>
      </c>
      <c r="C153" s="40">
        <v>125700</v>
      </c>
      <c r="D153" s="17">
        <f t="shared" si="11"/>
        <v>23326</v>
      </c>
      <c r="E153" s="14">
        <v>0.13</v>
      </c>
      <c r="F153" s="33">
        <f t="shared" si="12"/>
        <v>16341</v>
      </c>
      <c r="G153" s="22">
        <v>3.5000000000000003E-2</v>
      </c>
      <c r="H153" s="17">
        <f t="shared" si="13"/>
        <v>4399.5</v>
      </c>
      <c r="I153" s="34">
        <v>700</v>
      </c>
      <c r="J153" s="14">
        <v>1.4999999999999999E-2</v>
      </c>
      <c r="K153" s="15">
        <f t="shared" si="17"/>
        <v>1885.5</v>
      </c>
      <c r="L153" s="17">
        <f t="shared" si="14"/>
        <v>1257</v>
      </c>
      <c r="M153" s="10">
        <f t="shared" si="10"/>
        <v>1975.8181999999997</v>
      </c>
      <c r="N153" s="17">
        <f t="shared" si="15"/>
        <v>99141.181799999991</v>
      </c>
      <c r="O153" s="18">
        <f t="shared" si="16"/>
        <v>0.78871266348448676</v>
      </c>
      <c r="Q153" s="19"/>
    </row>
    <row r="154" spans="1:17">
      <c r="A154" s="21" t="s">
        <v>161</v>
      </c>
      <c r="C154" s="40">
        <v>125700</v>
      </c>
      <c r="D154" s="17">
        <f t="shared" si="11"/>
        <v>23326</v>
      </c>
      <c r="E154" s="14">
        <v>0.13</v>
      </c>
      <c r="F154" s="33">
        <f t="shared" si="12"/>
        <v>16341</v>
      </c>
      <c r="G154" s="22">
        <v>3.5000000000000003E-2</v>
      </c>
      <c r="H154" s="17">
        <f t="shared" si="13"/>
        <v>4399.5</v>
      </c>
      <c r="I154" s="34">
        <v>700</v>
      </c>
      <c r="J154" s="14">
        <v>1.4999999999999999E-2</v>
      </c>
      <c r="K154" s="15">
        <f t="shared" si="17"/>
        <v>1885.5</v>
      </c>
      <c r="L154" s="17">
        <f t="shared" si="14"/>
        <v>1257</v>
      </c>
      <c r="M154" s="10">
        <f t="shared" si="10"/>
        <v>1975.8181999999997</v>
      </c>
      <c r="N154" s="17">
        <f t="shared" si="15"/>
        <v>99141.181799999991</v>
      </c>
      <c r="O154" s="18">
        <f t="shared" si="16"/>
        <v>0.78871266348448676</v>
      </c>
      <c r="Q154" s="19"/>
    </row>
    <row r="155" spans="1:17">
      <c r="A155" s="21" t="s">
        <v>162</v>
      </c>
      <c r="C155" s="40">
        <v>125700</v>
      </c>
      <c r="D155" s="17">
        <f t="shared" si="11"/>
        <v>23326</v>
      </c>
      <c r="E155" s="14">
        <v>0.13</v>
      </c>
      <c r="F155" s="33">
        <f t="shared" si="12"/>
        <v>16341</v>
      </c>
      <c r="G155" s="22">
        <v>3.5000000000000003E-2</v>
      </c>
      <c r="H155" s="17">
        <f t="shared" si="13"/>
        <v>4399.5</v>
      </c>
      <c r="I155" s="34">
        <v>700</v>
      </c>
      <c r="J155" s="14">
        <v>1.4999999999999999E-2</v>
      </c>
      <c r="K155" s="15">
        <f t="shared" si="17"/>
        <v>1885.5</v>
      </c>
      <c r="L155" s="17">
        <f t="shared" si="14"/>
        <v>1257</v>
      </c>
      <c r="M155" s="10">
        <f t="shared" si="10"/>
        <v>1975.8181999999997</v>
      </c>
      <c r="N155" s="17">
        <f t="shared" si="15"/>
        <v>99141.181799999991</v>
      </c>
      <c r="O155" s="18">
        <f t="shared" si="16"/>
        <v>0.78871266348448676</v>
      </c>
      <c r="Q155" s="19"/>
    </row>
    <row r="156" spans="1:17">
      <c r="A156" s="21" t="s">
        <v>163</v>
      </c>
      <c r="C156" s="40">
        <v>125700</v>
      </c>
      <c r="D156" s="17">
        <f t="shared" si="11"/>
        <v>23326</v>
      </c>
      <c r="E156" s="14">
        <v>0.13</v>
      </c>
      <c r="F156" s="33">
        <f t="shared" si="12"/>
        <v>16341</v>
      </c>
      <c r="G156" s="22">
        <v>3.5000000000000003E-2</v>
      </c>
      <c r="H156" s="17">
        <f t="shared" si="13"/>
        <v>4399.5</v>
      </c>
      <c r="I156" s="34">
        <v>700</v>
      </c>
      <c r="J156" s="14">
        <v>1.4999999999999999E-2</v>
      </c>
      <c r="K156" s="15">
        <f t="shared" si="17"/>
        <v>1885.5</v>
      </c>
      <c r="L156" s="17">
        <f t="shared" si="14"/>
        <v>1257</v>
      </c>
      <c r="M156" s="10">
        <f t="shared" si="10"/>
        <v>1975.8181999999997</v>
      </c>
      <c r="N156" s="17">
        <f t="shared" si="15"/>
        <v>99141.181799999991</v>
      </c>
      <c r="O156" s="18">
        <f t="shared" si="16"/>
        <v>0.78871266348448676</v>
      </c>
      <c r="Q156" s="19"/>
    </row>
    <row r="157" spans="1:17" hidden="1">
      <c r="A157" s="8" t="s">
        <v>164</v>
      </c>
      <c r="D157" s="11" t="str">
        <f t="shared" si="11"/>
        <v/>
      </c>
      <c r="E157" s="14"/>
      <c r="F157" s="13" t="str">
        <f t="shared" si="12"/>
        <v/>
      </c>
      <c r="G157" s="22"/>
      <c r="H157" s="13" t="str">
        <f t="shared" si="13"/>
        <v/>
      </c>
      <c r="I157" s="11"/>
      <c r="J157" s="14">
        <v>1.4999999999999999E-2</v>
      </c>
      <c r="K157" s="15" t="str">
        <f t="shared" si="17"/>
        <v/>
      </c>
      <c r="L157" s="16">
        <f t="shared" si="14"/>
        <v>0</v>
      </c>
      <c r="M157" s="11" t="str">
        <f t="shared" si="10"/>
        <v/>
      </c>
      <c r="N157" s="17" t="str">
        <f t="shared" si="15"/>
        <v/>
      </c>
      <c r="O157" s="18" t="str">
        <f t="shared" si="16"/>
        <v/>
      </c>
    </row>
    <row r="158" spans="1:17">
      <c r="A158" s="21" t="s">
        <v>165</v>
      </c>
      <c r="C158" s="10">
        <v>124290</v>
      </c>
      <c r="D158" s="11">
        <f t="shared" si="11"/>
        <v>23072.2</v>
      </c>
      <c r="E158" s="14">
        <v>0.13</v>
      </c>
      <c r="F158" s="13">
        <f t="shared" si="12"/>
        <v>16157.7</v>
      </c>
      <c r="G158" s="22">
        <v>3.5000000000000003E-2</v>
      </c>
      <c r="H158" s="13">
        <f t="shared" si="13"/>
        <v>4350.1500000000005</v>
      </c>
      <c r="I158" s="11">
        <v>700</v>
      </c>
      <c r="J158" s="14">
        <v>1.4999999999999999E-2</v>
      </c>
      <c r="K158" s="15">
        <f t="shared" si="17"/>
        <v>1864.35</v>
      </c>
      <c r="L158" s="16">
        <f t="shared" si="14"/>
        <v>1242.9000000000001</v>
      </c>
      <c r="M158" s="11">
        <f t="shared" si="10"/>
        <v>1953.5035399999999</v>
      </c>
      <c r="N158" s="17">
        <f t="shared" si="15"/>
        <v>98021.396459999989</v>
      </c>
      <c r="O158" s="18">
        <f t="shared" si="16"/>
        <v>0.78865070769973444</v>
      </c>
    </row>
    <row r="159" spans="1:17">
      <c r="A159" s="21" t="s">
        <v>166</v>
      </c>
      <c r="B159" s="10">
        <v>69800</v>
      </c>
      <c r="C159" s="10">
        <v>124290</v>
      </c>
      <c r="D159" s="11">
        <f t="shared" si="11"/>
        <v>23072.2</v>
      </c>
      <c r="E159" s="14">
        <v>0.13</v>
      </c>
      <c r="F159" s="13">
        <f t="shared" si="12"/>
        <v>16157.7</v>
      </c>
      <c r="G159" s="22">
        <v>3.5000000000000003E-2</v>
      </c>
      <c r="H159" s="13">
        <f t="shared" si="13"/>
        <v>4350.1500000000005</v>
      </c>
      <c r="I159" s="11">
        <v>700</v>
      </c>
      <c r="J159" s="14">
        <v>1.4999999999999999E-2</v>
      </c>
      <c r="K159" s="15">
        <f t="shared" si="17"/>
        <v>1864.35</v>
      </c>
      <c r="L159" s="16">
        <f t="shared" si="14"/>
        <v>1242.9000000000001</v>
      </c>
      <c r="M159" s="11">
        <f t="shared" si="10"/>
        <v>1953.5035399999999</v>
      </c>
      <c r="N159" s="17">
        <f t="shared" si="15"/>
        <v>28221.396460000004</v>
      </c>
      <c r="O159" s="18">
        <f t="shared" si="16"/>
        <v>0.22706087746399553</v>
      </c>
    </row>
    <row r="160" spans="1:17">
      <c r="A160" s="21" t="s">
        <v>167</v>
      </c>
      <c r="C160" s="10">
        <v>124290</v>
      </c>
      <c r="D160" s="11">
        <f t="shared" si="11"/>
        <v>23072.2</v>
      </c>
      <c r="E160" s="14">
        <v>0.13</v>
      </c>
      <c r="F160" s="13">
        <f t="shared" si="12"/>
        <v>16157.7</v>
      </c>
      <c r="G160" s="22">
        <v>3.5000000000000003E-2</v>
      </c>
      <c r="H160" s="13">
        <f t="shared" si="13"/>
        <v>4350.1500000000005</v>
      </c>
      <c r="I160" s="11">
        <v>700</v>
      </c>
      <c r="J160" s="14">
        <v>1.4999999999999999E-2</v>
      </c>
      <c r="K160" s="15">
        <f t="shared" si="17"/>
        <v>1864.35</v>
      </c>
      <c r="L160" s="16">
        <f t="shared" si="14"/>
        <v>1242.9000000000001</v>
      </c>
      <c r="M160" s="11">
        <f t="shared" si="10"/>
        <v>1953.5035399999999</v>
      </c>
      <c r="N160" s="17">
        <f t="shared" si="15"/>
        <v>98021.396459999989</v>
      </c>
      <c r="O160" s="18">
        <f t="shared" si="16"/>
        <v>0.78865070769973444</v>
      </c>
    </row>
    <row r="161" spans="1:15">
      <c r="A161" s="21" t="s">
        <v>168</v>
      </c>
      <c r="C161" s="10">
        <v>124290</v>
      </c>
      <c r="D161" s="11">
        <f t="shared" si="11"/>
        <v>23072.2</v>
      </c>
      <c r="E161" s="14">
        <v>0.13</v>
      </c>
      <c r="F161" s="13">
        <f t="shared" si="12"/>
        <v>16157.7</v>
      </c>
      <c r="G161" s="22">
        <v>3.5000000000000003E-2</v>
      </c>
      <c r="H161" s="13">
        <f t="shared" si="13"/>
        <v>4350.1500000000005</v>
      </c>
      <c r="I161" s="11">
        <v>700</v>
      </c>
      <c r="J161" s="14">
        <v>1.4999999999999999E-2</v>
      </c>
      <c r="K161" s="15">
        <f t="shared" si="17"/>
        <v>1864.35</v>
      </c>
      <c r="L161" s="16">
        <f t="shared" si="14"/>
        <v>1242.9000000000001</v>
      </c>
      <c r="M161" s="11">
        <f t="shared" si="10"/>
        <v>1953.5035399999999</v>
      </c>
      <c r="N161" s="17">
        <f t="shared" si="15"/>
        <v>98021.396459999989</v>
      </c>
      <c r="O161" s="18">
        <f t="shared" si="16"/>
        <v>0.78865070769973444</v>
      </c>
    </row>
    <row r="162" spans="1:15">
      <c r="A162" s="24" t="s">
        <v>169</v>
      </c>
      <c r="C162" s="10">
        <v>124290</v>
      </c>
      <c r="D162" s="11">
        <f t="shared" si="11"/>
        <v>23072.2</v>
      </c>
      <c r="E162" s="14">
        <v>0.13</v>
      </c>
      <c r="F162" s="13">
        <f t="shared" si="12"/>
        <v>16157.7</v>
      </c>
      <c r="G162" s="22">
        <v>3.5000000000000003E-2</v>
      </c>
      <c r="H162" s="13">
        <f t="shared" si="13"/>
        <v>4350.1500000000005</v>
      </c>
      <c r="I162" s="11">
        <v>700</v>
      </c>
      <c r="J162" s="14">
        <v>1.4999999999999999E-2</v>
      </c>
      <c r="K162" s="15">
        <f t="shared" si="17"/>
        <v>1864.35</v>
      </c>
      <c r="L162" s="16">
        <f t="shared" si="14"/>
        <v>1242.9000000000001</v>
      </c>
      <c r="M162" s="11">
        <f t="shared" si="10"/>
        <v>1953.5035399999999</v>
      </c>
      <c r="N162" s="17">
        <f t="shared" si="15"/>
        <v>98021.396459999989</v>
      </c>
      <c r="O162" s="18">
        <f t="shared" si="16"/>
        <v>0.78865070769973444</v>
      </c>
    </row>
    <row r="163" spans="1:15">
      <c r="A163" s="24" t="s">
        <v>170</v>
      </c>
      <c r="C163" s="10">
        <v>124290</v>
      </c>
      <c r="D163" s="11">
        <f t="shared" si="11"/>
        <v>23072.2</v>
      </c>
      <c r="E163" s="14">
        <v>0.13</v>
      </c>
      <c r="F163" s="13">
        <f t="shared" si="12"/>
        <v>16157.7</v>
      </c>
      <c r="G163" s="22">
        <v>3.5000000000000003E-2</v>
      </c>
      <c r="H163" s="13">
        <f t="shared" si="13"/>
        <v>4350.1500000000005</v>
      </c>
      <c r="I163" s="11">
        <v>700</v>
      </c>
      <c r="J163" s="14">
        <v>1.4999999999999999E-2</v>
      </c>
      <c r="K163" s="15">
        <f t="shared" si="17"/>
        <v>1864.35</v>
      </c>
      <c r="L163" s="16">
        <f t="shared" si="14"/>
        <v>1242.9000000000001</v>
      </c>
      <c r="M163" s="11">
        <f t="shared" si="10"/>
        <v>1953.5035399999999</v>
      </c>
      <c r="N163" s="17">
        <f t="shared" si="15"/>
        <v>98021.396459999989</v>
      </c>
      <c r="O163" s="18">
        <f t="shared" si="16"/>
        <v>0.78865070769973444</v>
      </c>
    </row>
    <row r="164" spans="1:15">
      <c r="A164" s="24" t="s">
        <v>171</v>
      </c>
      <c r="C164" s="10">
        <v>124290</v>
      </c>
      <c r="D164" s="11">
        <f t="shared" si="11"/>
        <v>23072.2</v>
      </c>
      <c r="E164" s="14">
        <v>0.13</v>
      </c>
      <c r="F164" s="13">
        <f t="shared" si="12"/>
        <v>16157.7</v>
      </c>
      <c r="G164" s="22">
        <v>3.5000000000000003E-2</v>
      </c>
      <c r="H164" s="13">
        <f t="shared" si="13"/>
        <v>4350.1500000000005</v>
      </c>
      <c r="I164" s="11">
        <v>700</v>
      </c>
      <c r="J164" s="14">
        <v>1.4999999999999999E-2</v>
      </c>
      <c r="K164" s="15">
        <f t="shared" si="17"/>
        <v>1864.35</v>
      </c>
      <c r="L164" s="16">
        <f t="shared" si="14"/>
        <v>1242.9000000000001</v>
      </c>
      <c r="M164" s="11">
        <f t="shared" si="10"/>
        <v>1953.5035399999999</v>
      </c>
      <c r="N164" s="17">
        <f t="shared" si="15"/>
        <v>98021.396459999989</v>
      </c>
      <c r="O164" s="18">
        <f t="shared" si="16"/>
        <v>0.78865070769973444</v>
      </c>
    </row>
    <row r="165" spans="1:15">
      <c r="A165" s="24" t="s">
        <v>172</v>
      </c>
      <c r="C165" s="10">
        <v>124290</v>
      </c>
      <c r="D165" s="11">
        <f t="shared" si="11"/>
        <v>23072.2</v>
      </c>
      <c r="E165" s="14">
        <v>0.13</v>
      </c>
      <c r="F165" s="13">
        <f t="shared" si="12"/>
        <v>16157.7</v>
      </c>
      <c r="G165" s="22">
        <v>3.5000000000000003E-2</v>
      </c>
      <c r="H165" s="13">
        <f t="shared" si="13"/>
        <v>4350.1500000000005</v>
      </c>
      <c r="I165" s="11">
        <v>700</v>
      </c>
      <c r="J165" s="14">
        <v>1.4999999999999999E-2</v>
      </c>
      <c r="K165" s="15">
        <f t="shared" si="17"/>
        <v>1864.35</v>
      </c>
      <c r="L165" s="16">
        <f t="shared" si="14"/>
        <v>1242.9000000000001</v>
      </c>
      <c r="M165" s="11">
        <f t="shared" si="10"/>
        <v>1953.5035399999999</v>
      </c>
      <c r="N165" s="17">
        <f t="shared" si="15"/>
        <v>98021.396459999989</v>
      </c>
      <c r="O165" s="18">
        <f t="shared" si="16"/>
        <v>0.78865070769973444</v>
      </c>
    </row>
    <row r="166" spans="1:15">
      <c r="A166" s="24" t="s">
        <v>173</v>
      </c>
      <c r="C166" s="10">
        <v>124290</v>
      </c>
      <c r="D166" s="11">
        <f t="shared" si="11"/>
        <v>23072.2</v>
      </c>
      <c r="E166" s="14">
        <v>0.13</v>
      </c>
      <c r="F166" s="13">
        <f t="shared" si="12"/>
        <v>16157.7</v>
      </c>
      <c r="G166" s="22">
        <v>3.5000000000000003E-2</v>
      </c>
      <c r="H166" s="13">
        <f t="shared" si="13"/>
        <v>4350.1500000000005</v>
      </c>
      <c r="I166" s="11">
        <v>700</v>
      </c>
      <c r="J166" s="14">
        <v>1.4999999999999999E-2</v>
      </c>
      <c r="K166" s="15">
        <f t="shared" si="17"/>
        <v>1864.35</v>
      </c>
      <c r="L166" s="16">
        <f t="shared" si="14"/>
        <v>1242.9000000000001</v>
      </c>
      <c r="M166" s="11">
        <f t="shared" si="10"/>
        <v>1953.5035399999999</v>
      </c>
      <c r="N166" s="17">
        <f t="shared" si="15"/>
        <v>98021.396459999989</v>
      </c>
      <c r="O166" s="18">
        <f t="shared" si="16"/>
        <v>0.78865070769973444</v>
      </c>
    </row>
    <row r="167" spans="1:15">
      <c r="A167" s="24" t="s">
        <v>174</v>
      </c>
      <c r="B167" s="10">
        <v>81000</v>
      </c>
      <c r="C167" s="10">
        <v>124290</v>
      </c>
      <c r="D167" s="11">
        <f t="shared" si="11"/>
        <v>23072.2</v>
      </c>
      <c r="E167" s="14">
        <v>0.13</v>
      </c>
      <c r="F167" s="13">
        <f t="shared" si="12"/>
        <v>16157.7</v>
      </c>
      <c r="G167" s="22">
        <v>3.5000000000000003E-2</v>
      </c>
      <c r="H167" s="13">
        <f t="shared" si="13"/>
        <v>4350.1500000000005</v>
      </c>
      <c r="I167" s="11">
        <v>700</v>
      </c>
      <c r="J167" s="14">
        <v>1.4999999999999999E-2</v>
      </c>
      <c r="K167" s="15">
        <f t="shared" si="17"/>
        <v>1864.35</v>
      </c>
      <c r="L167" s="16">
        <f t="shared" si="14"/>
        <v>1242.9000000000001</v>
      </c>
      <c r="M167" s="11">
        <f t="shared" si="10"/>
        <v>1953.5035399999999</v>
      </c>
      <c r="N167" s="17">
        <f t="shared" si="15"/>
        <v>17021.396460000004</v>
      </c>
      <c r="O167" s="18">
        <f t="shared" si="16"/>
        <v>0.1369490422399228</v>
      </c>
    </row>
    <row r="168" spans="1:15">
      <c r="A168" s="24" t="s">
        <v>175</v>
      </c>
      <c r="C168" s="10">
        <v>124290</v>
      </c>
      <c r="D168" s="11">
        <f t="shared" si="11"/>
        <v>23072.2</v>
      </c>
      <c r="E168" s="14">
        <v>0.13</v>
      </c>
      <c r="F168" s="13">
        <f t="shared" si="12"/>
        <v>16157.7</v>
      </c>
      <c r="G168" s="22">
        <v>3.5000000000000003E-2</v>
      </c>
      <c r="H168" s="13">
        <f t="shared" si="13"/>
        <v>4350.1500000000005</v>
      </c>
      <c r="I168" s="11">
        <v>700</v>
      </c>
      <c r="J168" s="14">
        <v>1.4999999999999999E-2</v>
      </c>
      <c r="K168" s="15">
        <f t="shared" si="17"/>
        <v>1864.35</v>
      </c>
      <c r="L168" s="16">
        <f t="shared" si="14"/>
        <v>1242.9000000000001</v>
      </c>
      <c r="M168" s="11">
        <f t="shared" si="10"/>
        <v>1953.5035399999999</v>
      </c>
      <c r="N168" s="17">
        <f t="shared" si="15"/>
        <v>98021.396459999989</v>
      </c>
      <c r="O168" s="18">
        <f t="shared" si="16"/>
        <v>0.78865070769973444</v>
      </c>
    </row>
    <row r="169" spans="1:15">
      <c r="A169" s="24" t="s">
        <v>176</v>
      </c>
      <c r="C169" s="10">
        <v>124290</v>
      </c>
      <c r="D169" s="11">
        <f t="shared" si="11"/>
        <v>23072.2</v>
      </c>
      <c r="E169" s="14">
        <v>0.13</v>
      </c>
      <c r="F169" s="13">
        <f t="shared" si="12"/>
        <v>16157.7</v>
      </c>
      <c r="G169" s="22">
        <v>3.5000000000000003E-2</v>
      </c>
      <c r="H169" s="13">
        <f t="shared" si="13"/>
        <v>4350.1500000000005</v>
      </c>
      <c r="I169" s="11">
        <v>700</v>
      </c>
      <c r="J169" s="14">
        <v>1.4999999999999999E-2</v>
      </c>
      <c r="K169" s="15">
        <f t="shared" si="17"/>
        <v>1864.35</v>
      </c>
      <c r="L169" s="16">
        <f t="shared" si="14"/>
        <v>1242.9000000000001</v>
      </c>
      <c r="M169" s="11">
        <f t="shared" si="10"/>
        <v>1953.5035399999999</v>
      </c>
      <c r="N169" s="17">
        <f t="shared" si="15"/>
        <v>98021.396459999989</v>
      </c>
      <c r="O169" s="18">
        <f t="shared" si="16"/>
        <v>0.78865070769973444</v>
      </c>
    </row>
    <row r="170" spans="1:15" hidden="1">
      <c r="A170" s="30" t="s">
        <v>177</v>
      </c>
      <c r="D170" s="11" t="str">
        <f t="shared" si="11"/>
        <v/>
      </c>
      <c r="E170" s="14"/>
      <c r="F170" s="13" t="str">
        <f t="shared" si="12"/>
        <v/>
      </c>
      <c r="G170" s="22"/>
      <c r="H170" s="13" t="str">
        <f t="shared" si="13"/>
        <v/>
      </c>
      <c r="I170" s="11"/>
      <c r="J170" s="14">
        <v>1.4999999999999999E-2</v>
      </c>
      <c r="K170" s="15" t="str">
        <f t="shared" si="17"/>
        <v/>
      </c>
      <c r="L170" s="16">
        <f t="shared" si="14"/>
        <v>0</v>
      </c>
      <c r="M170" s="11" t="str">
        <f t="shared" si="10"/>
        <v/>
      </c>
      <c r="N170" s="17" t="str">
        <f t="shared" si="15"/>
        <v/>
      </c>
      <c r="O170" s="18" t="str">
        <f t="shared" si="16"/>
        <v/>
      </c>
    </row>
    <row r="171" spans="1:15">
      <c r="A171" s="24" t="s">
        <v>178</v>
      </c>
      <c r="C171" s="10">
        <v>124290</v>
      </c>
      <c r="D171" s="11">
        <f t="shared" si="11"/>
        <v>23072.2</v>
      </c>
      <c r="E171" s="14">
        <v>0.13</v>
      </c>
      <c r="F171" s="13">
        <f t="shared" si="12"/>
        <v>16157.7</v>
      </c>
      <c r="G171" s="22">
        <v>3.5000000000000003E-2</v>
      </c>
      <c r="H171" s="13">
        <f t="shared" si="13"/>
        <v>4350.1500000000005</v>
      </c>
      <c r="I171" s="11">
        <v>700</v>
      </c>
      <c r="J171" s="14">
        <v>1.4999999999999999E-2</v>
      </c>
      <c r="K171" s="15">
        <f t="shared" si="17"/>
        <v>1864.35</v>
      </c>
      <c r="L171" s="16">
        <f t="shared" si="14"/>
        <v>1242.9000000000001</v>
      </c>
      <c r="M171" s="11">
        <f t="shared" si="10"/>
        <v>1953.5035399999999</v>
      </c>
      <c r="N171" s="17">
        <f t="shared" si="15"/>
        <v>98021.396459999989</v>
      </c>
      <c r="O171" s="18">
        <f t="shared" si="16"/>
        <v>0.78865070769973444</v>
      </c>
    </row>
    <row r="172" spans="1:15">
      <c r="A172" s="24" t="s">
        <v>179</v>
      </c>
      <c r="C172" s="10">
        <v>124290</v>
      </c>
      <c r="D172" s="11">
        <f t="shared" si="11"/>
        <v>23072.2</v>
      </c>
      <c r="E172" s="14">
        <v>0.13</v>
      </c>
      <c r="F172" s="13">
        <f t="shared" si="12"/>
        <v>16157.7</v>
      </c>
      <c r="G172" s="22">
        <v>3.5000000000000003E-2</v>
      </c>
      <c r="H172" s="13">
        <f t="shared" si="13"/>
        <v>4350.1500000000005</v>
      </c>
      <c r="I172" s="11">
        <v>700</v>
      </c>
      <c r="J172" s="14">
        <v>1.4999999999999999E-2</v>
      </c>
      <c r="K172" s="15">
        <f t="shared" si="17"/>
        <v>1864.35</v>
      </c>
      <c r="L172" s="16">
        <f t="shared" si="14"/>
        <v>1242.9000000000001</v>
      </c>
      <c r="M172" s="11">
        <f t="shared" si="10"/>
        <v>1953.5035399999999</v>
      </c>
      <c r="N172" s="17">
        <f t="shared" si="15"/>
        <v>98021.396459999989</v>
      </c>
      <c r="O172" s="18">
        <f t="shared" si="16"/>
        <v>0.78865070769973444</v>
      </c>
    </row>
    <row r="173" spans="1:15">
      <c r="A173" s="24" t="s">
        <v>180</v>
      </c>
      <c r="C173" s="10">
        <v>124290</v>
      </c>
      <c r="D173" s="11">
        <f t="shared" si="11"/>
        <v>23072.2</v>
      </c>
      <c r="E173" s="14">
        <v>0.13</v>
      </c>
      <c r="F173" s="13">
        <f t="shared" si="12"/>
        <v>16157.7</v>
      </c>
      <c r="G173" s="22">
        <v>3.5000000000000003E-2</v>
      </c>
      <c r="H173" s="13">
        <f t="shared" si="13"/>
        <v>4350.1500000000005</v>
      </c>
      <c r="I173" s="11">
        <v>700</v>
      </c>
      <c r="J173" s="14">
        <v>1.4999999999999999E-2</v>
      </c>
      <c r="K173" s="15">
        <f t="shared" si="17"/>
        <v>1864.35</v>
      </c>
      <c r="L173" s="16">
        <f t="shared" si="14"/>
        <v>1242.9000000000001</v>
      </c>
      <c r="M173" s="11">
        <f t="shared" si="10"/>
        <v>1953.5035399999999</v>
      </c>
      <c r="N173" s="17">
        <f t="shared" si="15"/>
        <v>98021.396459999989</v>
      </c>
      <c r="O173" s="18">
        <f t="shared" si="16"/>
        <v>0.78865070769973444</v>
      </c>
    </row>
    <row r="174" spans="1:15">
      <c r="A174" s="24" t="s">
        <v>181</v>
      </c>
      <c r="C174" s="10">
        <v>124290</v>
      </c>
      <c r="D174" s="11">
        <f t="shared" si="11"/>
        <v>23072.2</v>
      </c>
      <c r="E174" s="14">
        <v>0.13</v>
      </c>
      <c r="F174" s="13">
        <f t="shared" si="12"/>
        <v>16157.7</v>
      </c>
      <c r="G174" s="22">
        <v>3.5000000000000003E-2</v>
      </c>
      <c r="H174" s="13">
        <f t="shared" si="13"/>
        <v>4350.1500000000005</v>
      </c>
      <c r="I174" s="11">
        <v>700</v>
      </c>
      <c r="J174" s="14">
        <v>1.4999999999999999E-2</v>
      </c>
      <c r="K174" s="15">
        <f t="shared" si="17"/>
        <v>1864.35</v>
      </c>
      <c r="L174" s="16">
        <f t="shared" si="14"/>
        <v>1242.9000000000001</v>
      </c>
      <c r="M174" s="11">
        <f t="shared" si="10"/>
        <v>1953.5035399999999</v>
      </c>
      <c r="N174" s="17">
        <f t="shared" si="15"/>
        <v>98021.396459999989</v>
      </c>
      <c r="O174" s="18">
        <f t="shared" si="16"/>
        <v>0.78865070769973444</v>
      </c>
    </row>
    <row r="175" spans="1:15">
      <c r="A175" s="24" t="s">
        <v>182</v>
      </c>
      <c r="C175" s="10">
        <v>124290</v>
      </c>
      <c r="D175" s="11">
        <f t="shared" si="11"/>
        <v>23072.2</v>
      </c>
      <c r="E175" s="14">
        <v>0.13</v>
      </c>
      <c r="F175" s="13">
        <f t="shared" si="12"/>
        <v>16157.7</v>
      </c>
      <c r="G175" s="22">
        <v>3.5000000000000003E-2</v>
      </c>
      <c r="H175" s="13">
        <f t="shared" si="13"/>
        <v>4350.1500000000005</v>
      </c>
      <c r="I175" s="11">
        <v>700</v>
      </c>
      <c r="J175" s="14">
        <v>1.4999999999999999E-2</v>
      </c>
      <c r="K175" s="15">
        <f t="shared" si="17"/>
        <v>1864.35</v>
      </c>
      <c r="L175" s="16">
        <f t="shared" si="14"/>
        <v>1242.9000000000001</v>
      </c>
      <c r="M175" s="11">
        <f t="shared" si="10"/>
        <v>1953.5035399999999</v>
      </c>
      <c r="N175" s="17">
        <f t="shared" si="15"/>
        <v>98021.396459999989</v>
      </c>
      <c r="O175" s="18">
        <f t="shared" si="16"/>
        <v>0.78865070769973444</v>
      </c>
    </row>
    <row r="176" spans="1:15">
      <c r="A176" s="24" t="s">
        <v>183</v>
      </c>
      <c r="B176" s="10">
        <v>95000</v>
      </c>
      <c r="C176" s="10">
        <v>124290</v>
      </c>
      <c r="D176" s="11">
        <f t="shared" si="11"/>
        <v>23072.2</v>
      </c>
      <c r="E176" s="14">
        <v>0.13</v>
      </c>
      <c r="F176" s="13">
        <f t="shared" si="12"/>
        <v>16157.7</v>
      </c>
      <c r="G176" s="22">
        <v>3.5000000000000003E-2</v>
      </c>
      <c r="H176" s="13">
        <f t="shared" si="13"/>
        <v>4350.1500000000005</v>
      </c>
      <c r="I176" s="11">
        <v>700</v>
      </c>
      <c r="J176" s="14">
        <v>1.4999999999999999E-2</v>
      </c>
      <c r="K176" s="15">
        <f t="shared" si="17"/>
        <v>1864.35</v>
      </c>
      <c r="L176" s="16">
        <f t="shared" si="14"/>
        <v>1242.9000000000001</v>
      </c>
      <c r="M176" s="11">
        <f t="shared" si="10"/>
        <v>1953.5035399999999</v>
      </c>
      <c r="N176" s="17">
        <f t="shared" si="15"/>
        <v>3021.3964600000036</v>
      </c>
      <c r="O176" s="18">
        <f t="shared" si="16"/>
        <v>2.4309248209831873E-2</v>
      </c>
    </row>
    <row r="177" spans="1:17">
      <c r="A177" s="24" t="s">
        <v>184</v>
      </c>
      <c r="C177" s="10">
        <v>124290</v>
      </c>
      <c r="D177" s="11">
        <f t="shared" si="11"/>
        <v>23072.2</v>
      </c>
      <c r="E177" s="14">
        <v>0.13</v>
      </c>
      <c r="F177" s="13">
        <f t="shared" si="12"/>
        <v>16157.7</v>
      </c>
      <c r="G177" s="22">
        <v>3.5000000000000003E-2</v>
      </c>
      <c r="H177" s="13">
        <f t="shared" si="13"/>
        <v>4350.1500000000005</v>
      </c>
      <c r="I177" s="11">
        <v>700</v>
      </c>
      <c r="J177" s="14">
        <v>1.4999999999999999E-2</v>
      </c>
      <c r="K177" s="15">
        <f t="shared" si="17"/>
        <v>1864.35</v>
      </c>
      <c r="L177" s="16">
        <f t="shared" si="14"/>
        <v>1242.9000000000001</v>
      </c>
      <c r="M177" s="11">
        <f t="shared" si="10"/>
        <v>1953.5035399999999</v>
      </c>
      <c r="N177" s="17">
        <f t="shared" si="15"/>
        <v>98021.396459999989</v>
      </c>
      <c r="O177" s="18">
        <f t="shared" si="16"/>
        <v>0.78865070769973444</v>
      </c>
    </row>
    <row r="178" spans="1:17">
      <c r="A178" s="24" t="s">
        <v>185</v>
      </c>
      <c r="C178" s="10">
        <v>124290</v>
      </c>
      <c r="D178" s="11">
        <f t="shared" si="11"/>
        <v>23072.2</v>
      </c>
      <c r="E178" s="14">
        <v>0.13</v>
      </c>
      <c r="F178" s="13">
        <f t="shared" si="12"/>
        <v>16157.7</v>
      </c>
      <c r="G178" s="22">
        <v>3.5000000000000003E-2</v>
      </c>
      <c r="H178" s="13">
        <f t="shared" si="13"/>
        <v>4350.1500000000005</v>
      </c>
      <c r="I178" s="11">
        <v>700</v>
      </c>
      <c r="J178" s="14">
        <v>1.4999999999999999E-2</v>
      </c>
      <c r="K178" s="15">
        <f t="shared" si="17"/>
        <v>1864.35</v>
      </c>
      <c r="L178" s="16">
        <f t="shared" si="14"/>
        <v>1242.9000000000001</v>
      </c>
      <c r="M178" s="11">
        <f t="shared" si="10"/>
        <v>1953.5035399999999</v>
      </c>
      <c r="N178" s="17">
        <f t="shared" si="15"/>
        <v>98021.396459999989</v>
      </c>
      <c r="O178" s="18">
        <f t="shared" si="16"/>
        <v>0.78865070769973444</v>
      </c>
    </row>
    <row r="179" spans="1:17">
      <c r="A179" s="24" t="s">
        <v>186</v>
      </c>
      <c r="C179" s="10">
        <v>124290</v>
      </c>
      <c r="D179" s="11">
        <f t="shared" si="11"/>
        <v>23072.2</v>
      </c>
      <c r="E179" s="14">
        <v>0.13</v>
      </c>
      <c r="F179" s="13">
        <f t="shared" si="12"/>
        <v>16157.7</v>
      </c>
      <c r="G179" s="22">
        <v>3.5000000000000003E-2</v>
      </c>
      <c r="H179" s="13">
        <f t="shared" si="13"/>
        <v>4350.1500000000005</v>
      </c>
      <c r="I179" s="11">
        <v>700</v>
      </c>
      <c r="J179" s="14">
        <v>1.4999999999999999E-2</v>
      </c>
      <c r="K179" s="15">
        <f t="shared" si="17"/>
        <v>1864.35</v>
      </c>
      <c r="L179" s="16">
        <f t="shared" si="14"/>
        <v>1242.9000000000001</v>
      </c>
      <c r="M179" s="11">
        <f t="shared" si="10"/>
        <v>1953.5035399999999</v>
      </c>
      <c r="N179" s="17">
        <f t="shared" si="15"/>
        <v>98021.396459999989</v>
      </c>
      <c r="O179" s="18">
        <f t="shared" si="16"/>
        <v>0.78865070769973444</v>
      </c>
    </row>
    <row r="180" spans="1:17">
      <c r="A180" s="24" t="s">
        <v>187</v>
      </c>
      <c r="C180" s="10">
        <v>124290</v>
      </c>
      <c r="D180" s="11">
        <f t="shared" si="11"/>
        <v>23072.2</v>
      </c>
      <c r="E180" s="14">
        <v>0.13</v>
      </c>
      <c r="F180" s="13">
        <f t="shared" si="12"/>
        <v>16157.7</v>
      </c>
      <c r="G180" s="22">
        <v>3.5000000000000003E-2</v>
      </c>
      <c r="H180" s="13">
        <f t="shared" si="13"/>
        <v>4350.1500000000005</v>
      </c>
      <c r="I180" s="11">
        <v>700</v>
      </c>
      <c r="J180" s="14">
        <v>1.4999999999999999E-2</v>
      </c>
      <c r="K180" s="15">
        <f t="shared" si="17"/>
        <v>1864.35</v>
      </c>
      <c r="L180" s="16">
        <f t="shared" si="14"/>
        <v>1242.9000000000001</v>
      </c>
      <c r="M180" s="11">
        <f t="shared" si="10"/>
        <v>1953.5035399999999</v>
      </c>
      <c r="N180" s="17">
        <f t="shared" si="15"/>
        <v>98021.396459999989</v>
      </c>
      <c r="O180" s="18">
        <f t="shared" si="16"/>
        <v>0.78865070769973444</v>
      </c>
    </row>
    <row r="181" spans="1:17">
      <c r="A181" s="24" t="s">
        <v>188</v>
      </c>
      <c r="C181" s="10">
        <v>124290</v>
      </c>
      <c r="D181" s="11">
        <f t="shared" si="11"/>
        <v>23072.2</v>
      </c>
      <c r="E181" s="14">
        <v>0.13</v>
      </c>
      <c r="F181" s="13">
        <f t="shared" si="12"/>
        <v>16157.7</v>
      </c>
      <c r="G181" s="22">
        <v>3.5000000000000003E-2</v>
      </c>
      <c r="H181" s="13">
        <f t="shared" si="13"/>
        <v>4350.1500000000005</v>
      </c>
      <c r="I181" s="11">
        <v>700</v>
      </c>
      <c r="J181" s="14">
        <v>1.4999999999999999E-2</v>
      </c>
      <c r="K181" s="15">
        <f t="shared" si="17"/>
        <v>1864.35</v>
      </c>
      <c r="L181" s="16">
        <f t="shared" si="14"/>
        <v>1242.9000000000001</v>
      </c>
      <c r="M181" s="11">
        <f t="shared" si="10"/>
        <v>1953.5035399999999</v>
      </c>
      <c r="N181" s="17">
        <f t="shared" si="15"/>
        <v>98021.396459999989</v>
      </c>
      <c r="O181" s="18">
        <f t="shared" si="16"/>
        <v>0.78865070769973444</v>
      </c>
    </row>
    <row r="182" spans="1:17">
      <c r="A182" s="24" t="s">
        <v>189</v>
      </c>
      <c r="C182" s="10">
        <v>124290</v>
      </c>
      <c r="D182" s="11">
        <f t="shared" si="11"/>
        <v>23072.2</v>
      </c>
      <c r="E182" s="14">
        <v>0.13</v>
      </c>
      <c r="F182" s="13">
        <f t="shared" si="12"/>
        <v>16157.7</v>
      </c>
      <c r="G182" s="22">
        <v>3.5000000000000003E-2</v>
      </c>
      <c r="H182" s="13">
        <f t="shared" si="13"/>
        <v>4350.1500000000005</v>
      </c>
      <c r="I182" s="11">
        <v>700</v>
      </c>
      <c r="J182" s="14">
        <v>1.4999999999999999E-2</v>
      </c>
      <c r="K182" s="15">
        <f t="shared" si="17"/>
        <v>1864.35</v>
      </c>
      <c r="L182" s="16">
        <f t="shared" si="14"/>
        <v>1242.9000000000001</v>
      </c>
      <c r="M182" s="11">
        <f t="shared" si="10"/>
        <v>1953.5035399999999</v>
      </c>
      <c r="N182" s="17">
        <f t="shared" si="15"/>
        <v>98021.396459999989</v>
      </c>
      <c r="O182" s="18">
        <f t="shared" si="16"/>
        <v>0.78865070769973444</v>
      </c>
    </row>
    <row r="183" spans="1:17" hidden="1">
      <c r="A183" s="8" t="s">
        <v>190</v>
      </c>
      <c r="D183" s="11" t="str">
        <f t="shared" si="11"/>
        <v/>
      </c>
      <c r="E183" s="14"/>
      <c r="F183" s="13" t="str">
        <f t="shared" si="12"/>
        <v/>
      </c>
      <c r="G183" s="22"/>
      <c r="H183" s="13" t="str">
        <f t="shared" si="13"/>
        <v/>
      </c>
      <c r="I183" s="11"/>
      <c r="J183" s="14">
        <v>1.4999999999999999E-2</v>
      </c>
      <c r="K183" s="15" t="str">
        <f t="shared" si="17"/>
        <v/>
      </c>
      <c r="L183" s="16">
        <f t="shared" si="14"/>
        <v>0</v>
      </c>
      <c r="M183" s="11" t="str">
        <f t="shared" si="10"/>
        <v/>
      </c>
      <c r="N183" s="17" t="str">
        <f t="shared" si="15"/>
        <v/>
      </c>
      <c r="O183" s="18" t="str">
        <f t="shared" si="16"/>
        <v/>
      </c>
    </row>
    <row r="184" spans="1:17">
      <c r="A184" s="21" t="s">
        <v>191</v>
      </c>
      <c r="D184" s="11" t="str">
        <f t="shared" si="11"/>
        <v/>
      </c>
      <c r="E184" s="14">
        <v>0.13</v>
      </c>
      <c r="F184" s="13" t="str">
        <f t="shared" si="12"/>
        <v/>
      </c>
      <c r="G184" s="22">
        <v>3.5000000000000003E-2</v>
      </c>
      <c r="H184" s="13" t="str">
        <f t="shared" si="13"/>
        <v/>
      </c>
      <c r="I184" s="11">
        <v>700</v>
      </c>
      <c r="J184" s="14">
        <v>1.4999999999999999E-2</v>
      </c>
      <c r="K184" s="15" t="str">
        <f t="shared" si="17"/>
        <v/>
      </c>
      <c r="L184" s="16">
        <f t="shared" si="14"/>
        <v>0</v>
      </c>
      <c r="M184" s="11" t="str">
        <f t="shared" si="10"/>
        <v/>
      </c>
      <c r="N184" s="17" t="str">
        <f t="shared" si="15"/>
        <v/>
      </c>
      <c r="O184" s="18" t="str">
        <f t="shared" si="16"/>
        <v/>
      </c>
    </row>
    <row r="185" spans="1:17">
      <c r="A185" s="21" t="s">
        <v>192</v>
      </c>
      <c r="D185" s="11" t="str">
        <f t="shared" si="11"/>
        <v/>
      </c>
      <c r="E185" s="14">
        <v>0.13</v>
      </c>
      <c r="F185" s="13" t="str">
        <f t="shared" si="12"/>
        <v/>
      </c>
      <c r="G185" s="22">
        <v>3.5000000000000003E-2</v>
      </c>
      <c r="H185" s="13" t="str">
        <f t="shared" si="13"/>
        <v/>
      </c>
      <c r="I185" s="11">
        <v>700</v>
      </c>
      <c r="J185" s="14">
        <v>1.4999999999999999E-2</v>
      </c>
      <c r="K185" s="15" t="str">
        <f t="shared" si="17"/>
        <v/>
      </c>
      <c r="L185" s="16">
        <f t="shared" si="14"/>
        <v>0</v>
      </c>
      <c r="M185" s="11" t="str">
        <f t="shared" si="10"/>
        <v/>
      </c>
      <c r="N185" s="17" t="str">
        <f t="shared" si="15"/>
        <v/>
      </c>
      <c r="O185" s="18" t="str">
        <f t="shared" si="16"/>
        <v/>
      </c>
    </row>
    <row r="186" spans="1:17" hidden="1">
      <c r="A186" s="8" t="s">
        <v>193</v>
      </c>
      <c r="D186" s="17" t="str">
        <f>IF(AND(F186&lt;&gt;"",H186&lt;&gt;"",I186&lt;&gt;"",K186&lt;&gt;""),F186+H186+I186+K186,"")</f>
        <v/>
      </c>
      <c r="E186" s="14"/>
      <c r="F186" s="33" t="str">
        <f>IF(AND(C186&lt;&gt;"",E186&lt;&gt;""),C186*E186,"")</f>
        <v/>
      </c>
      <c r="G186" s="22"/>
      <c r="H186" s="17" t="str">
        <f>IF(AND(C186&lt;&gt;"",G186&lt;&gt;""),C186*G186,"")</f>
        <v/>
      </c>
      <c r="I186" s="34"/>
      <c r="J186" s="14">
        <v>1.4999999999999999E-2</v>
      </c>
      <c r="K186" s="15" t="str">
        <f t="shared" si="17"/>
        <v/>
      </c>
      <c r="L186" s="17">
        <f>IFERROR(C186*1%," ")</f>
        <v>0</v>
      </c>
      <c r="M186" s="10" t="str">
        <f t="shared" si="10"/>
        <v/>
      </c>
      <c r="N186" s="17" t="str">
        <f>IF(AND(C186&lt;&gt;"",D186&lt;&gt;"",L186&lt;&gt;""),C186-(B186+D186+L186+M186),"")</f>
        <v/>
      </c>
      <c r="O186" s="18" t="str">
        <f t="shared" si="16"/>
        <v/>
      </c>
      <c r="Q186" s="19"/>
    </row>
    <row r="187" spans="1:17">
      <c r="A187" s="24" t="s">
        <v>194</v>
      </c>
      <c r="B187" s="10">
        <v>83000</v>
      </c>
      <c r="C187" s="10">
        <v>107790</v>
      </c>
      <c r="D187" s="17">
        <f>IF(AND(F187&lt;&gt;"",H187&lt;&gt;"",I187&lt;&gt;"",K187&lt;&gt;""),F187+H187+I187+K187,"")</f>
        <v>20047.2</v>
      </c>
      <c r="E187" s="14">
        <v>0.13</v>
      </c>
      <c r="F187" s="33">
        <f>IF(AND(C187&lt;&gt;"",E187&lt;&gt;""),C187*E187,"")</f>
        <v>14012.7</v>
      </c>
      <c r="G187" s="22">
        <v>3.5000000000000003E-2</v>
      </c>
      <c r="H187" s="17">
        <f t="shared" ref="H187:H188" si="18">IF(AND(C187&lt;&gt;"",G187&lt;&gt;""),C187*G187,"")</f>
        <v>3772.6500000000005</v>
      </c>
      <c r="I187" s="34">
        <v>645</v>
      </c>
      <c r="J187" s="14">
        <v>1.4999999999999999E-2</v>
      </c>
      <c r="K187" s="15">
        <f t="shared" si="17"/>
        <v>1616.85</v>
      </c>
      <c r="L187" s="17">
        <f>IFERROR(C187*1%," ")</f>
        <v>1077.9000000000001</v>
      </c>
      <c r="M187" s="10">
        <f t="shared" si="10"/>
        <v>1693.4360399999998</v>
      </c>
      <c r="N187" s="17">
        <f>IF(AND(C187&lt;&gt;"",D187&lt;&gt;"",L187&lt;&gt;""),C187-(B187+D187+L187+M187),"")</f>
        <v>1971.4639600000082</v>
      </c>
      <c r="O187" s="18">
        <f t="shared" si="16"/>
        <v>1.8289859541701533E-2</v>
      </c>
      <c r="Q187" s="19"/>
    </row>
    <row r="188" spans="1:17">
      <c r="A188" s="24" t="s">
        <v>195</v>
      </c>
      <c r="B188" s="10">
        <v>80500</v>
      </c>
      <c r="C188" s="10">
        <v>125200</v>
      </c>
      <c r="D188" s="17">
        <f t="shared" ref="D188" si="19">IF(AND(F188&lt;&gt;"",H188&lt;&gt;"",I188&lt;&gt;"",K188&lt;&gt;""),F188+H188+I188+K188,"")</f>
        <v>23181</v>
      </c>
      <c r="E188" s="14">
        <v>0.13</v>
      </c>
      <c r="F188" s="33">
        <f t="shared" ref="F188" si="20">IF(AND(C188&lt;&gt;"",E188&lt;&gt;""),C188*E188,"")</f>
        <v>16276</v>
      </c>
      <c r="G188" s="22">
        <v>3.5000000000000003E-2</v>
      </c>
      <c r="H188" s="17">
        <f t="shared" si="18"/>
        <v>4382</v>
      </c>
      <c r="I188" s="34">
        <v>645</v>
      </c>
      <c r="J188" s="14">
        <v>1.4999999999999999E-2</v>
      </c>
      <c r="K188" s="15">
        <f t="shared" si="17"/>
        <v>1878</v>
      </c>
      <c r="L188" s="17">
        <f t="shared" ref="L188" si="21">IFERROR(C188*1%," ")</f>
        <v>1252</v>
      </c>
      <c r="M188" s="10">
        <f t="shared" si="10"/>
        <v>1968.9666999999997</v>
      </c>
      <c r="N188" s="17">
        <f t="shared" ref="N188" si="22">IF(AND(C188&lt;&gt;"",D188&lt;&gt;"",L188&lt;&gt;""),C188-(B188+D188+L188+M188),"")</f>
        <v>18298.033299999996</v>
      </c>
      <c r="O188" s="18">
        <f t="shared" si="16"/>
        <v>0.14615042571884981</v>
      </c>
      <c r="Q188" s="19"/>
    </row>
    <row r="189" spans="1:17">
      <c r="A189" s="24" t="s">
        <v>196</v>
      </c>
      <c r="B189" s="10">
        <v>87000</v>
      </c>
      <c r="C189" s="10">
        <v>100000</v>
      </c>
      <c r="D189" s="17">
        <f>IF(AND(F189&lt;&gt;"",H189&lt;&gt;"",I189&lt;&gt;"",K189&lt;&gt;""),F189+H189+I189+K189,"")</f>
        <v>18645</v>
      </c>
      <c r="E189" s="14">
        <v>0.13</v>
      </c>
      <c r="F189" s="33">
        <f>IF(AND(C189&lt;&gt;"",E189&lt;&gt;""),C189*E189,"")</f>
        <v>13000</v>
      </c>
      <c r="G189" s="22">
        <v>3.5000000000000003E-2</v>
      </c>
      <c r="H189" s="17">
        <f>IF(AND(C189&lt;&gt;"",G189&lt;&gt;""),C189*G189,"")</f>
        <v>3500.0000000000005</v>
      </c>
      <c r="I189" s="34">
        <v>645</v>
      </c>
      <c r="J189" s="14">
        <v>1.4999999999999999E-2</v>
      </c>
      <c r="K189" s="15">
        <f t="shared" si="17"/>
        <v>1500</v>
      </c>
      <c r="L189" s="17">
        <f>IFERROR(C189*1%," ")</f>
        <v>1000</v>
      </c>
      <c r="M189" s="10">
        <f t="shared" si="10"/>
        <v>1570.1514999999997</v>
      </c>
      <c r="N189" s="17">
        <f>IF(AND(C189&lt;&gt;"",D189&lt;&gt;"",L189&lt;&gt;""),C189-(B189+D189+L189+M189),"")</f>
        <v>-8215.1514999999927</v>
      </c>
      <c r="O189" s="18">
        <f t="shared" si="16"/>
        <v>-8.2151514999999925E-2</v>
      </c>
      <c r="Q189" s="19"/>
    </row>
    <row r="190" spans="1:17">
      <c r="A190" s="24" t="s">
        <v>197</v>
      </c>
      <c r="B190" s="10">
        <v>83800</v>
      </c>
      <c r="C190" s="10">
        <v>129800</v>
      </c>
      <c r="D190" s="17">
        <f>IF(AND(F190&lt;&gt;"",H190&lt;&gt;"",I190&lt;&gt;"",K190&lt;&gt;""),F190+H190+I190+K190,"")</f>
        <v>24009</v>
      </c>
      <c r="E190" s="14">
        <v>0.13</v>
      </c>
      <c r="F190" s="33">
        <f>IF(AND(C190&lt;&gt;"",E190&lt;&gt;""),C190*E190,"")</f>
        <v>16874</v>
      </c>
      <c r="G190" s="22">
        <v>3.5000000000000003E-2</v>
      </c>
      <c r="H190" s="17">
        <f>IF(AND(C190&lt;&gt;"",G190&lt;&gt;""),C190*G190,"")</f>
        <v>4543</v>
      </c>
      <c r="I190" s="34">
        <v>645</v>
      </c>
      <c r="J190" s="14">
        <v>1.4999999999999999E-2</v>
      </c>
      <c r="K190" s="15">
        <f t="shared" si="17"/>
        <v>1947</v>
      </c>
      <c r="L190" s="17">
        <f>IFERROR(C190*1%," ")</f>
        <v>1298</v>
      </c>
      <c r="M190" s="10">
        <f t="shared" si="10"/>
        <v>2041.7662999999998</v>
      </c>
      <c r="N190" s="17">
        <f>IF(AND(C190&lt;&gt;"",D190&lt;&gt;"",L190&lt;&gt;""),C190-(B190+D190+L190+M190),"")</f>
        <v>18651.233699999997</v>
      </c>
      <c r="O190" s="18">
        <f t="shared" si="16"/>
        <v>0.14369209322033896</v>
      </c>
      <c r="Q190" s="19"/>
    </row>
    <row r="191" spans="1:17">
      <c r="A191" s="24" t="s">
        <v>198</v>
      </c>
      <c r="B191" s="10">
        <v>100000</v>
      </c>
      <c r="C191" s="17">
        <v>135990</v>
      </c>
      <c r="D191" s="17">
        <f>IF(AND(F191&lt;&gt;"",H191&lt;&gt;"",I191&lt;&gt;"",K191&lt;&gt;""),F191+H191+I191+K191,"")</f>
        <v>25123.200000000001</v>
      </c>
      <c r="E191" s="14">
        <v>0.13</v>
      </c>
      <c r="F191" s="33">
        <f>IF(AND(C191&lt;&gt;"",E191&lt;&gt;""),C191*E191,"")</f>
        <v>17678.7</v>
      </c>
      <c r="G191" s="22">
        <v>3.5000000000000003E-2</v>
      </c>
      <c r="H191" s="17">
        <f>IF(AND(C191&lt;&gt;"",G191&lt;&gt;""),C191*G191,"")</f>
        <v>4759.6500000000005</v>
      </c>
      <c r="I191" s="15">
        <v>645</v>
      </c>
      <c r="J191" s="14">
        <v>1.4999999999999999E-2</v>
      </c>
      <c r="K191" s="15">
        <f t="shared" si="17"/>
        <v>2039.85</v>
      </c>
      <c r="L191" s="17">
        <f>IFERROR(C191*1%," ")</f>
        <v>1359.9</v>
      </c>
      <c r="M191" s="17">
        <f t="shared" si="10"/>
        <v>2139.7292399999997</v>
      </c>
      <c r="N191" s="17">
        <f>IF(AND(C191&lt;&gt;"",D191&lt;&gt;"",L191&lt;&gt;""),C191-(B191+D191+L191+M191),"")</f>
        <v>7367.1707600000082</v>
      </c>
      <c r="O191" s="18">
        <f t="shared" si="16"/>
        <v>5.4174356643870936E-2</v>
      </c>
      <c r="Q191" s="19"/>
    </row>
    <row r="192" spans="1:17">
      <c r="A192" s="24" t="s">
        <v>199</v>
      </c>
      <c r="B192" s="10">
        <v>99000</v>
      </c>
      <c r="C192" s="10">
        <v>125200</v>
      </c>
      <c r="D192" s="17">
        <f t="shared" ref="D192" si="23">IF(AND(F192&lt;&gt;"",H192&lt;&gt;"",I192&lt;&gt;"",K192&lt;&gt;""),F192+H192+I192+K192,"")</f>
        <v>23181</v>
      </c>
      <c r="E192" s="14">
        <v>0.13</v>
      </c>
      <c r="F192" s="33">
        <f t="shared" ref="F192" si="24">IF(AND(C192&lt;&gt;"",E192&lt;&gt;""),C192*E192,"")</f>
        <v>16276</v>
      </c>
      <c r="G192" s="22">
        <v>3.5000000000000003E-2</v>
      </c>
      <c r="H192" s="17">
        <f t="shared" ref="H192" si="25">IF(AND(C192&lt;&gt;"",G192&lt;&gt;""),C192*G192,"")</f>
        <v>4382</v>
      </c>
      <c r="I192" s="34">
        <v>645</v>
      </c>
      <c r="J192" s="14">
        <v>1.4999999999999999E-2</v>
      </c>
      <c r="K192" s="15">
        <f t="shared" si="17"/>
        <v>1878</v>
      </c>
      <c r="L192" s="17">
        <f t="shared" ref="L192" si="26">IFERROR(C192*1%," ")</f>
        <v>1252</v>
      </c>
      <c r="M192" s="10">
        <f t="shared" si="10"/>
        <v>1968.9666999999997</v>
      </c>
      <c r="N192" s="17">
        <f t="shared" ref="N192" si="27">IF(AND(C192&lt;&gt;"",D192&lt;&gt;"",L192&lt;&gt;""),C192-(B192+D192+L192+M192),"")</f>
        <v>-201.96670000000449</v>
      </c>
      <c r="O192" s="18">
        <f t="shared" si="16"/>
        <v>-1.6131525559105789E-3</v>
      </c>
      <c r="Q192" s="19"/>
    </row>
    <row r="193" spans="1:17">
      <c r="A193" s="24" t="s">
        <v>200</v>
      </c>
      <c r="B193" s="10">
        <v>99000</v>
      </c>
      <c r="C193" s="10">
        <v>121290</v>
      </c>
      <c r="D193" s="17">
        <f>IF(AND(F193&lt;&gt;"",H193&lt;&gt;"",I193&lt;&gt;"",K193&lt;&gt;""),F193+H193+I193+K193,"")</f>
        <v>22477.200000000001</v>
      </c>
      <c r="E193" s="14">
        <v>0.13</v>
      </c>
      <c r="F193" s="33">
        <f>IF(AND(C193&lt;&gt;"",E193&lt;&gt;""),C193*E193,"")</f>
        <v>15767.7</v>
      </c>
      <c r="G193" s="22">
        <v>3.5000000000000003E-2</v>
      </c>
      <c r="H193" s="17">
        <f>IF(AND(C193&lt;&gt;"",G193&lt;&gt;""),C193*G193,"")</f>
        <v>4245.1500000000005</v>
      </c>
      <c r="I193" s="34">
        <v>645</v>
      </c>
      <c r="J193" s="14">
        <v>1.4999999999999999E-2</v>
      </c>
      <c r="K193" s="15">
        <f t="shared" si="17"/>
        <v>1819.35</v>
      </c>
      <c r="L193" s="17">
        <f>IFERROR(C193*1%," ")</f>
        <v>1212.9000000000001</v>
      </c>
      <c r="M193" s="10">
        <f t="shared" si="10"/>
        <v>1907.0870399999999</v>
      </c>
      <c r="N193" s="17">
        <f>IF(AND(C193&lt;&gt;"",D193&lt;&gt;"",L193&lt;&gt;""),C193-(B193+D193+L193+M193),"")</f>
        <v>-3307.1870399999898</v>
      </c>
      <c r="O193" s="18">
        <f t="shared" si="16"/>
        <v>-2.7266774177590814E-2</v>
      </c>
      <c r="Q193" s="19"/>
    </row>
    <row r="194" spans="1:17">
      <c r="A194" s="24" t="s">
        <v>201</v>
      </c>
      <c r="B194" s="10">
        <v>102000</v>
      </c>
      <c r="C194" s="10">
        <v>129800</v>
      </c>
      <c r="D194" s="17">
        <f>IF(AND(F194&lt;&gt;"",H194&lt;&gt;"",I194&lt;&gt;"",K194&lt;&gt;""),F194+H194+I194+K194,"")</f>
        <v>24009</v>
      </c>
      <c r="E194" s="14">
        <v>0.13</v>
      </c>
      <c r="F194" s="33">
        <f>IF(AND(C194&lt;&gt;"",E194&lt;&gt;""),C194*E194,"")</f>
        <v>16874</v>
      </c>
      <c r="G194" s="22">
        <v>3.5000000000000003E-2</v>
      </c>
      <c r="H194" s="17">
        <f>IF(AND(C194&lt;&gt;"",G194&lt;&gt;""),C194*G194,"")</f>
        <v>4543</v>
      </c>
      <c r="I194" s="34">
        <v>645</v>
      </c>
      <c r="J194" s="14">
        <v>1.4999999999999999E-2</v>
      </c>
      <c r="K194" s="15">
        <f t="shared" si="17"/>
        <v>1947</v>
      </c>
      <c r="L194" s="17">
        <f>IFERROR(C194*1%," ")</f>
        <v>1298</v>
      </c>
      <c r="M194" s="10">
        <f t="shared" ref="M194:M257" si="28">IFERROR((C194-D194)*1.93%," ")</f>
        <v>2041.7662999999998</v>
      </c>
      <c r="N194" s="17">
        <f>IF(AND(C194&lt;&gt;"",D194&lt;&gt;"",L194&lt;&gt;""),C194-(B194+D194+L194+M194),"")</f>
        <v>451.23369999999704</v>
      </c>
      <c r="O194" s="18">
        <f t="shared" si="16"/>
        <v>3.4763767334360326E-3</v>
      </c>
      <c r="Q194" s="19"/>
    </row>
    <row r="195" spans="1:17" hidden="1">
      <c r="A195" s="30" t="s">
        <v>202</v>
      </c>
      <c r="D195" s="17" t="str">
        <f>IF(AND(F195&lt;&gt;"",H195&lt;&gt;"",I195&lt;&gt;"",K195&lt;&gt;""),F195+H195+I195+K195,"")</f>
        <v/>
      </c>
      <c r="E195" s="14"/>
      <c r="F195" s="33" t="str">
        <f>IF(AND(C195&lt;&gt;"",E195&lt;&gt;""),C195*E195,"")</f>
        <v/>
      </c>
      <c r="G195" s="22"/>
      <c r="H195" s="17" t="str">
        <f>IF(AND(C195&lt;&gt;"",G195&lt;&gt;""),C195*G195,"")</f>
        <v/>
      </c>
      <c r="I195" s="34"/>
      <c r="J195" s="14">
        <v>1.4999999999999999E-2</v>
      </c>
      <c r="K195" s="15" t="str">
        <f t="shared" si="17"/>
        <v/>
      </c>
      <c r="L195" s="17">
        <f>IFERROR(C195*1%," ")</f>
        <v>0</v>
      </c>
      <c r="M195" s="10" t="str">
        <f t="shared" si="28"/>
        <v/>
      </c>
      <c r="N195" s="17" t="str">
        <f>IF(AND(C195&lt;&gt;"",D195&lt;&gt;"",L195&lt;&gt;""),C195-(B195+D195+L195+M195),"")</f>
        <v/>
      </c>
      <c r="O195" s="18" t="str">
        <f t="shared" si="16"/>
        <v/>
      </c>
      <c r="Q195" s="19"/>
    </row>
    <row r="196" spans="1:17">
      <c r="A196" s="24" t="s">
        <v>203</v>
      </c>
      <c r="B196" s="10">
        <v>104000</v>
      </c>
      <c r="C196" s="10">
        <v>167090</v>
      </c>
      <c r="D196" s="17">
        <f>IF(AND(F196&lt;&gt;"",H196&lt;&gt;"",I196&lt;&gt;"",K196&lt;&gt;""),F196+H196+I196+K196,"")</f>
        <v>30721.200000000001</v>
      </c>
      <c r="E196" s="14">
        <v>0.13</v>
      </c>
      <c r="F196" s="33">
        <f>IF(AND(C196&lt;&gt;"",E196&lt;&gt;""),C196*E196,"")</f>
        <v>21721.7</v>
      </c>
      <c r="G196" s="22">
        <v>3.5000000000000003E-2</v>
      </c>
      <c r="H196" s="17">
        <f t="shared" ref="H196:H197" si="29">IF(AND(C196&lt;&gt;"",G196&lt;&gt;""),C196*G196,"")</f>
        <v>5848.1500000000005</v>
      </c>
      <c r="I196" s="34">
        <v>645</v>
      </c>
      <c r="J196" s="14">
        <v>1.4999999999999999E-2</v>
      </c>
      <c r="K196" s="15">
        <f t="shared" si="17"/>
        <v>2506.35</v>
      </c>
      <c r="L196" s="17">
        <f>IFERROR(C196*1%," ")</f>
        <v>1670.9</v>
      </c>
      <c r="M196" s="10">
        <f t="shared" si="28"/>
        <v>2631.9178399999996</v>
      </c>
      <c r="N196" s="17">
        <f>IF(AND(C196&lt;&gt;"",D196&lt;&gt;"",L196&lt;&gt;""),C196-(B196+D196+L196+M196),"")</f>
        <v>28065.982159999985</v>
      </c>
      <c r="O196" s="18">
        <f t="shared" si="16"/>
        <v>0.16796925106230168</v>
      </c>
      <c r="Q196" s="19"/>
    </row>
    <row r="197" spans="1:17">
      <c r="A197" s="24" t="s">
        <v>204</v>
      </c>
      <c r="B197" s="10">
        <v>98000</v>
      </c>
      <c r="C197" s="10">
        <v>163300</v>
      </c>
      <c r="D197" s="17">
        <f t="shared" ref="D197" si="30">IF(AND(F197&lt;&gt;"",H197&lt;&gt;"",I197&lt;&gt;"",K197&lt;&gt;""),F197+H197+I197+K197,"")</f>
        <v>30039</v>
      </c>
      <c r="E197" s="14">
        <v>0.13</v>
      </c>
      <c r="F197" s="33">
        <f t="shared" ref="F197" si="31">IF(AND(C197&lt;&gt;"",E197&lt;&gt;""),C197*E197,"")</f>
        <v>21229</v>
      </c>
      <c r="G197" s="22">
        <v>3.5000000000000003E-2</v>
      </c>
      <c r="H197" s="17">
        <f t="shared" si="29"/>
        <v>5715.5000000000009</v>
      </c>
      <c r="I197" s="34">
        <v>645</v>
      </c>
      <c r="J197" s="14">
        <v>1.4999999999999999E-2</v>
      </c>
      <c r="K197" s="15">
        <f t="shared" si="17"/>
        <v>2449.5</v>
      </c>
      <c r="L197" s="17">
        <f t="shared" ref="L197" si="32">IFERROR(C197*1%," ")</f>
        <v>1633</v>
      </c>
      <c r="M197" s="10">
        <f t="shared" si="28"/>
        <v>2571.9372999999996</v>
      </c>
      <c r="N197" s="17">
        <f t="shared" ref="N197" si="33">IF(AND(C197&lt;&gt;"",D197&lt;&gt;"",L197&lt;&gt;""),C197-(B197+D197+L197+M197),"")</f>
        <v>31056.062700000009</v>
      </c>
      <c r="O197" s="18">
        <f t="shared" si="16"/>
        <v>0.1901779712186161</v>
      </c>
      <c r="Q197" s="19"/>
    </row>
    <row r="198" spans="1:17">
      <c r="A198" s="24" t="s">
        <v>205</v>
      </c>
      <c r="B198" s="10">
        <v>106000</v>
      </c>
      <c r="C198" s="10">
        <v>167700</v>
      </c>
      <c r="D198" s="17">
        <f>IF(AND(F198&lt;&gt;"",H198&lt;&gt;"",I198&lt;&gt;"",K198&lt;&gt;""),F198+H198+I198+K198,"")</f>
        <v>30831</v>
      </c>
      <c r="E198" s="14">
        <v>0.13</v>
      </c>
      <c r="F198" s="33">
        <f>IF(AND(C198&lt;&gt;"",E198&lt;&gt;""),C198*E198,"")</f>
        <v>21801</v>
      </c>
      <c r="G198" s="22">
        <v>3.5000000000000003E-2</v>
      </c>
      <c r="H198" s="17">
        <f>IF(AND(C198&lt;&gt;"",G198&lt;&gt;""),C198*G198,"")</f>
        <v>5869.5000000000009</v>
      </c>
      <c r="I198" s="34">
        <v>645</v>
      </c>
      <c r="J198" s="14">
        <v>1.4999999999999999E-2</v>
      </c>
      <c r="K198" s="15">
        <f t="shared" si="17"/>
        <v>2515.5</v>
      </c>
      <c r="L198" s="17">
        <f>IFERROR(C198*1%," ")</f>
        <v>1677</v>
      </c>
      <c r="M198" s="10">
        <f t="shared" si="28"/>
        <v>2641.5716999999995</v>
      </c>
      <c r="N198" s="17">
        <f>IF(AND(C198&lt;&gt;"",D198&lt;&gt;"",L198&lt;&gt;""),C198-(B198+D198+L198+M198),"")</f>
        <v>26550.4283</v>
      </c>
      <c r="O198" s="18">
        <f t="shared" si="16"/>
        <v>0.15832097972570067</v>
      </c>
      <c r="Q198" s="19"/>
    </row>
    <row r="199" spans="1:17">
      <c r="A199" s="24" t="s">
        <v>206</v>
      </c>
      <c r="B199" s="10">
        <v>102500</v>
      </c>
      <c r="C199" s="10">
        <v>166400</v>
      </c>
      <c r="D199" s="17">
        <f>IF(AND(F199&lt;&gt;"",H199&lt;&gt;"",I199&lt;&gt;"",K199&lt;&gt;""),F199+H199+I199+K199,"")</f>
        <v>30597</v>
      </c>
      <c r="E199" s="14">
        <v>0.13</v>
      </c>
      <c r="F199" s="33">
        <f>IF(AND(C199&lt;&gt;"",E199&lt;&gt;""),C199*E199,"")</f>
        <v>21632</v>
      </c>
      <c r="G199" s="22">
        <v>3.5000000000000003E-2</v>
      </c>
      <c r="H199" s="17">
        <f>IF(AND(C199&lt;&gt;"",G199&lt;&gt;""),C199*G199,"")</f>
        <v>5824.0000000000009</v>
      </c>
      <c r="I199" s="34">
        <v>645</v>
      </c>
      <c r="J199" s="14">
        <v>1.4999999999999999E-2</v>
      </c>
      <c r="K199" s="15">
        <f t="shared" si="17"/>
        <v>2496</v>
      </c>
      <c r="L199" s="17">
        <f>IFERROR(C199*1%," ")</f>
        <v>1664</v>
      </c>
      <c r="M199" s="10">
        <f t="shared" si="28"/>
        <v>2620.9978999999998</v>
      </c>
      <c r="N199" s="17">
        <f>IF(AND(C199&lt;&gt;"",D199&lt;&gt;"",L199&lt;&gt;""),C199-(B199+D199+L199+M199),"")</f>
        <v>29018.002100000012</v>
      </c>
      <c r="O199" s="18">
        <f t="shared" si="16"/>
        <v>0.1743870318509616</v>
      </c>
      <c r="Q199" s="19"/>
    </row>
    <row r="200" spans="1:17">
      <c r="A200" s="24" t="s">
        <v>207</v>
      </c>
      <c r="C200" s="17">
        <v>128990</v>
      </c>
      <c r="D200" s="17">
        <f>IF(AND(F200&lt;&gt;"",H200&lt;&gt;"",I200&lt;&gt;"",K200&lt;&gt;""),F200+H200+I200+K200,"")</f>
        <v>23863.200000000001</v>
      </c>
      <c r="E200" s="14">
        <v>0.13</v>
      </c>
      <c r="F200" s="33">
        <f>IF(AND(C200&lt;&gt;"",E200&lt;&gt;""),C200*E200,"")</f>
        <v>16768.7</v>
      </c>
      <c r="G200" s="22">
        <v>3.5000000000000003E-2</v>
      </c>
      <c r="H200" s="17">
        <f>IF(AND(C200&lt;&gt;"",G200&lt;&gt;""),C200*G200,"")</f>
        <v>4514.6500000000005</v>
      </c>
      <c r="I200" s="15">
        <v>645</v>
      </c>
      <c r="J200" s="14">
        <v>1.4999999999999999E-2</v>
      </c>
      <c r="K200" s="15">
        <f t="shared" si="17"/>
        <v>1934.85</v>
      </c>
      <c r="L200" s="17">
        <f>IFERROR(C200*1%," ")</f>
        <v>1289.9000000000001</v>
      </c>
      <c r="M200" s="17">
        <f t="shared" si="28"/>
        <v>2028.9472399999997</v>
      </c>
      <c r="N200" s="17">
        <f>IF(AND(C200&lt;&gt;"",D200&lt;&gt;"",L200&lt;&gt;""),C200-(B200+D200+L200+M200),"")</f>
        <v>101807.95276</v>
      </c>
      <c r="O200" s="18">
        <f t="shared" si="16"/>
        <v>0.78927011985425222</v>
      </c>
      <c r="Q200" s="19"/>
    </row>
    <row r="201" spans="1:17">
      <c r="A201" s="24" t="s">
        <v>208</v>
      </c>
      <c r="B201" s="10">
        <v>119000</v>
      </c>
      <c r="C201" s="10">
        <v>125200</v>
      </c>
      <c r="D201" s="17">
        <f t="shared" ref="D201" si="34">IF(AND(F201&lt;&gt;"",H201&lt;&gt;"",I201&lt;&gt;"",K201&lt;&gt;""),F201+H201+I201+K201,"")</f>
        <v>23181</v>
      </c>
      <c r="E201" s="14">
        <v>0.13</v>
      </c>
      <c r="F201" s="33">
        <f t="shared" ref="F201" si="35">IF(AND(C201&lt;&gt;"",E201&lt;&gt;""),C201*E201,"")</f>
        <v>16276</v>
      </c>
      <c r="G201" s="22">
        <v>3.5000000000000003E-2</v>
      </c>
      <c r="H201" s="17">
        <f t="shared" ref="H201" si="36">IF(AND(C201&lt;&gt;"",G201&lt;&gt;""),C201*G201,"")</f>
        <v>4382</v>
      </c>
      <c r="I201" s="34">
        <v>645</v>
      </c>
      <c r="J201" s="14">
        <v>1.4999999999999999E-2</v>
      </c>
      <c r="K201" s="15">
        <f t="shared" si="17"/>
        <v>1878</v>
      </c>
      <c r="L201" s="17">
        <f t="shared" ref="L201" si="37">IFERROR(C201*1%," ")</f>
        <v>1252</v>
      </c>
      <c r="M201" s="10">
        <f t="shared" si="28"/>
        <v>1968.9666999999997</v>
      </c>
      <c r="N201" s="17">
        <f t="shared" ref="N201" si="38">IF(AND(C201&lt;&gt;"",D201&lt;&gt;"",L201&lt;&gt;""),C201-(B201+D201+L201+M201),"")</f>
        <v>-20201.96669999999</v>
      </c>
      <c r="O201" s="18">
        <f t="shared" si="16"/>
        <v>-0.16135756150159736</v>
      </c>
      <c r="Q201" s="19"/>
    </row>
    <row r="202" spans="1:17">
      <c r="A202" s="24" t="s">
        <v>209</v>
      </c>
      <c r="B202" s="10">
        <v>119000</v>
      </c>
      <c r="C202" s="10">
        <v>121290</v>
      </c>
      <c r="D202" s="17">
        <f>IF(AND(F202&lt;&gt;"",H202&lt;&gt;"",I202&lt;&gt;"",K202&lt;&gt;""),F202+H202+I202+K202,"")</f>
        <v>22477.200000000001</v>
      </c>
      <c r="E202" s="14">
        <v>0.13</v>
      </c>
      <c r="F202" s="33">
        <f>IF(AND(C202&lt;&gt;"",E202&lt;&gt;""),C202*E202,"")</f>
        <v>15767.7</v>
      </c>
      <c r="G202" s="22">
        <v>3.5000000000000003E-2</v>
      </c>
      <c r="H202" s="17">
        <f>IF(AND(C202&lt;&gt;"",G202&lt;&gt;""),C202*G202,"")</f>
        <v>4245.1500000000005</v>
      </c>
      <c r="I202" s="34">
        <v>645</v>
      </c>
      <c r="J202" s="14">
        <v>1.4999999999999999E-2</v>
      </c>
      <c r="K202" s="15">
        <f t="shared" si="17"/>
        <v>1819.35</v>
      </c>
      <c r="L202" s="17">
        <f>IFERROR(C202*1%," ")</f>
        <v>1212.9000000000001</v>
      </c>
      <c r="M202" s="10">
        <f t="shared" si="28"/>
        <v>1907.0870399999999</v>
      </c>
      <c r="N202" s="17">
        <f>IF(AND(C202&lt;&gt;"",D202&lt;&gt;"",L202&lt;&gt;""),C202-(B202+D202+L202+M202),"")</f>
        <v>-23307.187040000019</v>
      </c>
      <c r="O202" s="18">
        <f t="shared" si="16"/>
        <v>-0.19216082974688778</v>
      </c>
      <c r="Q202" s="19"/>
    </row>
    <row r="203" spans="1:17">
      <c r="A203" s="24" t="s">
        <v>210</v>
      </c>
      <c r="B203" s="10">
        <v>123000</v>
      </c>
      <c r="C203" s="10">
        <v>129800</v>
      </c>
      <c r="D203" s="17">
        <f>IF(AND(F203&lt;&gt;"",H203&lt;&gt;"",I203&lt;&gt;"",K203&lt;&gt;""),F203+H203+I203+K203,"")</f>
        <v>24009</v>
      </c>
      <c r="E203" s="14">
        <v>0.13</v>
      </c>
      <c r="F203" s="33">
        <f>IF(AND(C203&lt;&gt;"",E203&lt;&gt;""),C203*E203,"")</f>
        <v>16874</v>
      </c>
      <c r="G203" s="22">
        <v>3.5000000000000003E-2</v>
      </c>
      <c r="H203" s="17">
        <f>IF(AND(C203&lt;&gt;"",G203&lt;&gt;""),C203*G203,"")</f>
        <v>4543</v>
      </c>
      <c r="I203" s="34">
        <v>645</v>
      </c>
      <c r="J203" s="14">
        <v>1.4999999999999999E-2</v>
      </c>
      <c r="K203" s="15">
        <f t="shared" si="17"/>
        <v>1947</v>
      </c>
      <c r="L203" s="17">
        <f>IFERROR(C203*1%," ")</f>
        <v>1298</v>
      </c>
      <c r="M203" s="10">
        <f t="shared" si="28"/>
        <v>2041.7662999999998</v>
      </c>
      <c r="N203" s="17">
        <f>IF(AND(C203&lt;&gt;"",D203&lt;&gt;"",L203&lt;&gt;""),C203-(B203+D203+L203+M203),"")</f>
        <v>-20548.766299999988</v>
      </c>
      <c r="O203" s="18">
        <f t="shared" si="16"/>
        <v>-0.15831098844375954</v>
      </c>
      <c r="Q203" s="19"/>
    </row>
    <row r="204" spans="1:17">
      <c r="A204" s="21" t="s">
        <v>211</v>
      </c>
      <c r="B204" s="10">
        <v>137000</v>
      </c>
      <c r="C204" s="17">
        <v>185990</v>
      </c>
      <c r="D204" s="17">
        <f>IF(AND(F204&lt;&gt;"",H204&lt;&gt;"",I204&lt;&gt;"",K204&lt;&gt;""),F204+H204+I204+K204,"")</f>
        <v>34123.200000000004</v>
      </c>
      <c r="E204" s="14">
        <v>0.13</v>
      </c>
      <c r="F204" s="33">
        <f>IF(AND(C204&lt;&gt;"",E204&lt;&gt;""),C204*E204,"")</f>
        <v>24178.7</v>
      </c>
      <c r="G204" s="22">
        <v>3.5000000000000003E-2</v>
      </c>
      <c r="H204" s="17">
        <f>IF(AND(C204&lt;&gt;"",G204&lt;&gt;""),C204*G204,"")</f>
        <v>6509.6500000000005</v>
      </c>
      <c r="I204" s="15">
        <v>645</v>
      </c>
      <c r="J204" s="14">
        <v>1.4999999999999999E-2</v>
      </c>
      <c r="K204" s="15">
        <f t="shared" si="17"/>
        <v>2789.85</v>
      </c>
      <c r="L204" s="17">
        <f>IFERROR(C204*1%," ")</f>
        <v>1859.9</v>
      </c>
      <c r="M204" s="17">
        <f t="shared" si="28"/>
        <v>2931.0292399999994</v>
      </c>
      <c r="N204" s="17">
        <f>IF(AND(C204&lt;&gt;"",D204&lt;&gt;"",L204&lt;&gt;""),C204-(B204+D204+L204+M204),"")</f>
        <v>10075.870759999991</v>
      </c>
      <c r="O204" s="18">
        <f t="shared" si="16"/>
        <v>5.4174260766707838E-2</v>
      </c>
      <c r="Q204" s="19"/>
    </row>
    <row r="205" spans="1:17" hidden="1">
      <c r="A205" s="8" t="s">
        <v>212</v>
      </c>
      <c r="D205" s="11" t="str">
        <f t="shared" si="11"/>
        <v/>
      </c>
      <c r="E205" s="14"/>
      <c r="F205" s="13" t="str">
        <f t="shared" si="12"/>
        <v/>
      </c>
      <c r="G205" s="22"/>
      <c r="H205" s="13" t="str">
        <f t="shared" si="13"/>
        <v/>
      </c>
      <c r="I205" s="11"/>
      <c r="J205" s="14">
        <v>1.4999999999999999E-2</v>
      </c>
      <c r="K205" s="15" t="str">
        <f t="shared" si="17"/>
        <v/>
      </c>
      <c r="L205" s="16">
        <f t="shared" si="14"/>
        <v>0</v>
      </c>
      <c r="M205" s="11" t="str">
        <f t="shared" si="28"/>
        <v/>
      </c>
      <c r="N205" s="17" t="str">
        <f t="shared" si="15"/>
        <v/>
      </c>
      <c r="O205" s="18" t="str">
        <f t="shared" si="16"/>
        <v/>
      </c>
    </row>
    <row r="206" spans="1:17">
      <c r="A206" s="21" t="s">
        <v>213</v>
      </c>
      <c r="D206" s="11" t="str">
        <f t="shared" si="11"/>
        <v/>
      </c>
      <c r="E206" s="14">
        <v>0.13</v>
      </c>
      <c r="F206" s="13" t="str">
        <f t="shared" si="12"/>
        <v/>
      </c>
      <c r="G206" s="22">
        <v>3.5000000000000003E-2</v>
      </c>
      <c r="H206" s="13" t="str">
        <f t="shared" si="13"/>
        <v/>
      </c>
      <c r="I206" s="11">
        <v>700</v>
      </c>
      <c r="J206" s="14">
        <v>1.4999999999999999E-2</v>
      </c>
      <c r="K206" s="15" t="str">
        <f t="shared" si="17"/>
        <v/>
      </c>
      <c r="L206" s="16">
        <f t="shared" si="14"/>
        <v>0</v>
      </c>
      <c r="M206" s="11" t="str">
        <f t="shared" si="28"/>
        <v/>
      </c>
      <c r="N206" s="17" t="str">
        <f t="shared" si="15"/>
        <v/>
      </c>
      <c r="O206" s="18" t="str">
        <f t="shared" si="16"/>
        <v/>
      </c>
    </row>
    <row r="207" spans="1:17">
      <c r="A207" s="21" t="s">
        <v>214</v>
      </c>
      <c r="D207" s="11" t="str">
        <f t="shared" si="11"/>
        <v/>
      </c>
      <c r="E207" s="14">
        <v>0.13</v>
      </c>
      <c r="F207" s="13" t="str">
        <f t="shared" si="12"/>
        <v/>
      </c>
      <c r="G207" s="22">
        <v>3.5000000000000003E-2</v>
      </c>
      <c r="H207" s="13" t="str">
        <f t="shared" si="13"/>
        <v/>
      </c>
      <c r="I207" s="11">
        <v>700</v>
      </c>
      <c r="J207" s="14">
        <v>1.4999999999999999E-2</v>
      </c>
      <c r="K207" s="15" t="str">
        <f t="shared" si="17"/>
        <v/>
      </c>
      <c r="L207" s="16">
        <f t="shared" si="14"/>
        <v>0</v>
      </c>
      <c r="M207" s="11" t="str">
        <f t="shared" si="28"/>
        <v/>
      </c>
      <c r="N207" s="17" t="str">
        <f t="shared" si="15"/>
        <v/>
      </c>
      <c r="O207" s="18" t="str">
        <f t="shared" si="16"/>
        <v/>
      </c>
    </row>
    <row r="208" spans="1:17" hidden="1">
      <c r="D208" s="11" t="str">
        <f t="shared" si="11"/>
        <v/>
      </c>
      <c r="E208" s="14"/>
      <c r="F208" s="13" t="str">
        <f t="shared" si="12"/>
        <v/>
      </c>
      <c r="G208" s="14"/>
      <c r="H208" s="13" t="str">
        <f t="shared" si="13"/>
        <v/>
      </c>
      <c r="I208" s="11"/>
      <c r="J208" s="14">
        <v>1.4999999999999999E-2</v>
      </c>
      <c r="K208" s="15" t="str">
        <f t="shared" si="17"/>
        <v/>
      </c>
      <c r="L208" s="16">
        <f t="shared" si="14"/>
        <v>0</v>
      </c>
      <c r="M208" s="11" t="str">
        <f t="shared" si="28"/>
        <v/>
      </c>
      <c r="N208" s="17" t="str">
        <f t="shared" si="15"/>
        <v/>
      </c>
      <c r="O208" s="18" t="str">
        <f t="shared" si="16"/>
        <v/>
      </c>
    </row>
    <row r="209" spans="1:15">
      <c r="A209" s="24" t="s">
        <v>215</v>
      </c>
      <c r="B209" s="10">
        <v>142000</v>
      </c>
      <c r="D209" s="11" t="str">
        <f t="shared" si="11"/>
        <v/>
      </c>
      <c r="E209" s="14">
        <v>0.13</v>
      </c>
      <c r="F209" s="13" t="str">
        <f t="shared" si="12"/>
        <v/>
      </c>
      <c r="G209" s="22">
        <v>3.5000000000000003E-2</v>
      </c>
      <c r="H209" s="13" t="str">
        <f t="shared" si="13"/>
        <v/>
      </c>
      <c r="I209" s="11">
        <v>700</v>
      </c>
      <c r="J209" s="14">
        <v>1.4999999999999999E-2</v>
      </c>
      <c r="K209" s="15" t="str">
        <f t="shared" si="17"/>
        <v/>
      </c>
      <c r="L209" s="16">
        <f t="shared" si="14"/>
        <v>0</v>
      </c>
      <c r="M209" s="11" t="str">
        <f t="shared" si="28"/>
        <v/>
      </c>
      <c r="N209" s="17" t="str">
        <f t="shared" si="15"/>
        <v/>
      </c>
      <c r="O209" s="18" t="str">
        <f t="shared" si="16"/>
        <v/>
      </c>
    </row>
    <row r="210" spans="1:15" hidden="1">
      <c r="D210" s="11" t="str">
        <f t="shared" si="11"/>
        <v/>
      </c>
      <c r="E210" s="14"/>
      <c r="F210" s="13" t="str">
        <f t="shared" si="12"/>
        <v/>
      </c>
      <c r="G210" s="14"/>
      <c r="H210" s="13" t="str">
        <f t="shared" si="13"/>
        <v/>
      </c>
      <c r="I210" s="11"/>
      <c r="J210" s="14">
        <v>1.4999999999999999E-2</v>
      </c>
      <c r="K210" s="15" t="str">
        <f t="shared" si="17"/>
        <v/>
      </c>
      <c r="L210" s="16">
        <f t="shared" si="14"/>
        <v>0</v>
      </c>
      <c r="M210" s="11" t="str">
        <f t="shared" si="28"/>
        <v/>
      </c>
      <c r="N210" s="17" t="str">
        <f t="shared" si="15"/>
        <v/>
      </c>
      <c r="O210" s="18" t="str">
        <f t="shared" si="16"/>
        <v/>
      </c>
    </row>
    <row r="211" spans="1:15">
      <c r="A211" s="24" t="s">
        <v>216</v>
      </c>
      <c r="B211" s="10">
        <v>159000</v>
      </c>
      <c r="D211" s="11" t="str">
        <f t="shared" si="11"/>
        <v/>
      </c>
      <c r="E211" s="14">
        <v>0.13</v>
      </c>
      <c r="F211" s="13" t="str">
        <f t="shared" si="12"/>
        <v/>
      </c>
      <c r="G211" s="22">
        <v>3.5000000000000003E-2</v>
      </c>
      <c r="H211" s="13" t="str">
        <f t="shared" si="13"/>
        <v/>
      </c>
      <c r="I211" s="11">
        <v>700</v>
      </c>
      <c r="J211" s="14">
        <v>1.4999999999999999E-2</v>
      </c>
      <c r="K211" s="15" t="str">
        <f t="shared" si="17"/>
        <v/>
      </c>
      <c r="L211" s="16">
        <f t="shared" si="14"/>
        <v>0</v>
      </c>
      <c r="M211" s="11" t="str">
        <f t="shared" si="28"/>
        <v/>
      </c>
      <c r="N211" s="17" t="str">
        <f t="shared" si="15"/>
        <v/>
      </c>
      <c r="O211" s="18" t="str">
        <f t="shared" si="16"/>
        <v/>
      </c>
    </row>
    <row r="212" spans="1:15">
      <c r="A212" s="24" t="s">
        <v>217</v>
      </c>
      <c r="B212" s="10">
        <v>159000</v>
      </c>
      <c r="D212" s="11" t="str">
        <f t="shared" si="11"/>
        <v/>
      </c>
      <c r="E212" s="14">
        <v>0.13</v>
      </c>
      <c r="F212" s="13" t="str">
        <f t="shared" si="12"/>
        <v/>
      </c>
      <c r="G212" s="22">
        <v>3.5000000000000003E-2</v>
      </c>
      <c r="H212" s="13" t="str">
        <f t="shared" si="13"/>
        <v/>
      </c>
      <c r="I212" s="11">
        <v>700</v>
      </c>
      <c r="J212" s="14">
        <v>1.4999999999999999E-2</v>
      </c>
      <c r="K212" s="15" t="str">
        <f t="shared" ref="K212:K275" si="39">IF(AND(C212&lt;&gt;"",J212&lt;&gt;""),C212*J212,"")</f>
        <v/>
      </c>
      <c r="L212" s="16">
        <f t="shared" si="14"/>
        <v>0</v>
      </c>
      <c r="M212" s="11" t="str">
        <f t="shared" si="28"/>
        <v/>
      </c>
      <c r="N212" s="17" t="str">
        <f t="shared" si="15"/>
        <v/>
      </c>
      <c r="O212" s="18" t="str">
        <f t="shared" si="16"/>
        <v/>
      </c>
    </row>
    <row r="213" spans="1:15" ht="17.100000000000001" hidden="1" customHeight="1">
      <c r="A213" s="35" t="s">
        <v>218</v>
      </c>
      <c r="D213" s="11" t="str">
        <f t="shared" si="11"/>
        <v/>
      </c>
      <c r="E213" s="14"/>
      <c r="F213" s="13" t="str">
        <f t="shared" si="12"/>
        <v/>
      </c>
      <c r="G213" s="22"/>
      <c r="H213" s="13" t="str">
        <f t="shared" si="13"/>
        <v/>
      </c>
      <c r="I213" s="11"/>
      <c r="J213" s="14">
        <v>1.4999999999999999E-2</v>
      </c>
      <c r="K213" s="15" t="str">
        <f t="shared" si="39"/>
        <v/>
      </c>
      <c r="L213" s="16">
        <f t="shared" si="14"/>
        <v>0</v>
      </c>
      <c r="M213" s="11" t="str">
        <f t="shared" si="28"/>
        <v/>
      </c>
      <c r="N213" s="17" t="str">
        <f t="shared" si="15"/>
        <v/>
      </c>
      <c r="O213" s="18" t="str">
        <f t="shared" si="16"/>
        <v/>
      </c>
    </row>
    <row r="214" spans="1:15" hidden="1">
      <c r="A214" s="27" t="s">
        <v>219</v>
      </c>
      <c r="B214" s="10">
        <v>26600</v>
      </c>
      <c r="D214" s="13" t="str">
        <f>IF(AND(F214&lt;&gt;"",H214&lt;&gt;"",I214&lt;&gt;"",K214&lt;&gt;""),F214+H214+I214+K214,"")</f>
        <v/>
      </c>
      <c r="E214" s="14">
        <v>0.21</v>
      </c>
      <c r="F214" s="13" t="str">
        <f>IF(AND(C214&lt;&gt;"",E214&lt;&gt;""),C214*E214,"")</f>
        <v/>
      </c>
      <c r="G214" s="22">
        <v>3.5000000000000003E-2</v>
      </c>
      <c r="H214" s="13" t="str">
        <f>IF(AND(C214&lt;&gt;"",G214&lt;&gt;""),C214*G214,"")</f>
        <v/>
      </c>
      <c r="I214" s="11">
        <v>595</v>
      </c>
      <c r="J214" s="14">
        <v>1.4999999999999999E-2</v>
      </c>
      <c r="K214" s="15" t="str">
        <f t="shared" si="39"/>
        <v/>
      </c>
      <c r="L214" s="16">
        <f>IFERROR(C214*1%," ")</f>
        <v>0</v>
      </c>
      <c r="M214" s="11" t="str">
        <f t="shared" si="28"/>
        <v/>
      </c>
      <c r="N214" s="17" t="str">
        <f t="shared" si="15"/>
        <v/>
      </c>
      <c r="O214" s="18" t="str">
        <f t="shared" si="16"/>
        <v/>
      </c>
    </row>
    <row r="215" spans="1:15" hidden="1">
      <c r="A215" s="27" t="s">
        <v>220</v>
      </c>
      <c r="B215" s="10">
        <v>26600</v>
      </c>
      <c r="D215" s="13" t="str">
        <f>IF(AND(F215&lt;&gt;"",H215&lt;&gt;"",I215&lt;&gt;"",K215&lt;&gt;""),F215+H215+I215+K215,"")</f>
        <v/>
      </c>
      <c r="E215" s="14">
        <v>0.21</v>
      </c>
      <c r="F215" s="13" t="str">
        <f>IF(AND(C215&lt;&gt;"",E215&lt;&gt;""),C215*E215,"")</f>
        <v/>
      </c>
      <c r="G215" s="22">
        <v>3.5000000000000003E-2</v>
      </c>
      <c r="H215" s="13" t="str">
        <f>IF(AND(C215&lt;&gt;"",G215&lt;&gt;""),C215*G215,"")</f>
        <v/>
      </c>
      <c r="I215" s="11">
        <v>595</v>
      </c>
      <c r="J215" s="14">
        <v>1.4999999999999999E-2</v>
      </c>
      <c r="K215" s="15" t="str">
        <f t="shared" si="39"/>
        <v/>
      </c>
      <c r="L215" s="16">
        <f>IFERROR(C215*1%," ")</f>
        <v>0</v>
      </c>
      <c r="M215" s="11" t="str">
        <f t="shared" si="28"/>
        <v/>
      </c>
      <c r="N215" s="17" t="str">
        <f t="shared" si="15"/>
        <v/>
      </c>
      <c r="O215" s="18" t="str">
        <f t="shared" si="16"/>
        <v/>
      </c>
    </row>
    <row r="216" spans="1:15" hidden="1">
      <c r="A216" s="27" t="s">
        <v>221</v>
      </c>
      <c r="B216" s="10">
        <v>32700</v>
      </c>
      <c r="D216" s="13" t="str">
        <f>IF(AND(F216&lt;&gt;"",H216&lt;&gt;"",I216&lt;&gt;"",K216&lt;&gt;""),F216+H216+I216+K216,"")</f>
        <v/>
      </c>
      <c r="E216" s="14">
        <v>0.21</v>
      </c>
      <c r="F216" s="13" t="str">
        <f>IF(AND(C216&lt;&gt;"",E216&lt;&gt;""),C216*E216,"")</f>
        <v/>
      </c>
      <c r="G216" s="22">
        <v>3.5000000000000003E-2</v>
      </c>
      <c r="H216" s="13" t="str">
        <f>IF(AND(C216&lt;&gt;"",G216&lt;&gt;""),C216*G216,"")</f>
        <v/>
      </c>
      <c r="I216" s="11">
        <v>595</v>
      </c>
      <c r="J216" s="14">
        <v>1.4999999999999999E-2</v>
      </c>
      <c r="K216" s="15" t="str">
        <f t="shared" si="39"/>
        <v/>
      </c>
      <c r="L216" s="16">
        <f>IFERROR(C216*1%," ")</f>
        <v>0</v>
      </c>
      <c r="M216" s="11" t="str">
        <f t="shared" si="28"/>
        <v/>
      </c>
      <c r="N216" s="17" t="str">
        <f t="shared" si="15"/>
        <v/>
      </c>
      <c r="O216" s="18" t="str">
        <f t="shared" si="16"/>
        <v/>
      </c>
    </row>
    <row r="217" spans="1:15" hidden="1">
      <c r="A217" s="30" t="s">
        <v>222</v>
      </c>
      <c r="D217" s="11" t="str">
        <f t="shared" si="11"/>
        <v/>
      </c>
      <c r="E217" s="14"/>
      <c r="F217" s="13" t="str">
        <f t="shared" si="12"/>
        <v/>
      </c>
      <c r="G217" s="22"/>
      <c r="H217" s="13" t="str">
        <f t="shared" si="13"/>
        <v/>
      </c>
      <c r="I217" s="11"/>
      <c r="J217" s="14">
        <v>1.4999999999999999E-2</v>
      </c>
      <c r="K217" s="15" t="str">
        <f t="shared" si="39"/>
        <v/>
      </c>
      <c r="L217" s="16">
        <f t="shared" si="14"/>
        <v>0</v>
      </c>
      <c r="M217" s="11" t="str">
        <f t="shared" si="28"/>
        <v/>
      </c>
      <c r="N217" s="17" t="str">
        <f t="shared" si="15"/>
        <v/>
      </c>
      <c r="O217" s="18" t="str">
        <f t="shared" si="16"/>
        <v/>
      </c>
    </row>
    <row r="218" spans="1:15" hidden="1">
      <c r="A218" s="36" t="s">
        <v>223</v>
      </c>
      <c r="B218" s="10">
        <v>39300</v>
      </c>
      <c r="C218" s="10">
        <v>56999</v>
      </c>
      <c r="D218" s="11">
        <f t="shared" si="11"/>
        <v>15414.74</v>
      </c>
      <c r="E218" s="14">
        <v>0.21</v>
      </c>
      <c r="F218" s="13">
        <f t="shared" si="12"/>
        <v>11969.789999999999</v>
      </c>
      <c r="G218" s="22">
        <v>3.5000000000000003E-2</v>
      </c>
      <c r="H218" s="13">
        <f t="shared" si="13"/>
        <v>1994.9650000000001</v>
      </c>
      <c r="I218" s="11">
        <v>595</v>
      </c>
      <c r="J218" s="14">
        <v>1.4999999999999999E-2</v>
      </c>
      <c r="K218" s="15">
        <f t="shared" si="39"/>
        <v>854.98500000000001</v>
      </c>
      <c r="L218" s="16">
        <f t="shared" si="14"/>
        <v>569.99</v>
      </c>
      <c r="M218" s="11">
        <f t="shared" si="28"/>
        <v>802.57621799999993</v>
      </c>
      <c r="N218" s="17">
        <f t="shared" si="15"/>
        <v>911.6937820000021</v>
      </c>
      <c r="O218" s="18">
        <f t="shared" si="16"/>
        <v>1.5994908366813491E-2</v>
      </c>
    </row>
    <row r="219" spans="1:15" hidden="1">
      <c r="A219" s="36" t="s">
        <v>224</v>
      </c>
      <c r="B219" s="10">
        <v>37300</v>
      </c>
      <c r="C219" s="10">
        <v>54949</v>
      </c>
      <c r="D219" s="11">
        <f t="shared" si="11"/>
        <v>14881.74</v>
      </c>
      <c r="E219" s="14">
        <v>0.21</v>
      </c>
      <c r="F219" s="13">
        <f t="shared" si="12"/>
        <v>11539.289999999999</v>
      </c>
      <c r="G219" s="22">
        <v>3.5000000000000003E-2</v>
      </c>
      <c r="H219" s="13">
        <f t="shared" si="13"/>
        <v>1923.2150000000001</v>
      </c>
      <c r="I219" s="11">
        <v>595</v>
      </c>
      <c r="J219" s="14">
        <v>1.4999999999999999E-2</v>
      </c>
      <c r="K219" s="15">
        <f t="shared" si="39"/>
        <v>824.23500000000001</v>
      </c>
      <c r="L219" s="16">
        <f t="shared" si="14"/>
        <v>549.49</v>
      </c>
      <c r="M219" s="11">
        <f t="shared" si="28"/>
        <v>773.29811799999993</v>
      </c>
      <c r="N219" s="17">
        <f t="shared" si="15"/>
        <v>1444.4718820000053</v>
      </c>
      <c r="O219" s="18">
        <f t="shared" si="16"/>
        <v>2.6287500809841949E-2</v>
      </c>
    </row>
    <row r="220" spans="1:15" hidden="1">
      <c r="A220" s="36" t="s">
        <v>225</v>
      </c>
      <c r="C220" s="10">
        <v>56740</v>
      </c>
      <c r="D220" s="11">
        <f t="shared" si="11"/>
        <v>15347.4</v>
      </c>
      <c r="E220" s="14">
        <v>0.21</v>
      </c>
      <c r="F220" s="13">
        <f t="shared" si="12"/>
        <v>11915.4</v>
      </c>
      <c r="G220" s="22">
        <v>3.5000000000000003E-2</v>
      </c>
      <c r="H220" s="13">
        <f t="shared" si="13"/>
        <v>1985.9</v>
      </c>
      <c r="I220" s="11">
        <v>595</v>
      </c>
      <c r="J220" s="14">
        <v>1.4999999999999999E-2</v>
      </c>
      <c r="K220" s="15">
        <f t="shared" si="39"/>
        <v>851.1</v>
      </c>
      <c r="L220" s="16">
        <f t="shared" si="14"/>
        <v>567.4</v>
      </c>
      <c r="M220" s="11">
        <f t="shared" si="28"/>
        <v>798.87717999999984</v>
      </c>
      <c r="N220" s="17">
        <f t="shared" si="15"/>
        <v>40026.322820000001</v>
      </c>
      <c r="O220" s="18">
        <f t="shared" si="16"/>
        <v>0.70543395875925274</v>
      </c>
    </row>
    <row r="221" spans="1:15" hidden="1">
      <c r="A221" s="36" t="s">
        <v>226</v>
      </c>
      <c r="B221" s="10">
        <v>38100</v>
      </c>
      <c r="C221" s="10">
        <v>61290</v>
      </c>
      <c r="D221" s="13">
        <f t="shared" si="11"/>
        <v>16530.399999999998</v>
      </c>
      <c r="E221" s="14">
        <v>0.21</v>
      </c>
      <c r="F221" s="13">
        <f t="shared" si="12"/>
        <v>12870.9</v>
      </c>
      <c r="G221" s="22">
        <v>3.5000000000000003E-2</v>
      </c>
      <c r="H221" s="13">
        <f t="shared" si="13"/>
        <v>2145.15</v>
      </c>
      <c r="I221" s="11">
        <v>595</v>
      </c>
      <c r="J221" s="14">
        <v>1.4999999999999999E-2</v>
      </c>
      <c r="K221" s="15">
        <f t="shared" si="39"/>
        <v>919.35</v>
      </c>
      <c r="L221" s="16">
        <f t="shared" si="14"/>
        <v>612.9</v>
      </c>
      <c r="M221" s="11">
        <f t="shared" si="28"/>
        <v>863.86027999999999</v>
      </c>
      <c r="N221" s="17">
        <f t="shared" si="15"/>
        <v>5182.8397200000036</v>
      </c>
      <c r="O221" s="18">
        <f t="shared" si="16"/>
        <v>8.4562566813509599E-2</v>
      </c>
    </row>
    <row r="222" spans="1:15" hidden="1">
      <c r="A222" s="36" t="s">
        <v>227</v>
      </c>
      <c r="B222" s="10">
        <v>45300</v>
      </c>
      <c r="C222" s="10">
        <v>61290</v>
      </c>
      <c r="D222" s="13">
        <f t="shared" si="11"/>
        <v>16530.399999999998</v>
      </c>
      <c r="E222" s="14">
        <v>0.21</v>
      </c>
      <c r="F222" s="13">
        <f t="shared" si="12"/>
        <v>12870.9</v>
      </c>
      <c r="G222" s="22">
        <v>3.5000000000000003E-2</v>
      </c>
      <c r="H222" s="13">
        <f t="shared" si="13"/>
        <v>2145.15</v>
      </c>
      <c r="I222" s="11">
        <v>595</v>
      </c>
      <c r="J222" s="14">
        <v>1.4999999999999999E-2</v>
      </c>
      <c r="K222" s="15">
        <f t="shared" si="39"/>
        <v>919.35</v>
      </c>
      <c r="L222" s="16">
        <f t="shared" si="14"/>
        <v>612.9</v>
      </c>
      <c r="M222" s="11">
        <f t="shared" si="28"/>
        <v>863.86027999999999</v>
      </c>
      <c r="N222" s="17">
        <f t="shared" si="15"/>
        <v>-2017.1602799999964</v>
      </c>
      <c r="O222" s="18">
        <f t="shared" si="16"/>
        <v>-3.2911735682819326E-2</v>
      </c>
    </row>
    <row r="223" spans="1:15" hidden="1">
      <c r="A223" s="30" t="s">
        <v>228</v>
      </c>
      <c r="D223" s="11" t="str">
        <f t="shared" si="11"/>
        <v/>
      </c>
      <c r="E223" s="14"/>
      <c r="F223" s="13" t="str">
        <f t="shared" si="12"/>
        <v/>
      </c>
      <c r="G223" s="22"/>
      <c r="H223" s="13" t="str">
        <f t="shared" si="13"/>
        <v/>
      </c>
      <c r="I223" s="11"/>
      <c r="J223" s="14">
        <v>1.4999999999999999E-2</v>
      </c>
      <c r="K223" s="15" t="str">
        <f t="shared" si="39"/>
        <v/>
      </c>
      <c r="L223" s="16">
        <f t="shared" si="14"/>
        <v>0</v>
      </c>
      <c r="M223" s="11" t="str">
        <f t="shared" si="28"/>
        <v/>
      </c>
      <c r="N223" s="17" t="str">
        <f t="shared" si="15"/>
        <v/>
      </c>
      <c r="O223" s="18" t="str">
        <f t="shared" si="16"/>
        <v/>
      </c>
    </row>
    <row r="224" spans="1:15" hidden="1">
      <c r="A224" s="36" t="s">
        <v>229</v>
      </c>
      <c r="B224" s="10">
        <v>44700</v>
      </c>
      <c r="C224" s="10">
        <v>56999</v>
      </c>
      <c r="D224" s="11">
        <f t="shared" si="11"/>
        <v>15414.74</v>
      </c>
      <c r="E224" s="14">
        <v>0.21</v>
      </c>
      <c r="F224" s="13">
        <f t="shared" si="12"/>
        <v>11969.789999999999</v>
      </c>
      <c r="G224" s="22">
        <v>3.5000000000000003E-2</v>
      </c>
      <c r="H224" s="13">
        <f t="shared" si="13"/>
        <v>1994.9650000000001</v>
      </c>
      <c r="I224" s="11">
        <v>595</v>
      </c>
      <c r="J224" s="14">
        <v>1.4999999999999999E-2</v>
      </c>
      <c r="K224" s="15">
        <f t="shared" si="39"/>
        <v>854.98500000000001</v>
      </c>
      <c r="L224" s="16">
        <f t="shared" si="14"/>
        <v>569.99</v>
      </c>
      <c r="M224" s="11">
        <f t="shared" si="28"/>
        <v>802.57621799999993</v>
      </c>
      <c r="N224" s="17">
        <f t="shared" si="15"/>
        <v>-4488.3062179999979</v>
      </c>
      <c r="O224" s="18">
        <f t="shared" si="16"/>
        <v>-7.8743595817470438E-2</v>
      </c>
    </row>
    <row r="225" spans="1:15" hidden="1">
      <c r="A225" s="36" t="s">
        <v>230</v>
      </c>
      <c r="B225" s="10">
        <v>44800</v>
      </c>
      <c r="C225" s="10">
        <v>55949</v>
      </c>
      <c r="D225" s="11">
        <f t="shared" si="11"/>
        <v>15141.74</v>
      </c>
      <c r="E225" s="14">
        <v>0.21</v>
      </c>
      <c r="F225" s="13">
        <f t="shared" si="12"/>
        <v>11749.289999999999</v>
      </c>
      <c r="G225" s="22">
        <v>3.5000000000000003E-2</v>
      </c>
      <c r="H225" s="13">
        <f t="shared" si="13"/>
        <v>1958.2150000000001</v>
      </c>
      <c r="I225" s="11">
        <v>595</v>
      </c>
      <c r="J225" s="14">
        <v>1.4999999999999999E-2</v>
      </c>
      <c r="K225" s="15">
        <f t="shared" si="39"/>
        <v>839.23500000000001</v>
      </c>
      <c r="L225" s="16">
        <f t="shared" si="14"/>
        <v>559.49</v>
      </c>
      <c r="M225" s="11">
        <f t="shared" si="28"/>
        <v>787.58011799999997</v>
      </c>
      <c r="N225" s="17">
        <f t="shared" si="15"/>
        <v>-5339.810117999994</v>
      </c>
      <c r="O225" s="18">
        <f t="shared" si="16"/>
        <v>-9.5440671289924645E-2</v>
      </c>
    </row>
    <row r="226" spans="1:15" hidden="1">
      <c r="A226" s="36" t="s">
        <v>231</v>
      </c>
      <c r="B226" s="10">
        <v>44900</v>
      </c>
      <c r="C226" s="10">
        <v>56740</v>
      </c>
      <c r="D226" s="11">
        <f t="shared" si="11"/>
        <v>15347.4</v>
      </c>
      <c r="E226" s="14">
        <v>0.21</v>
      </c>
      <c r="F226" s="13">
        <f t="shared" si="12"/>
        <v>11915.4</v>
      </c>
      <c r="G226" s="22">
        <v>3.5000000000000003E-2</v>
      </c>
      <c r="H226" s="13">
        <f t="shared" si="13"/>
        <v>1985.9</v>
      </c>
      <c r="I226" s="11">
        <v>595</v>
      </c>
      <c r="J226" s="14">
        <v>1.4999999999999999E-2</v>
      </c>
      <c r="K226" s="15">
        <f t="shared" si="39"/>
        <v>851.1</v>
      </c>
      <c r="L226" s="16">
        <f t="shared" si="14"/>
        <v>567.4</v>
      </c>
      <c r="M226" s="11">
        <f t="shared" si="28"/>
        <v>798.87717999999984</v>
      </c>
      <c r="N226" s="17">
        <f t="shared" si="15"/>
        <v>-4873.677180000006</v>
      </c>
      <c r="O226" s="18">
        <f t="shared" si="16"/>
        <v>-8.5894909763835139E-2</v>
      </c>
    </row>
    <row r="227" spans="1:15" hidden="1">
      <c r="A227" s="36" t="s">
        <v>232</v>
      </c>
      <c r="B227" s="10">
        <v>42200</v>
      </c>
      <c r="C227" s="10">
        <v>61290</v>
      </c>
      <c r="D227" s="13">
        <f t="shared" si="11"/>
        <v>16530.399999999998</v>
      </c>
      <c r="E227" s="14">
        <v>0.21</v>
      </c>
      <c r="F227" s="13">
        <f t="shared" si="12"/>
        <v>12870.9</v>
      </c>
      <c r="G227" s="22">
        <v>3.5000000000000003E-2</v>
      </c>
      <c r="H227" s="13">
        <f t="shared" si="13"/>
        <v>2145.15</v>
      </c>
      <c r="I227" s="11">
        <v>595</v>
      </c>
      <c r="J227" s="14">
        <v>1.4999999999999999E-2</v>
      </c>
      <c r="K227" s="15">
        <f t="shared" si="39"/>
        <v>919.35</v>
      </c>
      <c r="L227" s="16">
        <f t="shared" si="14"/>
        <v>612.9</v>
      </c>
      <c r="M227" s="11">
        <f t="shared" si="28"/>
        <v>863.86027999999999</v>
      </c>
      <c r="N227" s="17">
        <f t="shared" si="15"/>
        <v>1082.8397200000036</v>
      </c>
      <c r="O227" s="18">
        <f t="shared" si="16"/>
        <v>1.7667477891988963E-2</v>
      </c>
    </row>
    <row r="228" spans="1:15" hidden="1">
      <c r="A228" s="36" t="s">
        <v>233</v>
      </c>
      <c r="B228" s="10">
        <v>41700</v>
      </c>
      <c r="C228" s="10">
        <v>61290</v>
      </c>
      <c r="D228" s="13">
        <f t="shared" si="11"/>
        <v>16530.399999999998</v>
      </c>
      <c r="E228" s="14">
        <v>0.21</v>
      </c>
      <c r="F228" s="13">
        <f t="shared" si="12"/>
        <v>12870.9</v>
      </c>
      <c r="G228" s="22">
        <v>3.5000000000000003E-2</v>
      </c>
      <c r="H228" s="13">
        <f t="shared" si="13"/>
        <v>2145.15</v>
      </c>
      <c r="I228" s="11">
        <v>595</v>
      </c>
      <c r="J228" s="14">
        <v>1.4999999999999999E-2</v>
      </c>
      <c r="K228" s="15">
        <f t="shared" si="39"/>
        <v>919.35</v>
      </c>
      <c r="L228" s="16">
        <f t="shared" si="14"/>
        <v>612.9</v>
      </c>
      <c r="M228" s="11">
        <f t="shared" si="28"/>
        <v>863.86027999999999</v>
      </c>
      <c r="N228" s="17">
        <f t="shared" si="15"/>
        <v>1582.8397200000036</v>
      </c>
      <c r="O228" s="18">
        <f t="shared" si="16"/>
        <v>2.582541556534514E-2</v>
      </c>
    </row>
    <row r="229" spans="1:15" hidden="1">
      <c r="A229" s="36" t="s">
        <v>234</v>
      </c>
      <c r="B229" s="10">
        <v>52800</v>
      </c>
      <c r="C229" s="10">
        <v>56999</v>
      </c>
      <c r="D229" s="11">
        <f t="shared" si="11"/>
        <v>15414.74</v>
      </c>
      <c r="E229" s="14">
        <v>0.21</v>
      </c>
      <c r="F229" s="13">
        <f t="shared" si="12"/>
        <v>11969.789999999999</v>
      </c>
      <c r="G229" s="22">
        <v>3.5000000000000003E-2</v>
      </c>
      <c r="H229" s="13">
        <f t="shared" si="13"/>
        <v>1994.9650000000001</v>
      </c>
      <c r="I229" s="11">
        <v>595</v>
      </c>
      <c r="J229" s="14">
        <v>1.4999999999999999E-2</v>
      </c>
      <c r="K229" s="15">
        <f t="shared" si="39"/>
        <v>854.98500000000001</v>
      </c>
      <c r="L229" s="16">
        <f t="shared" si="14"/>
        <v>569.99</v>
      </c>
      <c r="M229" s="11">
        <f t="shared" si="28"/>
        <v>802.57621799999993</v>
      </c>
      <c r="N229" s="17">
        <f t="shared" si="15"/>
        <v>-12588.306218000012</v>
      </c>
      <c r="O229" s="18">
        <f t="shared" si="16"/>
        <v>-0.22085135209389661</v>
      </c>
    </row>
    <row r="230" spans="1:15" hidden="1">
      <c r="A230" s="36" t="s">
        <v>235</v>
      </c>
      <c r="B230" s="10">
        <v>52700</v>
      </c>
      <c r="C230" s="10">
        <v>55949</v>
      </c>
      <c r="D230" s="11">
        <f t="shared" si="11"/>
        <v>15141.74</v>
      </c>
      <c r="E230" s="14">
        <v>0.21</v>
      </c>
      <c r="F230" s="13">
        <f t="shared" si="12"/>
        <v>11749.289999999999</v>
      </c>
      <c r="G230" s="22">
        <v>3.5000000000000003E-2</v>
      </c>
      <c r="H230" s="13">
        <f t="shared" si="13"/>
        <v>1958.2150000000001</v>
      </c>
      <c r="I230" s="11">
        <v>595</v>
      </c>
      <c r="J230" s="14">
        <v>1.4999999999999999E-2</v>
      </c>
      <c r="K230" s="15">
        <f t="shared" si="39"/>
        <v>839.23500000000001</v>
      </c>
      <c r="L230" s="16">
        <f t="shared" si="14"/>
        <v>559.49</v>
      </c>
      <c r="M230" s="11">
        <f t="shared" si="28"/>
        <v>787.58011799999997</v>
      </c>
      <c r="N230" s="17">
        <f t="shared" si="15"/>
        <v>-13239.810118000009</v>
      </c>
      <c r="O230" s="18">
        <f t="shared" si="16"/>
        <v>-0.23664069273802943</v>
      </c>
    </row>
    <row r="231" spans="1:15" hidden="1">
      <c r="A231" s="36" t="s">
        <v>236</v>
      </c>
      <c r="B231" s="10">
        <v>56600</v>
      </c>
      <c r="C231" s="10">
        <v>56740</v>
      </c>
      <c r="D231" s="11">
        <f t="shared" si="11"/>
        <v>15347.4</v>
      </c>
      <c r="E231" s="14">
        <v>0.21</v>
      </c>
      <c r="F231" s="13">
        <f t="shared" si="12"/>
        <v>11915.4</v>
      </c>
      <c r="G231" s="22">
        <v>3.5000000000000003E-2</v>
      </c>
      <c r="H231" s="13">
        <f t="shared" si="13"/>
        <v>1985.9</v>
      </c>
      <c r="I231" s="11">
        <v>595</v>
      </c>
      <c r="J231" s="14">
        <v>1.4999999999999999E-2</v>
      </c>
      <c r="K231" s="15">
        <f t="shared" si="39"/>
        <v>851.1</v>
      </c>
      <c r="L231" s="16">
        <f t="shared" si="14"/>
        <v>567.4</v>
      </c>
      <c r="M231" s="11">
        <f t="shared" si="28"/>
        <v>798.87717999999984</v>
      </c>
      <c r="N231" s="17">
        <f t="shared" si="15"/>
        <v>-16573.677179999984</v>
      </c>
      <c r="O231" s="18">
        <f t="shared" si="16"/>
        <v>-0.29209864610504027</v>
      </c>
    </row>
    <row r="232" spans="1:15" hidden="1">
      <c r="A232" s="36" t="s">
        <v>237</v>
      </c>
      <c r="B232" s="10">
        <v>55700</v>
      </c>
      <c r="C232" s="10">
        <v>61290</v>
      </c>
      <c r="D232" s="13">
        <f t="shared" si="11"/>
        <v>16530.399999999998</v>
      </c>
      <c r="E232" s="14">
        <v>0.21</v>
      </c>
      <c r="F232" s="13">
        <f t="shared" si="12"/>
        <v>12870.9</v>
      </c>
      <c r="G232" s="22">
        <v>3.5000000000000003E-2</v>
      </c>
      <c r="H232" s="13">
        <f t="shared" si="13"/>
        <v>2145.15</v>
      </c>
      <c r="I232" s="11">
        <v>595</v>
      </c>
      <c r="J232" s="14">
        <v>1.4999999999999999E-2</v>
      </c>
      <c r="K232" s="15">
        <f t="shared" si="39"/>
        <v>919.35</v>
      </c>
      <c r="L232" s="16">
        <f t="shared" si="14"/>
        <v>612.9</v>
      </c>
      <c r="M232" s="11">
        <f t="shared" si="28"/>
        <v>863.86027999999999</v>
      </c>
      <c r="N232" s="17">
        <f t="shared" si="15"/>
        <v>-12417.160279999982</v>
      </c>
      <c r="O232" s="18">
        <f t="shared" si="16"/>
        <v>-0.20259683928862754</v>
      </c>
    </row>
    <row r="233" spans="1:15" hidden="1">
      <c r="A233" s="36" t="s">
        <v>238</v>
      </c>
      <c r="B233" s="10">
        <v>59700</v>
      </c>
      <c r="C233" s="10">
        <v>61290</v>
      </c>
      <c r="D233" s="13">
        <f t="shared" si="11"/>
        <v>16530.399999999998</v>
      </c>
      <c r="E233" s="14">
        <v>0.21</v>
      </c>
      <c r="F233" s="13">
        <f t="shared" si="12"/>
        <v>12870.9</v>
      </c>
      <c r="G233" s="22">
        <v>3.5000000000000003E-2</v>
      </c>
      <c r="H233" s="13">
        <f t="shared" si="13"/>
        <v>2145.15</v>
      </c>
      <c r="I233" s="11">
        <v>595</v>
      </c>
      <c r="J233" s="14">
        <v>1.4999999999999999E-2</v>
      </c>
      <c r="K233" s="15">
        <f t="shared" si="39"/>
        <v>919.35</v>
      </c>
      <c r="L233" s="16">
        <f t="shared" si="14"/>
        <v>612.9</v>
      </c>
      <c r="M233" s="11">
        <f t="shared" si="28"/>
        <v>863.86027999999999</v>
      </c>
      <c r="N233" s="17">
        <f t="shared" si="15"/>
        <v>-16417.160279999982</v>
      </c>
      <c r="O233" s="18">
        <f t="shared" si="16"/>
        <v>-0.26786034067547693</v>
      </c>
    </row>
    <row r="234" spans="1:15" hidden="1">
      <c r="A234" s="25" t="s">
        <v>239</v>
      </c>
      <c r="D234" s="13" t="str">
        <f t="shared" si="11"/>
        <v/>
      </c>
      <c r="E234" s="14"/>
      <c r="F234" s="13" t="str">
        <f t="shared" si="12"/>
        <v/>
      </c>
      <c r="G234" s="22"/>
      <c r="H234" s="13" t="str">
        <f t="shared" si="13"/>
        <v/>
      </c>
      <c r="I234" s="11"/>
      <c r="J234" s="14">
        <v>1.4999999999999999E-2</v>
      </c>
      <c r="K234" s="15" t="str">
        <f t="shared" si="39"/>
        <v/>
      </c>
      <c r="L234" s="16">
        <f t="shared" si="14"/>
        <v>0</v>
      </c>
      <c r="M234" s="11" t="str">
        <f t="shared" si="28"/>
        <v/>
      </c>
      <c r="N234" s="17" t="str">
        <f t="shared" si="15"/>
        <v/>
      </c>
      <c r="O234" s="18" t="str">
        <f t="shared" si="16"/>
        <v/>
      </c>
    </row>
    <row r="235" spans="1:15" hidden="1">
      <c r="A235" s="36" t="s">
        <v>240</v>
      </c>
      <c r="B235" s="10">
        <v>54100</v>
      </c>
      <c r="C235" s="10">
        <v>79990</v>
      </c>
      <c r="D235" s="13">
        <f t="shared" si="11"/>
        <v>21392.399999999998</v>
      </c>
      <c r="E235" s="14">
        <v>0.21</v>
      </c>
      <c r="F235" s="13">
        <f t="shared" si="12"/>
        <v>16797.899999999998</v>
      </c>
      <c r="G235" s="22">
        <v>3.5000000000000003E-2</v>
      </c>
      <c r="H235" s="13">
        <f t="shared" si="13"/>
        <v>2799.65</v>
      </c>
      <c r="I235" s="11">
        <v>595</v>
      </c>
      <c r="J235" s="14">
        <v>1.4999999999999999E-2</v>
      </c>
      <c r="K235" s="15">
        <f t="shared" si="39"/>
        <v>1199.8499999999999</v>
      </c>
      <c r="L235" s="16">
        <f t="shared" si="14"/>
        <v>799.9</v>
      </c>
      <c r="M235" s="11">
        <f t="shared" si="28"/>
        <v>1130.9336799999999</v>
      </c>
      <c r="N235" s="17">
        <f t="shared" si="15"/>
        <v>2566.7663200000097</v>
      </c>
      <c r="O235" s="18">
        <f t="shared" si="16"/>
        <v>3.2088590073759339E-2</v>
      </c>
    </row>
    <row r="236" spans="1:15" hidden="1">
      <c r="A236" s="36" t="s">
        <v>241</v>
      </c>
      <c r="B236" s="10">
        <v>53600</v>
      </c>
      <c r="C236" s="10">
        <v>79990</v>
      </c>
      <c r="D236" s="13">
        <f t="shared" si="11"/>
        <v>21392.399999999998</v>
      </c>
      <c r="E236" s="14">
        <v>0.21</v>
      </c>
      <c r="F236" s="13">
        <f t="shared" si="12"/>
        <v>16797.899999999998</v>
      </c>
      <c r="G236" s="22">
        <v>3.5000000000000003E-2</v>
      </c>
      <c r="H236" s="13">
        <f t="shared" si="13"/>
        <v>2799.65</v>
      </c>
      <c r="I236" s="11">
        <v>595</v>
      </c>
      <c r="J236" s="14">
        <v>1.4999999999999999E-2</v>
      </c>
      <c r="K236" s="15">
        <f t="shared" si="39"/>
        <v>1199.8499999999999</v>
      </c>
      <c r="L236" s="16">
        <f t="shared" si="14"/>
        <v>799.9</v>
      </c>
      <c r="M236" s="11">
        <f t="shared" si="28"/>
        <v>1130.9336799999999</v>
      </c>
      <c r="N236" s="17">
        <f t="shared" si="15"/>
        <v>3066.7663200000097</v>
      </c>
      <c r="O236" s="18">
        <f t="shared" si="16"/>
        <v>3.8339371421427799E-2</v>
      </c>
    </row>
    <row r="237" spans="1:15" hidden="1">
      <c r="A237" s="36" t="s">
        <v>242</v>
      </c>
      <c r="B237" s="10">
        <v>53600</v>
      </c>
      <c r="C237" s="10">
        <v>79990</v>
      </c>
      <c r="D237" s="13">
        <f t="shared" si="11"/>
        <v>21392.399999999998</v>
      </c>
      <c r="E237" s="14">
        <v>0.21</v>
      </c>
      <c r="F237" s="13">
        <f t="shared" si="12"/>
        <v>16797.899999999998</v>
      </c>
      <c r="G237" s="22">
        <v>3.5000000000000003E-2</v>
      </c>
      <c r="H237" s="13">
        <f t="shared" si="13"/>
        <v>2799.65</v>
      </c>
      <c r="I237" s="11">
        <v>595</v>
      </c>
      <c r="J237" s="14">
        <v>1.4999999999999999E-2</v>
      </c>
      <c r="K237" s="15">
        <f t="shared" si="39"/>
        <v>1199.8499999999999</v>
      </c>
      <c r="L237" s="16">
        <f t="shared" si="14"/>
        <v>799.9</v>
      </c>
      <c r="M237" s="11">
        <f t="shared" si="28"/>
        <v>1130.9336799999999</v>
      </c>
      <c r="N237" s="17">
        <f t="shared" si="15"/>
        <v>3066.7663200000097</v>
      </c>
      <c r="O237" s="18">
        <f t="shared" si="16"/>
        <v>3.8339371421427799E-2</v>
      </c>
    </row>
    <row r="238" spans="1:15" hidden="1">
      <c r="A238" s="36" t="s">
        <v>243</v>
      </c>
      <c r="B238" s="10">
        <v>53600</v>
      </c>
      <c r="C238" s="10">
        <v>79990</v>
      </c>
      <c r="D238" s="13">
        <f t="shared" si="11"/>
        <v>21392.399999999998</v>
      </c>
      <c r="E238" s="14">
        <v>0.21</v>
      </c>
      <c r="F238" s="13">
        <f t="shared" si="12"/>
        <v>16797.899999999998</v>
      </c>
      <c r="G238" s="22">
        <v>3.5000000000000003E-2</v>
      </c>
      <c r="H238" s="13">
        <f t="shared" si="13"/>
        <v>2799.65</v>
      </c>
      <c r="I238" s="11">
        <v>595</v>
      </c>
      <c r="J238" s="14">
        <v>1.4999999999999999E-2</v>
      </c>
      <c r="K238" s="15">
        <f t="shared" si="39"/>
        <v>1199.8499999999999</v>
      </c>
      <c r="L238" s="16">
        <f t="shared" si="14"/>
        <v>799.9</v>
      </c>
      <c r="M238" s="11">
        <f t="shared" si="28"/>
        <v>1130.9336799999999</v>
      </c>
      <c r="N238" s="17">
        <f t="shared" si="15"/>
        <v>3066.7663200000097</v>
      </c>
      <c r="O238" s="18">
        <f t="shared" ref="O238:O466" si="40">IFERROR((N238/C238)*100%," ")</f>
        <v>3.8339371421427799E-2</v>
      </c>
    </row>
    <row r="239" spans="1:15" hidden="1">
      <c r="A239" s="36" t="s">
        <v>244</v>
      </c>
      <c r="B239" s="10">
        <v>64000</v>
      </c>
      <c r="C239" s="10">
        <v>94990</v>
      </c>
      <c r="D239" s="13">
        <f t="shared" si="11"/>
        <v>25292.399999999998</v>
      </c>
      <c r="E239" s="14">
        <v>0.21</v>
      </c>
      <c r="F239" s="13">
        <f t="shared" si="12"/>
        <v>19947.899999999998</v>
      </c>
      <c r="G239" s="22">
        <v>3.5000000000000003E-2</v>
      </c>
      <c r="H239" s="13">
        <f t="shared" si="13"/>
        <v>3324.65</v>
      </c>
      <c r="I239" s="11">
        <v>595</v>
      </c>
      <c r="J239" s="14">
        <v>1.4999999999999999E-2</v>
      </c>
      <c r="K239" s="15">
        <f t="shared" si="39"/>
        <v>1424.85</v>
      </c>
      <c r="L239" s="16">
        <f t="shared" si="14"/>
        <v>949.9</v>
      </c>
      <c r="M239" s="11">
        <f t="shared" si="28"/>
        <v>1345.1636799999999</v>
      </c>
      <c r="N239" s="17">
        <f t="shared" si="15"/>
        <v>3402.5363200000138</v>
      </c>
      <c r="O239" s="18">
        <f t="shared" si="40"/>
        <v>3.5819942309716961E-2</v>
      </c>
    </row>
    <row r="240" spans="1:15" hidden="1">
      <c r="A240" s="36" t="s">
        <v>245</v>
      </c>
      <c r="B240" s="10">
        <v>65800</v>
      </c>
      <c r="C240" s="10">
        <v>94990</v>
      </c>
      <c r="D240" s="13">
        <f t="shared" si="11"/>
        <v>25292.399999999998</v>
      </c>
      <c r="E240" s="14">
        <v>0.21</v>
      </c>
      <c r="F240" s="13">
        <f t="shared" si="12"/>
        <v>19947.899999999998</v>
      </c>
      <c r="G240" s="22">
        <v>3.5000000000000003E-2</v>
      </c>
      <c r="H240" s="13">
        <f t="shared" si="13"/>
        <v>3324.65</v>
      </c>
      <c r="I240" s="11">
        <v>595</v>
      </c>
      <c r="J240" s="14">
        <v>1.4999999999999999E-2</v>
      </c>
      <c r="K240" s="15">
        <f t="shared" si="39"/>
        <v>1424.85</v>
      </c>
      <c r="L240" s="16">
        <f t="shared" si="14"/>
        <v>949.9</v>
      </c>
      <c r="M240" s="11">
        <f t="shared" si="28"/>
        <v>1345.1636799999999</v>
      </c>
      <c r="N240" s="17">
        <f t="shared" si="15"/>
        <v>1602.5363200000138</v>
      </c>
      <c r="O240" s="18">
        <f t="shared" si="40"/>
        <v>1.6870579218865291E-2</v>
      </c>
    </row>
    <row r="241" spans="1:15" hidden="1">
      <c r="A241" s="36" t="s">
        <v>246</v>
      </c>
      <c r="B241" s="10">
        <v>62200</v>
      </c>
      <c r="C241" s="10">
        <v>92590</v>
      </c>
      <c r="D241" s="13">
        <f t="shared" si="11"/>
        <v>24668.399999999998</v>
      </c>
      <c r="E241" s="14">
        <v>0.21</v>
      </c>
      <c r="F241" s="13">
        <f t="shared" si="12"/>
        <v>19443.899999999998</v>
      </c>
      <c r="G241" s="22">
        <v>3.5000000000000003E-2</v>
      </c>
      <c r="H241" s="13">
        <f t="shared" si="13"/>
        <v>3240.65</v>
      </c>
      <c r="I241" s="11">
        <v>595</v>
      </c>
      <c r="J241" s="14">
        <v>1.4999999999999999E-2</v>
      </c>
      <c r="K241" s="15">
        <f t="shared" si="39"/>
        <v>1388.85</v>
      </c>
      <c r="L241" s="16">
        <f t="shared" si="14"/>
        <v>925.9</v>
      </c>
      <c r="M241" s="11">
        <f t="shared" si="28"/>
        <v>1310.88688</v>
      </c>
      <c r="N241" s="17">
        <f t="shared" si="15"/>
        <v>3484.8131200000062</v>
      </c>
      <c r="O241" s="18">
        <f t="shared" si="40"/>
        <v>3.7637035532994988E-2</v>
      </c>
    </row>
    <row r="242" spans="1:15" hidden="1">
      <c r="A242" s="36" t="s">
        <v>247</v>
      </c>
      <c r="B242" s="10">
        <v>65800</v>
      </c>
      <c r="C242" s="10">
        <v>92590</v>
      </c>
      <c r="D242" s="13">
        <f t="shared" si="11"/>
        <v>24668.399999999998</v>
      </c>
      <c r="E242" s="14">
        <v>0.21</v>
      </c>
      <c r="F242" s="13">
        <f t="shared" si="12"/>
        <v>19443.899999999998</v>
      </c>
      <c r="G242" s="22">
        <v>3.5000000000000003E-2</v>
      </c>
      <c r="H242" s="13">
        <f t="shared" si="13"/>
        <v>3240.65</v>
      </c>
      <c r="I242" s="11">
        <v>595</v>
      </c>
      <c r="J242" s="14">
        <v>1.4999999999999999E-2</v>
      </c>
      <c r="K242" s="15">
        <f t="shared" si="39"/>
        <v>1388.85</v>
      </c>
      <c r="L242" s="16">
        <f t="shared" si="14"/>
        <v>925.9</v>
      </c>
      <c r="M242" s="11">
        <f t="shared" si="28"/>
        <v>1310.88688</v>
      </c>
      <c r="N242" s="17">
        <f t="shared" si="15"/>
        <v>-115.18687999999383</v>
      </c>
      <c r="O242" s="18">
        <f t="shared" si="40"/>
        <v>-1.244053137487783E-3</v>
      </c>
    </row>
    <row r="243" spans="1:15" hidden="1">
      <c r="A243" s="36" t="s">
        <v>248</v>
      </c>
      <c r="C243" s="10">
        <v>94990</v>
      </c>
      <c r="D243" s="13">
        <f t="shared" si="11"/>
        <v>25292.399999999998</v>
      </c>
      <c r="E243" s="14">
        <v>0.21</v>
      </c>
      <c r="F243" s="13">
        <f t="shared" si="12"/>
        <v>19947.899999999998</v>
      </c>
      <c r="G243" s="22">
        <v>3.5000000000000003E-2</v>
      </c>
      <c r="H243" s="13">
        <f t="shared" si="13"/>
        <v>3324.65</v>
      </c>
      <c r="I243" s="11">
        <v>595</v>
      </c>
      <c r="J243" s="14">
        <v>1.4999999999999999E-2</v>
      </c>
      <c r="K243" s="15">
        <f t="shared" si="39"/>
        <v>1424.85</v>
      </c>
      <c r="L243" s="16">
        <f t="shared" si="14"/>
        <v>949.9</v>
      </c>
      <c r="M243" s="11">
        <f t="shared" si="28"/>
        <v>1345.1636799999999</v>
      </c>
      <c r="N243" s="17">
        <f t="shared" si="15"/>
        <v>67402.536319999999</v>
      </c>
      <c r="O243" s="18">
        <f t="shared" si="40"/>
        <v>0.70957507442888723</v>
      </c>
    </row>
    <row r="244" spans="1:15" hidden="1">
      <c r="A244" s="30" t="s">
        <v>249</v>
      </c>
      <c r="D244" s="11" t="str">
        <f t="shared" si="11"/>
        <v/>
      </c>
      <c r="E244" s="14"/>
      <c r="F244" s="13" t="str">
        <f t="shared" si="12"/>
        <v/>
      </c>
      <c r="G244" s="14"/>
      <c r="H244" s="13" t="str">
        <f t="shared" si="13"/>
        <v/>
      </c>
      <c r="I244" s="11"/>
      <c r="J244" s="14">
        <v>1.4999999999999999E-2</v>
      </c>
      <c r="K244" s="15" t="str">
        <f t="shared" si="39"/>
        <v/>
      </c>
      <c r="L244" s="16">
        <f t="shared" si="14"/>
        <v>0</v>
      </c>
      <c r="M244" s="11" t="str">
        <f t="shared" si="28"/>
        <v/>
      </c>
      <c r="N244" s="17" t="str">
        <f t="shared" si="15"/>
        <v/>
      </c>
      <c r="O244" s="18" t="str">
        <f t="shared" si="40"/>
        <v/>
      </c>
    </row>
    <row r="245" spans="1:15" hidden="1">
      <c r="A245" s="36" t="s">
        <v>250</v>
      </c>
      <c r="B245" s="10">
        <v>76200</v>
      </c>
      <c r="D245" s="11" t="str">
        <f t="shared" si="11"/>
        <v/>
      </c>
      <c r="E245" s="14"/>
      <c r="F245" s="13" t="str">
        <f t="shared" si="12"/>
        <v/>
      </c>
      <c r="G245" s="14"/>
      <c r="H245" s="13" t="str">
        <f t="shared" si="13"/>
        <v/>
      </c>
      <c r="I245" s="11"/>
      <c r="J245" s="14">
        <v>1.4999999999999999E-2</v>
      </c>
      <c r="K245" s="15" t="str">
        <f t="shared" si="39"/>
        <v/>
      </c>
      <c r="L245" s="16">
        <f t="shared" si="14"/>
        <v>0</v>
      </c>
      <c r="M245" s="11" t="str">
        <f t="shared" si="28"/>
        <v/>
      </c>
      <c r="N245" s="17" t="str">
        <f t="shared" si="15"/>
        <v/>
      </c>
      <c r="O245" s="18" t="str">
        <f t="shared" si="40"/>
        <v/>
      </c>
    </row>
    <row r="246" spans="1:15" hidden="1">
      <c r="A246" s="36" t="s">
        <v>251</v>
      </c>
      <c r="B246" s="10">
        <v>77200</v>
      </c>
      <c r="D246" s="11" t="str">
        <f t="shared" si="11"/>
        <v/>
      </c>
      <c r="E246" s="14"/>
      <c r="F246" s="13" t="str">
        <f t="shared" si="12"/>
        <v/>
      </c>
      <c r="G246" s="14"/>
      <c r="H246" s="13" t="str">
        <f t="shared" si="13"/>
        <v/>
      </c>
      <c r="I246" s="11"/>
      <c r="J246" s="14">
        <v>1.4999999999999999E-2</v>
      </c>
      <c r="K246" s="15" t="str">
        <f t="shared" si="39"/>
        <v/>
      </c>
      <c r="L246" s="16">
        <f t="shared" si="14"/>
        <v>0</v>
      </c>
      <c r="M246" s="11" t="str">
        <f t="shared" si="28"/>
        <v/>
      </c>
      <c r="N246" s="17" t="str">
        <f t="shared" si="15"/>
        <v/>
      </c>
      <c r="O246" s="18" t="str">
        <f t="shared" si="40"/>
        <v/>
      </c>
    </row>
    <row r="247" spans="1:15" hidden="1">
      <c r="A247" s="8" t="s">
        <v>252</v>
      </c>
      <c r="D247" s="13" t="str">
        <f t="shared" si="11"/>
        <v/>
      </c>
      <c r="E247" s="14"/>
      <c r="F247" s="13" t="str">
        <f t="shared" si="12"/>
        <v/>
      </c>
      <c r="G247" s="22"/>
      <c r="H247" s="13" t="str">
        <f t="shared" si="13"/>
        <v/>
      </c>
      <c r="I247" s="11"/>
      <c r="J247" s="14">
        <v>1.4999999999999999E-2</v>
      </c>
      <c r="K247" s="15" t="str">
        <f t="shared" si="39"/>
        <v/>
      </c>
      <c r="L247" s="16">
        <f t="shared" si="14"/>
        <v>0</v>
      </c>
      <c r="M247" s="11" t="str">
        <f t="shared" si="28"/>
        <v/>
      </c>
      <c r="N247" s="17" t="str">
        <f t="shared" si="15"/>
        <v/>
      </c>
      <c r="O247" s="18" t="str">
        <f t="shared" si="40"/>
        <v/>
      </c>
    </row>
    <row r="248" spans="1:15" hidden="1">
      <c r="A248" s="27" t="s">
        <v>253</v>
      </c>
      <c r="B248" s="10">
        <v>91100</v>
      </c>
      <c r="C248" s="10">
        <v>128199</v>
      </c>
      <c r="D248" s="13">
        <f t="shared" si="11"/>
        <v>33926.74</v>
      </c>
      <c r="E248" s="14">
        <v>0.21</v>
      </c>
      <c r="F248" s="13">
        <f t="shared" si="12"/>
        <v>26921.789999999997</v>
      </c>
      <c r="G248" s="22">
        <v>3.5000000000000003E-2</v>
      </c>
      <c r="H248" s="13">
        <f t="shared" si="13"/>
        <v>4486.9650000000001</v>
      </c>
      <c r="I248" s="11">
        <v>595</v>
      </c>
      <c r="J248" s="14">
        <v>1.4999999999999999E-2</v>
      </c>
      <c r="K248" s="15">
        <f t="shared" si="39"/>
        <v>1922.9849999999999</v>
      </c>
      <c r="L248" s="16">
        <f t="shared" si="14"/>
        <v>1281.99</v>
      </c>
      <c r="M248" s="11">
        <f t="shared" si="28"/>
        <v>1819.454618</v>
      </c>
      <c r="N248" s="17">
        <f t="shared" si="15"/>
        <v>70.815382000000682</v>
      </c>
      <c r="O248" s="18">
        <f t="shared" si="40"/>
        <v>5.5238638366914472E-4</v>
      </c>
    </row>
    <row r="249" spans="1:15" hidden="1">
      <c r="A249" s="27" t="s">
        <v>254</v>
      </c>
      <c r="B249" s="10">
        <v>91100</v>
      </c>
      <c r="C249" s="10">
        <v>128199</v>
      </c>
      <c r="D249" s="13">
        <f t="shared" si="11"/>
        <v>33926.74</v>
      </c>
      <c r="E249" s="14">
        <v>0.21</v>
      </c>
      <c r="F249" s="13">
        <f t="shared" si="12"/>
        <v>26921.789999999997</v>
      </c>
      <c r="G249" s="22">
        <v>3.5000000000000003E-2</v>
      </c>
      <c r="H249" s="13">
        <f t="shared" si="13"/>
        <v>4486.9650000000001</v>
      </c>
      <c r="I249" s="11">
        <v>595</v>
      </c>
      <c r="J249" s="14">
        <v>1.4999999999999999E-2</v>
      </c>
      <c r="K249" s="15">
        <f t="shared" si="39"/>
        <v>1922.9849999999999</v>
      </c>
      <c r="L249" s="16">
        <f t="shared" si="14"/>
        <v>1281.99</v>
      </c>
      <c r="M249" s="11">
        <f t="shared" si="28"/>
        <v>1819.454618</v>
      </c>
      <c r="N249" s="17">
        <f t="shared" si="15"/>
        <v>70.815382000000682</v>
      </c>
      <c r="O249" s="18">
        <f t="shared" si="40"/>
        <v>5.5238638366914472E-4</v>
      </c>
    </row>
    <row r="250" spans="1:15" hidden="1">
      <c r="A250" s="27" t="s">
        <v>255</v>
      </c>
      <c r="B250" s="10">
        <v>100300</v>
      </c>
      <c r="C250" s="10">
        <v>128199</v>
      </c>
      <c r="D250" s="13">
        <f t="shared" si="11"/>
        <v>33926.74</v>
      </c>
      <c r="E250" s="14">
        <v>0.21</v>
      </c>
      <c r="F250" s="13">
        <f t="shared" si="12"/>
        <v>26921.789999999997</v>
      </c>
      <c r="G250" s="22">
        <v>3.5000000000000003E-2</v>
      </c>
      <c r="H250" s="13">
        <f t="shared" si="13"/>
        <v>4486.9650000000001</v>
      </c>
      <c r="I250" s="11">
        <v>595</v>
      </c>
      <c r="J250" s="14">
        <v>1.4999999999999999E-2</v>
      </c>
      <c r="K250" s="15">
        <f t="shared" si="39"/>
        <v>1922.9849999999999</v>
      </c>
      <c r="L250" s="16">
        <f t="shared" si="14"/>
        <v>1281.99</v>
      </c>
      <c r="M250" s="11">
        <f t="shared" si="28"/>
        <v>1819.454618</v>
      </c>
      <c r="N250" s="17">
        <f t="shared" si="15"/>
        <v>-9129.1846179999702</v>
      </c>
      <c r="O250" s="18">
        <f t="shared" si="40"/>
        <v>-7.1211043908298591E-2</v>
      </c>
    </row>
    <row r="251" spans="1:15" hidden="1">
      <c r="A251" s="27" t="s">
        <v>256</v>
      </c>
      <c r="B251" s="10">
        <v>99300</v>
      </c>
      <c r="C251" s="10">
        <v>128199</v>
      </c>
      <c r="D251" s="13">
        <f t="shared" si="11"/>
        <v>33926.74</v>
      </c>
      <c r="E251" s="14">
        <v>0.21</v>
      </c>
      <c r="F251" s="13">
        <f t="shared" si="12"/>
        <v>26921.789999999997</v>
      </c>
      <c r="G251" s="22">
        <v>3.5000000000000003E-2</v>
      </c>
      <c r="H251" s="13">
        <f t="shared" si="13"/>
        <v>4486.9650000000001</v>
      </c>
      <c r="I251" s="11">
        <v>595</v>
      </c>
      <c r="J251" s="14">
        <v>1.4999999999999999E-2</v>
      </c>
      <c r="K251" s="15">
        <f t="shared" si="39"/>
        <v>1922.9849999999999</v>
      </c>
      <c r="L251" s="16">
        <f t="shared" si="14"/>
        <v>1281.99</v>
      </c>
      <c r="M251" s="11">
        <f t="shared" si="28"/>
        <v>1819.454618</v>
      </c>
      <c r="N251" s="17">
        <f t="shared" si="15"/>
        <v>-8129.1846179999702</v>
      </c>
      <c r="O251" s="18">
        <f t="shared" si="40"/>
        <v>-6.3410671050475986E-2</v>
      </c>
    </row>
    <row r="252" spans="1:15" hidden="1">
      <c r="A252" s="27" t="s">
        <v>257</v>
      </c>
      <c r="B252" s="10">
        <v>100300</v>
      </c>
      <c r="C252" s="10">
        <v>128199</v>
      </c>
      <c r="D252" s="13">
        <f t="shared" si="11"/>
        <v>33926.74</v>
      </c>
      <c r="E252" s="14">
        <v>0.21</v>
      </c>
      <c r="F252" s="13">
        <f t="shared" si="12"/>
        <v>26921.789999999997</v>
      </c>
      <c r="G252" s="22">
        <v>3.5000000000000003E-2</v>
      </c>
      <c r="H252" s="13">
        <f t="shared" si="13"/>
        <v>4486.9650000000001</v>
      </c>
      <c r="I252" s="11">
        <v>595</v>
      </c>
      <c r="J252" s="14">
        <v>1.4999999999999999E-2</v>
      </c>
      <c r="K252" s="15">
        <f t="shared" si="39"/>
        <v>1922.9849999999999</v>
      </c>
      <c r="L252" s="16">
        <f t="shared" si="14"/>
        <v>1281.99</v>
      </c>
      <c r="M252" s="11">
        <f t="shared" si="28"/>
        <v>1819.454618</v>
      </c>
      <c r="N252" s="17">
        <f t="shared" si="15"/>
        <v>-9129.1846179999702</v>
      </c>
      <c r="O252" s="18">
        <f t="shared" si="40"/>
        <v>-7.1211043908298591E-2</v>
      </c>
    </row>
    <row r="253" spans="1:15" hidden="1">
      <c r="A253" s="27" t="s">
        <v>258</v>
      </c>
      <c r="B253" s="10">
        <v>99800</v>
      </c>
      <c r="C253" s="10">
        <v>128199</v>
      </c>
      <c r="D253" s="13">
        <f t="shared" si="11"/>
        <v>33926.74</v>
      </c>
      <c r="E253" s="14">
        <v>0.21</v>
      </c>
      <c r="F253" s="13">
        <f t="shared" si="12"/>
        <v>26921.789999999997</v>
      </c>
      <c r="G253" s="22">
        <v>3.5000000000000003E-2</v>
      </c>
      <c r="H253" s="13">
        <f t="shared" si="13"/>
        <v>4486.9650000000001</v>
      </c>
      <c r="I253" s="11">
        <v>595</v>
      </c>
      <c r="J253" s="14">
        <v>1.4999999999999999E-2</v>
      </c>
      <c r="K253" s="15">
        <f t="shared" si="39"/>
        <v>1922.9849999999999</v>
      </c>
      <c r="L253" s="16">
        <f t="shared" si="14"/>
        <v>1281.99</v>
      </c>
      <c r="M253" s="11">
        <f t="shared" si="28"/>
        <v>1819.454618</v>
      </c>
      <c r="N253" s="17">
        <f t="shared" si="15"/>
        <v>-8629.1846179999702</v>
      </c>
      <c r="O253" s="18">
        <f t="shared" si="40"/>
        <v>-6.7310857479387282E-2</v>
      </c>
    </row>
    <row r="254" spans="1:15" hidden="1">
      <c r="A254" s="25" t="s">
        <v>259</v>
      </c>
      <c r="D254" s="13" t="str">
        <f t="shared" si="11"/>
        <v/>
      </c>
      <c r="E254" s="14"/>
      <c r="F254" s="13" t="str">
        <f t="shared" si="12"/>
        <v/>
      </c>
      <c r="G254" s="22"/>
      <c r="H254" s="13" t="str">
        <f t="shared" si="13"/>
        <v/>
      </c>
      <c r="I254" s="11"/>
      <c r="J254" s="14">
        <v>1.4999999999999999E-2</v>
      </c>
      <c r="K254" s="15" t="str">
        <f t="shared" si="39"/>
        <v/>
      </c>
      <c r="L254" s="16">
        <f t="shared" si="14"/>
        <v>0</v>
      </c>
      <c r="M254" s="11" t="str">
        <f t="shared" si="28"/>
        <v/>
      </c>
      <c r="N254" s="17" t="str">
        <f t="shared" si="15"/>
        <v/>
      </c>
      <c r="O254" s="18" t="str">
        <f t="shared" si="40"/>
        <v/>
      </c>
    </row>
    <row r="255" spans="1:15" hidden="1">
      <c r="A255" s="36" t="s">
        <v>260</v>
      </c>
      <c r="B255" s="10">
        <v>46700</v>
      </c>
      <c r="C255" s="10">
        <v>64990</v>
      </c>
      <c r="D255" s="13">
        <f t="shared" si="11"/>
        <v>17492.399999999998</v>
      </c>
      <c r="E255" s="14">
        <v>0.21</v>
      </c>
      <c r="F255" s="13">
        <f t="shared" si="12"/>
        <v>13647.9</v>
      </c>
      <c r="G255" s="22">
        <v>3.5000000000000003E-2</v>
      </c>
      <c r="H255" s="13">
        <f t="shared" si="13"/>
        <v>2274.65</v>
      </c>
      <c r="I255" s="11">
        <v>595</v>
      </c>
      <c r="J255" s="14">
        <v>1.4999999999999999E-2</v>
      </c>
      <c r="K255" s="15">
        <f t="shared" si="39"/>
        <v>974.84999999999991</v>
      </c>
      <c r="L255" s="16">
        <f t="shared" si="14"/>
        <v>649.9</v>
      </c>
      <c r="M255" s="11">
        <f t="shared" si="28"/>
        <v>916.70367999999996</v>
      </c>
      <c r="N255" s="17">
        <f t="shared" si="15"/>
        <v>-769.00367999999435</v>
      </c>
      <c r="O255" s="18">
        <f t="shared" si="40"/>
        <v>-1.1832646253269647E-2</v>
      </c>
    </row>
    <row r="256" spans="1:15" hidden="1">
      <c r="A256" s="36" t="s">
        <v>261</v>
      </c>
      <c r="B256" s="10">
        <v>46200</v>
      </c>
      <c r="C256" s="10">
        <v>64990</v>
      </c>
      <c r="D256" s="13">
        <f t="shared" si="11"/>
        <v>17492.399999999998</v>
      </c>
      <c r="E256" s="14">
        <v>0.21</v>
      </c>
      <c r="F256" s="13">
        <f t="shared" si="12"/>
        <v>13647.9</v>
      </c>
      <c r="G256" s="22">
        <v>3.5000000000000003E-2</v>
      </c>
      <c r="H256" s="13">
        <f t="shared" si="13"/>
        <v>2274.65</v>
      </c>
      <c r="I256" s="11">
        <v>595</v>
      </c>
      <c r="J256" s="14">
        <v>1.4999999999999999E-2</v>
      </c>
      <c r="K256" s="15">
        <f t="shared" si="39"/>
        <v>974.84999999999991</v>
      </c>
      <c r="L256" s="16">
        <f t="shared" si="14"/>
        <v>649.9</v>
      </c>
      <c r="M256" s="11">
        <f t="shared" si="28"/>
        <v>916.70367999999996</v>
      </c>
      <c r="N256" s="17">
        <f t="shared" si="15"/>
        <v>-269.00367999999435</v>
      </c>
      <c r="O256" s="18">
        <f t="shared" si="40"/>
        <v>-4.1391549469148234E-3</v>
      </c>
    </row>
    <row r="257" spans="1:15" hidden="1">
      <c r="A257" s="36" t="s">
        <v>262</v>
      </c>
      <c r="B257" s="10">
        <v>56700</v>
      </c>
      <c r="C257" s="10">
        <v>81990</v>
      </c>
      <c r="D257" s="13">
        <f t="shared" si="11"/>
        <v>21912.399999999998</v>
      </c>
      <c r="E257" s="14">
        <v>0.21</v>
      </c>
      <c r="F257" s="13">
        <f t="shared" si="12"/>
        <v>17217.899999999998</v>
      </c>
      <c r="G257" s="22">
        <v>3.5000000000000003E-2</v>
      </c>
      <c r="H257" s="13">
        <f t="shared" si="13"/>
        <v>2869.65</v>
      </c>
      <c r="I257" s="11">
        <v>595</v>
      </c>
      <c r="J257" s="14">
        <v>1.4999999999999999E-2</v>
      </c>
      <c r="K257" s="15">
        <f t="shared" si="39"/>
        <v>1229.8499999999999</v>
      </c>
      <c r="L257" s="16">
        <f t="shared" si="14"/>
        <v>819.9</v>
      </c>
      <c r="M257" s="11">
        <f t="shared" si="28"/>
        <v>1159.4976799999999</v>
      </c>
      <c r="N257" s="17">
        <f t="shared" si="15"/>
        <v>1398.2023200000112</v>
      </c>
      <c r="O257" s="18">
        <f t="shared" si="40"/>
        <v>1.7053327478960986E-2</v>
      </c>
    </row>
    <row r="258" spans="1:15" hidden="1">
      <c r="A258" s="36" t="s">
        <v>263</v>
      </c>
      <c r="B258" s="10">
        <v>56700</v>
      </c>
      <c r="C258" s="10">
        <v>82990</v>
      </c>
      <c r="D258" s="13">
        <f t="shared" si="11"/>
        <v>22172.399999999998</v>
      </c>
      <c r="E258" s="14">
        <v>0.21</v>
      </c>
      <c r="F258" s="13">
        <f t="shared" si="12"/>
        <v>17427.899999999998</v>
      </c>
      <c r="G258" s="22">
        <v>3.5000000000000003E-2</v>
      </c>
      <c r="H258" s="13">
        <f t="shared" si="13"/>
        <v>2904.65</v>
      </c>
      <c r="I258" s="11">
        <v>595</v>
      </c>
      <c r="J258" s="14">
        <v>1.4999999999999999E-2</v>
      </c>
      <c r="K258" s="15">
        <f t="shared" si="39"/>
        <v>1244.8499999999999</v>
      </c>
      <c r="L258" s="16">
        <f t="shared" si="14"/>
        <v>829.9</v>
      </c>
      <c r="M258" s="11">
        <f t="shared" ref="M258:M321" si="41">IFERROR((C258-D258)*1.93%," ")</f>
        <v>1173.7796799999999</v>
      </c>
      <c r="N258" s="17">
        <f t="shared" si="15"/>
        <v>2113.9203200000047</v>
      </c>
      <c r="O258" s="18">
        <f t="shared" si="40"/>
        <v>2.5471988432341303E-2</v>
      </c>
    </row>
    <row r="259" spans="1:15" hidden="1">
      <c r="A259" s="25" t="s">
        <v>264</v>
      </c>
      <c r="D259" s="13" t="str">
        <f t="shared" si="11"/>
        <v/>
      </c>
      <c r="E259" s="14"/>
      <c r="F259" s="13" t="str">
        <f t="shared" si="12"/>
        <v/>
      </c>
      <c r="G259" s="22"/>
      <c r="H259" s="13" t="str">
        <f t="shared" si="13"/>
        <v/>
      </c>
      <c r="I259" s="11"/>
      <c r="J259" s="14">
        <v>1.4999999999999999E-2</v>
      </c>
      <c r="K259" s="15" t="str">
        <f t="shared" si="39"/>
        <v/>
      </c>
      <c r="L259" s="16">
        <f t="shared" si="14"/>
        <v>0</v>
      </c>
      <c r="M259" s="11" t="str">
        <f t="shared" si="41"/>
        <v/>
      </c>
      <c r="N259" s="17" t="str">
        <f t="shared" si="15"/>
        <v/>
      </c>
      <c r="O259" s="18" t="str">
        <f t="shared" si="40"/>
        <v/>
      </c>
    </row>
    <row r="260" spans="1:15" hidden="1">
      <c r="A260" s="36" t="s">
        <v>265</v>
      </c>
      <c r="B260" s="10">
        <v>61800</v>
      </c>
      <c r="C260" s="10">
        <v>87690</v>
      </c>
      <c r="D260" s="13">
        <f t="shared" si="11"/>
        <v>23394.399999999998</v>
      </c>
      <c r="E260" s="14">
        <v>0.21</v>
      </c>
      <c r="F260" s="13">
        <f t="shared" si="12"/>
        <v>18414.899999999998</v>
      </c>
      <c r="G260" s="22">
        <v>3.5000000000000003E-2</v>
      </c>
      <c r="H260" s="13">
        <f t="shared" si="13"/>
        <v>3069.15</v>
      </c>
      <c r="I260" s="11">
        <v>595</v>
      </c>
      <c r="J260" s="14">
        <v>1.4999999999999999E-2</v>
      </c>
      <c r="K260" s="15">
        <f t="shared" si="39"/>
        <v>1315.35</v>
      </c>
      <c r="L260" s="16">
        <f t="shared" si="14"/>
        <v>876.9</v>
      </c>
      <c r="M260" s="11">
        <f t="shared" si="41"/>
        <v>1240.90508</v>
      </c>
      <c r="N260" s="17">
        <f t="shared" si="15"/>
        <v>377.79492000001483</v>
      </c>
      <c r="O260" s="18">
        <f t="shared" si="40"/>
        <v>4.3083010605543945E-3</v>
      </c>
    </row>
    <row r="261" spans="1:15" hidden="1">
      <c r="A261" s="36" t="s">
        <v>266</v>
      </c>
      <c r="B261" s="10">
        <v>60600</v>
      </c>
      <c r="C261" s="10">
        <v>86790</v>
      </c>
      <c r="D261" s="13">
        <f t="shared" si="11"/>
        <v>23160.399999999998</v>
      </c>
      <c r="E261" s="14">
        <v>0.21</v>
      </c>
      <c r="F261" s="13">
        <f t="shared" si="12"/>
        <v>18225.899999999998</v>
      </c>
      <c r="G261" s="22">
        <v>3.5000000000000003E-2</v>
      </c>
      <c r="H261" s="13">
        <f t="shared" si="13"/>
        <v>3037.65</v>
      </c>
      <c r="I261" s="11">
        <v>595</v>
      </c>
      <c r="J261" s="14">
        <v>1.4999999999999999E-2</v>
      </c>
      <c r="K261" s="15">
        <f t="shared" si="39"/>
        <v>1301.8499999999999</v>
      </c>
      <c r="L261" s="16">
        <f t="shared" si="14"/>
        <v>867.9</v>
      </c>
      <c r="M261" s="11">
        <f t="shared" si="41"/>
        <v>1228.0512799999999</v>
      </c>
      <c r="N261" s="17">
        <f t="shared" si="15"/>
        <v>933.64872000001196</v>
      </c>
      <c r="O261" s="18">
        <f t="shared" si="40"/>
        <v>1.0757561009333011E-2</v>
      </c>
    </row>
    <row r="262" spans="1:15" hidden="1">
      <c r="A262" s="36" t="s">
        <v>267</v>
      </c>
      <c r="B262" s="10">
        <v>60000</v>
      </c>
      <c r="C262" s="10">
        <v>86790</v>
      </c>
      <c r="D262" s="13">
        <f t="shared" si="11"/>
        <v>23160.399999999998</v>
      </c>
      <c r="E262" s="14">
        <v>0.21</v>
      </c>
      <c r="F262" s="13">
        <f t="shared" si="12"/>
        <v>18225.899999999998</v>
      </c>
      <c r="G262" s="22">
        <v>3.5000000000000003E-2</v>
      </c>
      <c r="H262" s="13">
        <f t="shared" si="13"/>
        <v>3037.65</v>
      </c>
      <c r="I262" s="11">
        <v>595</v>
      </c>
      <c r="J262" s="14">
        <v>1.4999999999999999E-2</v>
      </c>
      <c r="K262" s="15">
        <f t="shared" si="39"/>
        <v>1301.8499999999999</v>
      </c>
      <c r="L262" s="16">
        <f t="shared" si="14"/>
        <v>867.9</v>
      </c>
      <c r="M262" s="11">
        <f t="shared" si="41"/>
        <v>1228.0512799999999</v>
      </c>
      <c r="N262" s="17">
        <f t="shared" si="15"/>
        <v>1533.648720000012</v>
      </c>
      <c r="O262" s="18">
        <f t="shared" si="40"/>
        <v>1.7670799861735361E-2</v>
      </c>
    </row>
    <row r="263" spans="1:15" hidden="1">
      <c r="A263" s="36" t="s">
        <v>268</v>
      </c>
      <c r="B263" s="10">
        <v>60300</v>
      </c>
      <c r="C263" s="10">
        <v>86790</v>
      </c>
      <c r="D263" s="13">
        <f t="shared" si="11"/>
        <v>23160.399999999998</v>
      </c>
      <c r="E263" s="14">
        <v>0.21</v>
      </c>
      <c r="F263" s="13">
        <f t="shared" si="12"/>
        <v>18225.899999999998</v>
      </c>
      <c r="G263" s="22">
        <v>3.5000000000000003E-2</v>
      </c>
      <c r="H263" s="13">
        <f t="shared" si="13"/>
        <v>3037.65</v>
      </c>
      <c r="I263" s="11">
        <v>595</v>
      </c>
      <c r="J263" s="14">
        <v>1.4999999999999999E-2</v>
      </c>
      <c r="K263" s="15">
        <f t="shared" si="39"/>
        <v>1301.8499999999999</v>
      </c>
      <c r="L263" s="16">
        <f t="shared" si="14"/>
        <v>867.9</v>
      </c>
      <c r="M263" s="11">
        <f t="shared" si="41"/>
        <v>1228.0512799999999</v>
      </c>
      <c r="N263" s="17">
        <f t="shared" si="15"/>
        <v>1233.648720000012</v>
      </c>
      <c r="O263" s="18">
        <f t="shared" si="40"/>
        <v>1.4214180435534185E-2</v>
      </c>
    </row>
    <row r="264" spans="1:15" hidden="1">
      <c r="A264" s="36" t="s">
        <v>269</v>
      </c>
      <c r="B264" s="10">
        <v>60600</v>
      </c>
      <c r="C264" s="10">
        <v>86790</v>
      </c>
      <c r="D264" s="13">
        <f t="shared" si="11"/>
        <v>23160.399999999998</v>
      </c>
      <c r="E264" s="14">
        <v>0.21</v>
      </c>
      <c r="F264" s="13">
        <f t="shared" si="12"/>
        <v>18225.899999999998</v>
      </c>
      <c r="G264" s="22">
        <v>3.5000000000000003E-2</v>
      </c>
      <c r="H264" s="13">
        <f t="shared" si="13"/>
        <v>3037.65</v>
      </c>
      <c r="I264" s="11">
        <v>595</v>
      </c>
      <c r="J264" s="14">
        <v>1.4999999999999999E-2</v>
      </c>
      <c r="K264" s="15">
        <f t="shared" si="39"/>
        <v>1301.8499999999999</v>
      </c>
      <c r="L264" s="16">
        <f t="shared" si="14"/>
        <v>867.9</v>
      </c>
      <c r="M264" s="11">
        <f t="shared" si="41"/>
        <v>1228.0512799999999</v>
      </c>
      <c r="N264" s="17">
        <f t="shared" si="15"/>
        <v>933.64872000001196</v>
      </c>
      <c r="O264" s="18">
        <f t="shared" si="40"/>
        <v>1.0757561009333011E-2</v>
      </c>
    </row>
    <row r="265" spans="1:15" hidden="1">
      <c r="A265" s="36" t="s">
        <v>270</v>
      </c>
      <c r="B265" s="10">
        <v>71300</v>
      </c>
      <c r="C265" s="10">
        <v>99990</v>
      </c>
      <c r="D265" s="13">
        <f t="shared" si="11"/>
        <v>26592.399999999998</v>
      </c>
      <c r="E265" s="14">
        <v>0.21</v>
      </c>
      <c r="F265" s="13">
        <f t="shared" si="12"/>
        <v>20997.899999999998</v>
      </c>
      <c r="G265" s="22">
        <v>3.5000000000000003E-2</v>
      </c>
      <c r="H265" s="13">
        <f t="shared" si="13"/>
        <v>3499.6500000000005</v>
      </c>
      <c r="I265" s="11">
        <v>595</v>
      </c>
      <c r="J265" s="14">
        <v>1.4999999999999999E-2</v>
      </c>
      <c r="K265" s="15">
        <f t="shared" si="39"/>
        <v>1499.85</v>
      </c>
      <c r="L265" s="16">
        <f t="shared" si="14"/>
        <v>999.9</v>
      </c>
      <c r="M265" s="11">
        <f t="shared" si="41"/>
        <v>1416.57368</v>
      </c>
      <c r="N265" s="17">
        <f t="shared" si="15"/>
        <v>-318.87367999998969</v>
      </c>
      <c r="O265" s="18">
        <f t="shared" si="40"/>
        <v>-3.1890557055704542E-3</v>
      </c>
    </row>
    <row r="266" spans="1:15" hidden="1">
      <c r="A266" s="36" t="s">
        <v>271</v>
      </c>
      <c r="B266" s="10">
        <v>71300</v>
      </c>
      <c r="C266" s="10">
        <v>99990</v>
      </c>
      <c r="D266" s="13">
        <f t="shared" si="11"/>
        <v>26592.399999999998</v>
      </c>
      <c r="E266" s="14">
        <v>0.21</v>
      </c>
      <c r="F266" s="13">
        <f t="shared" si="12"/>
        <v>20997.899999999998</v>
      </c>
      <c r="G266" s="22">
        <v>3.5000000000000003E-2</v>
      </c>
      <c r="H266" s="13">
        <f t="shared" si="13"/>
        <v>3499.6500000000005</v>
      </c>
      <c r="I266" s="11">
        <v>595</v>
      </c>
      <c r="J266" s="14">
        <v>1.4999999999999999E-2</v>
      </c>
      <c r="K266" s="15">
        <f t="shared" si="39"/>
        <v>1499.85</v>
      </c>
      <c r="L266" s="16">
        <f t="shared" si="14"/>
        <v>999.9</v>
      </c>
      <c r="M266" s="11">
        <f t="shared" si="41"/>
        <v>1416.57368</v>
      </c>
      <c r="N266" s="17">
        <f t="shared" si="15"/>
        <v>-318.87367999998969</v>
      </c>
      <c r="O266" s="18">
        <f t="shared" si="40"/>
        <v>-3.1890557055704542E-3</v>
      </c>
    </row>
    <row r="267" spans="1:15" hidden="1">
      <c r="A267" s="36" t="s">
        <v>272</v>
      </c>
      <c r="B267" s="10">
        <v>70800</v>
      </c>
      <c r="C267" s="10">
        <v>99990</v>
      </c>
      <c r="D267" s="13">
        <f t="shared" si="11"/>
        <v>26592.399999999998</v>
      </c>
      <c r="E267" s="14">
        <v>0.21</v>
      </c>
      <c r="F267" s="13">
        <f t="shared" si="12"/>
        <v>20997.899999999998</v>
      </c>
      <c r="G267" s="22">
        <v>3.5000000000000003E-2</v>
      </c>
      <c r="H267" s="13">
        <f t="shared" si="13"/>
        <v>3499.6500000000005</v>
      </c>
      <c r="I267" s="11">
        <v>595</v>
      </c>
      <c r="J267" s="14">
        <v>1.4999999999999999E-2</v>
      </c>
      <c r="K267" s="15">
        <f t="shared" si="39"/>
        <v>1499.85</v>
      </c>
      <c r="L267" s="16">
        <f t="shared" si="14"/>
        <v>999.9</v>
      </c>
      <c r="M267" s="11">
        <f t="shared" si="41"/>
        <v>1416.57368</v>
      </c>
      <c r="N267" s="17">
        <f t="shared" si="15"/>
        <v>181.12632000001031</v>
      </c>
      <c r="O267" s="18">
        <f t="shared" si="40"/>
        <v>1.8114443444345466E-3</v>
      </c>
    </row>
    <row r="268" spans="1:15" hidden="1">
      <c r="A268" s="36" t="s">
        <v>273</v>
      </c>
      <c r="B268" s="10">
        <v>77500</v>
      </c>
      <c r="C268" s="10">
        <v>99990</v>
      </c>
      <c r="D268" s="13">
        <f t="shared" si="11"/>
        <v>26592.399999999998</v>
      </c>
      <c r="E268" s="14">
        <v>0.21</v>
      </c>
      <c r="F268" s="13">
        <f t="shared" si="12"/>
        <v>20997.899999999998</v>
      </c>
      <c r="G268" s="22">
        <v>3.5000000000000003E-2</v>
      </c>
      <c r="H268" s="13">
        <f t="shared" si="13"/>
        <v>3499.6500000000005</v>
      </c>
      <c r="I268" s="11">
        <v>595</v>
      </c>
      <c r="J268" s="14">
        <v>1.4999999999999999E-2</v>
      </c>
      <c r="K268" s="15">
        <f t="shared" si="39"/>
        <v>1499.85</v>
      </c>
      <c r="L268" s="16">
        <f t="shared" si="14"/>
        <v>999.9</v>
      </c>
      <c r="M268" s="11">
        <f t="shared" si="41"/>
        <v>1416.57368</v>
      </c>
      <c r="N268" s="17">
        <f t="shared" si="15"/>
        <v>-6518.8736799999897</v>
      </c>
      <c r="O268" s="18">
        <f t="shared" si="40"/>
        <v>-6.5195256325632459E-2</v>
      </c>
    </row>
    <row r="269" spans="1:15" hidden="1">
      <c r="A269" s="36" t="s">
        <v>274</v>
      </c>
      <c r="B269" s="10">
        <v>71800</v>
      </c>
      <c r="C269" s="10">
        <v>99990</v>
      </c>
      <c r="D269" s="13">
        <f t="shared" si="11"/>
        <v>26592.399999999998</v>
      </c>
      <c r="E269" s="14">
        <v>0.21</v>
      </c>
      <c r="F269" s="13">
        <f t="shared" si="12"/>
        <v>20997.899999999998</v>
      </c>
      <c r="G269" s="22">
        <v>3.5000000000000003E-2</v>
      </c>
      <c r="H269" s="13">
        <f t="shared" si="13"/>
        <v>3499.6500000000005</v>
      </c>
      <c r="I269" s="11">
        <v>595</v>
      </c>
      <c r="J269" s="14">
        <v>1.4999999999999999E-2</v>
      </c>
      <c r="K269" s="15">
        <f t="shared" si="39"/>
        <v>1499.85</v>
      </c>
      <c r="L269" s="16">
        <f t="shared" si="14"/>
        <v>999.9</v>
      </c>
      <c r="M269" s="11">
        <f t="shared" si="41"/>
        <v>1416.57368</v>
      </c>
      <c r="N269" s="17">
        <f t="shared" si="15"/>
        <v>-818.87367999998969</v>
      </c>
      <c r="O269" s="18">
        <f t="shared" si="40"/>
        <v>-8.189555755575454E-3</v>
      </c>
    </row>
    <row r="270" spans="1:15" hidden="1">
      <c r="A270" s="8" t="s">
        <v>275</v>
      </c>
      <c r="D270" s="13" t="str">
        <f t="shared" si="11"/>
        <v/>
      </c>
      <c r="E270" s="14"/>
      <c r="F270" s="13" t="str">
        <f t="shared" si="12"/>
        <v/>
      </c>
      <c r="G270" s="22"/>
      <c r="H270" s="13" t="str">
        <f t="shared" si="13"/>
        <v/>
      </c>
      <c r="I270" s="11"/>
      <c r="J270" s="14">
        <v>1.4999999999999999E-2</v>
      </c>
      <c r="K270" s="15" t="str">
        <f t="shared" si="39"/>
        <v/>
      </c>
      <c r="L270" s="16">
        <f t="shared" si="14"/>
        <v>0</v>
      </c>
      <c r="M270" s="11" t="str">
        <f t="shared" si="41"/>
        <v/>
      </c>
      <c r="N270" s="17" t="str">
        <f t="shared" si="15"/>
        <v/>
      </c>
      <c r="O270" s="18" t="str">
        <f t="shared" si="40"/>
        <v/>
      </c>
    </row>
    <row r="271" spans="1:15" hidden="1">
      <c r="A271" s="36" t="s">
        <v>276</v>
      </c>
      <c r="B271" s="10">
        <v>85700</v>
      </c>
      <c r="C271" s="10">
        <v>119890</v>
      </c>
      <c r="D271" s="13">
        <f t="shared" si="11"/>
        <v>31766.399999999998</v>
      </c>
      <c r="E271" s="14">
        <v>0.21</v>
      </c>
      <c r="F271" s="13">
        <f t="shared" si="12"/>
        <v>25176.899999999998</v>
      </c>
      <c r="G271" s="22">
        <v>3.5000000000000003E-2</v>
      </c>
      <c r="H271" s="13">
        <f t="shared" si="13"/>
        <v>4196.1500000000005</v>
      </c>
      <c r="I271" s="11">
        <v>595</v>
      </c>
      <c r="J271" s="14">
        <v>1.4999999999999999E-2</v>
      </c>
      <c r="K271" s="15">
        <f t="shared" si="39"/>
        <v>1798.35</v>
      </c>
      <c r="L271" s="16">
        <f t="shared" si="14"/>
        <v>1198.9000000000001</v>
      </c>
      <c r="M271" s="11">
        <f t="shared" si="41"/>
        <v>1700.78548</v>
      </c>
      <c r="N271" s="17">
        <f t="shared" si="15"/>
        <v>-476.08547999999428</v>
      </c>
      <c r="O271" s="18">
        <f t="shared" si="40"/>
        <v>-3.971019100842391E-3</v>
      </c>
    </row>
    <row r="272" spans="1:15" hidden="1">
      <c r="A272" s="36" t="s">
        <v>277</v>
      </c>
      <c r="B272" s="10">
        <v>81100</v>
      </c>
      <c r="C272" s="10">
        <v>119190</v>
      </c>
      <c r="D272" s="13">
        <f t="shared" si="11"/>
        <v>31584.399999999998</v>
      </c>
      <c r="E272" s="14">
        <v>0.21</v>
      </c>
      <c r="F272" s="13">
        <f t="shared" si="12"/>
        <v>25029.899999999998</v>
      </c>
      <c r="G272" s="22">
        <v>3.5000000000000003E-2</v>
      </c>
      <c r="H272" s="13">
        <f t="shared" si="13"/>
        <v>4171.6500000000005</v>
      </c>
      <c r="I272" s="11">
        <v>595</v>
      </c>
      <c r="J272" s="14">
        <v>1.4999999999999999E-2</v>
      </c>
      <c r="K272" s="15">
        <f t="shared" si="39"/>
        <v>1787.85</v>
      </c>
      <c r="L272" s="16">
        <f t="shared" si="14"/>
        <v>1191.9000000000001</v>
      </c>
      <c r="M272" s="11">
        <f t="shared" si="41"/>
        <v>1690.7880799999998</v>
      </c>
      <c r="N272" s="17">
        <f t="shared" ref="N272:N466" si="42">IF(AND(C272&lt;&gt;"",D272&lt;&gt;"",L272&lt;&gt;""),C272-(B272+D272+L272+M272),"")</f>
        <v>3622.9119200000132</v>
      </c>
      <c r="O272" s="18">
        <f t="shared" si="40"/>
        <v>3.0396106384763932E-2</v>
      </c>
    </row>
    <row r="273" spans="1:15" hidden="1">
      <c r="A273" s="36" t="s">
        <v>278</v>
      </c>
      <c r="B273" s="10">
        <v>81500</v>
      </c>
      <c r="C273" s="10">
        <v>119890</v>
      </c>
      <c r="D273" s="13">
        <f t="shared" si="11"/>
        <v>31766.399999999998</v>
      </c>
      <c r="E273" s="14">
        <v>0.21</v>
      </c>
      <c r="F273" s="13">
        <f t="shared" si="12"/>
        <v>25176.899999999998</v>
      </c>
      <c r="G273" s="22">
        <v>3.5000000000000003E-2</v>
      </c>
      <c r="H273" s="13">
        <f t="shared" si="13"/>
        <v>4196.1500000000005</v>
      </c>
      <c r="I273" s="11">
        <v>595</v>
      </c>
      <c r="J273" s="14">
        <v>1.4999999999999999E-2</v>
      </c>
      <c r="K273" s="15">
        <f t="shared" si="39"/>
        <v>1798.35</v>
      </c>
      <c r="L273" s="16">
        <f t="shared" si="14"/>
        <v>1198.9000000000001</v>
      </c>
      <c r="M273" s="11">
        <f t="shared" si="41"/>
        <v>1700.78548</v>
      </c>
      <c r="N273" s="17">
        <f t="shared" si="42"/>
        <v>3723.9145200000057</v>
      </c>
      <c r="O273" s="18">
        <f t="shared" si="40"/>
        <v>3.1061093669196811E-2</v>
      </c>
    </row>
    <row r="274" spans="1:15" hidden="1">
      <c r="A274" s="36" t="s">
        <v>279</v>
      </c>
      <c r="B274" s="10">
        <v>83700</v>
      </c>
      <c r="C274" s="10">
        <v>119890</v>
      </c>
      <c r="D274" s="13">
        <f t="shared" si="11"/>
        <v>31766.399999999998</v>
      </c>
      <c r="E274" s="14">
        <v>0.21</v>
      </c>
      <c r="F274" s="13">
        <f t="shared" si="12"/>
        <v>25176.899999999998</v>
      </c>
      <c r="G274" s="22">
        <v>3.5000000000000003E-2</v>
      </c>
      <c r="H274" s="13">
        <f t="shared" si="13"/>
        <v>4196.1500000000005</v>
      </c>
      <c r="I274" s="11">
        <v>595</v>
      </c>
      <c r="J274" s="14">
        <v>1.4999999999999999E-2</v>
      </c>
      <c r="K274" s="15">
        <f t="shared" si="39"/>
        <v>1798.35</v>
      </c>
      <c r="L274" s="16">
        <f t="shared" si="14"/>
        <v>1198.9000000000001</v>
      </c>
      <c r="M274" s="11">
        <f t="shared" si="41"/>
        <v>1700.78548</v>
      </c>
      <c r="N274" s="17">
        <f t="shared" si="42"/>
        <v>1523.9145200000057</v>
      </c>
      <c r="O274" s="18">
        <f t="shared" si="40"/>
        <v>1.2710939361081039E-2</v>
      </c>
    </row>
    <row r="275" spans="1:15" hidden="1">
      <c r="A275" s="36" t="s">
        <v>280</v>
      </c>
      <c r="B275" s="10">
        <v>91300</v>
      </c>
      <c r="C275" s="10">
        <v>133999</v>
      </c>
      <c r="D275" s="13">
        <f t="shared" si="11"/>
        <v>35434.74</v>
      </c>
      <c r="E275" s="14">
        <v>0.21</v>
      </c>
      <c r="F275" s="13">
        <f t="shared" si="12"/>
        <v>28139.789999999997</v>
      </c>
      <c r="G275" s="22">
        <v>3.5000000000000003E-2</v>
      </c>
      <c r="H275" s="13">
        <f t="shared" si="13"/>
        <v>4689.9650000000001</v>
      </c>
      <c r="I275" s="11">
        <v>595</v>
      </c>
      <c r="J275" s="14">
        <v>1.4999999999999999E-2</v>
      </c>
      <c r="K275" s="15">
        <f t="shared" si="39"/>
        <v>2009.9849999999999</v>
      </c>
      <c r="L275" s="16">
        <f t="shared" si="14"/>
        <v>1339.99</v>
      </c>
      <c r="M275" s="11">
        <f t="shared" si="41"/>
        <v>1902.2902179999999</v>
      </c>
      <c r="N275" s="17">
        <f t="shared" si="42"/>
        <v>4021.9797820000094</v>
      </c>
      <c r="O275" s="18">
        <f t="shared" si="40"/>
        <v>3.0014998485063393E-2</v>
      </c>
    </row>
    <row r="276" spans="1:15" hidden="1">
      <c r="A276" s="36" t="s">
        <v>281</v>
      </c>
      <c r="B276" s="10">
        <v>91000</v>
      </c>
      <c r="C276" s="10">
        <v>131490</v>
      </c>
      <c r="D276" s="13">
        <f t="shared" si="11"/>
        <v>34782.400000000001</v>
      </c>
      <c r="E276" s="14">
        <v>0.21</v>
      </c>
      <c r="F276" s="13">
        <f t="shared" si="12"/>
        <v>27612.899999999998</v>
      </c>
      <c r="G276" s="22">
        <v>3.5000000000000003E-2</v>
      </c>
      <c r="H276" s="13">
        <f t="shared" si="13"/>
        <v>4602.1500000000005</v>
      </c>
      <c r="I276" s="11">
        <v>595</v>
      </c>
      <c r="J276" s="14">
        <v>1.4999999999999999E-2</v>
      </c>
      <c r="K276" s="15">
        <f t="shared" ref="K276:K339" si="43">IF(AND(C276&lt;&gt;"",J276&lt;&gt;""),C276*J276,"")</f>
        <v>1972.35</v>
      </c>
      <c r="L276" s="16">
        <f t="shared" si="14"/>
        <v>1314.9</v>
      </c>
      <c r="M276" s="11">
        <f t="shared" si="41"/>
        <v>1866.4566799999998</v>
      </c>
      <c r="N276" s="17">
        <f t="shared" si="42"/>
        <v>2526.2433200000087</v>
      </c>
      <c r="O276" s="18">
        <f t="shared" si="40"/>
        <v>1.9212436839303435E-2</v>
      </c>
    </row>
    <row r="277" spans="1:15" hidden="1">
      <c r="A277" s="36" t="s">
        <v>282</v>
      </c>
      <c r="B277" s="10">
        <v>90800</v>
      </c>
      <c r="C277" s="10">
        <v>134699</v>
      </c>
      <c r="D277" s="13">
        <f t="shared" si="11"/>
        <v>35616.74</v>
      </c>
      <c r="E277" s="14">
        <v>0.21</v>
      </c>
      <c r="F277" s="13">
        <f t="shared" si="12"/>
        <v>28286.789999999997</v>
      </c>
      <c r="G277" s="22">
        <v>3.5000000000000003E-2</v>
      </c>
      <c r="H277" s="13">
        <f t="shared" si="13"/>
        <v>4714.4650000000001</v>
      </c>
      <c r="I277" s="11">
        <v>595</v>
      </c>
      <c r="J277" s="14">
        <v>1.4999999999999999E-2</v>
      </c>
      <c r="K277" s="15">
        <f t="shared" si="43"/>
        <v>2020.4849999999999</v>
      </c>
      <c r="L277" s="16">
        <f t="shared" si="14"/>
        <v>1346.99</v>
      </c>
      <c r="M277" s="11">
        <f t="shared" si="41"/>
        <v>1912.2876180000001</v>
      </c>
      <c r="N277" s="17">
        <f t="shared" si="42"/>
        <v>5022.982382000002</v>
      </c>
      <c r="O277" s="18">
        <f t="shared" si="40"/>
        <v>3.7290420730666164E-2</v>
      </c>
    </row>
    <row r="278" spans="1:15" hidden="1">
      <c r="A278" s="36" t="s">
        <v>283</v>
      </c>
      <c r="B278" s="10">
        <v>94300</v>
      </c>
      <c r="C278" s="10">
        <v>135399</v>
      </c>
      <c r="D278" s="13">
        <f t="shared" si="11"/>
        <v>35798.74</v>
      </c>
      <c r="E278" s="14">
        <v>0.21</v>
      </c>
      <c r="F278" s="13">
        <f t="shared" si="12"/>
        <v>28433.789999999997</v>
      </c>
      <c r="G278" s="22">
        <v>3.5000000000000003E-2</v>
      </c>
      <c r="H278" s="13">
        <f t="shared" si="13"/>
        <v>4738.9650000000001</v>
      </c>
      <c r="I278" s="11">
        <v>595</v>
      </c>
      <c r="J278" s="14">
        <v>1.4999999999999999E-2</v>
      </c>
      <c r="K278" s="15">
        <f t="shared" si="43"/>
        <v>2030.9849999999999</v>
      </c>
      <c r="L278" s="16">
        <f t="shared" si="14"/>
        <v>1353.99</v>
      </c>
      <c r="M278" s="11">
        <f t="shared" si="41"/>
        <v>1922.285018</v>
      </c>
      <c r="N278" s="17">
        <f t="shared" si="42"/>
        <v>2023.9849820000236</v>
      </c>
      <c r="O278" s="18">
        <f t="shared" si="40"/>
        <v>1.4948300814629528E-2</v>
      </c>
    </row>
    <row r="279" spans="1:15" hidden="1">
      <c r="A279" s="8" t="s">
        <v>284</v>
      </c>
      <c r="D279" s="13" t="str">
        <f t="shared" si="11"/>
        <v/>
      </c>
      <c r="E279" s="14"/>
      <c r="F279" s="13" t="str">
        <f t="shared" si="12"/>
        <v/>
      </c>
      <c r="G279" s="22"/>
      <c r="H279" s="13" t="str">
        <f t="shared" si="13"/>
        <v/>
      </c>
      <c r="I279" s="11"/>
      <c r="J279" s="14">
        <v>1.4999999999999999E-2</v>
      </c>
      <c r="K279" s="15" t="str">
        <f t="shared" si="43"/>
        <v/>
      </c>
      <c r="L279" s="16">
        <f t="shared" si="14"/>
        <v>0</v>
      </c>
      <c r="M279" s="11" t="str">
        <f t="shared" si="41"/>
        <v/>
      </c>
      <c r="N279" s="17" t="str">
        <f t="shared" si="42"/>
        <v/>
      </c>
      <c r="O279" s="18" t="str">
        <f t="shared" si="40"/>
        <v/>
      </c>
    </row>
    <row r="280" spans="1:15" hidden="1">
      <c r="A280" s="10" t="s">
        <v>285</v>
      </c>
      <c r="B280" s="10">
        <v>98400</v>
      </c>
      <c r="C280" s="10">
        <v>143990</v>
      </c>
      <c r="D280" s="13">
        <f t="shared" si="11"/>
        <v>38032.399999999994</v>
      </c>
      <c r="E280" s="14">
        <v>0.21</v>
      </c>
      <c r="F280" s="13">
        <f t="shared" si="12"/>
        <v>30237.899999999998</v>
      </c>
      <c r="G280" s="22">
        <v>3.5000000000000003E-2</v>
      </c>
      <c r="H280" s="13">
        <f t="shared" si="13"/>
        <v>5039.6500000000005</v>
      </c>
      <c r="I280" s="11">
        <v>595</v>
      </c>
      <c r="J280" s="14">
        <v>1.4999999999999999E-2</v>
      </c>
      <c r="K280" s="15">
        <f t="shared" si="43"/>
        <v>2159.85</v>
      </c>
      <c r="L280" s="16">
        <f t="shared" si="14"/>
        <v>1439.9</v>
      </c>
      <c r="M280" s="11">
        <f t="shared" si="41"/>
        <v>2044.9816799999999</v>
      </c>
      <c r="N280" s="17">
        <f t="shared" si="42"/>
        <v>4072.7183200000145</v>
      </c>
      <c r="O280" s="18">
        <f t="shared" si="40"/>
        <v>2.8284730328495135E-2</v>
      </c>
    </row>
    <row r="281" spans="1:15" hidden="1">
      <c r="A281" s="10" t="s">
        <v>286</v>
      </c>
      <c r="B281" s="10">
        <v>98800</v>
      </c>
      <c r="C281" s="10">
        <v>151490</v>
      </c>
      <c r="D281" s="13">
        <f t="shared" si="11"/>
        <v>39982.399999999994</v>
      </c>
      <c r="E281" s="14">
        <v>0.21</v>
      </c>
      <c r="F281" s="13">
        <f t="shared" si="12"/>
        <v>31812.899999999998</v>
      </c>
      <c r="G281" s="22">
        <v>3.5000000000000003E-2</v>
      </c>
      <c r="H281" s="13">
        <f t="shared" si="13"/>
        <v>5302.1500000000005</v>
      </c>
      <c r="I281" s="11">
        <v>595</v>
      </c>
      <c r="J281" s="14">
        <v>1.4999999999999999E-2</v>
      </c>
      <c r="K281" s="15">
        <f t="shared" si="43"/>
        <v>2272.35</v>
      </c>
      <c r="L281" s="16">
        <f t="shared" si="14"/>
        <v>1514.9</v>
      </c>
      <c r="M281" s="11">
        <f t="shared" si="41"/>
        <v>2152.0966799999997</v>
      </c>
      <c r="N281" s="17">
        <f t="shared" si="42"/>
        <v>9040.6033200000238</v>
      </c>
      <c r="O281" s="18">
        <f t="shared" si="40"/>
        <v>5.967788844148144E-2</v>
      </c>
    </row>
    <row r="282" spans="1:15" hidden="1">
      <c r="A282" s="10" t="s">
        <v>287</v>
      </c>
      <c r="B282" s="10">
        <v>97400</v>
      </c>
      <c r="C282" s="10">
        <v>143390</v>
      </c>
      <c r="D282" s="13">
        <f t="shared" si="11"/>
        <v>37876.399999999994</v>
      </c>
      <c r="E282" s="14">
        <v>0.21</v>
      </c>
      <c r="F282" s="13">
        <f t="shared" si="12"/>
        <v>30111.899999999998</v>
      </c>
      <c r="G282" s="22">
        <v>3.5000000000000003E-2</v>
      </c>
      <c r="H282" s="13">
        <f t="shared" si="13"/>
        <v>5018.6500000000005</v>
      </c>
      <c r="I282" s="11">
        <v>595</v>
      </c>
      <c r="J282" s="14">
        <v>1.4999999999999999E-2</v>
      </c>
      <c r="K282" s="15">
        <f t="shared" si="43"/>
        <v>2150.85</v>
      </c>
      <c r="L282" s="16">
        <f t="shared" si="14"/>
        <v>1433.9</v>
      </c>
      <c r="M282" s="11">
        <f t="shared" si="41"/>
        <v>2036.41248</v>
      </c>
      <c r="N282" s="17">
        <f t="shared" si="42"/>
        <v>4643.2875200000126</v>
      </c>
      <c r="O282" s="18">
        <f t="shared" si="40"/>
        <v>3.238222693353799E-2</v>
      </c>
    </row>
    <row r="283" spans="1:15" hidden="1">
      <c r="A283" s="10" t="s">
        <v>288</v>
      </c>
      <c r="B283" s="10">
        <v>97900</v>
      </c>
      <c r="C283" s="10">
        <v>144690</v>
      </c>
      <c r="D283" s="13">
        <f t="shared" si="11"/>
        <v>38214.399999999994</v>
      </c>
      <c r="E283" s="14">
        <v>0.21</v>
      </c>
      <c r="F283" s="13">
        <f t="shared" si="12"/>
        <v>30384.899999999998</v>
      </c>
      <c r="G283" s="22">
        <v>3.5000000000000003E-2</v>
      </c>
      <c r="H283" s="13">
        <f t="shared" si="13"/>
        <v>5064.1500000000005</v>
      </c>
      <c r="I283" s="11">
        <v>595</v>
      </c>
      <c r="J283" s="14">
        <v>1.4999999999999999E-2</v>
      </c>
      <c r="K283" s="15">
        <f t="shared" si="43"/>
        <v>2170.35</v>
      </c>
      <c r="L283" s="16">
        <f t="shared" si="14"/>
        <v>1446.9</v>
      </c>
      <c r="M283" s="11">
        <f t="shared" si="41"/>
        <v>2054.9790800000001</v>
      </c>
      <c r="N283" s="17">
        <f t="shared" si="42"/>
        <v>5073.7209200000216</v>
      </c>
      <c r="O283" s="18">
        <f t="shared" si="40"/>
        <v>3.5066147764185651E-2</v>
      </c>
    </row>
    <row r="284" spans="1:15" hidden="1">
      <c r="A284" s="30" t="s">
        <v>289</v>
      </c>
      <c r="D284" s="11" t="str">
        <f t="shared" si="11"/>
        <v/>
      </c>
      <c r="E284" s="14"/>
      <c r="F284" s="13" t="str">
        <f t="shared" si="12"/>
        <v/>
      </c>
      <c r="G284" s="22"/>
      <c r="H284" s="13" t="str">
        <f t="shared" si="13"/>
        <v/>
      </c>
      <c r="I284" s="11"/>
      <c r="J284" s="14">
        <v>1.4999999999999999E-2</v>
      </c>
      <c r="K284" s="15" t="str">
        <f t="shared" si="43"/>
        <v/>
      </c>
      <c r="L284" s="16">
        <f t="shared" si="14"/>
        <v>0</v>
      </c>
      <c r="M284" s="11" t="str">
        <f t="shared" si="41"/>
        <v/>
      </c>
      <c r="N284" s="17" t="str">
        <f t="shared" si="42"/>
        <v/>
      </c>
      <c r="O284" s="18" t="str">
        <f t="shared" si="40"/>
        <v/>
      </c>
    </row>
    <row r="285" spans="1:15" hidden="1">
      <c r="A285" s="24" t="s">
        <v>290</v>
      </c>
      <c r="B285" s="10">
        <v>45000</v>
      </c>
      <c r="C285" s="10">
        <v>42140</v>
      </c>
      <c r="D285" s="11">
        <f t="shared" si="11"/>
        <v>11561.4</v>
      </c>
      <c r="E285" s="14">
        <v>0.21</v>
      </c>
      <c r="F285" s="13">
        <f t="shared" si="12"/>
        <v>8849.4</v>
      </c>
      <c r="G285" s="22">
        <v>3.5000000000000003E-2</v>
      </c>
      <c r="H285" s="13">
        <f t="shared" si="13"/>
        <v>1474.9</v>
      </c>
      <c r="I285" s="11">
        <v>605</v>
      </c>
      <c r="J285" s="14">
        <v>1.4999999999999999E-2</v>
      </c>
      <c r="K285" s="15">
        <f t="shared" si="43"/>
        <v>632.1</v>
      </c>
      <c r="L285" s="16">
        <f t="shared" si="14"/>
        <v>421.40000000000003</v>
      </c>
      <c r="M285" s="11">
        <f t="shared" si="41"/>
        <v>590.16697999999985</v>
      </c>
      <c r="N285" s="17">
        <f t="shared" si="42"/>
        <v>-15432.966980000005</v>
      </c>
      <c r="O285" s="18">
        <f t="shared" si="40"/>
        <v>-0.36623082534409124</v>
      </c>
    </row>
    <row r="286" spans="1:15" hidden="1">
      <c r="A286" s="24" t="s">
        <v>291</v>
      </c>
      <c r="B286" s="10">
        <v>45000</v>
      </c>
      <c r="C286" s="10">
        <v>41444</v>
      </c>
      <c r="D286" s="11">
        <f t="shared" si="11"/>
        <v>11380.44</v>
      </c>
      <c r="E286" s="14">
        <v>0.21</v>
      </c>
      <c r="F286" s="13">
        <f t="shared" si="12"/>
        <v>8703.24</v>
      </c>
      <c r="G286" s="22">
        <v>3.5000000000000003E-2</v>
      </c>
      <c r="H286" s="13">
        <f t="shared" si="13"/>
        <v>1450.5400000000002</v>
      </c>
      <c r="I286" s="11">
        <v>605</v>
      </c>
      <c r="J286" s="14">
        <v>1.4999999999999999E-2</v>
      </c>
      <c r="K286" s="15">
        <f t="shared" si="43"/>
        <v>621.66</v>
      </c>
      <c r="L286" s="16">
        <f t="shared" si="14"/>
        <v>414.44</v>
      </c>
      <c r="M286" s="11">
        <f t="shared" si="41"/>
        <v>580.22670799999992</v>
      </c>
      <c r="N286" s="17">
        <f t="shared" si="42"/>
        <v>-15931.106708000007</v>
      </c>
      <c r="O286" s="18">
        <f t="shared" si="40"/>
        <v>-0.38440079886111395</v>
      </c>
    </row>
    <row r="287" spans="1:15" hidden="1">
      <c r="A287" s="24" t="s">
        <v>292</v>
      </c>
      <c r="B287" s="10">
        <v>45500</v>
      </c>
      <c r="D287" s="11" t="str">
        <f t="shared" si="11"/>
        <v/>
      </c>
      <c r="E287" s="14">
        <v>0.21</v>
      </c>
      <c r="F287" s="13" t="str">
        <f t="shared" si="12"/>
        <v/>
      </c>
      <c r="G287" s="22">
        <v>3.5000000000000003E-2</v>
      </c>
      <c r="H287" s="13" t="str">
        <f t="shared" si="13"/>
        <v/>
      </c>
      <c r="I287" s="11">
        <v>605</v>
      </c>
      <c r="J287" s="14">
        <v>1.4999999999999999E-2</v>
      </c>
      <c r="K287" s="15" t="str">
        <f t="shared" si="43"/>
        <v/>
      </c>
      <c r="L287" s="16">
        <f t="shared" si="14"/>
        <v>0</v>
      </c>
      <c r="M287" s="11" t="str">
        <f t="shared" si="41"/>
        <v/>
      </c>
      <c r="N287" s="17" t="str">
        <f t="shared" si="42"/>
        <v/>
      </c>
      <c r="O287" s="18" t="str">
        <f t="shared" si="40"/>
        <v/>
      </c>
    </row>
    <row r="288" spans="1:15" hidden="1">
      <c r="A288" s="30" t="s">
        <v>293</v>
      </c>
      <c r="D288" s="11" t="str">
        <f t="shared" si="11"/>
        <v/>
      </c>
      <c r="E288" s="14"/>
      <c r="F288" s="13" t="str">
        <f t="shared" si="12"/>
        <v/>
      </c>
      <c r="G288" s="22"/>
      <c r="H288" s="13" t="str">
        <f t="shared" si="13"/>
        <v/>
      </c>
      <c r="I288" s="11"/>
      <c r="J288" s="14">
        <v>1.4999999999999999E-2</v>
      </c>
      <c r="K288" s="15" t="str">
        <f t="shared" si="43"/>
        <v/>
      </c>
      <c r="L288" s="16">
        <f t="shared" si="14"/>
        <v>0</v>
      </c>
      <c r="M288" s="11" t="str">
        <f t="shared" si="41"/>
        <v/>
      </c>
      <c r="N288" s="17" t="str">
        <f t="shared" si="42"/>
        <v/>
      </c>
      <c r="O288" s="18" t="str">
        <f t="shared" si="40"/>
        <v/>
      </c>
    </row>
    <row r="289" spans="1:15" hidden="1">
      <c r="A289" s="24" t="s">
        <v>294</v>
      </c>
      <c r="B289" s="10">
        <v>27000</v>
      </c>
      <c r="C289" s="10">
        <v>42140</v>
      </c>
      <c r="D289" s="11">
        <f t="shared" si="11"/>
        <v>11561.4</v>
      </c>
      <c r="E289" s="14">
        <v>0.21</v>
      </c>
      <c r="F289" s="13">
        <f t="shared" si="12"/>
        <v>8849.4</v>
      </c>
      <c r="G289" s="22">
        <v>3.5000000000000003E-2</v>
      </c>
      <c r="H289" s="13">
        <f t="shared" si="13"/>
        <v>1474.9</v>
      </c>
      <c r="I289" s="11">
        <v>605</v>
      </c>
      <c r="J289" s="14">
        <v>1.4999999999999999E-2</v>
      </c>
      <c r="K289" s="15">
        <f t="shared" si="43"/>
        <v>632.1</v>
      </c>
      <c r="L289" s="16">
        <f t="shared" si="14"/>
        <v>421.40000000000003</v>
      </c>
      <c r="M289" s="11">
        <f t="shared" si="41"/>
        <v>590.16697999999985</v>
      </c>
      <c r="N289" s="17">
        <f t="shared" si="42"/>
        <v>2567.0330199999953</v>
      </c>
      <c r="O289" s="18">
        <f t="shared" si="40"/>
        <v>6.0916777883246211E-2</v>
      </c>
    </row>
    <row r="290" spans="1:15" hidden="1">
      <c r="A290" s="24" t="s">
        <v>295</v>
      </c>
      <c r="C290" s="10">
        <v>41444</v>
      </c>
      <c r="D290" s="11">
        <f t="shared" si="11"/>
        <v>11380.44</v>
      </c>
      <c r="E290" s="14">
        <v>0.21</v>
      </c>
      <c r="F290" s="13">
        <f t="shared" si="12"/>
        <v>8703.24</v>
      </c>
      <c r="G290" s="22">
        <v>3.5000000000000003E-2</v>
      </c>
      <c r="H290" s="13">
        <f t="shared" si="13"/>
        <v>1450.5400000000002</v>
      </c>
      <c r="I290" s="11">
        <v>605</v>
      </c>
      <c r="J290" s="14">
        <v>1.4999999999999999E-2</v>
      </c>
      <c r="K290" s="15">
        <f t="shared" si="43"/>
        <v>621.66</v>
      </c>
      <c r="L290" s="16">
        <f t="shared" si="14"/>
        <v>414.44</v>
      </c>
      <c r="M290" s="11">
        <f t="shared" si="41"/>
        <v>580.22670799999992</v>
      </c>
      <c r="N290" s="17">
        <f t="shared" si="42"/>
        <v>29068.893292000001</v>
      </c>
      <c r="O290" s="18">
        <f t="shared" si="40"/>
        <v>0.70140172985233085</v>
      </c>
    </row>
    <row r="291" spans="1:15" hidden="1">
      <c r="A291" s="24" t="s">
        <v>296</v>
      </c>
      <c r="D291" s="11" t="str">
        <f t="shared" si="11"/>
        <v/>
      </c>
      <c r="E291" s="14">
        <v>0.21</v>
      </c>
      <c r="F291" s="13" t="str">
        <f t="shared" si="12"/>
        <v/>
      </c>
      <c r="G291" s="22">
        <v>3.5000000000000003E-2</v>
      </c>
      <c r="H291" s="13" t="str">
        <f t="shared" si="13"/>
        <v/>
      </c>
      <c r="I291" s="11">
        <v>605</v>
      </c>
      <c r="J291" s="14">
        <v>1.4999999999999999E-2</v>
      </c>
      <c r="K291" s="15" t="str">
        <f t="shared" si="43"/>
        <v/>
      </c>
      <c r="L291" s="16">
        <f t="shared" si="14"/>
        <v>0</v>
      </c>
      <c r="M291" s="11" t="str">
        <f t="shared" si="41"/>
        <v/>
      </c>
      <c r="N291" s="17" t="str">
        <f t="shared" si="42"/>
        <v/>
      </c>
      <c r="O291" s="18" t="str">
        <f t="shared" si="40"/>
        <v/>
      </c>
    </row>
    <row r="292" spans="1:15" hidden="1">
      <c r="A292" s="24" t="s">
        <v>297</v>
      </c>
      <c r="B292" s="10">
        <v>25500</v>
      </c>
      <c r="D292" s="11" t="str">
        <f t="shared" si="11"/>
        <v/>
      </c>
      <c r="E292" s="14">
        <v>0.21</v>
      </c>
      <c r="F292" s="13" t="str">
        <f t="shared" si="12"/>
        <v/>
      </c>
      <c r="G292" s="22">
        <v>3.5000000000000003E-2</v>
      </c>
      <c r="H292" s="13" t="str">
        <f t="shared" si="13"/>
        <v/>
      </c>
      <c r="I292" s="11">
        <v>605</v>
      </c>
      <c r="J292" s="14">
        <v>1.4999999999999999E-2</v>
      </c>
      <c r="K292" s="15" t="str">
        <f t="shared" si="43"/>
        <v/>
      </c>
      <c r="L292" s="16">
        <f t="shared" si="14"/>
        <v>0</v>
      </c>
      <c r="M292" s="11" t="str">
        <f t="shared" si="41"/>
        <v/>
      </c>
      <c r="N292" s="17" t="str">
        <f t="shared" si="42"/>
        <v/>
      </c>
      <c r="O292" s="18" t="str">
        <f t="shared" si="40"/>
        <v/>
      </c>
    </row>
    <row r="293" spans="1:15" hidden="1">
      <c r="A293" s="30" t="s">
        <v>298</v>
      </c>
      <c r="D293" s="11" t="str">
        <f t="shared" si="11"/>
        <v/>
      </c>
      <c r="E293" s="14"/>
      <c r="F293" s="13" t="str">
        <f t="shared" si="12"/>
        <v/>
      </c>
      <c r="G293" s="22"/>
      <c r="H293" s="13" t="str">
        <f t="shared" si="13"/>
        <v/>
      </c>
      <c r="I293" s="11"/>
      <c r="J293" s="14">
        <v>1.4999999999999999E-2</v>
      </c>
      <c r="K293" s="15" t="str">
        <f t="shared" si="43"/>
        <v/>
      </c>
      <c r="L293" s="16">
        <f t="shared" si="14"/>
        <v>0</v>
      </c>
      <c r="M293" s="11" t="str">
        <f t="shared" si="41"/>
        <v/>
      </c>
      <c r="N293" s="17" t="str">
        <f t="shared" si="42"/>
        <v/>
      </c>
      <c r="O293" s="18" t="str">
        <f t="shared" si="40"/>
        <v/>
      </c>
    </row>
    <row r="294" spans="1:15" hidden="1">
      <c r="A294" s="24" t="s">
        <v>299</v>
      </c>
      <c r="B294" s="10">
        <v>34000</v>
      </c>
      <c r="C294" s="10">
        <v>42140</v>
      </c>
      <c r="D294" s="11">
        <f t="shared" si="11"/>
        <v>11561.4</v>
      </c>
      <c r="E294" s="14">
        <v>0.21</v>
      </c>
      <c r="F294" s="13">
        <f t="shared" si="12"/>
        <v>8849.4</v>
      </c>
      <c r="G294" s="22">
        <v>3.5000000000000003E-2</v>
      </c>
      <c r="H294" s="13">
        <f t="shared" si="13"/>
        <v>1474.9</v>
      </c>
      <c r="I294" s="11">
        <v>605</v>
      </c>
      <c r="J294" s="14">
        <v>1.4999999999999999E-2</v>
      </c>
      <c r="K294" s="15">
        <f t="shared" si="43"/>
        <v>632.1</v>
      </c>
      <c r="L294" s="16">
        <f t="shared" si="14"/>
        <v>421.40000000000003</v>
      </c>
      <c r="M294" s="11">
        <f t="shared" si="41"/>
        <v>590.16697999999985</v>
      </c>
      <c r="N294" s="17">
        <f t="shared" si="42"/>
        <v>-4432.9669800000047</v>
      </c>
      <c r="O294" s="18">
        <f t="shared" si="40"/>
        <v>-0.10519617892738502</v>
      </c>
    </row>
    <row r="295" spans="1:15" hidden="1">
      <c r="A295" s="24" t="s">
        <v>300</v>
      </c>
      <c r="B295" s="10">
        <v>34300</v>
      </c>
      <c r="C295" s="10">
        <v>41444</v>
      </c>
      <c r="D295" s="11">
        <f t="shared" si="11"/>
        <v>11380.44</v>
      </c>
      <c r="E295" s="14">
        <v>0.21</v>
      </c>
      <c r="F295" s="13">
        <f t="shared" si="12"/>
        <v>8703.24</v>
      </c>
      <c r="G295" s="22">
        <v>3.5000000000000003E-2</v>
      </c>
      <c r="H295" s="13">
        <f t="shared" si="13"/>
        <v>1450.5400000000002</v>
      </c>
      <c r="I295" s="11">
        <v>605</v>
      </c>
      <c r="J295" s="14">
        <v>1.4999999999999999E-2</v>
      </c>
      <c r="K295" s="15">
        <f t="shared" si="43"/>
        <v>621.66</v>
      </c>
      <c r="L295" s="16">
        <f t="shared" si="14"/>
        <v>414.44</v>
      </c>
      <c r="M295" s="11">
        <f t="shared" si="41"/>
        <v>580.22670799999992</v>
      </c>
      <c r="N295" s="17">
        <f t="shared" si="42"/>
        <v>-5231.1067080000066</v>
      </c>
      <c r="O295" s="18">
        <f t="shared" si="40"/>
        <v>-0.12622108647813934</v>
      </c>
    </row>
    <row r="296" spans="1:15" hidden="1">
      <c r="A296" s="24" t="s">
        <v>301</v>
      </c>
      <c r="D296" s="11" t="str">
        <f t="shared" si="11"/>
        <v/>
      </c>
      <c r="E296" s="14">
        <v>0.21</v>
      </c>
      <c r="F296" s="13" t="str">
        <f t="shared" si="12"/>
        <v/>
      </c>
      <c r="G296" s="22">
        <v>3.5000000000000003E-2</v>
      </c>
      <c r="H296" s="13" t="str">
        <f t="shared" si="13"/>
        <v/>
      </c>
      <c r="I296" s="11">
        <v>605</v>
      </c>
      <c r="J296" s="14">
        <v>1.4999999999999999E-2</v>
      </c>
      <c r="K296" s="15" t="str">
        <f t="shared" si="43"/>
        <v/>
      </c>
      <c r="L296" s="16">
        <f t="shared" si="14"/>
        <v>0</v>
      </c>
      <c r="M296" s="11" t="str">
        <f t="shared" si="41"/>
        <v/>
      </c>
      <c r="N296" s="17" t="str">
        <f t="shared" si="42"/>
        <v/>
      </c>
      <c r="O296" s="18" t="str">
        <f t="shared" si="40"/>
        <v/>
      </c>
    </row>
    <row r="297" spans="1:15" hidden="1">
      <c r="A297" s="24" t="s">
        <v>302</v>
      </c>
      <c r="D297" s="11" t="str">
        <f t="shared" si="11"/>
        <v/>
      </c>
      <c r="E297" s="14">
        <v>0.21</v>
      </c>
      <c r="F297" s="13" t="str">
        <f t="shared" si="12"/>
        <v/>
      </c>
      <c r="G297" s="22">
        <v>3.5000000000000003E-2</v>
      </c>
      <c r="H297" s="13" t="str">
        <f t="shared" si="13"/>
        <v/>
      </c>
      <c r="I297" s="11">
        <v>605</v>
      </c>
      <c r="J297" s="14">
        <v>1.4999999999999999E-2</v>
      </c>
      <c r="K297" s="15" t="str">
        <f t="shared" si="43"/>
        <v/>
      </c>
      <c r="L297" s="16">
        <f t="shared" si="14"/>
        <v>0</v>
      </c>
      <c r="M297" s="11" t="str">
        <f t="shared" si="41"/>
        <v/>
      </c>
      <c r="N297" s="17" t="str">
        <f t="shared" si="42"/>
        <v/>
      </c>
      <c r="O297" s="18" t="str">
        <f t="shared" si="40"/>
        <v/>
      </c>
    </row>
    <row r="298" spans="1:15" hidden="1">
      <c r="A298" s="30" t="s">
        <v>303</v>
      </c>
      <c r="D298" s="11" t="str">
        <f t="shared" si="11"/>
        <v/>
      </c>
      <c r="E298" s="14"/>
      <c r="F298" s="13" t="str">
        <f t="shared" si="12"/>
        <v/>
      </c>
      <c r="G298" s="22"/>
      <c r="H298" s="13" t="str">
        <f t="shared" si="13"/>
        <v/>
      </c>
      <c r="I298" s="11"/>
      <c r="J298" s="14">
        <v>1.4999999999999999E-2</v>
      </c>
      <c r="K298" s="15" t="str">
        <f t="shared" si="43"/>
        <v/>
      </c>
      <c r="L298" s="16">
        <f t="shared" si="14"/>
        <v>0</v>
      </c>
      <c r="M298" s="11" t="str">
        <f t="shared" si="41"/>
        <v/>
      </c>
      <c r="N298" s="17" t="str">
        <f t="shared" si="42"/>
        <v/>
      </c>
      <c r="O298" s="18" t="str">
        <f t="shared" si="40"/>
        <v/>
      </c>
    </row>
    <row r="299" spans="1:15" hidden="1">
      <c r="A299" s="24" t="s">
        <v>304</v>
      </c>
      <c r="D299" s="11" t="str">
        <f t="shared" si="11"/>
        <v/>
      </c>
      <c r="E299" s="14">
        <v>0.21</v>
      </c>
      <c r="F299" s="13" t="str">
        <f t="shared" si="12"/>
        <v/>
      </c>
      <c r="G299" s="22">
        <v>3.5000000000000003E-2</v>
      </c>
      <c r="H299" s="13" t="str">
        <f t="shared" si="13"/>
        <v/>
      </c>
      <c r="I299" s="11">
        <v>605</v>
      </c>
      <c r="J299" s="14">
        <v>1.4999999999999999E-2</v>
      </c>
      <c r="K299" s="15" t="str">
        <f t="shared" si="43"/>
        <v/>
      </c>
      <c r="L299" s="16">
        <f t="shared" si="14"/>
        <v>0</v>
      </c>
      <c r="M299" s="11" t="str">
        <f t="shared" si="41"/>
        <v/>
      </c>
      <c r="N299" s="17" t="str">
        <f t="shared" si="42"/>
        <v/>
      </c>
      <c r="O299" s="18" t="str">
        <f t="shared" si="40"/>
        <v/>
      </c>
    </row>
    <row r="300" spans="1:15" hidden="1">
      <c r="A300" s="24" t="s">
        <v>305</v>
      </c>
      <c r="D300" s="11" t="str">
        <f t="shared" si="11"/>
        <v/>
      </c>
      <c r="E300" s="14">
        <v>0.21</v>
      </c>
      <c r="F300" s="13" t="str">
        <f t="shared" si="12"/>
        <v/>
      </c>
      <c r="G300" s="22">
        <v>3.5000000000000003E-2</v>
      </c>
      <c r="H300" s="13" t="str">
        <f t="shared" si="13"/>
        <v/>
      </c>
      <c r="I300" s="11">
        <v>605</v>
      </c>
      <c r="J300" s="14">
        <v>1.4999999999999999E-2</v>
      </c>
      <c r="K300" s="15" t="str">
        <f t="shared" si="43"/>
        <v/>
      </c>
      <c r="L300" s="16">
        <f t="shared" si="14"/>
        <v>0</v>
      </c>
      <c r="M300" s="11" t="str">
        <f t="shared" si="41"/>
        <v/>
      </c>
      <c r="N300" s="17" t="str">
        <f t="shared" si="42"/>
        <v/>
      </c>
      <c r="O300" s="18" t="str">
        <f t="shared" si="40"/>
        <v/>
      </c>
    </row>
    <row r="301" spans="1:15" hidden="1">
      <c r="A301" s="24" t="s">
        <v>306</v>
      </c>
      <c r="D301" s="11" t="str">
        <f t="shared" si="11"/>
        <v/>
      </c>
      <c r="E301" s="14">
        <v>0.21</v>
      </c>
      <c r="F301" s="13" t="str">
        <f t="shared" si="12"/>
        <v/>
      </c>
      <c r="G301" s="22">
        <v>3.5000000000000003E-2</v>
      </c>
      <c r="H301" s="13" t="str">
        <f t="shared" si="13"/>
        <v/>
      </c>
      <c r="I301" s="11">
        <v>605</v>
      </c>
      <c r="J301" s="14">
        <v>1.4999999999999999E-2</v>
      </c>
      <c r="K301" s="15" t="str">
        <f t="shared" si="43"/>
        <v/>
      </c>
      <c r="L301" s="16">
        <f t="shared" si="14"/>
        <v>0</v>
      </c>
      <c r="M301" s="11" t="str">
        <f t="shared" si="41"/>
        <v/>
      </c>
      <c r="N301" s="17" t="str">
        <f t="shared" si="42"/>
        <v/>
      </c>
      <c r="O301" s="18" t="str">
        <f t="shared" si="40"/>
        <v/>
      </c>
    </row>
    <row r="302" spans="1:15" hidden="1">
      <c r="A302" s="24" t="s">
        <v>307</v>
      </c>
      <c r="B302" s="10">
        <v>32000</v>
      </c>
      <c r="D302" s="11" t="str">
        <f t="shared" si="11"/>
        <v/>
      </c>
      <c r="E302" s="14">
        <v>0.21</v>
      </c>
      <c r="F302" s="13" t="str">
        <f t="shared" si="12"/>
        <v/>
      </c>
      <c r="G302" s="22">
        <v>3.5000000000000003E-2</v>
      </c>
      <c r="H302" s="13" t="str">
        <f t="shared" si="13"/>
        <v/>
      </c>
      <c r="I302" s="11">
        <v>605</v>
      </c>
      <c r="J302" s="14">
        <v>1.4999999999999999E-2</v>
      </c>
      <c r="K302" s="15" t="str">
        <f t="shared" si="43"/>
        <v/>
      </c>
      <c r="L302" s="16">
        <f t="shared" si="14"/>
        <v>0</v>
      </c>
      <c r="M302" s="11" t="str">
        <f t="shared" si="41"/>
        <v/>
      </c>
      <c r="N302" s="17" t="str">
        <f t="shared" si="42"/>
        <v/>
      </c>
      <c r="O302" s="18" t="str">
        <f t="shared" si="40"/>
        <v/>
      </c>
    </row>
    <row r="303" spans="1:15" hidden="1">
      <c r="A303" s="30" t="s">
        <v>308</v>
      </c>
      <c r="D303" s="11" t="str">
        <f t="shared" si="11"/>
        <v/>
      </c>
      <c r="E303" s="14"/>
      <c r="F303" s="13" t="str">
        <f t="shared" si="12"/>
        <v/>
      </c>
      <c r="G303" s="22">
        <v>3.5000000000000003E-2</v>
      </c>
      <c r="H303" s="13" t="str">
        <f t="shared" si="13"/>
        <v/>
      </c>
      <c r="I303" s="11"/>
      <c r="J303" s="14">
        <v>1.4999999999999999E-2</v>
      </c>
      <c r="K303" s="15" t="str">
        <f t="shared" si="43"/>
        <v/>
      </c>
      <c r="L303" s="16">
        <f t="shared" si="14"/>
        <v>0</v>
      </c>
      <c r="M303" s="11" t="str">
        <f t="shared" si="41"/>
        <v/>
      </c>
      <c r="N303" s="17" t="str">
        <f t="shared" si="42"/>
        <v/>
      </c>
      <c r="O303" s="18" t="str">
        <f t="shared" si="40"/>
        <v/>
      </c>
    </row>
    <row r="304" spans="1:15" hidden="1">
      <c r="A304" s="24" t="s">
        <v>309</v>
      </c>
      <c r="B304" s="10">
        <v>38000</v>
      </c>
      <c r="D304" s="11" t="str">
        <f t="shared" si="11"/>
        <v/>
      </c>
      <c r="E304" s="14">
        <v>0.21</v>
      </c>
      <c r="F304" s="13" t="str">
        <f t="shared" si="12"/>
        <v/>
      </c>
      <c r="G304" s="22">
        <v>3.5000000000000003E-2</v>
      </c>
      <c r="H304" s="13" t="str">
        <f t="shared" si="13"/>
        <v/>
      </c>
      <c r="I304" s="11">
        <v>605</v>
      </c>
      <c r="J304" s="14">
        <v>1.4999999999999999E-2</v>
      </c>
      <c r="K304" s="15" t="str">
        <f t="shared" si="43"/>
        <v/>
      </c>
      <c r="L304" s="16">
        <f t="shared" si="14"/>
        <v>0</v>
      </c>
      <c r="M304" s="11" t="str">
        <f t="shared" si="41"/>
        <v/>
      </c>
      <c r="N304" s="17" t="str">
        <f t="shared" si="42"/>
        <v/>
      </c>
      <c r="O304" s="18" t="str">
        <f t="shared" si="40"/>
        <v/>
      </c>
    </row>
    <row r="305" spans="1:15" hidden="1">
      <c r="A305" s="24" t="s">
        <v>310</v>
      </c>
      <c r="B305" s="10">
        <v>38000</v>
      </c>
      <c r="D305" s="11" t="str">
        <f t="shared" si="11"/>
        <v/>
      </c>
      <c r="E305" s="14">
        <v>0.21</v>
      </c>
      <c r="F305" s="13" t="str">
        <f t="shared" si="12"/>
        <v/>
      </c>
      <c r="G305" s="22">
        <v>3.5000000000000003E-2</v>
      </c>
      <c r="H305" s="13" t="str">
        <f t="shared" si="13"/>
        <v/>
      </c>
      <c r="I305" s="11">
        <v>605</v>
      </c>
      <c r="J305" s="14">
        <v>1.4999999999999999E-2</v>
      </c>
      <c r="K305" s="15" t="str">
        <f t="shared" si="43"/>
        <v/>
      </c>
      <c r="L305" s="16">
        <f t="shared" si="14"/>
        <v>0</v>
      </c>
      <c r="M305" s="11" t="str">
        <f t="shared" si="41"/>
        <v/>
      </c>
      <c r="N305" s="17" t="str">
        <f t="shared" si="42"/>
        <v/>
      </c>
      <c r="O305" s="18" t="str">
        <f t="shared" si="40"/>
        <v/>
      </c>
    </row>
    <row r="306" spans="1:15" hidden="1">
      <c r="A306" s="24" t="s">
        <v>311</v>
      </c>
      <c r="B306" s="10">
        <v>38000</v>
      </c>
      <c r="D306" s="11" t="str">
        <f t="shared" si="11"/>
        <v/>
      </c>
      <c r="E306" s="14">
        <v>0.21</v>
      </c>
      <c r="F306" s="13" t="str">
        <f t="shared" si="12"/>
        <v/>
      </c>
      <c r="G306" s="22">
        <v>3.5000000000000003E-2</v>
      </c>
      <c r="H306" s="13" t="str">
        <f t="shared" si="13"/>
        <v/>
      </c>
      <c r="I306" s="11">
        <v>605</v>
      </c>
      <c r="J306" s="14">
        <v>1.4999999999999999E-2</v>
      </c>
      <c r="K306" s="15" t="str">
        <f t="shared" si="43"/>
        <v/>
      </c>
      <c r="L306" s="16">
        <f t="shared" si="14"/>
        <v>0</v>
      </c>
      <c r="M306" s="11" t="str">
        <f t="shared" si="41"/>
        <v/>
      </c>
      <c r="N306" s="17" t="str">
        <f t="shared" si="42"/>
        <v/>
      </c>
      <c r="O306" s="18" t="str">
        <f t="shared" si="40"/>
        <v/>
      </c>
    </row>
    <row r="307" spans="1:15" hidden="1">
      <c r="A307" s="24" t="s">
        <v>312</v>
      </c>
      <c r="B307" s="10">
        <v>38000</v>
      </c>
      <c r="D307" s="11" t="str">
        <f t="shared" si="11"/>
        <v/>
      </c>
      <c r="E307" s="14">
        <v>0.21</v>
      </c>
      <c r="F307" s="13" t="str">
        <f t="shared" si="12"/>
        <v/>
      </c>
      <c r="G307" s="22">
        <v>3.5000000000000003E-2</v>
      </c>
      <c r="H307" s="13" t="str">
        <f t="shared" si="13"/>
        <v/>
      </c>
      <c r="I307" s="11">
        <v>605</v>
      </c>
      <c r="J307" s="14">
        <v>1.4999999999999999E-2</v>
      </c>
      <c r="K307" s="15" t="str">
        <f t="shared" si="43"/>
        <v/>
      </c>
      <c r="L307" s="16">
        <f t="shared" si="14"/>
        <v>0</v>
      </c>
      <c r="M307" s="11" t="str">
        <f t="shared" si="41"/>
        <v/>
      </c>
      <c r="N307" s="17" t="str">
        <f t="shared" si="42"/>
        <v/>
      </c>
      <c r="O307" s="18" t="str">
        <f t="shared" si="40"/>
        <v/>
      </c>
    </row>
    <row r="308" spans="1:15" hidden="1">
      <c r="A308" s="30" t="s">
        <v>313</v>
      </c>
      <c r="D308" s="11" t="str">
        <f t="shared" si="11"/>
        <v/>
      </c>
      <c r="E308" s="14"/>
      <c r="F308" s="13" t="str">
        <f t="shared" si="12"/>
        <v/>
      </c>
      <c r="G308" s="22">
        <v>3.5000000000000003E-2</v>
      </c>
      <c r="H308" s="13" t="str">
        <f t="shared" si="13"/>
        <v/>
      </c>
      <c r="I308" s="11"/>
      <c r="J308" s="14">
        <v>1.4999999999999999E-2</v>
      </c>
      <c r="K308" s="15" t="str">
        <f t="shared" si="43"/>
        <v/>
      </c>
      <c r="L308" s="16">
        <f t="shared" si="14"/>
        <v>0</v>
      </c>
      <c r="M308" s="11" t="str">
        <f t="shared" si="41"/>
        <v/>
      </c>
      <c r="N308" s="17" t="str">
        <f t="shared" si="42"/>
        <v/>
      </c>
      <c r="O308" s="18" t="str">
        <f t="shared" si="40"/>
        <v/>
      </c>
    </row>
    <row r="309" spans="1:15" hidden="1">
      <c r="A309" s="24" t="s">
        <v>314</v>
      </c>
      <c r="D309" s="11" t="str">
        <f t="shared" si="11"/>
        <v/>
      </c>
      <c r="E309" s="14">
        <v>0.21</v>
      </c>
      <c r="F309" s="13" t="str">
        <f t="shared" si="12"/>
        <v/>
      </c>
      <c r="G309" s="22">
        <v>3.5000000000000003E-2</v>
      </c>
      <c r="H309" s="13" t="str">
        <f t="shared" si="13"/>
        <v/>
      </c>
      <c r="I309" s="11">
        <v>605</v>
      </c>
      <c r="J309" s="14">
        <v>1.4999999999999999E-2</v>
      </c>
      <c r="K309" s="15" t="str">
        <f t="shared" si="43"/>
        <v/>
      </c>
      <c r="L309" s="16">
        <f t="shared" si="14"/>
        <v>0</v>
      </c>
      <c r="M309" s="11" t="str">
        <f t="shared" si="41"/>
        <v/>
      </c>
      <c r="N309" s="17" t="str">
        <f t="shared" si="42"/>
        <v/>
      </c>
      <c r="O309" s="18" t="str">
        <f t="shared" si="40"/>
        <v/>
      </c>
    </row>
    <row r="310" spans="1:15" hidden="1">
      <c r="A310" s="24" t="s">
        <v>315</v>
      </c>
      <c r="D310" s="11" t="str">
        <f t="shared" si="11"/>
        <v/>
      </c>
      <c r="E310" s="14">
        <v>0.21</v>
      </c>
      <c r="F310" s="13" t="str">
        <f t="shared" si="12"/>
        <v/>
      </c>
      <c r="G310" s="22">
        <v>3.5000000000000003E-2</v>
      </c>
      <c r="H310" s="13" t="str">
        <f t="shared" si="13"/>
        <v/>
      </c>
      <c r="I310" s="11">
        <v>605</v>
      </c>
      <c r="J310" s="14">
        <v>1.4999999999999999E-2</v>
      </c>
      <c r="K310" s="15" t="str">
        <f t="shared" si="43"/>
        <v/>
      </c>
      <c r="L310" s="16">
        <f t="shared" si="14"/>
        <v>0</v>
      </c>
      <c r="M310" s="11" t="str">
        <f t="shared" si="41"/>
        <v/>
      </c>
      <c r="N310" s="17" t="str">
        <f t="shared" si="42"/>
        <v/>
      </c>
      <c r="O310" s="18" t="str">
        <f t="shared" si="40"/>
        <v/>
      </c>
    </row>
    <row r="311" spans="1:15" hidden="1">
      <c r="A311" s="24" t="s">
        <v>315</v>
      </c>
      <c r="D311" s="11" t="str">
        <f t="shared" si="11"/>
        <v/>
      </c>
      <c r="E311" s="14">
        <v>0.21</v>
      </c>
      <c r="F311" s="13" t="str">
        <f t="shared" si="12"/>
        <v/>
      </c>
      <c r="G311" s="22">
        <v>3.5000000000000003E-2</v>
      </c>
      <c r="H311" s="13" t="str">
        <f t="shared" si="13"/>
        <v/>
      </c>
      <c r="I311" s="11">
        <v>605</v>
      </c>
      <c r="J311" s="14">
        <v>1.4999999999999999E-2</v>
      </c>
      <c r="K311" s="15" t="str">
        <f t="shared" si="43"/>
        <v/>
      </c>
      <c r="L311" s="16">
        <f t="shared" si="14"/>
        <v>0</v>
      </c>
      <c r="M311" s="11" t="str">
        <f t="shared" si="41"/>
        <v/>
      </c>
      <c r="N311" s="17" t="str">
        <f t="shared" si="42"/>
        <v/>
      </c>
      <c r="O311" s="18" t="str">
        <f t="shared" si="40"/>
        <v/>
      </c>
    </row>
    <row r="312" spans="1:15" hidden="1">
      <c r="A312" s="24" t="s">
        <v>316</v>
      </c>
      <c r="B312" s="10">
        <v>48500</v>
      </c>
      <c r="D312" s="11" t="str">
        <f t="shared" si="11"/>
        <v/>
      </c>
      <c r="E312" s="14">
        <v>0.21</v>
      </c>
      <c r="F312" s="13" t="str">
        <f t="shared" si="12"/>
        <v/>
      </c>
      <c r="G312" s="22">
        <v>3.5000000000000003E-2</v>
      </c>
      <c r="H312" s="13" t="str">
        <f t="shared" si="13"/>
        <v/>
      </c>
      <c r="I312" s="11">
        <v>605</v>
      </c>
      <c r="J312" s="14">
        <v>1.4999999999999999E-2</v>
      </c>
      <c r="K312" s="15" t="str">
        <f t="shared" si="43"/>
        <v/>
      </c>
      <c r="L312" s="16">
        <f t="shared" si="14"/>
        <v>0</v>
      </c>
      <c r="M312" s="11" t="str">
        <f t="shared" si="41"/>
        <v/>
      </c>
      <c r="N312" s="17" t="str">
        <f t="shared" si="42"/>
        <v/>
      </c>
      <c r="O312" s="18" t="str">
        <f t="shared" si="40"/>
        <v/>
      </c>
    </row>
    <row r="313" spans="1:15" hidden="1">
      <c r="A313" s="30" t="s">
        <v>317</v>
      </c>
      <c r="D313" s="11" t="str">
        <f t="shared" si="11"/>
        <v/>
      </c>
      <c r="E313" s="14"/>
      <c r="F313" s="13" t="str">
        <f t="shared" si="12"/>
        <v/>
      </c>
      <c r="G313" s="22">
        <v>3.5000000000000003E-2</v>
      </c>
      <c r="H313" s="13" t="str">
        <f t="shared" si="13"/>
        <v/>
      </c>
      <c r="I313" s="11"/>
      <c r="J313" s="14">
        <v>1.4999999999999999E-2</v>
      </c>
      <c r="K313" s="15" t="str">
        <f t="shared" si="43"/>
        <v/>
      </c>
      <c r="L313" s="16">
        <f t="shared" si="14"/>
        <v>0</v>
      </c>
      <c r="M313" s="11" t="str">
        <f t="shared" si="41"/>
        <v/>
      </c>
      <c r="N313" s="17" t="str">
        <f t="shared" si="42"/>
        <v/>
      </c>
      <c r="O313" s="18" t="str">
        <f t="shared" si="40"/>
        <v/>
      </c>
    </row>
    <row r="314" spans="1:15" hidden="1">
      <c r="A314" s="24" t="s">
        <v>318</v>
      </c>
      <c r="B314" s="10">
        <v>56000</v>
      </c>
      <c r="D314" s="11" t="str">
        <f t="shared" si="11"/>
        <v/>
      </c>
      <c r="E314" s="14">
        <v>0.21</v>
      </c>
      <c r="F314" s="13" t="str">
        <f t="shared" si="12"/>
        <v/>
      </c>
      <c r="G314" s="22">
        <v>3.5000000000000003E-2</v>
      </c>
      <c r="H314" s="13" t="str">
        <f t="shared" si="13"/>
        <v/>
      </c>
      <c r="I314" s="11">
        <v>605</v>
      </c>
      <c r="J314" s="14">
        <v>1.4999999999999999E-2</v>
      </c>
      <c r="K314" s="15" t="str">
        <f t="shared" si="43"/>
        <v/>
      </c>
      <c r="L314" s="16">
        <f t="shared" si="14"/>
        <v>0</v>
      </c>
      <c r="M314" s="11" t="str">
        <f t="shared" si="41"/>
        <v/>
      </c>
      <c r="N314" s="17" t="str">
        <f t="shared" si="42"/>
        <v/>
      </c>
      <c r="O314" s="18" t="str">
        <f t="shared" si="40"/>
        <v/>
      </c>
    </row>
    <row r="315" spans="1:15" hidden="1">
      <c r="A315" s="24" t="s">
        <v>319</v>
      </c>
      <c r="B315" s="10">
        <v>57000</v>
      </c>
      <c r="D315" s="11" t="str">
        <f t="shared" si="11"/>
        <v/>
      </c>
      <c r="E315" s="14">
        <v>0.21</v>
      </c>
      <c r="F315" s="13" t="str">
        <f t="shared" si="12"/>
        <v/>
      </c>
      <c r="G315" s="22">
        <v>3.5000000000000003E-2</v>
      </c>
      <c r="H315" s="13" t="str">
        <f t="shared" si="13"/>
        <v/>
      </c>
      <c r="I315" s="11">
        <v>605</v>
      </c>
      <c r="J315" s="14">
        <v>1.4999999999999999E-2</v>
      </c>
      <c r="K315" s="15" t="str">
        <f t="shared" si="43"/>
        <v/>
      </c>
      <c r="L315" s="16">
        <f t="shared" si="14"/>
        <v>0</v>
      </c>
      <c r="M315" s="11" t="str">
        <f t="shared" si="41"/>
        <v/>
      </c>
      <c r="N315" s="17" t="str">
        <f t="shared" si="42"/>
        <v/>
      </c>
      <c r="O315" s="18" t="str">
        <f t="shared" si="40"/>
        <v/>
      </c>
    </row>
    <row r="316" spans="1:15" hidden="1">
      <c r="A316" s="24" t="s">
        <v>320</v>
      </c>
      <c r="D316" s="11" t="str">
        <f t="shared" si="11"/>
        <v/>
      </c>
      <c r="E316" s="14">
        <v>0.21</v>
      </c>
      <c r="F316" s="13" t="str">
        <f t="shared" si="12"/>
        <v/>
      </c>
      <c r="G316" s="22">
        <v>3.5000000000000003E-2</v>
      </c>
      <c r="H316" s="13" t="str">
        <f t="shared" si="13"/>
        <v/>
      </c>
      <c r="I316" s="11">
        <v>605</v>
      </c>
      <c r="J316" s="14">
        <v>1.4999999999999999E-2</v>
      </c>
      <c r="K316" s="15" t="str">
        <f t="shared" si="43"/>
        <v/>
      </c>
      <c r="L316" s="16">
        <f t="shared" si="14"/>
        <v>0</v>
      </c>
      <c r="M316" s="11" t="str">
        <f t="shared" si="41"/>
        <v/>
      </c>
      <c r="N316" s="17" t="str">
        <f t="shared" si="42"/>
        <v/>
      </c>
      <c r="O316" s="18" t="str">
        <f t="shared" si="40"/>
        <v/>
      </c>
    </row>
    <row r="317" spans="1:15" hidden="1">
      <c r="A317" s="24" t="s">
        <v>321</v>
      </c>
      <c r="B317" s="10">
        <v>57000</v>
      </c>
      <c r="D317" s="11" t="str">
        <f t="shared" si="11"/>
        <v/>
      </c>
      <c r="E317" s="14">
        <v>0.21</v>
      </c>
      <c r="F317" s="13" t="str">
        <f t="shared" si="12"/>
        <v/>
      </c>
      <c r="G317" s="22">
        <v>3.5000000000000003E-2</v>
      </c>
      <c r="H317" s="13" t="str">
        <f t="shared" si="13"/>
        <v/>
      </c>
      <c r="I317" s="11">
        <v>605</v>
      </c>
      <c r="J317" s="14">
        <v>1.4999999999999999E-2</v>
      </c>
      <c r="K317" s="15" t="str">
        <f t="shared" si="43"/>
        <v/>
      </c>
      <c r="L317" s="16">
        <f t="shared" si="14"/>
        <v>0</v>
      </c>
      <c r="M317" s="11" t="str">
        <f t="shared" si="41"/>
        <v/>
      </c>
      <c r="N317" s="17" t="str">
        <f t="shared" si="42"/>
        <v/>
      </c>
      <c r="O317" s="18" t="str">
        <f t="shared" si="40"/>
        <v/>
      </c>
    </row>
    <row r="318" spans="1:15" hidden="1">
      <c r="A318" s="30" t="s">
        <v>322</v>
      </c>
      <c r="D318" s="11" t="str">
        <f t="shared" si="11"/>
        <v/>
      </c>
      <c r="E318" s="14"/>
      <c r="F318" s="13" t="str">
        <f t="shared" si="12"/>
        <v/>
      </c>
      <c r="G318" s="22">
        <v>3.5000000000000003E-2</v>
      </c>
      <c r="H318" s="13" t="str">
        <f t="shared" si="13"/>
        <v/>
      </c>
      <c r="I318" s="11"/>
      <c r="J318" s="14">
        <v>1.4999999999999999E-2</v>
      </c>
      <c r="K318" s="15" t="str">
        <f t="shared" si="43"/>
        <v/>
      </c>
      <c r="L318" s="16">
        <f t="shared" si="14"/>
        <v>0</v>
      </c>
      <c r="M318" s="11" t="str">
        <f t="shared" si="41"/>
        <v/>
      </c>
      <c r="N318" s="17" t="str">
        <f t="shared" si="42"/>
        <v/>
      </c>
      <c r="O318" s="18" t="str">
        <f t="shared" si="40"/>
        <v/>
      </c>
    </row>
    <row r="319" spans="1:15" hidden="1">
      <c r="A319" s="24" t="s">
        <v>323</v>
      </c>
      <c r="D319" s="11" t="str">
        <f t="shared" si="11"/>
        <v/>
      </c>
      <c r="E319" s="14">
        <v>0.21</v>
      </c>
      <c r="F319" s="13" t="str">
        <f t="shared" si="12"/>
        <v/>
      </c>
      <c r="G319" s="22">
        <v>3.5000000000000003E-2</v>
      </c>
      <c r="H319" s="13" t="str">
        <f t="shared" si="13"/>
        <v/>
      </c>
      <c r="I319" s="11">
        <v>605</v>
      </c>
      <c r="J319" s="14">
        <v>1.4999999999999999E-2</v>
      </c>
      <c r="K319" s="15" t="str">
        <f t="shared" si="43"/>
        <v/>
      </c>
      <c r="L319" s="16">
        <f t="shared" si="14"/>
        <v>0</v>
      </c>
      <c r="M319" s="11" t="str">
        <f t="shared" si="41"/>
        <v/>
      </c>
      <c r="N319" s="17" t="str">
        <f t="shared" si="42"/>
        <v/>
      </c>
      <c r="O319" s="18" t="str">
        <f t="shared" si="40"/>
        <v/>
      </c>
    </row>
    <row r="320" spans="1:15" hidden="1">
      <c r="A320" s="24" t="s">
        <v>324</v>
      </c>
      <c r="B320" s="10">
        <v>64000</v>
      </c>
      <c r="D320" s="11" t="str">
        <f t="shared" si="11"/>
        <v/>
      </c>
      <c r="E320" s="14">
        <v>0.21</v>
      </c>
      <c r="F320" s="13" t="str">
        <f t="shared" si="12"/>
        <v/>
      </c>
      <c r="G320" s="22">
        <v>3.5000000000000003E-2</v>
      </c>
      <c r="H320" s="13" t="str">
        <f t="shared" si="13"/>
        <v/>
      </c>
      <c r="I320" s="11">
        <v>605</v>
      </c>
      <c r="J320" s="14">
        <v>1.4999999999999999E-2</v>
      </c>
      <c r="K320" s="15" t="str">
        <f t="shared" si="43"/>
        <v/>
      </c>
      <c r="L320" s="16">
        <f t="shared" si="14"/>
        <v>0</v>
      </c>
      <c r="M320" s="11" t="str">
        <f t="shared" si="41"/>
        <v/>
      </c>
      <c r="N320" s="17" t="str">
        <f t="shared" si="42"/>
        <v/>
      </c>
      <c r="O320" s="18" t="str">
        <f t="shared" si="40"/>
        <v/>
      </c>
    </row>
    <row r="321" spans="1:15" hidden="1">
      <c r="A321" s="24" t="s">
        <v>325</v>
      </c>
      <c r="D321" s="11" t="str">
        <f t="shared" si="11"/>
        <v/>
      </c>
      <c r="E321" s="14">
        <v>0.21</v>
      </c>
      <c r="F321" s="13" t="str">
        <f t="shared" si="12"/>
        <v/>
      </c>
      <c r="G321" s="22">
        <v>3.5000000000000003E-2</v>
      </c>
      <c r="H321" s="13" t="str">
        <f t="shared" si="13"/>
        <v/>
      </c>
      <c r="I321" s="11">
        <v>605</v>
      </c>
      <c r="J321" s="14">
        <v>1.4999999999999999E-2</v>
      </c>
      <c r="K321" s="15" t="str">
        <f t="shared" si="43"/>
        <v/>
      </c>
      <c r="L321" s="16">
        <f t="shared" si="14"/>
        <v>0</v>
      </c>
      <c r="M321" s="11" t="str">
        <f t="shared" si="41"/>
        <v/>
      </c>
      <c r="N321" s="17" t="str">
        <f t="shared" si="42"/>
        <v/>
      </c>
      <c r="O321" s="18" t="str">
        <f t="shared" si="40"/>
        <v/>
      </c>
    </row>
    <row r="322" spans="1:15" hidden="1">
      <c r="A322" s="24" t="s">
        <v>326</v>
      </c>
      <c r="D322" s="11" t="str">
        <f t="shared" si="11"/>
        <v/>
      </c>
      <c r="E322" s="14">
        <v>0.21</v>
      </c>
      <c r="F322" s="13" t="str">
        <f t="shared" si="12"/>
        <v/>
      </c>
      <c r="G322" s="22">
        <v>3.5000000000000003E-2</v>
      </c>
      <c r="H322" s="13" t="str">
        <f t="shared" si="13"/>
        <v/>
      </c>
      <c r="I322" s="11">
        <v>605</v>
      </c>
      <c r="J322" s="14">
        <v>1.4999999999999999E-2</v>
      </c>
      <c r="K322" s="15" t="str">
        <f t="shared" si="43"/>
        <v/>
      </c>
      <c r="L322" s="16">
        <f t="shared" si="14"/>
        <v>0</v>
      </c>
      <c r="M322" s="11" t="str">
        <f t="shared" ref="M322:M385" si="44">IFERROR((C322-D322)*1.93%," ")</f>
        <v/>
      </c>
      <c r="N322" s="17" t="str">
        <f t="shared" si="42"/>
        <v/>
      </c>
      <c r="O322" s="18" t="str">
        <f t="shared" si="40"/>
        <v/>
      </c>
    </row>
    <row r="323" spans="1:15" hidden="1">
      <c r="A323" s="30" t="s">
        <v>327</v>
      </c>
      <c r="D323" s="11" t="str">
        <f t="shared" si="11"/>
        <v/>
      </c>
      <c r="E323" s="14"/>
      <c r="F323" s="13" t="str">
        <f t="shared" si="12"/>
        <v/>
      </c>
      <c r="G323" s="22">
        <v>3.5000000000000003E-2</v>
      </c>
      <c r="H323" s="13" t="str">
        <f t="shared" si="13"/>
        <v/>
      </c>
      <c r="I323" s="11"/>
      <c r="J323" s="14">
        <v>1.4999999999999999E-2</v>
      </c>
      <c r="K323" s="15" t="str">
        <f t="shared" si="43"/>
        <v/>
      </c>
      <c r="L323" s="16">
        <f t="shared" si="14"/>
        <v>0</v>
      </c>
      <c r="M323" s="11" t="str">
        <f t="shared" si="44"/>
        <v/>
      </c>
      <c r="N323" s="17" t="str">
        <f t="shared" si="42"/>
        <v/>
      </c>
      <c r="O323" s="18" t="str">
        <f t="shared" si="40"/>
        <v/>
      </c>
    </row>
    <row r="324" spans="1:15" hidden="1">
      <c r="A324" s="24" t="s">
        <v>328</v>
      </c>
      <c r="D324" s="11" t="str">
        <f t="shared" si="11"/>
        <v/>
      </c>
      <c r="E324" s="14">
        <v>0.21</v>
      </c>
      <c r="F324" s="13" t="str">
        <f t="shared" si="12"/>
        <v/>
      </c>
      <c r="G324" s="22">
        <v>3.5000000000000003E-2</v>
      </c>
      <c r="H324" s="13" t="str">
        <f t="shared" si="13"/>
        <v/>
      </c>
      <c r="I324" s="11">
        <v>605</v>
      </c>
      <c r="J324" s="14">
        <v>1.4999999999999999E-2</v>
      </c>
      <c r="K324" s="15" t="str">
        <f t="shared" si="43"/>
        <v/>
      </c>
      <c r="L324" s="16">
        <f t="shared" si="14"/>
        <v>0</v>
      </c>
      <c r="M324" s="11" t="str">
        <f t="shared" si="44"/>
        <v/>
      </c>
      <c r="N324" s="17" t="str">
        <f t="shared" si="42"/>
        <v/>
      </c>
      <c r="O324" s="18" t="str">
        <f t="shared" si="40"/>
        <v/>
      </c>
    </row>
    <row r="325" spans="1:15" hidden="1">
      <c r="A325" s="24" t="s">
        <v>329</v>
      </c>
      <c r="B325" s="10">
        <v>78500</v>
      </c>
      <c r="D325" s="11" t="str">
        <f t="shared" si="11"/>
        <v/>
      </c>
      <c r="E325" s="14">
        <v>0.21</v>
      </c>
      <c r="F325" s="13" t="str">
        <f t="shared" si="12"/>
        <v/>
      </c>
      <c r="G325" s="22">
        <v>3.5000000000000003E-2</v>
      </c>
      <c r="H325" s="13" t="str">
        <f t="shared" si="13"/>
        <v/>
      </c>
      <c r="I325" s="11">
        <v>605</v>
      </c>
      <c r="J325" s="14">
        <v>1.4999999999999999E-2</v>
      </c>
      <c r="K325" s="15" t="str">
        <f t="shared" si="43"/>
        <v/>
      </c>
      <c r="L325" s="16">
        <f t="shared" si="14"/>
        <v>0</v>
      </c>
      <c r="M325" s="11" t="str">
        <f t="shared" si="44"/>
        <v/>
      </c>
      <c r="N325" s="17" t="str">
        <f t="shared" si="42"/>
        <v/>
      </c>
      <c r="O325" s="18" t="str">
        <f t="shared" si="40"/>
        <v/>
      </c>
    </row>
    <row r="326" spans="1:15" hidden="1">
      <c r="A326" s="24" t="s">
        <v>330</v>
      </c>
      <c r="D326" s="11" t="str">
        <f t="shared" si="11"/>
        <v/>
      </c>
      <c r="E326" s="14">
        <v>0.21</v>
      </c>
      <c r="F326" s="13" t="str">
        <f t="shared" si="12"/>
        <v/>
      </c>
      <c r="G326" s="22">
        <v>3.5000000000000003E-2</v>
      </c>
      <c r="H326" s="13" t="str">
        <f t="shared" si="13"/>
        <v/>
      </c>
      <c r="I326" s="11">
        <v>605</v>
      </c>
      <c r="J326" s="14">
        <v>1.4999999999999999E-2</v>
      </c>
      <c r="K326" s="15" t="str">
        <f t="shared" si="43"/>
        <v/>
      </c>
      <c r="L326" s="16">
        <f t="shared" si="14"/>
        <v>0</v>
      </c>
      <c r="M326" s="11" t="str">
        <f t="shared" si="44"/>
        <v/>
      </c>
      <c r="N326" s="17" t="str">
        <f t="shared" si="42"/>
        <v/>
      </c>
      <c r="O326" s="18" t="str">
        <f t="shared" si="40"/>
        <v/>
      </c>
    </row>
    <row r="327" spans="1:15" hidden="1">
      <c r="A327" s="24" t="s">
        <v>331</v>
      </c>
      <c r="B327" s="10">
        <v>79000</v>
      </c>
      <c r="D327" s="11" t="str">
        <f t="shared" si="11"/>
        <v/>
      </c>
      <c r="E327" s="14">
        <v>0.21</v>
      </c>
      <c r="F327" s="13" t="str">
        <f t="shared" si="12"/>
        <v/>
      </c>
      <c r="G327" s="22">
        <v>3.5000000000000003E-2</v>
      </c>
      <c r="H327" s="13" t="str">
        <f t="shared" si="13"/>
        <v/>
      </c>
      <c r="I327" s="11">
        <v>605</v>
      </c>
      <c r="J327" s="14">
        <v>1.4999999999999999E-2</v>
      </c>
      <c r="K327" s="15" t="str">
        <f t="shared" si="43"/>
        <v/>
      </c>
      <c r="L327" s="16">
        <f t="shared" si="14"/>
        <v>0</v>
      </c>
      <c r="M327" s="11" t="str">
        <f t="shared" si="44"/>
        <v/>
      </c>
      <c r="N327" s="17" t="str">
        <f t="shared" si="42"/>
        <v/>
      </c>
      <c r="O327" s="18" t="str">
        <f t="shared" si="40"/>
        <v/>
      </c>
    </row>
    <row r="328" spans="1:15" hidden="1">
      <c r="A328" s="30" t="s">
        <v>332</v>
      </c>
      <c r="D328" s="11" t="str">
        <f t="shared" si="11"/>
        <v/>
      </c>
      <c r="E328" s="14"/>
      <c r="F328" s="13" t="str">
        <f t="shared" si="12"/>
        <v/>
      </c>
      <c r="G328" s="22">
        <v>3.5000000000000003E-2</v>
      </c>
      <c r="H328" s="13" t="str">
        <f t="shared" si="13"/>
        <v/>
      </c>
      <c r="I328" s="11"/>
      <c r="J328" s="14">
        <v>1.4999999999999999E-2</v>
      </c>
      <c r="K328" s="15" t="str">
        <f t="shared" si="43"/>
        <v/>
      </c>
      <c r="L328" s="16">
        <f t="shared" si="14"/>
        <v>0</v>
      </c>
      <c r="M328" s="11" t="str">
        <f t="shared" si="44"/>
        <v/>
      </c>
      <c r="N328" s="17" t="str">
        <f t="shared" si="42"/>
        <v/>
      </c>
      <c r="O328" s="18" t="str">
        <f t="shared" si="40"/>
        <v/>
      </c>
    </row>
    <row r="329" spans="1:15" hidden="1">
      <c r="A329" s="24" t="s">
        <v>333</v>
      </c>
      <c r="D329" s="11" t="str">
        <f t="shared" si="11"/>
        <v/>
      </c>
      <c r="E329" s="14">
        <v>0.21</v>
      </c>
      <c r="F329" s="13" t="str">
        <f t="shared" si="12"/>
        <v/>
      </c>
      <c r="G329" s="22">
        <v>3.5000000000000003E-2</v>
      </c>
      <c r="H329" s="13" t="str">
        <f t="shared" si="13"/>
        <v/>
      </c>
      <c r="I329" s="11">
        <v>605</v>
      </c>
      <c r="J329" s="14">
        <v>1.4999999999999999E-2</v>
      </c>
      <c r="K329" s="15" t="str">
        <f t="shared" si="43"/>
        <v/>
      </c>
      <c r="L329" s="16">
        <f t="shared" si="14"/>
        <v>0</v>
      </c>
      <c r="M329" s="11" t="str">
        <f t="shared" si="44"/>
        <v/>
      </c>
      <c r="N329" s="17" t="str">
        <f t="shared" si="42"/>
        <v/>
      </c>
      <c r="O329" s="18" t="str">
        <f t="shared" si="40"/>
        <v/>
      </c>
    </row>
    <row r="330" spans="1:15" hidden="1">
      <c r="A330" s="24" t="s">
        <v>334</v>
      </c>
      <c r="D330" s="11" t="str">
        <f t="shared" si="11"/>
        <v/>
      </c>
      <c r="E330" s="14">
        <v>0.21</v>
      </c>
      <c r="F330" s="13" t="str">
        <f t="shared" si="12"/>
        <v/>
      </c>
      <c r="G330" s="22">
        <v>3.5000000000000003E-2</v>
      </c>
      <c r="H330" s="13" t="str">
        <f t="shared" si="13"/>
        <v/>
      </c>
      <c r="I330" s="11">
        <v>605</v>
      </c>
      <c r="J330" s="14">
        <v>1.4999999999999999E-2</v>
      </c>
      <c r="K330" s="15" t="str">
        <f t="shared" si="43"/>
        <v/>
      </c>
      <c r="L330" s="16">
        <f t="shared" si="14"/>
        <v>0</v>
      </c>
      <c r="M330" s="11" t="str">
        <f t="shared" si="44"/>
        <v/>
      </c>
      <c r="N330" s="17" t="str">
        <f t="shared" si="42"/>
        <v/>
      </c>
      <c r="O330" s="18" t="str">
        <f t="shared" si="40"/>
        <v/>
      </c>
    </row>
    <row r="331" spans="1:15" hidden="1">
      <c r="A331" s="24" t="s">
        <v>335</v>
      </c>
      <c r="D331" s="11" t="str">
        <f t="shared" si="11"/>
        <v/>
      </c>
      <c r="E331" s="14">
        <v>0.21</v>
      </c>
      <c r="F331" s="13" t="str">
        <f t="shared" si="12"/>
        <v/>
      </c>
      <c r="G331" s="22">
        <v>3.5000000000000003E-2</v>
      </c>
      <c r="H331" s="13" t="str">
        <f t="shared" si="13"/>
        <v/>
      </c>
      <c r="I331" s="11">
        <v>605</v>
      </c>
      <c r="J331" s="14">
        <v>1.4999999999999999E-2</v>
      </c>
      <c r="K331" s="15" t="str">
        <f t="shared" si="43"/>
        <v/>
      </c>
      <c r="L331" s="16">
        <f t="shared" si="14"/>
        <v>0</v>
      </c>
      <c r="M331" s="11" t="str">
        <f t="shared" si="44"/>
        <v/>
      </c>
      <c r="N331" s="17" t="str">
        <f t="shared" si="42"/>
        <v/>
      </c>
      <c r="O331" s="18" t="str">
        <f t="shared" si="40"/>
        <v/>
      </c>
    </row>
    <row r="332" spans="1:15" hidden="1">
      <c r="A332" s="24" t="s">
        <v>336</v>
      </c>
      <c r="B332" s="10">
        <v>96000</v>
      </c>
      <c r="D332" s="11" t="str">
        <f t="shared" si="11"/>
        <v/>
      </c>
      <c r="E332" s="14">
        <v>0.21</v>
      </c>
      <c r="F332" s="13" t="str">
        <f t="shared" si="12"/>
        <v/>
      </c>
      <c r="G332" s="22">
        <v>3.5000000000000003E-2</v>
      </c>
      <c r="H332" s="13" t="str">
        <f t="shared" si="13"/>
        <v/>
      </c>
      <c r="I332" s="11">
        <v>605</v>
      </c>
      <c r="J332" s="14">
        <v>1.4999999999999999E-2</v>
      </c>
      <c r="K332" s="15" t="str">
        <f t="shared" si="43"/>
        <v/>
      </c>
      <c r="L332" s="16">
        <f t="shared" si="14"/>
        <v>0</v>
      </c>
      <c r="M332" s="11" t="str">
        <f t="shared" si="44"/>
        <v/>
      </c>
      <c r="N332" s="17" t="str">
        <f t="shared" si="42"/>
        <v/>
      </c>
      <c r="O332" s="18" t="str">
        <f t="shared" si="40"/>
        <v/>
      </c>
    </row>
    <row r="333" spans="1:15" hidden="1">
      <c r="D333" s="11" t="str">
        <f t="shared" si="11"/>
        <v/>
      </c>
      <c r="E333" s="14"/>
      <c r="F333" s="13" t="str">
        <f t="shared" si="12"/>
        <v/>
      </c>
      <c r="G333" s="22">
        <v>3.5000000000000003E-2</v>
      </c>
      <c r="H333" s="13" t="str">
        <f t="shared" si="13"/>
        <v/>
      </c>
      <c r="I333" s="11"/>
      <c r="J333" s="14">
        <v>1.4999999999999999E-2</v>
      </c>
      <c r="K333" s="15" t="str">
        <f t="shared" si="43"/>
        <v/>
      </c>
      <c r="L333" s="16">
        <f t="shared" si="14"/>
        <v>0</v>
      </c>
      <c r="M333" s="11" t="str">
        <f t="shared" si="44"/>
        <v/>
      </c>
      <c r="N333" s="17" t="str">
        <f t="shared" si="42"/>
        <v/>
      </c>
      <c r="O333" s="18" t="str">
        <f t="shared" si="40"/>
        <v/>
      </c>
    </row>
    <row r="334" spans="1:15" hidden="1">
      <c r="A334" s="24" t="s">
        <v>337</v>
      </c>
      <c r="B334" s="10">
        <v>110000</v>
      </c>
      <c r="D334" s="11" t="str">
        <f t="shared" si="11"/>
        <v/>
      </c>
      <c r="E334" s="14"/>
      <c r="F334" s="13" t="str">
        <f t="shared" si="12"/>
        <v/>
      </c>
      <c r="G334" s="22">
        <v>3.5000000000000003E-2</v>
      </c>
      <c r="H334" s="13" t="str">
        <f t="shared" si="13"/>
        <v/>
      </c>
      <c r="I334" s="11"/>
      <c r="J334" s="14">
        <v>1.4999999999999999E-2</v>
      </c>
      <c r="K334" s="15" t="str">
        <f t="shared" si="43"/>
        <v/>
      </c>
      <c r="L334" s="16">
        <f t="shared" si="14"/>
        <v>0</v>
      </c>
      <c r="M334" s="11" t="str">
        <f t="shared" si="44"/>
        <v/>
      </c>
      <c r="N334" s="17" t="str">
        <f t="shared" si="42"/>
        <v/>
      </c>
      <c r="O334" s="18" t="str">
        <f t="shared" si="40"/>
        <v/>
      </c>
    </row>
    <row r="335" spans="1:15" hidden="1">
      <c r="A335" s="30" t="s">
        <v>338</v>
      </c>
      <c r="D335" s="11" t="str">
        <f t="shared" si="11"/>
        <v/>
      </c>
      <c r="E335" s="14"/>
      <c r="F335" s="13" t="str">
        <f t="shared" si="12"/>
        <v/>
      </c>
      <c r="G335" s="22">
        <v>3.5000000000000003E-2</v>
      </c>
      <c r="H335" s="13" t="str">
        <f t="shared" si="13"/>
        <v/>
      </c>
      <c r="I335" s="11"/>
      <c r="J335" s="14">
        <v>1.4999999999999999E-2</v>
      </c>
      <c r="K335" s="15" t="str">
        <f t="shared" si="43"/>
        <v/>
      </c>
      <c r="L335" s="16">
        <f t="shared" si="14"/>
        <v>0</v>
      </c>
      <c r="M335" s="11" t="str">
        <f t="shared" si="44"/>
        <v/>
      </c>
      <c r="N335" s="17" t="str">
        <f t="shared" si="42"/>
        <v/>
      </c>
      <c r="O335" s="18" t="str">
        <f t="shared" si="40"/>
        <v/>
      </c>
    </row>
    <row r="336" spans="1:15" hidden="1">
      <c r="A336" s="24" t="s">
        <v>339</v>
      </c>
      <c r="B336" s="10">
        <v>7500</v>
      </c>
      <c r="D336" s="11" t="str">
        <f t="shared" si="11"/>
        <v/>
      </c>
      <c r="E336" s="14"/>
      <c r="F336" s="13" t="str">
        <f t="shared" si="12"/>
        <v/>
      </c>
      <c r="G336" s="22">
        <v>3.5000000000000003E-2</v>
      </c>
      <c r="H336" s="13" t="str">
        <f t="shared" si="13"/>
        <v/>
      </c>
      <c r="I336" s="11"/>
      <c r="J336" s="14">
        <v>1.4999999999999999E-2</v>
      </c>
      <c r="K336" s="15" t="str">
        <f t="shared" si="43"/>
        <v/>
      </c>
      <c r="L336" s="16">
        <f t="shared" si="14"/>
        <v>0</v>
      </c>
      <c r="M336" s="11" t="str">
        <f t="shared" si="44"/>
        <v/>
      </c>
      <c r="N336" s="17" t="str">
        <f t="shared" si="42"/>
        <v/>
      </c>
      <c r="O336" s="18" t="str">
        <f t="shared" si="40"/>
        <v/>
      </c>
    </row>
    <row r="337" spans="1:15" hidden="1">
      <c r="A337" s="24" t="s">
        <v>340</v>
      </c>
      <c r="B337" s="10">
        <v>7500</v>
      </c>
      <c r="D337" s="11" t="str">
        <f t="shared" si="11"/>
        <v/>
      </c>
      <c r="E337" s="14"/>
      <c r="F337" s="13" t="str">
        <f t="shared" si="12"/>
        <v/>
      </c>
      <c r="G337" s="22">
        <v>3.5000000000000003E-2</v>
      </c>
      <c r="H337" s="13" t="str">
        <f t="shared" si="13"/>
        <v/>
      </c>
      <c r="I337" s="11"/>
      <c r="J337" s="14">
        <v>1.4999999999999999E-2</v>
      </c>
      <c r="K337" s="15" t="str">
        <f t="shared" si="43"/>
        <v/>
      </c>
      <c r="L337" s="16">
        <f t="shared" si="14"/>
        <v>0</v>
      </c>
      <c r="M337" s="11" t="str">
        <f t="shared" si="44"/>
        <v/>
      </c>
      <c r="N337" s="17" t="str">
        <f t="shared" si="42"/>
        <v/>
      </c>
      <c r="O337" s="18" t="str">
        <f t="shared" si="40"/>
        <v/>
      </c>
    </row>
    <row r="338" spans="1:15" hidden="1">
      <c r="A338" s="24" t="s">
        <v>341</v>
      </c>
      <c r="B338" s="10">
        <v>8300</v>
      </c>
      <c r="D338" s="11" t="str">
        <f t="shared" si="11"/>
        <v/>
      </c>
      <c r="E338" s="14"/>
      <c r="F338" s="13" t="str">
        <f t="shared" si="12"/>
        <v/>
      </c>
      <c r="G338" s="22">
        <v>3.5000000000000003E-2</v>
      </c>
      <c r="H338" s="13" t="str">
        <f t="shared" si="13"/>
        <v/>
      </c>
      <c r="I338" s="11"/>
      <c r="J338" s="14">
        <v>1.4999999999999999E-2</v>
      </c>
      <c r="K338" s="15" t="str">
        <f t="shared" si="43"/>
        <v/>
      </c>
      <c r="L338" s="16">
        <f t="shared" si="14"/>
        <v>0</v>
      </c>
      <c r="M338" s="11" t="str">
        <f t="shared" si="44"/>
        <v/>
      </c>
      <c r="N338" s="17" t="str">
        <f t="shared" si="42"/>
        <v/>
      </c>
      <c r="O338" s="18" t="str">
        <f t="shared" si="40"/>
        <v/>
      </c>
    </row>
    <row r="339" spans="1:15" hidden="1">
      <c r="A339" s="24" t="s">
        <v>342</v>
      </c>
      <c r="B339" s="10">
        <v>8300</v>
      </c>
      <c r="D339" s="11" t="str">
        <f t="shared" si="11"/>
        <v/>
      </c>
      <c r="E339" s="14"/>
      <c r="F339" s="13" t="str">
        <f t="shared" si="12"/>
        <v/>
      </c>
      <c r="G339" s="22">
        <v>3.5000000000000003E-2</v>
      </c>
      <c r="H339" s="13" t="str">
        <f t="shared" si="13"/>
        <v/>
      </c>
      <c r="I339" s="11"/>
      <c r="J339" s="14">
        <v>1.4999999999999999E-2</v>
      </c>
      <c r="K339" s="15" t="str">
        <f t="shared" si="43"/>
        <v/>
      </c>
      <c r="L339" s="16">
        <f t="shared" si="14"/>
        <v>0</v>
      </c>
      <c r="M339" s="11" t="str">
        <f t="shared" si="44"/>
        <v/>
      </c>
      <c r="N339" s="17" t="str">
        <f t="shared" si="42"/>
        <v/>
      </c>
      <c r="O339" s="18" t="str">
        <f t="shared" si="40"/>
        <v/>
      </c>
    </row>
    <row r="340" spans="1:15" hidden="1">
      <c r="D340" s="11" t="str">
        <f t="shared" si="11"/>
        <v/>
      </c>
      <c r="E340" s="14"/>
      <c r="F340" s="13" t="str">
        <f t="shared" si="12"/>
        <v/>
      </c>
      <c r="G340" s="22">
        <v>3.5000000000000003E-2</v>
      </c>
      <c r="H340" s="13" t="str">
        <f t="shared" si="13"/>
        <v/>
      </c>
      <c r="I340" s="11"/>
      <c r="J340" s="14">
        <v>1.4999999999999999E-2</v>
      </c>
      <c r="K340" s="15" t="str">
        <f t="shared" ref="K340:K406" si="45">IF(AND(C340&lt;&gt;"",J340&lt;&gt;""),C340*J340,"")</f>
        <v/>
      </c>
      <c r="L340" s="16">
        <f t="shared" si="14"/>
        <v>0</v>
      </c>
      <c r="M340" s="11" t="str">
        <f t="shared" si="44"/>
        <v/>
      </c>
      <c r="N340" s="17" t="str">
        <f t="shared" si="42"/>
        <v/>
      </c>
      <c r="O340" s="18" t="str">
        <f t="shared" si="40"/>
        <v/>
      </c>
    </row>
    <row r="341" spans="1:15" hidden="1">
      <c r="A341" s="24" t="s">
        <v>343</v>
      </c>
      <c r="B341" s="10">
        <v>10200</v>
      </c>
      <c r="D341" s="11" t="str">
        <f t="shared" si="11"/>
        <v/>
      </c>
      <c r="E341" s="14"/>
      <c r="F341" s="13" t="str">
        <f t="shared" si="12"/>
        <v/>
      </c>
      <c r="G341" s="22">
        <v>3.5000000000000003E-2</v>
      </c>
      <c r="H341" s="13" t="str">
        <f t="shared" si="13"/>
        <v/>
      </c>
      <c r="I341" s="11"/>
      <c r="J341" s="14">
        <v>1.4999999999999999E-2</v>
      </c>
      <c r="K341" s="15" t="str">
        <f t="shared" si="45"/>
        <v/>
      </c>
      <c r="L341" s="16">
        <f t="shared" si="14"/>
        <v>0</v>
      </c>
      <c r="M341" s="11" t="str">
        <f t="shared" si="44"/>
        <v/>
      </c>
      <c r="N341" s="17" t="str">
        <f t="shared" si="42"/>
        <v/>
      </c>
      <c r="O341" s="18" t="str">
        <f t="shared" si="40"/>
        <v/>
      </c>
    </row>
    <row r="342" spans="1:15" hidden="1">
      <c r="A342" s="24" t="s">
        <v>344</v>
      </c>
      <c r="B342" s="10">
        <v>10200</v>
      </c>
      <c r="D342" s="11" t="str">
        <f t="shared" si="11"/>
        <v/>
      </c>
      <c r="E342" s="14"/>
      <c r="F342" s="13" t="str">
        <f t="shared" si="12"/>
        <v/>
      </c>
      <c r="G342" s="22">
        <v>3.5000000000000003E-2</v>
      </c>
      <c r="H342" s="13" t="str">
        <f t="shared" si="13"/>
        <v/>
      </c>
      <c r="I342" s="11"/>
      <c r="J342" s="14">
        <v>1.4999999999999999E-2</v>
      </c>
      <c r="K342" s="15" t="str">
        <f t="shared" si="45"/>
        <v/>
      </c>
      <c r="L342" s="16">
        <f t="shared" si="14"/>
        <v>0</v>
      </c>
      <c r="M342" s="11" t="str">
        <f t="shared" si="44"/>
        <v/>
      </c>
      <c r="N342" s="17" t="str">
        <f t="shared" si="42"/>
        <v/>
      </c>
      <c r="O342" s="18" t="str">
        <f t="shared" si="40"/>
        <v/>
      </c>
    </row>
    <row r="343" spans="1:15" hidden="1">
      <c r="A343" s="24" t="s">
        <v>345</v>
      </c>
      <c r="B343" s="10">
        <v>10200</v>
      </c>
      <c r="D343" s="11" t="str">
        <f t="shared" si="11"/>
        <v/>
      </c>
      <c r="E343" s="14"/>
      <c r="F343" s="13" t="str">
        <f t="shared" si="12"/>
        <v/>
      </c>
      <c r="G343" s="22">
        <v>3.5000000000000003E-2</v>
      </c>
      <c r="H343" s="13" t="str">
        <f t="shared" si="13"/>
        <v/>
      </c>
      <c r="I343" s="11"/>
      <c r="J343" s="14">
        <v>1.4999999999999999E-2</v>
      </c>
      <c r="K343" s="15" t="str">
        <f t="shared" si="45"/>
        <v/>
      </c>
      <c r="L343" s="16">
        <f t="shared" si="14"/>
        <v>0</v>
      </c>
      <c r="M343" s="11" t="str">
        <f t="shared" si="44"/>
        <v/>
      </c>
      <c r="N343" s="17" t="str">
        <f t="shared" si="42"/>
        <v/>
      </c>
      <c r="O343" s="18" t="str">
        <f t="shared" si="40"/>
        <v/>
      </c>
    </row>
    <row r="344" spans="1:15" hidden="1">
      <c r="A344" s="24" t="s">
        <v>346</v>
      </c>
      <c r="B344" s="10">
        <v>10900</v>
      </c>
      <c r="D344" s="11" t="str">
        <f t="shared" si="11"/>
        <v/>
      </c>
      <c r="E344" s="14"/>
      <c r="F344" s="13" t="str">
        <f t="shared" si="12"/>
        <v/>
      </c>
      <c r="G344" s="22">
        <v>3.5000000000000003E-2</v>
      </c>
      <c r="H344" s="13" t="str">
        <f t="shared" si="13"/>
        <v/>
      </c>
      <c r="I344" s="11"/>
      <c r="J344" s="14">
        <v>1.4999999999999999E-2</v>
      </c>
      <c r="K344" s="15" t="str">
        <f t="shared" si="45"/>
        <v/>
      </c>
      <c r="L344" s="16">
        <f t="shared" si="14"/>
        <v>0</v>
      </c>
      <c r="M344" s="11" t="str">
        <f t="shared" si="44"/>
        <v/>
      </c>
      <c r="N344" s="17" t="str">
        <f t="shared" si="42"/>
        <v/>
      </c>
      <c r="O344" s="18" t="str">
        <f t="shared" si="40"/>
        <v/>
      </c>
    </row>
    <row r="345" spans="1:15" hidden="1">
      <c r="A345" s="24" t="s">
        <v>347</v>
      </c>
      <c r="B345" s="10">
        <v>10900</v>
      </c>
      <c r="D345" s="11" t="str">
        <f t="shared" si="11"/>
        <v/>
      </c>
      <c r="E345" s="14"/>
      <c r="F345" s="13" t="str">
        <f t="shared" si="12"/>
        <v/>
      </c>
      <c r="G345" s="22">
        <v>3.5000000000000003E-2</v>
      </c>
      <c r="H345" s="13" t="str">
        <f t="shared" si="13"/>
        <v/>
      </c>
      <c r="I345" s="11"/>
      <c r="J345" s="14">
        <v>1.4999999999999999E-2</v>
      </c>
      <c r="K345" s="15" t="str">
        <f t="shared" si="45"/>
        <v/>
      </c>
      <c r="L345" s="16">
        <f t="shared" si="14"/>
        <v>0</v>
      </c>
      <c r="M345" s="11" t="str">
        <f t="shared" si="44"/>
        <v/>
      </c>
      <c r="N345" s="17" t="str">
        <f t="shared" si="42"/>
        <v/>
      </c>
      <c r="O345" s="18" t="str">
        <f t="shared" si="40"/>
        <v/>
      </c>
    </row>
    <row r="346" spans="1:15" hidden="1">
      <c r="A346" s="24" t="s">
        <v>348</v>
      </c>
      <c r="B346" s="10">
        <v>10900</v>
      </c>
      <c r="D346" s="11" t="str">
        <f t="shared" si="11"/>
        <v/>
      </c>
      <c r="E346" s="14"/>
      <c r="F346" s="13" t="str">
        <f t="shared" si="12"/>
        <v/>
      </c>
      <c r="G346" s="22">
        <v>3.5000000000000003E-2</v>
      </c>
      <c r="H346" s="13" t="str">
        <f t="shared" si="13"/>
        <v/>
      </c>
      <c r="I346" s="11"/>
      <c r="J346" s="14">
        <v>1.4999999999999999E-2</v>
      </c>
      <c r="K346" s="15" t="str">
        <f t="shared" si="45"/>
        <v/>
      </c>
      <c r="L346" s="16">
        <f t="shared" si="14"/>
        <v>0</v>
      </c>
      <c r="M346" s="11" t="str">
        <f t="shared" si="44"/>
        <v/>
      </c>
      <c r="N346" s="17" t="str">
        <f t="shared" si="42"/>
        <v/>
      </c>
      <c r="O346" s="18" t="str">
        <f t="shared" si="40"/>
        <v/>
      </c>
    </row>
    <row r="347" spans="1:15" hidden="1">
      <c r="A347" s="24" t="s">
        <v>349</v>
      </c>
      <c r="B347" s="10">
        <v>14200</v>
      </c>
      <c r="D347" s="11" t="str">
        <f t="shared" si="11"/>
        <v/>
      </c>
      <c r="E347" s="14"/>
      <c r="F347" s="13" t="str">
        <f t="shared" si="12"/>
        <v/>
      </c>
      <c r="G347" s="22">
        <v>3.5000000000000003E-2</v>
      </c>
      <c r="H347" s="13" t="str">
        <f t="shared" si="13"/>
        <v/>
      </c>
      <c r="I347" s="11"/>
      <c r="J347" s="14">
        <v>1.4999999999999999E-2</v>
      </c>
      <c r="K347" s="15" t="str">
        <f t="shared" si="45"/>
        <v/>
      </c>
      <c r="L347" s="16">
        <f t="shared" si="14"/>
        <v>0</v>
      </c>
      <c r="M347" s="11" t="str">
        <f t="shared" si="44"/>
        <v/>
      </c>
      <c r="N347" s="17" t="str">
        <f t="shared" si="42"/>
        <v/>
      </c>
      <c r="O347" s="18" t="str">
        <f t="shared" si="40"/>
        <v/>
      </c>
    </row>
    <row r="348" spans="1:15" hidden="1">
      <c r="A348" s="24" t="s">
        <v>350</v>
      </c>
      <c r="B348" s="10">
        <v>14200</v>
      </c>
      <c r="D348" s="11" t="str">
        <f t="shared" si="11"/>
        <v/>
      </c>
      <c r="E348" s="14"/>
      <c r="F348" s="13" t="str">
        <f t="shared" si="12"/>
        <v/>
      </c>
      <c r="G348" s="22">
        <v>3.5000000000000003E-2</v>
      </c>
      <c r="H348" s="13" t="str">
        <f t="shared" si="13"/>
        <v/>
      </c>
      <c r="I348" s="11"/>
      <c r="J348" s="14">
        <v>1.4999999999999999E-2</v>
      </c>
      <c r="K348" s="15" t="str">
        <f t="shared" si="45"/>
        <v/>
      </c>
      <c r="L348" s="16">
        <f t="shared" si="14"/>
        <v>0</v>
      </c>
      <c r="M348" s="11" t="str">
        <f t="shared" si="44"/>
        <v/>
      </c>
      <c r="N348" s="17" t="str">
        <f t="shared" si="42"/>
        <v/>
      </c>
      <c r="O348" s="18" t="str">
        <f t="shared" si="40"/>
        <v/>
      </c>
    </row>
    <row r="349" spans="1:15" hidden="1">
      <c r="A349" s="24" t="s">
        <v>351</v>
      </c>
      <c r="B349" s="10">
        <v>14200</v>
      </c>
      <c r="D349" s="11" t="str">
        <f t="shared" si="11"/>
        <v/>
      </c>
      <c r="E349" s="14"/>
      <c r="F349" s="13" t="str">
        <f t="shared" si="12"/>
        <v/>
      </c>
      <c r="G349" s="22">
        <v>3.5000000000000003E-2</v>
      </c>
      <c r="H349" s="13" t="str">
        <f t="shared" si="13"/>
        <v/>
      </c>
      <c r="I349" s="11"/>
      <c r="J349" s="14">
        <v>1.4999999999999999E-2</v>
      </c>
      <c r="K349" s="15" t="str">
        <f t="shared" si="45"/>
        <v/>
      </c>
      <c r="L349" s="16">
        <f t="shared" si="14"/>
        <v>0</v>
      </c>
      <c r="M349" s="11" t="str">
        <f t="shared" si="44"/>
        <v/>
      </c>
      <c r="N349" s="17" t="str">
        <f t="shared" si="42"/>
        <v/>
      </c>
      <c r="O349" s="18" t="str">
        <f t="shared" si="40"/>
        <v/>
      </c>
    </row>
    <row r="350" spans="1:15" hidden="1">
      <c r="D350" s="11" t="str">
        <f t="shared" si="11"/>
        <v/>
      </c>
      <c r="E350" s="14"/>
      <c r="F350" s="13" t="str">
        <f t="shared" si="12"/>
        <v/>
      </c>
      <c r="G350" s="22">
        <v>3.5000000000000003E-2</v>
      </c>
      <c r="H350" s="13" t="str">
        <f t="shared" si="13"/>
        <v/>
      </c>
      <c r="I350" s="11"/>
      <c r="J350" s="14">
        <v>1.4999999999999999E-2</v>
      </c>
      <c r="K350" s="15" t="str">
        <f t="shared" si="45"/>
        <v/>
      </c>
      <c r="L350" s="16">
        <f t="shared" si="14"/>
        <v>0</v>
      </c>
      <c r="M350" s="11" t="str">
        <f t="shared" si="44"/>
        <v/>
      </c>
      <c r="N350" s="17" t="str">
        <f t="shared" si="42"/>
        <v/>
      </c>
      <c r="O350" s="18" t="str">
        <f t="shared" si="40"/>
        <v/>
      </c>
    </row>
    <row r="351" spans="1:15" hidden="1">
      <c r="A351" s="24" t="s">
        <v>352</v>
      </c>
      <c r="B351" s="10">
        <v>18200</v>
      </c>
      <c r="D351" s="11" t="str">
        <f t="shared" si="11"/>
        <v/>
      </c>
      <c r="E351" s="14"/>
      <c r="F351" s="13" t="str">
        <f t="shared" si="12"/>
        <v/>
      </c>
      <c r="G351" s="22">
        <v>3.5000000000000003E-2</v>
      </c>
      <c r="H351" s="13" t="str">
        <f t="shared" si="13"/>
        <v/>
      </c>
      <c r="I351" s="11"/>
      <c r="J351" s="14">
        <v>1.4999999999999999E-2</v>
      </c>
      <c r="K351" s="15" t="str">
        <f t="shared" si="45"/>
        <v/>
      </c>
      <c r="L351" s="16">
        <f t="shared" si="14"/>
        <v>0</v>
      </c>
      <c r="M351" s="11" t="str">
        <f t="shared" si="44"/>
        <v/>
      </c>
      <c r="N351" s="17" t="str">
        <f t="shared" si="42"/>
        <v/>
      </c>
      <c r="O351" s="18" t="str">
        <f t="shared" si="40"/>
        <v/>
      </c>
    </row>
    <row r="352" spans="1:15" hidden="1">
      <c r="A352" s="24" t="s">
        <v>353</v>
      </c>
      <c r="B352" s="10">
        <v>18000</v>
      </c>
      <c r="D352" s="11" t="str">
        <f t="shared" si="11"/>
        <v/>
      </c>
      <c r="E352" s="14"/>
      <c r="F352" s="13" t="str">
        <f t="shared" si="12"/>
        <v/>
      </c>
      <c r="G352" s="22">
        <v>3.5000000000000003E-2</v>
      </c>
      <c r="H352" s="13" t="str">
        <f t="shared" si="13"/>
        <v/>
      </c>
      <c r="I352" s="11"/>
      <c r="J352" s="14">
        <v>1.4999999999999999E-2</v>
      </c>
      <c r="K352" s="15" t="str">
        <f t="shared" si="45"/>
        <v/>
      </c>
      <c r="L352" s="16">
        <f t="shared" si="14"/>
        <v>0</v>
      </c>
      <c r="M352" s="11" t="str">
        <f t="shared" si="44"/>
        <v/>
      </c>
      <c r="N352" s="17" t="str">
        <f t="shared" si="42"/>
        <v/>
      </c>
      <c r="O352" s="18" t="str">
        <f t="shared" si="40"/>
        <v/>
      </c>
    </row>
    <row r="353" spans="1:15" hidden="1">
      <c r="D353" s="11" t="str">
        <f t="shared" si="11"/>
        <v/>
      </c>
      <c r="E353" s="14"/>
      <c r="F353" s="13" t="str">
        <f t="shared" si="12"/>
        <v/>
      </c>
      <c r="G353" s="22">
        <v>3.5000000000000003E-2</v>
      </c>
      <c r="H353" s="13" t="str">
        <f t="shared" si="13"/>
        <v/>
      </c>
      <c r="I353" s="11"/>
      <c r="J353" s="14">
        <v>1.4999999999999999E-2</v>
      </c>
      <c r="K353" s="15" t="str">
        <f t="shared" si="45"/>
        <v/>
      </c>
      <c r="L353" s="16">
        <f t="shared" si="14"/>
        <v>0</v>
      </c>
      <c r="M353" s="11" t="str">
        <f t="shared" si="44"/>
        <v/>
      </c>
      <c r="N353" s="17" t="str">
        <f t="shared" si="42"/>
        <v/>
      </c>
      <c r="O353" s="18" t="str">
        <f t="shared" si="40"/>
        <v/>
      </c>
    </row>
    <row r="354" spans="1:15" hidden="1">
      <c r="A354" s="24" t="s">
        <v>354</v>
      </c>
      <c r="B354" s="10">
        <v>17100</v>
      </c>
      <c r="D354" s="11" t="str">
        <f t="shared" si="11"/>
        <v/>
      </c>
      <c r="E354" s="14"/>
      <c r="F354" s="13" t="str">
        <f t="shared" si="12"/>
        <v/>
      </c>
      <c r="G354" s="22">
        <v>3.5000000000000003E-2</v>
      </c>
      <c r="H354" s="13" t="str">
        <f t="shared" si="13"/>
        <v/>
      </c>
      <c r="I354" s="11"/>
      <c r="J354" s="14">
        <v>1.4999999999999999E-2</v>
      </c>
      <c r="K354" s="15" t="str">
        <f t="shared" si="45"/>
        <v/>
      </c>
      <c r="L354" s="16">
        <f t="shared" si="14"/>
        <v>0</v>
      </c>
      <c r="M354" s="11" t="str">
        <f t="shared" si="44"/>
        <v/>
      </c>
      <c r="N354" s="17" t="str">
        <f t="shared" si="42"/>
        <v/>
      </c>
      <c r="O354" s="18" t="str">
        <f t="shared" si="40"/>
        <v/>
      </c>
    </row>
    <row r="355" spans="1:15" hidden="1">
      <c r="A355" t="s">
        <v>355</v>
      </c>
      <c r="B355" s="10">
        <v>17100</v>
      </c>
      <c r="D355" s="11" t="str">
        <f>IF(AND(F355&lt;&gt;"",H355&lt;&gt;"",I355&lt;&gt;"",K355&lt;&gt;""),F355+H355+I355+K355,"")</f>
        <v/>
      </c>
      <c r="E355" s="14"/>
      <c r="F355" s="13" t="str">
        <f>IF(AND(C355&lt;&gt;"",E355&lt;&gt;""),C355*E355,"")</f>
        <v/>
      </c>
      <c r="G355" s="22">
        <v>3.5000000000000003E-2</v>
      </c>
      <c r="H355" s="13" t="str">
        <f>IF(AND(C355&lt;&gt;"",G355&lt;&gt;""),C355*G355,"")</f>
        <v/>
      </c>
      <c r="I355" s="11"/>
      <c r="J355" s="14">
        <v>1.4999999999999999E-2</v>
      </c>
      <c r="K355" s="15" t="str">
        <f t="shared" si="45"/>
        <v/>
      </c>
      <c r="L355" s="16">
        <f>IFERROR(C355*1%," ")</f>
        <v>0</v>
      </c>
      <c r="M355" s="11" t="str">
        <f t="shared" si="44"/>
        <v/>
      </c>
      <c r="N355" s="17" t="str">
        <f>IF(AND(C355&lt;&gt;"",D355&lt;&gt;"",L355&lt;&gt;""),C355-(B355+D355+L355+M355),"")</f>
        <v/>
      </c>
      <c r="O355" s="18" t="str">
        <f>IFERROR((N355/C355)*100%," ")</f>
        <v/>
      </c>
    </row>
    <row r="356" spans="1:15" hidden="1">
      <c r="A356" s="24" t="s">
        <v>356</v>
      </c>
      <c r="B356" s="10">
        <v>18600</v>
      </c>
      <c r="D356" s="11" t="str">
        <f t="shared" si="11"/>
        <v/>
      </c>
      <c r="E356" s="14"/>
      <c r="F356" s="13" t="str">
        <f t="shared" si="12"/>
        <v/>
      </c>
      <c r="G356" s="22">
        <v>3.5000000000000003E-2</v>
      </c>
      <c r="H356" s="13" t="str">
        <f t="shared" si="13"/>
        <v/>
      </c>
      <c r="I356" s="11"/>
      <c r="J356" s="14">
        <v>1.4999999999999999E-2</v>
      </c>
      <c r="K356" s="15" t="str">
        <f t="shared" si="45"/>
        <v/>
      </c>
      <c r="L356" s="16">
        <f t="shared" si="14"/>
        <v>0</v>
      </c>
      <c r="M356" s="11" t="str">
        <f t="shared" si="44"/>
        <v/>
      </c>
      <c r="N356" s="17" t="str">
        <f t="shared" si="42"/>
        <v/>
      </c>
      <c r="O356" s="18" t="str">
        <f t="shared" si="40"/>
        <v/>
      </c>
    </row>
    <row r="357" spans="1:15" hidden="1">
      <c r="A357" s="24" t="s">
        <v>357</v>
      </c>
      <c r="B357" s="10">
        <v>18600</v>
      </c>
      <c r="D357" s="11" t="str">
        <f t="shared" si="11"/>
        <v/>
      </c>
      <c r="E357" s="14"/>
      <c r="F357" s="13" t="str">
        <f t="shared" si="12"/>
        <v/>
      </c>
      <c r="G357" s="22">
        <v>3.5000000000000003E-2</v>
      </c>
      <c r="H357" s="13" t="str">
        <f t="shared" si="13"/>
        <v/>
      </c>
      <c r="I357" s="11"/>
      <c r="J357" s="14">
        <v>1.4999999999999999E-2</v>
      </c>
      <c r="K357" s="15" t="str">
        <f t="shared" si="45"/>
        <v/>
      </c>
      <c r="L357" s="16">
        <f t="shared" si="14"/>
        <v>0</v>
      </c>
      <c r="M357" s="11" t="str">
        <f t="shared" si="44"/>
        <v/>
      </c>
      <c r="N357" s="17" t="str">
        <f t="shared" si="42"/>
        <v/>
      </c>
      <c r="O357" s="18" t="str">
        <f t="shared" si="40"/>
        <v/>
      </c>
    </row>
    <row r="358" spans="1:15" hidden="1">
      <c r="A358" s="24" t="s">
        <v>358</v>
      </c>
      <c r="B358" s="10">
        <v>18600</v>
      </c>
      <c r="D358" s="11" t="str">
        <f t="shared" si="11"/>
        <v/>
      </c>
      <c r="E358" s="14"/>
      <c r="F358" s="13" t="str">
        <f t="shared" si="12"/>
        <v/>
      </c>
      <c r="G358" s="22">
        <v>3.5000000000000003E-2</v>
      </c>
      <c r="H358" s="13" t="str">
        <f t="shared" si="13"/>
        <v/>
      </c>
      <c r="I358" s="11"/>
      <c r="J358" s="14">
        <v>1.4999999999999999E-2</v>
      </c>
      <c r="K358" s="15" t="str">
        <f t="shared" si="45"/>
        <v/>
      </c>
      <c r="L358" s="16">
        <f t="shared" si="14"/>
        <v>0</v>
      </c>
      <c r="M358" s="11" t="str">
        <f t="shared" si="44"/>
        <v/>
      </c>
      <c r="N358" s="17" t="str">
        <f t="shared" si="42"/>
        <v/>
      </c>
      <c r="O358" s="18" t="str">
        <f t="shared" si="40"/>
        <v/>
      </c>
    </row>
    <row r="359" spans="1:15" hidden="1">
      <c r="A359" s="19" t="s">
        <v>359</v>
      </c>
      <c r="B359" s="10">
        <v>18600</v>
      </c>
      <c r="C359" s="17"/>
      <c r="D359" s="13" t="str">
        <f>IF(AND(F359&lt;&gt;"",H359&lt;&gt;"",I359&lt;&gt;"",K359&lt;&gt;""),F359+H359+I359+K359,"")</f>
        <v/>
      </c>
      <c r="E359" s="31"/>
      <c r="F359" s="13" t="str">
        <f>IF(AND(C359&lt;&gt;"",E359&lt;&gt;""),C359*E359,"")</f>
        <v/>
      </c>
      <c r="G359" s="22">
        <v>3.5000000000000003E-2</v>
      </c>
      <c r="H359" s="13" t="str">
        <f>IF(AND(C359&lt;&gt;"",G359&lt;&gt;""),C359*G359,"")</f>
        <v/>
      </c>
      <c r="I359" s="13"/>
      <c r="J359" s="14">
        <v>1.4999999999999999E-2</v>
      </c>
      <c r="K359" s="15" t="str">
        <f t="shared" si="45"/>
        <v/>
      </c>
      <c r="L359" s="16">
        <f>IFERROR(C359*1%," ")</f>
        <v>0</v>
      </c>
      <c r="M359" s="13" t="str">
        <f t="shared" si="44"/>
        <v/>
      </c>
      <c r="N359" s="17" t="str">
        <f>IF(AND(C359&lt;&gt;"",D359&lt;&gt;"",L359&lt;&gt;""),C359-(B359+D359+L359+M359),"")</f>
        <v/>
      </c>
      <c r="O359" s="32" t="str">
        <f>IFERROR((N359/C359)*100%," ")</f>
        <v/>
      </c>
    </row>
    <row r="360" spans="1:15" hidden="1">
      <c r="D360" s="11" t="str">
        <f t="shared" si="11"/>
        <v/>
      </c>
      <c r="E360" s="14"/>
      <c r="F360" s="13" t="str">
        <f t="shared" si="12"/>
        <v/>
      </c>
      <c r="G360" s="22">
        <v>3.5000000000000003E-2</v>
      </c>
      <c r="H360" s="13" t="str">
        <f t="shared" si="13"/>
        <v/>
      </c>
      <c r="I360" s="11"/>
      <c r="J360" s="14">
        <v>1.4999999999999999E-2</v>
      </c>
      <c r="K360" s="15" t="str">
        <f t="shared" si="45"/>
        <v/>
      </c>
      <c r="L360" s="16">
        <f t="shared" si="14"/>
        <v>0</v>
      </c>
      <c r="M360" s="11" t="str">
        <f t="shared" si="44"/>
        <v/>
      </c>
      <c r="N360" s="17" t="str">
        <f t="shared" si="42"/>
        <v/>
      </c>
      <c r="O360" s="18" t="str">
        <f t="shared" si="40"/>
        <v/>
      </c>
    </row>
    <row r="361" spans="1:15" hidden="1">
      <c r="A361" t="s">
        <v>360</v>
      </c>
      <c r="B361" s="10">
        <v>20500</v>
      </c>
      <c r="D361" s="11" t="str">
        <f>IF(AND(F361&lt;&gt;"",H361&lt;&gt;"",I361&lt;&gt;"",K361&lt;&gt;""),F361+H361+I361+K361,"")</f>
        <v/>
      </c>
      <c r="E361" s="14"/>
      <c r="F361" s="13" t="str">
        <f>IF(AND(C361&lt;&gt;"",E361&lt;&gt;""),C361*E361,"")</f>
        <v/>
      </c>
      <c r="G361" s="22">
        <v>3.5000000000000003E-2</v>
      </c>
      <c r="H361" s="13" t="str">
        <f>IF(AND(C361&lt;&gt;"",G361&lt;&gt;""),C361*G361,"")</f>
        <v/>
      </c>
      <c r="I361" s="11"/>
      <c r="J361" s="14">
        <v>1.4999999999999999E-2</v>
      </c>
      <c r="K361" s="15" t="str">
        <f t="shared" si="45"/>
        <v/>
      </c>
      <c r="L361" s="16">
        <f>IFERROR(C361*1%," ")</f>
        <v>0</v>
      </c>
      <c r="M361" s="11" t="str">
        <f t="shared" si="44"/>
        <v/>
      </c>
      <c r="N361" s="17" t="str">
        <f>IF(AND(C361&lt;&gt;"",D361&lt;&gt;"",L361&lt;&gt;""),C361-(B361+D361+L361+M361),"")</f>
        <v/>
      </c>
      <c r="O361" s="18" t="str">
        <f>IFERROR((N361/C361)*100%," ")</f>
        <v/>
      </c>
    </row>
    <row r="362" spans="1:15" hidden="1">
      <c r="A362" t="s">
        <v>361</v>
      </c>
      <c r="B362" s="10">
        <v>20500</v>
      </c>
      <c r="D362" s="11" t="str">
        <f>IF(AND(F362&lt;&gt;"",H362&lt;&gt;"",I362&lt;&gt;"",K362&lt;&gt;""),F362+H362+I362+K362,"")</f>
        <v/>
      </c>
      <c r="E362" s="14"/>
      <c r="F362" s="13" t="str">
        <f>IF(AND(C362&lt;&gt;"",E362&lt;&gt;""),C362*E362,"")</f>
        <v/>
      </c>
      <c r="G362" s="22">
        <v>3.5000000000000003E-2</v>
      </c>
      <c r="H362" s="13" t="str">
        <f>IF(AND(C362&lt;&gt;"",G362&lt;&gt;""),C362*G362,"")</f>
        <v/>
      </c>
      <c r="I362" s="11"/>
      <c r="J362" s="14">
        <v>1.4999999999999999E-2</v>
      </c>
      <c r="K362" s="15" t="str">
        <f t="shared" si="45"/>
        <v/>
      </c>
      <c r="L362" s="16">
        <f>IFERROR(C362*1%," ")</f>
        <v>0</v>
      </c>
      <c r="M362" s="11" t="str">
        <f t="shared" si="44"/>
        <v/>
      </c>
      <c r="N362" s="17" t="str">
        <f>IF(AND(C362&lt;&gt;"",D362&lt;&gt;"",L362&lt;&gt;""),C362-(B362+D362+L362+M362),"")</f>
        <v/>
      </c>
      <c r="O362" s="18" t="str">
        <f>IFERROR((N362/C362)*100%," ")</f>
        <v/>
      </c>
    </row>
    <row r="363" spans="1:15" hidden="1">
      <c r="A363" s="24" t="s">
        <v>362</v>
      </c>
      <c r="B363" s="10">
        <v>21200</v>
      </c>
      <c r="D363" s="11" t="str">
        <f t="shared" si="11"/>
        <v/>
      </c>
      <c r="E363" s="14"/>
      <c r="F363" s="13" t="str">
        <f t="shared" si="12"/>
        <v/>
      </c>
      <c r="G363" s="22">
        <v>3.5000000000000003E-2</v>
      </c>
      <c r="H363" s="13" t="str">
        <f t="shared" si="13"/>
        <v/>
      </c>
      <c r="I363" s="11"/>
      <c r="J363" s="14">
        <v>1.4999999999999999E-2</v>
      </c>
      <c r="K363" s="15" t="str">
        <f t="shared" si="45"/>
        <v/>
      </c>
      <c r="L363" s="16">
        <f t="shared" si="14"/>
        <v>0</v>
      </c>
      <c r="M363" s="11" t="str">
        <f t="shared" si="44"/>
        <v/>
      </c>
      <c r="N363" s="17" t="str">
        <f t="shared" si="42"/>
        <v/>
      </c>
      <c r="O363" s="18" t="str">
        <f t="shared" si="40"/>
        <v/>
      </c>
    </row>
    <row r="364" spans="1:15" hidden="1">
      <c r="A364" s="24" t="s">
        <v>363</v>
      </c>
      <c r="B364" s="10">
        <v>21300</v>
      </c>
      <c r="D364" s="11" t="str">
        <f t="shared" si="11"/>
        <v/>
      </c>
      <c r="E364" s="14"/>
      <c r="F364" s="13" t="str">
        <f t="shared" si="12"/>
        <v/>
      </c>
      <c r="G364" s="22">
        <v>3.5000000000000003E-2</v>
      </c>
      <c r="H364" s="13" t="str">
        <f t="shared" si="13"/>
        <v/>
      </c>
      <c r="I364" s="11"/>
      <c r="J364" s="14">
        <v>1.4999999999999999E-2</v>
      </c>
      <c r="K364" s="15" t="str">
        <f t="shared" si="45"/>
        <v/>
      </c>
      <c r="L364" s="16">
        <f t="shared" si="14"/>
        <v>0</v>
      </c>
      <c r="M364" s="11" t="str">
        <f t="shared" si="44"/>
        <v/>
      </c>
      <c r="N364" s="17" t="str">
        <f t="shared" si="42"/>
        <v/>
      </c>
      <c r="O364" s="18" t="str">
        <f t="shared" si="40"/>
        <v/>
      </c>
    </row>
    <row r="365" spans="1:15" hidden="1">
      <c r="A365" s="24" t="s">
        <v>364</v>
      </c>
      <c r="B365" s="10">
        <v>21300</v>
      </c>
      <c r="D365" s="11" t="str">
        <f t="shared" si="11"/>
        <v/>
      </c>
      <c r="E365" s="14"/>
      <c r="F365" s="13" t="str">
        <f t="shared" si="12"/>
        <v/>
      </c>
      <c r="G365" s="22">
        <v>3.5000000000000003E-2</v>
      </c>
      <c r="H365" s="13" t="str">
        <f t="shared" si="13"/>
        <v/>
      </c>
      <c r="I365" s="11"/>
      <c r="J365" s="14">
        <v>1.4999999999999999E-2</v>
      </c>
      <c r="K365" s="15" t="str">
        <f t="shared" si="45"/>
        <v/>
      </c>
      <c r="L365" s="16">
        <f t="shared" si="14"/>
        <v>0</v>
      </c>
      <c r="M365" s="11" t="str">
        <f t="shared" si="44"/>
        <v/>
      </c>
      <c r="N365" s="17" t="str">
        <f t="shared" si="42"/>
        <v/>
      </c>
      <c r="O365" s="18" t="str">
        <f t="shared" si="40"/>
        <v/>
      </c>
    </row>
    <row r="366" spans="1:15" hidden="1">
      <c r="A366" s="24" t="s">
        <v>365</v>
      </c>
      <c r="B366" s="10">
        <v>21300</v>
      </c>
      <c r="D366" s="11" t="str">
        <f t="shared" si="11"/>
        <v/>
      </c>
      <c r="E366" s="14"/>
      <c r="F366" s="13" t="str">
        <f t="shared" si="12"/>
        <v/>
      </c>
      <c r="G366" s="22">
        <v>3.5000000000000003E-2</v>
      </c>
      <c r="H366" s="13" t="str">
        <f t="shared" si="13"/>
        <v/>
      </c>
      <c r="I366" s="11"/>
      <c r="J366" s="14">
        <v>1.4999999999999999E-2</v>
      </c>
      <c r="K366" s="15" t="str">
        <f t="shared" si="45"/>
        <v/>
      </c>
      <c r="L366" s="16">
        <f t="shared" si="14"/>
        <v>0</v>
      </c>
      <c r="M366" s="11" t="str">
        <f t="shared" si="44"/>
        <v/>
      </c>
      <c r="N366" s="17" t="str">
        <f t="shared" si="42"/>
        <v/>
      </c>
      <c r="O366" s="18" t="str">
        <f t="shared" si="40"/>
        <v/>
      </c>
    </row>
    <row r="367" spans="1:15" hidden="1">
      <c r="A367" s="24" t="s">
        <v>366</v>
      </c>
      <c r="B367" s="10">
        <v>22900</v>
      </c>
      <c r="D367" s="11" t="str">
        <f t="shared" si="11"/>
        <v/>
      </c>
      <c r="E367" s="14"/>
      <c r="F367" s="13" t="str">
        <f t="shared" si="12"/>
        <v/>
      </c>
      <c r="G367" s="22">
        <v>3.5000000000000003E-2</v>
      </c>
      <c r="H367" s="13" t="str">
        <f t="shared" si="13"/>
        <v/>
      </c>
      <c r="I367" s="11"/>
      <c r="J367" s="14">
        <v>1.4999999999999999E-2</v>
      </c>
      <c r="K367" s="15" t="str">
        <f t="shared" si="45"/>
        <v/>
      </c>
      <c r="L367" s="16">
        <f t="shared" si="14"/>
        <v>0</v>
      </c>
      <c r="M367" s="11" t="str">
        <f t="shared" si="44"/>
        <v/>
      </c>
      <c r="N367" s="17" t="str">
        <f t="shared" si="42"/>
        <v/>
      </c>
      <c r="O367" s="18" t="str">
        <f t="shared" si="40"/>
        <v/>
      </c>
    </row>
    <row r="368" spans="1:15" hidden="1">
      <c r="A368" s="24" t="s">
        <v>367</v>
      </c>
      <c r="B368" s="10">
        <v>22900</v>
      </c>
      <c r="D368" s="11" t="str">
        <f t="shared" si="11"/>
        <v/>
      </c>
      <c r="E368" s="14"/>
      <c r="F368" s="13" t="str">
        <f t="shared" si="12"/>
        <v/>
      </c>
      <c r="G368" s="22">
        <v>3.5000000000000003E-2</v>
      </c>
      <c r="H368" s="13" t="str">
        <f t="shared" si="13"/>
        <v/>
      </c>
      <c r="I368" s="11"/>
      <c r="J368" s="14">
        <v>1.4999999999999999E-2</v>
      </c>
      <c r="K368" s="15" t="str">
        <f t="shared" si="45"/>
        <v/>
      </c>
      <c r="L368" s="16">
        <f t="shared" si="14"/>
        <v>0</v>
      </c>
      <c r="M368" s="11" t="str">
        <f t="shared" si="44"/>
        <v/>
      </c>
      <c r="N368" s="17" t="str">
        <f t="shared" si="42"/>
        <v/>
      </c>
      <c r="O368" s="18" t="str">
        <f t="shared" si="40"/>
        <v/>
      </c>
    </row>
    <row r="369" spans="1:15" hidden="1">
      <c r="A369" s="24" t="s">
        <v>368</v>
      </c>
      <c r="B369" s="10">
        <v>23000</v>
      </c>
      <c r="D369" s="11" t="str">
        <f t="shared" si="11"/>
        <v/>
      </c>
      <c r="E369" s="14"/>
      <c r="F369" s="13" t="str">
        <f t="shared" si="12"/>
        <v/>
      </c>
      <c r="G369" s="22">
        <v>3.5000000000000003E-2</v>
      </c>
      <c r="H369" s="13" t="str">
        <f t="shared" si="13"/>
        <v/>
      </c>
      <c r="I369" s="11"/>
      <c r="J369" s="14">
        <v>1.4999999999999999E-2</v>
      </c>
      <c r="K369" s="15" t="str">
        <f t="shared" si="45"/>
        <v/>
      </c>
      <c r="L369" s="16">
        <f t="shared" si="14"/>
        <v>0</v>
      </c>
      <c r="M369" s="11" t="str">
        <f t="shared" si="44"/>
        <v/>
      </c>
      <c r="N369" s="17" t="str">
        <f t="shared" si="42"/>
        <v/>
      </c>
      <c r="O369" s="18" t="str">
        <f t="shared" si="40"/>
        <v/>
      </c>
    </row>
    <row r="370" spans="1:15" hidden="1">
      <c r="A370" s="24" t="s">
        <v>369</v>
      </c>
      <c r="B370" s="10">
        <v>22900</v>
      </c>
      <c r="D370" s="11" t="str">
        <f t="shared" si="11"/>
        <v/>
      </c>
      <c r="E370" s="14"/>
      <c r="F370" s="13" t="str">
        <f t="shared" si="12"/>
        <v/>
      </c>
      <c r="G370" s="22">
        <v>3.5000000000000003E-2</v>
      </c>
      <c r="H370" s="13" t="str">
        <f t="shared" si="13"/>
        <v/>
      </c>
      <c r="I370" s="11"/>
      <c r="J370" s="14">
        <v>1.4999999999999999E-2</v>
      </c>
      <c r="K370" s="15" t="str">
        <f t="shared" si="45"/>
        <v/>
      </c>
      <c r="L370" s="16">
        <f t="shared" si="14"/>
        <v>0</v>
      </c>
      <c r="M370" s="11" t="str">
        <f t="shared" si="44"/>
        <v/>
      </c>
      <c r="N370" s="17" t="str">
        <f t="shared" si="42"/>
        <v/>
      </c>
      <c r="O370" s="18" t="str">
        <f t="shared" si="40"/>
        <v/>
      </c>
    </row>
    <row r="371" spans="1:15" hidden="1">
      <c r="A371" t="s">
        <v>370</v>
      </c>
      <c r="B371" s="10">
        <v>24300</v>
      </c>
      <c r="D371" s="11" t="str">
        <f>IF(AND(F371&lt;&gt;"",H371&lt;&gt;"",I371&lt;&gt;"",K371&lt;&gt;""),F371+H371+I371+K371,"")</f>
        <v/>
      </c>
      <c r="E371" s="14"/>
      <c r="F371" s="13" t="str">
        <f>IF(AND(C371&lt;&gt;"",E371&lt;&gt;""),C371*E371,"")</f>
        <v/>
      </c>
      <c r="G371" s="22">
        <v>3.5000000000000003E-2</v>
      </c>
      <c r="H371" s="13" t="str">
        <f>IF(AND(C371&lt;&gt;"",G371&lt;&gt;""),C371*G371,"")</f>
        <v/>
      </c>
      <c r="I371" s="11"/>
      <c r="J371" s="14">
        <v>1.4999999999999999E-2</v>
      </c>
      <c r="K371" s="15" t="str">
        <f t="shared" si="45"/>
        <v/>
      </c>
      <c r="L371" s="16">
        <f>IFERROR(C371*1%," ")</f>
        <v>0</v>
      </c>
      <c r="M371" s="11" t="str">
        <f t="shared" si="44"/>
        <v/>
      </c>
      <c r="N371" s="17" t="str">
        <f>IF(AND(C371&lt;&gt;"",D371&lt;&gt;"",L371&lt;&gt;""),C371-(B371+D371+L371+M371),"")</f>
        <v/>
      </c>
      <c r="O371" s="18" t="str">
        <f>IFERROR((N371/C371)*100%," ")</f>
        <v/>
      </c>
    </row>
    <row r="372" spans="1:15" hidden="1">
      <c r="A372" t="s">
        <v>371</v>
      </c>
      <c r="B372" s="10">
        <v>24300</v>
      </c>
      <c r="D372" s="11" t="str">
        <f>IF(AND(F372&lt;&gt;"",H372&lt;&gt;"",I372&lt;&gt;"",K372&lt;&gt;""),F372+H372+I372+K372,"")</f>
        <v/>
      </c>
      <c r="E372" s="14"/>
      <c r="F372" s="13" t="str">
        <f>IF(AND(C372&lt;&gt;"",E372&lt;&gt;""),C372*E372,"")</f>
        <v/>
      </c>
      <c r="G372" s="22">
        <v>3.5000000000000003E-2</v>
      </c>
      <c r="H372" s="13" t="str">
        <f>IF(AND(C372&lt;&gt;"",G372&lt;&gt;""),C372*G372,"")</f>
        <v/>
      </c>
      <c r="I372" s="11"/>
      <c r="J372" s="14">
        <v>1.4999999999999999E-2</v>
      </c>
      <c r="K372" s="15" t="str">
        <f t="shared" si="45"/>
        <v/>
      </c>
      <c r="L372" s="16">
        <f>IFERROR(C372*1%," ")</f>
        <v>0</v>
      </c>
      <c r="M372" s="11" t="str">
        <f t="shared" si="44"/>
        <v/>
      </c>
      <c r="N372" s="17" t="str">
        <f>IF(AND(C372&lt;&gt;"",D372&lt;&gt;"",L372&lt;&gt;""),C372-(B372+D372+L372+M372),"")</f>
        <v/>
      </c>
      <c r="O372" s="18" t="str">
        <f>IFERROR((N372/C372)*100%," ")</f>
        <v/>
      </c>
    </row>
    <row r="373" spans="1:15" hidden="1">
      <c r="A373" t="s">
        <v>372</v>
      </c>
      <c r="B373" s="10">
        <v>24300</v>
      </c>
      <c r="D373" s="11" t="str">
        <f>IF(AND(F373&lt;&gt;"",H373&lt;&gt;"",I373&lt;&gt;"",K373&lt;&gt;""),F373+H373+I373+K373,"")</f>
        <v/>
      </c>
      <c r="E373" s="14"/>
      <c r="F373" s="13" t="str">
        <f>IF(AND(C373&lt;&gt;"",E373&lt;&gt;""),C373*E373,"")</f>
        <v/>
      </c>
      <c r="G373" s="22">
        <v>3.5000000000000003E-2</v>
      </c>
      <c r="H373" s="13" t="str">
        <f>IF(AND(C373&lt;&gt;"",G373&lt;&gt;""),C373*G373,"")</f>
        <v/>
      </c>
      <c r="I373" s="11"/>
      <c r="J373" s="14">
        <v>1.4999999999999999E-2</v>
      </c>
      <c r="K373" s="15" t="str">
        <f t="shared" si="45"/>
        <v/>
      </c>
      <c r="L373" s="16">
        <f>IFERROR(C373*1%," ")</f>
        <v>0</v>
      </c>
      <c r="M373" s="11" t="str">
        <f t="shared" si="44"/>
        <v/>
      </c>
      <c r="N373" s="17" t="str">
        <f>IF(AND(C373&lt;&gt;"",D373&lt;&gt;"",L373&lt;&gt;""),C373-(B373+D373+L373+M373),"")</f>
        <v/>
      </c>
      <c r="O373" s="18" t="str">
        <f>IFERROR((N373/C373)*100%," ")</f>
        <v/>
      </c>
    </row>
    <row r="374" spans="1:15" hidden="1">
      <c r="D374" s="11" t="str">
        <f t="shared" ref="D374:D437" si="46">IF(AND(F374&lt;&gt;"",H374&lt;&gt;"",I374&lt;&gt;"",K374&lt;&gt;""),F374+H374+I374+K374,"")</f>
        <v/>
      </c>
      <c r="E374" s="14"/>
      <c r="F374" s="13" t="str">
        <f t="shared" ref="F374:F437" si="47">IF(AND(C374&lt;&gt;"",E374&lt;&gt;""),C374*E374,"")</f>
        <v/>
      </c>
      <c r="G374" s="22">
        <v>3.5000000000000003E-2</v>
      </c>
      <c r="H374" s="13" t="str">
        <f t="shared" ref="H374:H437" si="48">IF(AND(C374&lt;&gt;"",G374&lt;&gt;""),C374*G374,"")</f>
        <v/>
      </c>
      <c r="I374" s="11"/>
      <c r="J374" s="14">
        <v>1.4999999999999999E-2</v>
      </c>
      <c r="K374" s="15" t="str">
        <f t="shared" si="45"/>
        <v/>
      </c>
      <c r="L374" s="16">
        <f t="shared" ref="L374:L437" si="49">IFERROR(C374*1%," ")</f>
        <v>0</v>
      </c>
      <c r="M374" s="11" t="str">
        <f t="shared" si="44"/>
        <v/>
      </c>
      <c r="N374" s="17" t="str">
        <f t="shared" ref="N374:N437" si="50">IF(AND(C374&lt;&gt;"",D374&lt;&gt;"",L374&lt;&gt;""),C374-(B374+D374+L374+M374),"")</f>
        <v/>
      </c>
      <c r="O374" s="18" t="str">
        <f t="shared" ref="O374:O437" si="51">IFERROR((N374/C374)*100%," ")</f>
        <v/>
      </c>
    </row>
    <row r="375" spans="1:15" hidden="1">
      <c r="A375" s="24" t="s">
        <v>373</v>
      </c>
      <c r="B375" s="10">
        <v>27600</v>
      </c>
      <c r="D375" s="11" t="str">
        <f t="shared" si="46"/>
        <v/>
      </c>
      <c r="E375" s="14"/>
      <c r="F375" s="13" t="str">
        <f t="shared" si="47"/>
        <v/>
      </c>
      <c r="G375" s="22">
        <v>3.5000000000000003E-2</v>
      </c>
      <c r="H375" s="13" t="str">
        <f t="shared" si="48"/>
        <v/>
      </c>
      <c r="I375" s="11"/>
      <c r="J375" s="14">
        <v>1.4999999999999999E-2</v>
      </c>
      <c r="K375" s="15" t="str">
        <f t="shared" si="45"/>
        <v/>
      </c>
      <c r="L375" s="16">
        <f t="shared" si="49"/>
        <v>0</v>
      </c>
      <c r="M375" s="11" t="str">
        <f t="shared" si="44"/>
        <v/>
      </c>
      <c r="N375" s="17" t="str">
        <f t="shared" si="50"/>
        <v/>
      </c>
      <c r="O375" s="18" t="str">
        <f t="shared" si="51"/>
        <v/>
      </c>
    </row>
    <row r="376" spans="1:15" hidden="1">
      <c r="A376" s="24" t="s">
        <v>374</v>
      </c>
      <c r="B376" s="10">
        <v>27600</v>
      </c>
      <c r="D376" s="11" t="str">
        <f t="shared" si="46"/>
        <v/>
      </c>
      <c r="E376" s="14"/>
      <c r="F376" s="13" t="str">
        <f t="shared" si="47"/>
        <v/>
      </c>
      <c r="G376" s="22">
        <v>3.5000000000000003E-2</v>
      </c>
      <c r="H376" s="13" t="str">
        <f t="shared" si="48"/>
        <v/>
      </c>
      <c r="I376" s="11"/>
      <c r="J376" s="14">
        <v>1.4999999999999999E-2</v>
      </c>
      <c r="K376" s="15" t="str">
        <f t="shared" si="45"/>
        <v/>
      </c>
      <c r="L376" s="16">
        <f t="shared" si="49"/>
        <v>0</v>
      </c>
      <c r="M376" s="11" t="str">
        <f t="shared" si="44"/>
        <v/>
      </c>
      <c r="N376" s="17" t="str">
        <f t="shared" si="50"/>
        <v/>
      </c>
      <c r="O376" s="18" t="str">
        <f t="shared" si="51"/>
        <v/>
      </c>
    </row>
    <row r="377" spans="1:15" hidden="1">
      <c r="A377" s="24" t="s">
        <v>375</v>
      </c>
      <c r="B377" s="10">
        <v>28500</v>
      </c>
      <c r="D377" s="11" t="str">
        <f t="shared" si="46"/>
        <v/>
      </c>
      <c r="E377" s="14"/>
      <c r="F377" s="13" t="str">
        <f t="shared" si="47"/>
        <v/>
      </c>
      <c r="G377" s="22">
        <v>3.5000000000000003E-2</v>
      </c>
      <c r="H377" s="13" t="str">
        <f t="shared" si="48"/>
        <v/>
      </c>
      <c r="I377" s="11"/>
      <c r="J377" s="14">
        <v>1.4999999999999999E-2</v>
      </c>
      <c r="K377" s="15" t="str">
        <f t="shared" si="45"/>
        <v/>
      </c>
      <c r="L377" s="16">
        <f t="shared" si="49"/>
        <v>0</v>
      </c>
      <c r="M377" s="11" t="str">
        <f t="shared" si="44"/>
        <v/>
      </c>
      <c r="N377" s="17" t="str">
        <f t="shared" si="50"/>
        <v/>
      </c>
      <c r="O377" s="18" t="str">
        <f t="shared" si="51"/>
        <v/>
      </c>
    </row>
    <row r="378" spans="1:15" hidden="1">
      <c r="A378" s="24" t="s">
        <v>376</v>
      </c>
      <c r="B378" s="10">
        <v>28500</v>
      </c>
      <c r="D378" s="11" t="str">
        <f t="shared" si="46"/>
        <v/>
      </c>
      <c r="E378" s="14"/>
      <c r="F378" s="13" t="str">
        <f t="shared" si="47"/>
        <v/>
      </c>
      <c r="G378" s="22">
        <v>3.5000000000000003E-2</v>
      </c>
      <c r="H378" s="13" t="str">
        <f t="shared" si="48"/>
        <v/>
      </c>
      <c r="I378" s="11"/>
      <c r="J378" s="14">
        <v>1.4999999999999999E-2</v>
      </c>
      <c r="K378" s="15" t="str">
        <f t="shared" si="45"/>
        <v/>
      </c>
      <c r="L378" s="16">
        <f t="shared" si="49"/>
        <v>0</v>
      </c>
      <c r="M378" s="11" t="str">
        <f t="shared" si="44"/>
        <v/>
      </c>
      <c r="N378" s="17" t="str">
        <f t="shared" si="50"/>
        <v/>
      </c>
      <c r="O378" s="18" t="str">
        <f t="shared" si="51"/>
        <v/>
      </c>
    </row>
    <row r="379" spans="1:15" hidden="1">
      <c r="D379" s="11" t="str">
        <f t="shared" si="46"/>
        <v/>
      </c>
      <c r="E379" s="14"/>
      <c r="F379" s="13" t="str">
        <f t="shared" si="47"/>
        <v/>
      </c>
      <c r="G379" s="22">
        <v>3.5000000000000003E-2</v>
      </c>
      <c r="H379" s="13" t="str">
        <f t="shared" si="48"/>
        <v/>
      </c>
      <c r="I379" s="11"/>
      <c r="J379" s="14">
        <v>1.4999999999999999E-2</v>
      </c>
      <c r="K379" s="15" t="str">
        <f t="shared" si="45"/>
        <v/>
      </c>
      <c r="L379" s="16">
        <f t="shared" si="49"/>
        <v>0</v>
      </c>
      <c r="M379" s="11" t="str">
        <f t="shared" si="44"/>
        <v/>
      </c>
      <c r="N379" s="17" t="str">
        <f t="shared" si="50"/>
        <v/>
      </c>
      <c r="O379" s="18" t="str">
        <f t="shared" si="51"/>
        <v/>
      </c>
    </row>
    <row r="380" spans="1:15" hidden="1">
      <c r="A380" s="24" t="s">
        <v>377</v>
      </c>
      <c r="B380" s="10">
        <v>25700</v>
      </c>
      <c r="D380" s="11" t="str">
        <f t="shared" si="46"/>
        <v/>
      </c>
      <c r="E380" s="14"/>
      <c r="F380" s="13" t="str">
        <f t="shared" si="47"/>
        <v/>
      </c>
      <c r="G380" s="22">
        <v>3.5000000000000003E-2</v>
      </c>
      <c r="H380" s="13" t="str">
        <f t="shared" si="48"/>
        <v/>
      </c>
      <c r="I380" s="11"/>
      <c r="J380" s="14">
        <v>1.4999999999999999E-2</v>
      </c>
      <c r="K380" s="15" t="str">
        <f t="shared" si="45"/>
        <v/>
      </c>
      <c r="L380" s="16">
        <f t="shared" si="49"/>
        <v>0</v>
      </c>
      <c r="M380" s="11" t="str">
        <f t="shared" si="44"/>
        <v/>
      </c>
      <c r="N380" s="17" t="str">
        <f t="shared" si="50"/>
        <v/>
      </c>
      <c r="O380" s="18" t="str">
        <f t="shared" si="51"/>
        <v/>
      </c>
    </row>
    <row r="381" spans="1:15" hidden="1">
      <c r="A381" s="24" t="s">
        <v>378</v>
      </c>
      <c r="B381" s="10">
        <v>25700</v>
      </c>
      <c r="D381" s="11" t="str">
        <f t="shared" si="46"/>
        <v/>
      </c>
      <c r="E381" s="14"/>
      <c r="F381" s="13" t="str">
        <f t="shared" si="47"/>
        <v/>
      </c>
      <c r="G381" s="22">
        <v>3.5000000000000003E-2</v>
      </c>
      <c r="H381" s="13" t="str">
        <f t="shared" si="48"/>
        <v/>
      </c>
      <c r="I381" s="11"/>
      <c r="J381" s="14">
        <v>1.4999999999999999E-2</v>
      </c>
      <c r="K381" s="15" t="str">
        <f t="shared" si="45"/>
        <v/>
      </c>
      <c r="L381" s="16">
        <f t="shared" si="49"/>
        <v>0</v>
      </c>
      <c r="M381" s="11" t="str">
        <f t="shared" si="44"/>
        <v/>
      </c>
      <c r="N381" s="17" t="str">
        <f t="shared" si="50"/>
        <v/>
      </c>
      <c r="O381" s="18" t="str">
        <f t="shared" si="51"/>
        <v/>
      </c>
    </row>
    <row r="382" spans="1:15" hidden="1">
      <c r="A382" s="24" t="s">
        <v>379</v>
      </c>
      <c r="B382" s="10">
        <v>25700</v>
      </c>
      <c r="D382" s="11" t="str">
        <f t="shared" si="46"/>
        <v/>
      </c>
      <c r="E382" s="14"/>
      <c r="F382" s="13" t="str">
        <f t="shared" si="47"/>
        <v/>
      </c>
      <c r="G382" s="22">
        <v>3.5000000000000003E-2</v>
      </c>
      <c r="H382" s="13" t="str">
        <f t="shared" si="48"/>
        <v/>
      </c>
      <c r="I382" s="11"/>
      <c r="J382" s="14">
        <v>1.4999999999999999E-2</v>
      </c>
      <c r="K382" s="15" t="str">
        <f t="shared" si="45"/>
        <v/>
      </c>
      <c r="L382" s="16">
        <f t="shared" si="49"/>
        <v>0</v>
      </c>
      <c r="M382" s="11" t="str">
        <f t="shared" si="44"/>
        <v/>
      </c>
      <c r="N382" s="17" t="str">
        <f t="shared" si="50"/>
        <v/>
      </c>
      <c r="O382" s="18" t="str">
        <f t="shared" si="51"/>
        <v/>
      </c>
    </row>
    <row r="383" spans="1:15" hidden="1">
      <c r="A383" s="24" t="s">
        <v>380</v>
      </c>
      <c r="B383" s="10">
        <v>25700</v>
      </c>
      <c r="D383" s="11" t="str">
        <f t="shared" si="46"/>
        <v/>
      </c>
      <c r="E383" s="14"/>
      <c r="F383" s="13" t="str">
        <f t="shared" si="47"/>
        <v/>
      </c>
      <c r="G383" s="22">
        <v>3.5000000000000003E-2</v>
      </c>
      <c r="H383" s="13" t="str">
        <f t="shared" si="48"/>
        <v/>
      </c>
      <c r="I383" s="11"/>
      <c r="J383" s="14">
        <v>1.4999999999999999E-2</v>
      </c>
      <c r="K383" s="15" t="str">
        <f t="shared" si="45"/>
        <v/>
      </c>
      <c r="L383" s="16">
        <f t="shared" si="49"/>
        <v>0</v>
      </c>
      <c r="M383" s="11" t="str">
        <f t="shared" si="44"/>
        <v/>
      </c>
      <c r="N383" s="17" t="str">
        <f t="shared" si="50"/>
        <v/>
      </c>
      <c r="O383" s="18" t="str">
        <f t="shared" si="51"/>
        <v/>
      </c>
    </row>
    <row r="384" spans="1:15" hidden="1">
      <c r="A384" s="24" t="s">
        <v>381</v>
      </c>
      <c r="B384" s="10">
        <v>28200</v>
      </c>
      <c r="D384" s="11" t="str">
        <f t="shared" si="46"/>
        <v/>
      </c>
      <c r="E384" s="14"/>
      <c r="F384" s="13" t="str">
        <f t="shared" si="47"/>
        <v/>
      </c>
      <c r="G384" s="22">
        <v>3.5000000000000003E-2</v>
      </c>
      <c r="H384" s="13" t="str">
        <f t="shared" si="48"/>
        <v/>
      </c>
      <c r="I384" s="11"/>
      <c r="J384" s="14">
        <v>1.4999999999999999E-2</v>
      </c>
      <c r="K384" s="15" t="str">
        <f t="shared" si="45"/>
        <v/>
      </c>
      <c r="L384" s="16">
        <f t="shared" si="49"/>
        <v>0</v>
      </c>
      <c r="M384" s="11" t="str">
        <f t="shared" si="44"/>
        <v/>
      </c>
      <c r="N384" s="17" t="str">
        <f t="shared" si="50"/>
        <v/>
      </c>
      <c r="O384" s="18" t="str">
        <f t="shared" si="51"/>
        <v/>
      </c>
    </row>
    <row r="385" spans="1:15" hidden="1">
      <c r="A385" s="24" t="s">
        <v>382</v>
      </c>
      <c r="B385" s="10">
        <v>28200</v>
      </c>
      <c r="D385" s="11" t="str">
        <f t="shared" si="46"/>
        <v/>
      </c>
      <c r="E385" s="14"/>
      <c r="F385" s="13" t="str">
        <f t="shared" si="47"/>
        <v/>
      </c>
      <c r="G385" s="22">
        <v>3.5000000000000003E-2</v>
      </c>
      <c r="H385" s="13" t="str">
        <f t="shared" si="48"/>
        <v/>
      </c>
      <c r="I385" s="11"/>
      <c r="J385" s="14">
        <v>1.4999999999999999E-2</v>
      </c>
      <c r="K385" s="15" t="str">
        <f t="shared" si="45"/>
        <v/>
      </c>
      <c r="L385" s="16">
        <f t="shared" si="49"/>
        <v>0</v>
      </c>
      <c r="M385" s="11" t="str">
        <f t="shared" si="44"/>
        <v/>
      </c>
      <c r="N385" s="17" t="str">
        <f t="shared" si="50"/>
        <v/>
      </c>
      <c r="O385" s="18" t="str">
        <f t="shared" si="51"/>
        <v/>
      </c>
    </row>
    <row r="386" spans="1:15" hidden="1">
      <c r="A386" s="24" t="s">
        <v>383</v>
      </c>
      <c r="B386" s="10">
        <v>28200</v>
      </c>
      <c r="D386" s="11" t="str">
        <f t="shared" si="46"/>
        <v/>
      </c>
      <c r="E386" s="14"/>
      <c r="F386" s="13" t="str">
        <f t="shared" si="47"/>
        <v/>
      </c>
      <c r="G386" s="22">
        <v>3.5000000000000003E-2</v>
      </c>
      <c r="H386" s="13" t="str">
        <f t="shared" si="48"/>
        <v/>
      </c>
      <c r="I386" s="11"/>
      <c r="J386" s="14">
        <v>1.4999999999999999E-2</v>
      </c>
      <c r="K386" s="15" t="str">
        <f t="shared" si="45"/>
        <v/>
      </c>
      <c r="L386" s="16">
        <f t="shared" si="49"/>
        <v>0</v>
      </c>
      <c r="M386" s="11" t="str">
        <f t="shared" ref="M386:M449" si="52">IFERROR((C386-D386)*1.93%," ")</f>
        <v/>
      </c>
      <c r="N386" s="17" t="str">
        <f t="shared" si="50"/>
        <v/>
      </c>
      <c r="O386" s="18" t="str">
        <f t="shared" si="51"/>
        <v/>
      </c>
    </row>
    <row r="387" spans="1:15" hidden="1">
      <c r="A387" s="24" t="s">
        <v>384</v>
      </c>
      <c r="B387" s="10">
        <v>28200</v>
      </c>
      <c r="D387" s="11" t="str">
        <f t="shared" si="46"/>
        <v/>
      </c>
      <c r="E387" s="14"/>
      <c r="F387" s="13" t="str">
        <f t="shared" si="47"/>
        <v/>
      </c>
      <c r="G387" s="22">
        <v>3.5000000000000003E-2</v>
      </c>
      <c r="H387" s="13" t="str">
        <f t="shared" si="48"/>
        <v/>
      </c>
      <c r="I387" s="11"/>
      <c r="J387" s="14">
        <v>1.4999999999999999E-2</v>
      </c>
      <c r="K387" s="15" t="str">
        <f t="shared" si="45"/>
        <v/>
      </c>
      <c r="L387" s="16">
        <f t="shared" si="49"/>
        <v>0</v>
      </c>
      <c r="M387" s="11" t="str">
        <f t="shared" si="52"/>
        <v/>
      </c>
      <c r="N387" s="17" t="str">
        <f t="shared" si="50"/>
        <v/>
      </c>
      <c r="O387" s="18" t="str">
        <f t="shared" si="51"/>
        <v/>
      </c>
    </row>
    <row r="388" spans="1:15" hidden="1">
      <c r="A388" s="24" t="s">
        <v>385</v>
      </c>
      <c r="B388" s="10">
        <v>30000</v>
      </c>
      <c r="D388" s="11" t="str">
        <f t="shared" si="46"/>
        <v/>
      </c>
      <c r="E388" s="14"/>
      <c r="F388" s="13" t="str">
        <f t="shared" si="47"/>
        <v/>
      </c>
      <c r="G388" s="22">
        <v>3.5000000000000003E-2</v>
      </c>
      <c r="H388" s="13" t="str">
        <f t="shared" si="48"/>
        <v/>
      </c>
      <c r="I388" s="11"/>
      <c r="J388" s="14">
        <v>1.4999999999999999E-2</v>
      </c>
      <c r="K388" s="15" t="str">
        <f t="shared" si="45"/>
        <v/>
      </c>
      <c r="L388" s="16">
        <f t="shared" si="49"/>
        <v>0</v>
      </c>
      <c r="M388" s="11" t="str">
        <f t="shared" si="52"/>
        <v/>
      </c>
      <c r="N388" s="17" t="str">
        <f t="shared" si="50"/>
        <v/>
      </c>
      <c r="O388" s="18" t="str">
        <f t="shared" si="51"/>
        <v/>
      </c>
    </row>
    <row r="389" spans="1:15" hidden="1">
      <c r="A389" s="24" t="s">
        <v>386</v>
      </c>
      <c r="B389" s="10">
        <v>30400</v>
      </c>
      <c r="D389" s="11" t="str">
        <f t="shared" si="46"/>
        <v/>
      </c>
      <c r="E389" s="14"/>
      <c r="F389" s="13" t="str">
        <f t="shared" si="47"/>
        <v/>
      </c>
      <c r="G389" s="22">
        <v>3.5000000000000003E-2</v>
      </c>
      <c r="H389" s="13" t="str">
        <f t="shared" si="48"/>
        <v/>
      </c>
      <c r="I389" s="11"/>
      <c r="J389" s="14">
        <v>1.4999999999999999E-2</v>
      </c>
      <c r="K389" s="15" t="str">
        <f t="shared" si="45"/>
        <v/>
      </c>
      <c r="L389" s="16">
        <f t="shared" si="49"/>
        <v>0</v>
      </c>
      <c r="M389" s="11" t="str">
        <f t="shared" si="52"/>
        <v/>
      </c>
      <c r="N389" s="17" t="str">
        <f t="shared" si="50"/>
        <v/>
      </c>
      <c r="O389" s="18" t="str">
        <f t="shared" si="51"/>
        <v/>
      </c>
    </row>
    <row r="390" spans="1:15" hidden="1">
      <c r="A390" s="24" t="s">
        <v>387</v>
      </c>
      <c r="B390" s="10">
        <v>30400</v>
      </c>
      <c r="D390" s="11" t="str">
        <f t="shared" si="46"/>
        <v/>
      </c>
      <c r="E390" s="14"/>
      <c r="F390" s="13" t="str">
        <f t="shared" si="47"/>
        <v/>
      </c>
      <c r="G390" s="22">
        <v>3.5000000000000003E-2</v>
      </c>
      <c r="H390" s="13" t="str">
        <f t="shared" si="48"/>
        <v/>
      </c>
      <c r="I390" s="11"/>
      <c r="J390" s="14">
        <v>1.4999999999999999E-2</v>
      </c>
      <c r="K390" s="15" t="str">
        <f t="shared" si="45"/>
        <v/>
      </c>
      <c r="L390" s="16">
        <f t="shared" si="49"/>
        <v>0</v>
      </c>
      <c r="M390" s="11" t="str">
        <f t="shared" si="52"/>
        <v/>
      </c>
      <c r="N390" s="17" t="str">
        <f t="shared" si="50"/>
        <v/>
      </c>
      <c r="O390" s="18" t="str">
        <f t="shared" si="51"/>
        <v/>
      </c>
    </row>
    <row r="391" spans="1:15" hidden="1">
      <c r="A391" s="24" t="s">
        <v>388</v>
      </c>
      <c r="B391" s="10">
        <v>30400</v>
      </c>
      <c r="D391" s="11" t="str">
        <f t="shared" si="46"/>
        <v/>
      </c>
      <c r="E391" s="14"/>
      <c r="F391" s="13" t="str">
        <f t="shared" si="47"/>
        <v/>
      </c>
      <c r="G391" s="22">
        <v>3.5000000000000003E-2</v>
      </c>
      <c r="H391" s="13" t="str">
        <f t="shared" si="48"/>
        <v/>
      </c>
      <c r="I391" s="11"/>
      <c r="J391" s="14">
        <v>1.4999999999999999E-2</v>
      </c>
      <c r="K391" s="15" t="str">
        <f t="shared" si="45"/>
        <v/>
      </c>
      <c r="L391" s="16">
        <f t="shared" si="49"/>
        <v>0</v>
      </c>
      <c r="M391" s="11" t="str">
        <f t="shared" si="52"/>
        <v/>
      </c>
      <c r="N391" s="17" t="str">
        <f t="shared" si="50"/>
        <v/>
      </c>
      <c r="O391" s="18" t="str">
        <f t="shared" si="51"/>
        <v/>
      </c>
    </row>
    <row r="392" spans="1:15" hidden="1">
      <c r="D392" s="11" t="str">
        <f t="shared" si="46"/>
        <v/>
      </c>
      <c r="E392" s="14"/>
      <c r="F392" s="13" t="str">
        <f t="shared" si="47"/>
        <v/>
      </c>
      <c r="G392" s="22">
        <v>3.5000000000000003E-2</v>
      </c>
      <c r="H392" s="13" t="str">
        <f t="shared" si="48"/>
        <v/>
      </c>
      <c r="I392" s="11"/>
      <c r="J392" s="14">
        <v>1.4999999999999999E-2</v>
      </c>
      <c r="K392" s="15" t="str">
        <f t="shared" si="45"/>
        <v/>
      </c>
      <c r="L392" s="16">
        <f t="shared" si="49"/>
        <v>0</v>
      </c>
      <c r="M392" s="11" t="str">
        <f t="shared" si="52"/>
        <v/>
      </c>
      <c r="N392" s="17" t="str">
        <f t="shared" si="50"/>
        <v/>
      </c>
      <c r="O392" s="18" t="str">
        <f t="shared" si="51"/>
        <v/>
      </c>
    </row>
    <row r="393" spans="1:15" hidden="1">
      <c r="A393" t="s">
        <v>389</v>
      </c>
      <c r="B393" s="10" t="s">
        <v>390</v>
      </c>
      <c r="D393" s="11" t="str">
        <f t="shared" si="46"/>
        <v/>
      </c>
      <c r="E393" s="14"/>
      <c r="F393" s="13" t="str">
        <f t="shared" si="47"/>
        <v/>
      </c>
      <c r="G393" s="22">
        <v>3.5000000000000003E-2</v>
      </c>
      <c r="H393" s="13" t="str">
        <f t="shared" si="48"/>
        <v/>
      </c>
      <c r="I393" s="11"/>
      <c r="J393" s="14">
        <v>1.4999999999999999E-2</v>
      </c>
      <c r="K393" s="15" t="str">
        <f t="shared" si="45"/>
        <v/>
      </c>
      <c r="L393" s="16">
        <f t="shared" si="49"/>
        <v>0</v>
      </c>
      <c r="M393" s="11" t="str">
        <f t="shared" si="52"/>
        <v/>
      </c>
      <c r="N393" s="17" t="str">
        <f t="shared" si="50"/>
        <v/>
      </c>
      <c r="O393" s="18" t="str">
        <f t="shared" si="51"/>
        <v/>
      </c>
    </row>
    <row r="394" spans="1:15" hidden="1">
      <c r="A394" t="s">
        <v>391</v>
      </c>
      <c r="B394" s="10">
        <v>23500</v>
      </c>
      <c r="D394" s="11" t="str">
        <f t="shared" si="46"/>
        <v/>
      </c>
      <c r="E394" s="14"/>
      <c r="F394" s="13" t="str">
        <f t="shared" si="47"/>
        <v/>
      </c>
      <c r="G394" s="22">
        <v>3.5000000000000003E-2</v>
      </c>
      <c r="H394" s="13" t="str">
        <f t="shared" si="48"/>
        <v/>
      </c>
      <c r="I394" s="11"/>
      <c r="J394" s="14">
        <v>1.4999999999999999E-2</v>
      </c>
      <c r="K394" s="15" t="str">
        <f t="shared" si="45"/>
        <v/>
      </c>
      <c r="L394" s="16">
        <f t="shared" si="49"/>
        <v>0</v>
      </c>
      <c r="M394" s="11" t="str">
        <f t="shared" si="52"/>
        <v/>
      </c>
      <c r="N394" s="17" t="str">
        <f t="shared" si="50"/>
        <v/>
      </c>
      <c r="O394" s="18" t="str">
        <f t="shared" si="51"/>
        <v/>
      </c>
    </row>
    <row r="395" spans="1:15" hidden="1">
      <c r="A395" t="s">
        <v>392</v>
      </c>
      <c r="B395" s="10">
        <v>23000</v>
      </c>
      <c r="D395" s="11" t="str">
        <f t="shared" si="46"/>
        <v/>
      </c>
      <c r="E395" s="14"/>
      <c r="F395" s="13" t="str">
        <f t="shared" si="47"/>
        <v/>
      </c>
      <c r="G395" s="22">
        <v>3.5000000000000003E-2</v>
      </c>
      <c r="H395" s="13" t="str">
        <f t="shared" si="48"/>
        <v/>
      </c>
      <c r="I395" s="11"/>
      <c r="J395" s="14">
        <v>1.4999999999999999E-2</v>
      </c>
      <c r="K395" s="15" t="str">
        <f t="shared" si="45"/>
        <v/>
      </c>
      <c r="L395" s="16">
        <f t="shared" si="49"/>
        <v>0</v>
      </c>
      <c r="M395" s="11" t="str">
        <f t="shared" si="52"/>
        <v/>
      </c>
      <c r="N395" s="17" t="str">
        <f t="shared" si="50"/>
        <v/>
      </c>
      <c r="O395" s="18" t="str">
        <f t="shared" si="51"/>
        <v/>
      </c>
    </row>
    <row r="396" spans="1:15" hidden="1">
      <c r="A396" t="s">
        <v>393</v>
      </c>
      <c r="B396" s="10">
        <v>23000</v>
      </c>
      <c r="D396" s="11" t="str">
        <f t="shared" si="46"/>
        <v/>
      </c>
      <c r="E396" s="14"/>
      <c r="F396" s="13" t="str">
        <f t="shared" si="47"/>
        <v/>
      </c>
      <c r="G396" s="22">
        <v>3.5000000000000003E-2</v>
      </c>
      <c r="H396" s="13" t="str">
        <f t="shared" si="48"/>
        <v/>
      </c>
      <c r="I396" s="11"/>
      <c r="J396" s="14">
        <v>1.4999999999999999E-2</v>
      </c>
      <c r="K396" s="15" t="str">
        <f t="shared" si="45"/>
        <v/>
      </c>
      <c r="L396" s="16">
        <f t="shared" si="49"/>
        <v>0</v>
      </c>
      <c r="M396" s="11" t="str">
        <f t="shared" si="52"/>
        <v/>
      </c>
      <c r="N396" s="17" t="str">
        <f t="shared" si="50"/>
        <v/>
      </c>
      <c r="O396" s="18" t="str">
        <f t="shared" si="51"/>
        <v/>
      </c>
    </row>
    <row r="397" spans="1:15" hidden="1">
      <c r="A397" s="8" t="s">
        <v>394</v>
      </c>
      <c r="D397" s="11" t="str">
        <f t="shared" si="46"/>
        <v/>
      </c>
      <c r="E397" s="14"/>
      <c r="F397" s="13" t="str">
        <f t="shared" si="47"/>
        <v/>
      </c>
      <c r="G397" s="22">
        <v>3.5000000000000003E-2</v>
      </c>
      <c r="H397" s="13" t="str">
        <f t="shared" si="48"/>
        <v/>
      </c>
      <c r="I397" s="11"/>
      <c r="J397" s="14">
        <v>1.4999999999999999E-2</v>
      </c>
      <c r="K397" s="15" t="str">
        <f>IF(AND(C397&lt;&gt;"",J397&lt;&gt;""),C397*J397,"")</f>
        <v/>
      </c>
      <c r="L397" s="16">
        <f t="shared" si="49"/>
        <v>0</v>
      </c>
      <c r="M397" s="11" t="str">
        <f t="shared" si="52"/>
        <v/>
      </c>
      <c r="N397" s="17" t="str">
        <f t="shared" si="50"/>
        <v/>
      </c>
      <c r="O397" s="18" t="str">
        <f t="shared" si="51"/>
        <v/>
      </c>
    </row>
    <row r="398" spans="1:15" hidden="1">
      <c r="A398" s="24" t="s">
        <v>395</v>
      </c>
      <c r="B398" s="10">
        <v>55000</v>
      </c>
      <c r="C398" s="10">
        <v>66490</v>
      </c>
      <c r="D398" s="11">
        <f t="shared" si="46"/>
        <v>17882.399999999998</v>
      </c>
      <c r="E398" s="14">
        <v>0.21</v>
      </c>
      <c r="F398" s="13">
        <f t="shared" si="47"/>
        <v>13962.9</v>
      </c>
      <c r="G398" s="22">
        <v>3.5000000000000003E-2</v>
      </c>
      <c r="H398" s="13">
        <f t="shared" si="48"/>
        <v>2327.15</v>
      </c>
      <c r="I398" s="11">
        <v>595</v>
      </c>
      <c r="J398" s="14">
        <v>1.4999999999999999E-2</v>
      </c>
      <c r="K398" s="15">
        <f>IF(AND(C398&lt;&gt;"",J398&lt;&gt;""),C398*J398,"")</f>
        <v>997.34999999999991</v>
      </c>
      <c r="L398" s="16">
        <f t="shared" si="49"/>
        <v>664.9</v>
      </c>
      <c r="M398" s="11">
        <f t="shared" si="52"/>
        <v>938.12667999999996</v>
      </c>
      <c r="N398" s="17">
        <f t="shared" si="50"/>
        <v>-7995.4266799999896</v>
      </c>
      <c r="O398" s="18">
        <f t="shared" si="51"/>
        <v>-0.12025006286659633</v>
      </c>
    </row>
    <row r="399" spans="1:15" hidden="1">
      <c r="A399" s="24" t="s">
        <v>396</v>
      </c>
      <c r="B399" s="10">
        <v>55000</v>
      </c>
      <c r="C399" s="10">
        <v>66490</v>
      </c>
      <c r="D399" s="11">
        <f t="shared" si="46"/>
        <v>17882.399999999998</v>
      </c>
      <c r="E399" s="14">
        <v>0.21</v>
      </c>
      <c r="F399" s="13">
        <f t="shared" si="47"/>
        <v>13962.9</v>
      </c>
      <c r="G399" s="22">
        <v>3.5000000000000003E-2</v>
      </c>
      <c r="H399" s="13">
        <f t="shared" si="48"/>
        <v>2327.15</v>
      </c>
      <c r="I399" s="11">
        <v>595</v>
      </c>
      <c r="J399" s="14">
        <v>1.4999999999999999E-2</v>
      </c>
      <c r="K399" s="15">
        <f>IF(AND(C399&lt;&gt;"",J399&lt;&gt;""),C399*J399,"")</f>
        <v>997.34999999999991</v>
      </c>
      <c r="L399" s="16">
        <f t="shared" si="49"/>
        <v>664.9</v>
      </c>
      <c r="M399" s="11">
        <f t="shared" si="52"/>
        <v>938.12667999999996</v>
      </c>
      <c r="N399" s="17">
        <f t="shared" si="50"/>
        <v>-7995.4266799999896</v>
      </c>
      <c r="O399" s="18">
        <f t="shared" si="51"/>
        <v>-0.12025006286659633</v>
      </c>
    </row>
    <row r="400" spans="1:15" hidden="1">
      <c r="A400" s="30" t="s">
        <v>397</v>
      </c>
      <c r="D400" s="11" t="str">
        <f t="shared" si="46"/>
        <v/>
      </c>
      <c r="E400" s="14"/>
      <c r="F400" s="13" t="str">
        <f t="shared" si="47"/>
        <v/>
      </c>
      <c r="G400" s="22">
        <v>3.5000000000000003E-2</v>
      </c>
      <c r="H400" s="13" t="str">
        <f t="shared" si="48"/>
        <v/>
      </c>
      <c r="I400" s="11"/>
      <c r="J400" s="14">
        <v>1.4999999999999999E-2</v>
      </c>
      <c r="K400" s="15" t="str">
        <f t="shared" si="45"/>
        <v/>
      </c>
      <c r="L400" s="16">
        <f t="shared" si="49"/>
        <v>0</v>
      </c>
      <c r="M400" s="11" t="str">
        <f t="shared" si="52"/>
        <v/>
      </c>
      <c r="N400" s="17" t="str">
        <f t="shared" si="50"/>
        <v/>
      </c>
      <c r="O400" s="18" t="str">
        <f t="shared" si="51"/>
        <v/>
      </c>
    </row>
    <row r="401" spans="1:15" hidden="1">
      <c r="A401" s="24" t="s">
        <v>398</v>
      </c>
      <c r="B401" s="10">
        <v>35600</v>
      </c>
      <c r="D401" s="11" t="str">
        <f t="shared" si="46"/>
        <v/>
      </c>
      <c r="E401" s="14"/>
      <c r="F401" s="13" t="str">
        <f t="shared" si="47"/>
        <v/>
      </c>
      <c r="G401" s="22">
        <v>3.5000000000000003E-2</v>
      </c>
      <c r="H401" s="13" t="str">
        <f t="shared" si="48"/>
        <v/>
      </c>
      <c r="I401" s="11"/>
      <c r="J401" s="14">
        <v>1.4999999999999999E-2</v>
      </c>
      <c r="K401" s="15" t="str">
        <f t="shared" si="45"/>
        <v/>
      </c>
      <c r="L401" s="16">
        <f t="shared" si="49"/>
        <v>0</v>
      </c>
      <c r="M401" s="11" t="str">
        <f t="shared" si="52"/>
        <v/>
      </c>
      <c r="N401" s="17" t="str">
        <f t="shared" si="50"/>
        <v/>
      </c>
      <c r="O401" s="18" t="str">
        <f t="shared" si="51"/>
        <v/>
      </c>
    </row>
    <row r="402" spans="1:15" hidden="1">
      <c r="A402" s="24" t="s">
        <v>399</v>
      </c>
      <c r="B402" s="10">
        <v>35600</v>
      </c>
      <c r="D402" s="11" t="str">
        <f t="shared" si="46"/>
        <v/>
      </c>
      <c r="E402" s="14"/>
      <c r="F402" s="13" t="str">
        <f t="shared" si="47"/>
        <v/>
      </c>
      <c r="G402" s="22">
        <v>3.5000000000000003E-2</v>
      </c>
      <c r="H402" s="13" t="str">
        <f t="shared" si="48"/>
        <v/>
      </c>
      <c r="I402" s="11"/>
      <c r="J402" s="14">
        <v>1.4999999999999999E-2</v>
      </c>
      <c r="K402" s="15" t="str">
        <f t="shared" si="45"/>
        <v/>
      </c>
      <c r="L402" s="16">
        <f t="shared" si="49"/>
        <v>0</v>
      </c>
      <c r="M402" s="11" t="str">
        <f t="shared" si="52"/>
        <v/>
      </c>
      <c r="N402" s="17" t="str">
        <f t="shared" si="50"/>
        <v/>
      </c>
      <c r="O402" s="18" t="str">
        <f t="shared" si="51"/>
        <v/>
      </c>
    </row>
    <row r="403" spans="1:15" hidden="1">
      <c r="A403" s="24" t="s">
        <v>400</v>
      </c>
      <c r="B403" s="10">
        <v>35600</v>
      </c>
      <c r="D403" s="11" t="str">
        <f t="shared" si="46"/>
        <v/>
      </c>
      <c r="E403" s="14"/>
      <c r="F403" s="13" t="str">
        <f t="shared" si="47"/>
        <v/>
      </c>
      <c r="G403" s="22">
        <v>3.5000000000000003E-2</v>
      </c>
      <c r="H403" s="13" t="str">
        <f t="shared" si="48"/>
        <v/>
      </c>
      <c r="I403" s="11"/>
      <c r="J403" s="14">
        <v>1.4999999999999999E-2</v>
      </c>
      <c r="K403" s="15" t="str">
        <f t="shared" si="45"/>
        <v/>
      </c>
      <c r="L403" s="16">
        <f t="shared" si="49"/>
        <v>0</v>
      </c>
      <c r="M403" s="11" t="str">
        <f t="shared" si="52"/>
        <v/>
      </c>
      <c r="N403" s="17" t="str">
        <f t="shared" si="50"/>
        <v/>
      </c>
      <c r="O403" s="18" t="str">
        <f t="shared" si="51"/>
        <v/>
      </c>
    </row>
    <row r="404" spans="1:15" hidden="1">
      <c r="A404" s="24" t="s">
        <v>401</v>
      </c>
      <c r="B404" s="10">
        <v>40000</v>
      </c>
      <c r="D404" s="11" t="str">
        <f t="shared" si="46"/>
        <v/>
      </c>
      <c r="E404" s="14"/>
      <c r="F404" s="13" t="str">
        <f t="shared" si="47"/>
        <v/>
      </c>
      <c r="G404" s="22">
        <v>3.5000000000000003E-2</v>
      </c>
      <c r="H404" s="13" t="str">
        <f t="shared" si="48"/>
        <v/>
      </c>
      <c r="I404" s="11"/>
      <c r="J404" s="14">
        <v>1.4999999999999999E-2</v>
      </c>
      <c r="K404" s="15" t="str">
        <f t="shared" si="45"/>
        <v/>
      </c>
      <c r="L404" s="16">
        <f t="shared" si="49"/>
        <v>0</v>
      </c>
      <c r="M404" s="11" t="str">
        <f t="shared" si="52"/>
        <v/>
      </c>
      <c r="N404" s="17" t="str">
        <f t="shared" si="50"/>
        <v/>
      </c>
      <c r="O404" s="18" t="str">
        <f t="shared" si="51"/>
        <v/>
      </c>
    </row>
    <row r="405" spans="1:15" hidden="1">
      <c r="D405" s="11" t="str">
        <f t="shared" si="46"/>
        <v/>
      </c>
      <c r="E405" s="14"/>
      <c r="F405" s="13" t="str">
        <f t="shared" si="47"/>
        <v/>
      </c>
      <c r="G405" s="22">
        <v>3.5000000000000003E-2</v>
      </c>
      <c r="H405" s="13" t="str">
        <f t="shared" si="48"/>
        <v/>
      </c>
      <c r="I405" s="11"/>
      <c r="J405" s="14">
        <v>1.4999999999999999E-2</v>
      </c>
      <c r="K405" s="15" t="str">
        <f t="shared" si="45"/>
        <v/>
      </c>
      <c r="L405" s="16">
        <f t="shared" si="49"/>
        <v>0</v>
      </c>
      <c r="M405" s="11" t="str">
        <f t="shared" si="52"/>
        <v/>
      </c>
      <c r="N405" s="17" t="str">
        <f t="shared" si="50"/>
        <v/>
      </c>
      <c r="O405" s="18" t="str">
        <f t="shared" si="51"/>
        <v/>
      </c>
    </row>
    <row r="406" spans="1:15" hidden="1">
      <c r="A406" s="21" t="s">
        <v>402</v>
      </c>
      <c r="C406" s="10">
        <v>84699</v>
      </c>
      <c r="D406" s="11">
        <f t="shared" si="46"/>
        <v>22616.74</v>
      </c>
      <c r="E406" s="14">
        <v>0.21</v>
      </c>
      <c r="F406" s="13">
        <f t="shared" si="47"/>
        <v>17786.79</v>
      </c>
      <c r="G406" s="22">
        <v>3.5000000000000003E-2</v>
      </c>
      <c r="H406" s="13">
        <f t="shared" si="48"/>
        <v>2964.4650000000001</v>
      </c>
      <c r="I406" s="11">
        <v>595</v>
      </c>
      <c r="J406" s="14">
        <v>1.4999999999999999E-2</v>
      </c>
      <c r="K406" s="15">
        <f t="shared" si="45"/>
        <v>1270.4849999999999</v>
      </c>
      <c r="L406" s="16">
        <f t="shared" si="49"/>
        <v>846.99</v>
      </c>
      <c r="M406" s="11">
        <f t="shared" si="52"/>
        <v>1198.1876179999997</v>
      </c>
      <c r="N406" s="17">
        <f t="shared" si="50"/>
        <v>60037.082381999993</v>
      </c>
      <c r="O406" s="18">
        <f t="shared" si="51"/>
        <v>0.70882870378634921</v>
      </c>
    </row>
    <row r="407" spans="1:15" hidden="1">
      <c r="A407" s="21" t="s">
        <v>403</v>
      </c>
      <c r="C407" s="10">
        <v>84699</v>
      </c>
      <c r="D407" s="11">
        <f t="shared" si="46"/>
        <v>22616.74</v>
      </c>
      <c r="E407" s="14">
        <v>0.21</v>
      </c>
      <c r="F407" s="13">
        <f t="shared" si="47"/>
        <v>17786.79</v>
      </c>
      <c r="G407" s="22">
        <v>3.5000000000000003E-2</v>
      </c>
      <c r="H407" s="13">
        <f t="shared" si="48"/>
        <v>2964.4650000000001</v>
      </c>
      <c r="I407" s="11">
        <v>595</v>
      </c>
      <c r="J407" s="14">
        <v>1.4999999999999999E-2</v>
      </c>
      <c r="K407" s="15">
        <f t="shared" ref="K407:K470" si="53">IF(AND(C407&lt;&gt;"",J407&lt;&gt;""),C407*J407,"")</f>
        <v>1270.4849999999999</v>
      </c>
      <c r="L407" s="16">
        <f t="shared" si="49"/>
        <v>846.99</v>
      </c>
      <c r="M407" s="11">
        <f t="shared" si="52"/>
        <v>1198.1876179999997</v>
      </c>
      <c r="N407" s="17">
        <f t="shared" si="50"/>
        <v>60037.082381999993</v>
      </c>
      <c r="O407" s="18">
        <f t="shared" si="51"/>
        <v>0.70882870378634921</v>
      </c>
    </row>
    <row r="408" spans="1:15" hidden="1">
      <c r="D408" s="11" t="str">
        <f t="shared" si="46"/>
        <v/>
      </c>
      <c r="E408" s="14"/>
      <c r="F408" s="13" t="str">
        <f t="shared" si="47"/>
        <v/>
      </c>
      <c r="G408" s="22">
        <v>3.5000000000000003E-2</v>
      </c>
      <c r="H408" s="13" t="str">
        <f t="shared" si="48"/>
        <v/>
      </c>
      <c r="I408" s="11"/>
      <c r="J408" s="14">
        <v>1.4999999999999999E-2</v>
      </c>
      <c r="K408" s="15" t="str">
        <f t="shared" si="53"/>
        <v/>
      </c>
      <c r="L408" s="16">
        <f t="shared" si="49"/>
        <v>0</v>
      </c>
      <c r="M408" s="11" t="str">
        <f t="shared" si="52"/>
        <v/>
      </c>
      <c r="N408" s="17" t="str">
        <f t="shared" si="50"/>
        <v/>
      </c>
      <c r="O408" s="18" t="str">
        <f t="shared" si="51"/>
        <v/>
      </c>
    </row>
    <row r="409" spans="1:15" hidden="1">
      <c r="A409" s="24" t="s">
        <v>404</v>
      </c>
      <c r="B409" s="10">
        <v>33000</v>
      </c>
      <c r="D409" s="11" t="str">
        <f t="shared" si="46"/>
        <v/>
      </c>
      <c r="E409" s="14"/>
      <c r="F409" s="13" t="str">
        <f t="shared" si="47"/>
        <v/>
      </c>
      <c r="G409" s="22">
        <v>3.5000000000000003E-2</v>
      </c>
      <c r="H409" s="13" t="str">
        <f t="shared" si="48"/>
        <v/>
      </c>
      <c r="I409" s="11"/>
      <c r="J409" s="14">
        <v>1.4999999999999999E-2</v>
      </c>
      <c r="K409" s="15" t="str">
        <f t="shared" si="53"/>
        <v/>
      </c>
      <c r="L409" s="16">
        <f t="shared" si="49"/>
        <v>0</v>
      </c>
      <c r="M409" s="11" t="str">
        <f t="shared" si="52"/>
        <v/>
      </c>
      <c r="N409" s="17" t="str">
        <f t="shared" si="50"/>
        <v/>
      </c>
      <c r="O409" s="18" t="str">
        <f t="shared" si="51"/>
        <v/>
      </c>
    </row>
    <row r="410" spans="1:15" hidden="1">
      <c r="A410" s="24" t="s">
        <v>405</v>
      </c>
      <c r="B410" s="10">
        <v>35400</v>
      </c>
      <c r="D410" s="11" t="str">
        <f t="shared" si="46"/>
        <v/>
      </c>
      <c r="E410" s="14"/>
      <c r="F410" s="13" t="str">
        <f t="shared" si="47"/>
        <v/>
      </c>
      <c r="G410" s="22">
        <v>3.5000000000000003E-2</v>
      </c>
      <c r="H410" s="13" t="str">
        <f t="shared" si="48"/>
        <v/>
      </c>
      <c r="I410" s="11"/>
      <c r="J410" s="14">
        <v>1.4999999999999999E-2</v>
      </c>
      <c r="K410" s="15" t="str">
        <f t="shared" si="53"/>
        <v/>
      </c>
      <c r="L410" s="16">
        <f t="shared" si="49"/>
        <v>0</v>
      </c>
      <c r="M410" s="11" t="str">
        <f t="shared" si="52"/>
        <v/>
      </c>
      <c r="N410" s="17" t="str">
        <f t="shared" si="50"/>
        <v/>
      </c>
      <c r="O410" s="18" t="str">
        <f t="shared" si="51"/>
        <v/>
      </c>
    </row>
    <row r="411" spans="1:15" hidden="1">
      <c r="A411" s="24" t="s">
        <v>406</v>
      </c>
      <c r="B411" s="10">
        <v>35700</v>
      </c>
      <c r="D411" s="11" t="str">
        <f t="shared" si="46"/>
        <v/>
      </c>
      <c r="E411" s="14"/>
      <c r="F411" s="13" t="str">
        <f t="shared" si="47"/>
        <v/>
      </c>
      <c r="G411" s="22">
        <v>3.5000000000000003E-2</v>
      </c>
      <c r="H411" s="13" t="str">
        <f t="shared" si="48"/>
        <v/>
      </c>
      <c r="I411" s="11"/>
      <c r="J411" s="14">
        <v>1.4999999999999999E-2</v>
      </c>
      <c r="K411" s="15" t="str">
        <f t="shared" si="53"/>
        <v/>
      </c>
      <c r="L411" s="16">
        <f t="shared" si="49"/>
        <v>0</v>
      </c>
      <c r="M411" s="11" t="str">
        <f t="shared" si="52"/>
        <v/>
      </c>
      <c r="N411" s="17" t="str">
        <f t="shared" si="50"/>
        <v/>
      </c>
      <c r="O411" s="18" t="str">
        <f t="shared" si="51"/>
        <v/>
      </c>
    </row>
    <row r="412" spans="1:15" hidden="1">
      <c r="A412" s="24" t="s">
        <v>407</v>
      </c>
      <c r="B412" s="10">
        <v>35400</v>
      </c>
      <c r="D412" s="11" t="str">
        <f t="shared" si="46"/>
        <v/>
      </c>
      <c r="E412" s="14"/>
      <c r="F412" s="13" t="str">
        <f t="shared" si="47"/>
        <v/>
      </c>
      <c r="G412" s="22">
        <v>3.5000000000000003E-2</v>
      </c>
      <c r="H412" s="13" t="str">
        <f t="shared" si="48"/>
        <v/>
      </c>
      <c r="I412" s="11"/>
      <c r="J412" s="14">
        <v>1.4999999999999999E-2</v>
      </c>
      <c r="K412" s="15" t="str">
        <f t="shared" si="53"/>
        <v/>
      </c>
      <c r="L412" s="16">
        <f t="shared" si="49"/>
        <v>0</v>
      </c>
      <c r="M412" s="11" t="str">
        <f t="shared" si="52"/>
        <v/>
      </c>
      <c r="N412" s="17" t="str">
        <f t="shared" si="50"/>
        <v/>
      </c>
      <c r="O412" s="18" t="str">
        <f t="shared" si="51"/>
        <v/>
      </c>
    </row>
    <row r="413" spans="1:15" hidden="1">
      <c r="A413" s="24" t="s">
        <v>408</v>
      </c>
      <c r="B413" s="10">
        <v>35400</v>
      </c>
      <c r="D413" s="11" t="str">
        <f t="shared" si="46"/>
        <v/>
      </c>
      <c r="E413" s="14"/>
      <c r="F413" s="13" t="str">
        <f t="shared" si="47"/>
        <v/>
      </c>
      <c r="G413" s="22">
        <v>3.5000000000000003E-2</v>
      </c>
      <c r="H413" s="13" t="str">
        <f t="shared" si="48"/>
        <v/>
      </c>
      <c r="I413" s="11"/>
      <c r="J413" s="14">
        <v>1.4999999999999999E-2</v>
      </c>
      <c r="K413" s="15" t="str">
        <f t="shared" si="53"/>
        <v/>
      </c>
      <c r="L413" s="16">
        <f t="shared" si="49"/>
        <v>0</v>
      </c>
      <c r="M413" s="11" t="str">
        <f t="shared" si="52"/>
        <v/>
      </c>
      <c r="N413" s="17" t="str">
        <f t="shared" si="50"/>
        <v/>
      </c>
      <c r="O413" s="18" t="str">
        <f t="shared" si="51"/>
        <v/>
      </c>
    </row>
    <row r="414" spans="1:15" hidden="1">
      <c r="A414" s="24" t="s">
        <v>409</v>
      </c>
      <c r="B414" s="10">
        <v>41300</v>
      </c>
      <c r="D414" s="11" t="str">
        <f t="shared" si="46"/>
        <v/>
      </c>
      <c r="E414" s="14"/>
      <c r="F414" s="13" t="str">
        <f t="shared" si="47"/>
        <v/>
      </c>
      <c r="G414" s="22">
        <v>3.5000000000000003E-2</v>
      </c>
      <c r="H414" s="13" t="str">
        <f t="shared" si="48"/>
        <v/>
      </c>
      <c r="I414" s="11"/>
      <c r="J414" s="14">
        <v>1.4999999999999999E-2</v>
      </c>
      <c r="K414" s="15" t="str">
        <f t="shared" si="53"/>
        <v/>
      </c>
      <c r="L414" s="16">
        <f t="shared" si="49"/>
        <v>0</v>
      </c>
      <c r="M414" s="11" t="str">
        <f t="shared" si="52"/>
        <v/>
      </c>
      <c r="N414" s="17" t="str">
        <f t="shared" si="50"/>
        <v/>
      </c>
      <c r="O414" s="18" t="str">
        <f t="shared" si="51"/>
        <v/>
      </c>
    </row>
    <row r="415" spans="1:15" hidden="1">
      <c r="D415" s="11" t="str">
        <f t="shared" si="46"/>
        <v/>
      </c>
      <c r="E415" s="14"/>
      <c r="F415" s="13" t="str">
        <f t="shared" si="47"/>
        <v/>
      </c>
      <c r="G415" s="22">
        <v>3.5000000000000003E-2</v>
      </c>
      <c r="H415" s="13" t="str">
        <f t="shared" si="48"/>
        <v/>
      </c>
      <c r="I415" s="11"/>
      <c r="J415" s="14">
        <v>1.4999999999999999E-2</v>
      </c>
      <c r="K415" s="15" t="str">
        <f t="shared" si="53"/>
        <v/>
      </c>
      <c r="L415" s="16">
        <f t="shared" si="49"/>
        <v>0</v>
      </c>
      <c r="M415" s="11" t="str">
        <f t="shared" si="52"/>
        <v/>
      </c>
      <c r="N415" s="17" t="str">
        <f t="shared" si="50"/>
        <v/>
      </c>
      <c r="O415" s="18" t="str">
        <f t="shared" si="51"/>
        <v/>
      </c>
    </row>
    <row r="416" spans="1:15" hidden="1">
      <c r="A416" s="24" t="s">
        <v>410</v>
      </c>
      <c r="B416" s="10">
        <v>39500</v>
      </c>
      <c r="D416" s="11" t="str">
        <f t="shared" si="46"/>
        <v/>
      </c>
      <c r="E416" s="14"/>
      <c r="F416" s="13" t="str">
        <f t="shared" si="47"/>
        <v/>
      </c>
      <c r="G416" s="22">
        <v>3.5000000000000003E-2</v>
      </c>
      <c r="H416" s="13" t="str">
        <f t="shared" si="48"/>
        <v/>
      </c>
      <c r="I416" s="11"/>
      <c r="J416" s="14">
        <v>1.4999999999999999E-2</v>
      </c>
      <c r="K416" s="15" t="str">
        <f t="shared" si="53"/>
        <v/>
      </c>
      <c r="L416" s="16">
        <f t="shared" si="49"/>
        <v>0</v>
      </c>
      <c r="M416" s="11" t="str">
        <f t="shared" si="52"/>
        <v/>
      </c>
      <c r="N416" s="17" t="str">
        <f t="shared" si="50"/>
        <v/>
      </c>
      <c r="O416" s="18" t="str">
        <f t="shared" si="51"/>
        <v/>
      </c>
    </row>
    <row r="417" spans="1:15" hidden="1">
      <c r="A417" s="24" t="s">
        <v>411</v>
      </c>
      <c r="B417" s="10">
        <v>39000</v>
      </c>
      <c r="D417" s="11" t="str">
        <f t="shared" si="46"/>
        <v/>
      </c>
      <c r="E417" s="14"/>
      <c r="F417" s="13" t="str">
        <f t="shared" si="47"/>
        <v/>
      </c>
      <c r="G417" s="22">
        <v>3.5000000000000003E-2</v>
      </c>
      <c r="H417" s="13" t="str">
        <f t="shared" si="48"/>
        <v/>
      </c>
      <c r="I417" s="11"/>
      <c r="J417" s="14">
        <v>1.4999999999999999E-2</v>
      </c>
      <c r="K417" s="15" t="str">
        <f t="shared" si="53"/>
        <v/>
      </c>
      <c r="L417" s="16">
        <f t="shared" si="49"/>
        <v>0</v>
      </c>
      <c r="M417" s="11" t="str">
        <f t="shared" si="52"/>
        <v/>
      </c>
      <c r="N417" s="17" t="str">
        <f t="shared" si="50"/>
        <v/>
      </c>
      <c r="O417" s="18" t="str">
        <f t="shared" si="51"/>
        <v/>
      </c>
    </row>
    <row r="418" spans="1:15" hidden="1">
      <c r="A418" s="24" t="s">
        <v>412</v>
      </c>
      <c r="B418" s="10">
        <v>38900</v>
      </c>
      <c r="D418" s="11" t="str">
        <f t="shared" si="46"/>
        <v/>
      </c>
      <c r="E418" s="14"/>
      <c r="F418" s="13" t="str">
        <f t="shared" si="47"/>
        <v/>
      </c>
      <c r="G418" s="22">
        <v>3.5000000000000003E-2</v>
      </c>
      <c r="H418" s="13" t="str">
        <f t="shared" si="48"/>
        <v/>
      </c>
      <c r="I418" s="11"/>
      <c r="J418" s="14">
        <v>1.4999999999999999E-2</v>
      </c>
      <c r="K418" s="15" t="str">
        <f t="shared" si="53"/>
        <v/>
      </c>
      <c r="L418" s="16">
        <f t="shared" si="49"/>
        <v>0</v>
      </c>
      <c r="M418" s="11" t="str">
        <f t="shared" si="52"/>
        <v/>
      </c>
      <c r="N418" s="17" t="str">
        <f t="shared" si="50"/>
        <v/>
      </c>
      <c r="O418" s="18" t="str">
        <f t="shared" si="51"/>
        <v/>
      </c>
    </row>
    <row r="419" spans="1:15" hidden="1">
      <c r="A419" s="24" t="s">
        <v>413</v>
      </c>
      <c r="B419" s="10">
        <v>46000</v>
      </c>
      <c r="D419" s="11" t="str">
        <f t="shared" si="46"/>
        <v/>
      </c>
      <c r="E419" s="14"/>
      <c r="F419" s="13" t="str">
        <f t="shared" si="47"/>
        <v/>
      </c>
      <c r="G419" s="22">
        <v>3.5000000000000003E-2</v>
      </c>
      <c r="H419" s="13" t="str">
        <f t="shared" si="48"/>
        <v/>
      </c>
      <c r="I419" s="11"/>
      <c r="J419" s="14">
        <v>1.4999999999999999E-2</v>
      </c>
      <c r="K419" s="15" t="str">
        <f t="shared" si="53"/>
        <v/>
      </c>
      <c r="L419" s="16">
        <f t="shared" si="49"/>
        <v>0</v>
      </c>
      <c r="M419" s="11" t="str">
        <f t="shared" si="52"/>
        <v/>
      </c>
      <c r="N419" s="17" t="str">
        <f t="shared" si="50"/>
        <v/>
      </c>
      <c r="O419" s="18" t="str">
        <f t="shared" si="51"/>
        <v/>
      </c>
    </row>
    <row r="420" spans="1:15" hidden="1">
      <c r="A420" s="24" t="s">
        <v>414</v>
      </c>
      <c r="B420" s="10">
        <v>46800</v>
      </c>
      <c r="D420" s="11" t="str">
        <f t="shared" si="46"/>
        <v/>
      </c>
      <c r="E420" s="14"/>
      <c r="F420" s="13" t="str">
        <f t="shared" si="47"/>
        <v/>
      </c>
      <c r="G420" s="22">
        <v>3.5000000000000003E-2</v>
      </c>
      <c r="H420" s="13" t="str">
        <f t="shared" si="48"/>
        <v/>
      </c>
      <c r="I420" s="11"/>
      <c r="J420" s="14">
        <v>1.4999999999999999E-2</v>
      </c>
      <c r="K420" s="15" t="str">
        <f t="shared" si="53"/>
        <v/>
      </c>
      <c r="L420" s="16">
        <f t="shared" si="49"/>
        <v>0</v>
      </c>
      <c r="M420" s="11" t="str">
        <f t="shared" si="52"/>
        <v/>
      </c>
      <c r="N420" s="17" t="str">
        <f t="shared" si="50"/>
        <v/>
      </c>
      <c r="O420" s="18" t="str">
        <f t="shared" si="51"/>
        <v/>
      </c>
    </row>
    <row r="421" spans="1:15" hidden="1">
      <c r="A421" s="24" t="s">
        <v>415</v>
      </c>
      <c r="B421" s="10">
        <v>48500</v>
      </c>
      <c r="D421" s="11" t="str">
        <f t="shared" si="46"/>
        <v/>
      </c>
      <c r="E421" s="14"/>
      <c r="F421" s="13" t="str">
        <f t="shared" si="47"/>
        <v/>
      </c>
      <c r="G421" s="22">
        <v>3.5000000000000003E-2</v>
      </c>
      <c r="H421" s="13" t="str">
        <f t="shared" si="48"/>
        <v/>
      </c>
      <c r="I421" s="11"/>
      <c r="J421" s="14">
        <v>1.4999999999999999E-2</v>
      </c>
      <c r="K421" s="15" t="str">
        <f t="shared" si="53"/>
        <v/>
      </c>
      <c r="L421" s="16">
        <f t="shared" si="49"/>
        <v>0</v>
      </c>
      <c r="M421" s="11" t="str">
        <f t="shared" si="52"/>
        <v/>
      </c>
      <c r="N421" s="17" t="str">
        <f t="shared" si="50"/>
        <v/>
      </c>
      <c r="O421" s="18" t="str">
        <f t="shared" si="51"/>
        <v/>
      </c>
    </row>
    <row r="422" spans="1:15" hidden="1">
      <c r="D422" s="11" t="str">
        <f t="shared" si="46"/>
        <v/>
      </c>
      <c r="E422" s="14"/>
      <c r="F422" s="13" t="str">
        <f t="shared" si="47"/>
        <v/>
      </c>
      <c r="G422" s="22">
        <v>3.5000000000000003E-2</v>
      </c>
      <c r="H422" s="13" t="str">
        <f t="shared" si="48"/>
        <v/>
      </c>
      <c r="I422" s="11"/>
      <c r="J422" s="14">
        <v>1.4999999999999999E-2</v>
      </c>
      <c r="K422" s="15" t="str">
        <f t="shared" si="53"/>
        <v/>
      </c>
      <c r="L422" s="16">
        <f t="shared" si="49"/>
        <v>0</v>
      </c>
      <c r="M422" s="11" t="str">
        <f t="shared" si="52"/>
        <v/>
      </c>
      <c r="N422" s="17" t="str">
        <f t="shared" si="50"/>
        <v/>
      </c>
      <c r="O422" s="18" t="str">
        <f t="shared" si="51"/>
        <v/>
      </c>
    </row>
    <row r="423" spans="1:15" hidden="1">
      <c r="A423" s="24" t="s">
        <v>416</v>
      </c>
      <c r="B423" s="10">
        <v>48300</v>
      </c>
      <c r="D423" s="11" t="str">
        <f t="shared" si="46"/>
        <v/>
      </c>
      <c r="E423" s="14"/>
      <c r="F423" s="13" t="str">
        <f t="shared" si="47"/>
        <v/>
      </c>
      <c r="G423" s="22">
        <v>3.5000000000000003E-2</v>
      </c>
      <c r="H423" s="13" t="str">
        <f t="shared" si="48"/>
        <v/>
      </c>
      <c r="I423" s="11"/>
      <c r="J423" s="14">
        <v>1.4999999999999999E-2</v>
      </c>
      <c r="K423" s="15" t="str">
        <f t="shared" si="53"/>
        <v/>
      </c>
      <c r="L423" s="16">
        <f t="shared" si="49"/>
        <v>0</v>
      </c>
      <c r="M423" s="11" t="str">
        <f t="shared" si="52"/>
        <v/>
      </c>
      <c r="N423" s="17" t="str">
        <f t="shared" si="50"/>
        <v/>
      </c>
      <c r="O423" s="18" t="str">
        <f t="shared" si="51"/>
        <v/>
      </c>
    </row>
    <row r="424" spans="1:15" hidden="1">
      <c r="A424" s="24" t="s">
        <v>417</v>
      </c>
      <c r="B424" s="10">
        <v>48300</v>
      </c>
      <c r="D424" s="11" t="str">
        <f t="shared" si="46"/>
        <v/>
      </c>
      <c r="E424" s="14"/>
      <c r="F424" s="13" t="str">
        <f t="shared" si="47"/>
        <v/>
      </c>
      <c r="G424" s="22">
        <v>3.5000000000000003E-2</v>
      </c>
      <c r="H424" s="13" t="str">
        <f t="shared" si="48"/>
        <v/>
      </c>
      <c r="I424" s="11"/>
      <c r="J424" s="14">
        <v>1.4999999999999999E-2</v>
      </c>
      <c r="K424" s="15" t="str">
        <f t="shared" si="53"/>
        <v/>
      </c>
      <c r="L424" s="16">
        <f t="shared" si="49"/>
        <v>0</v>
      </c>
      <c r="M424" s="11" t="str">
        <f t="shared" si="52"/>
        <v/>
      </c>
      <c r="N424" s="17" t="str">
        <f t="shared" si="50"/>
        <v/>
      </c>
      <c r="O424" s="18" t="str">
        <f t="shared" si="51"/>
        <v/>
      </c>
    </row>
    <row r="425" spans="1:15" hidden="1">
      <c r="A425" s="24" t="s">
        <v>418</v>
      </c>
      <c r="B425" s="10" t="s">
        <v>419</v>
      </c>
      <c r="D425" s="11" t="str">
        <f t="shared" si="46"/>
        <v/>
      </c>
      <c r="E425" s="14"/>
      <c r="F425" s="13" t="str">
        <f t="shared" si="47"/>
        <v/>
      </c>
      <c r="G425" s="22">
        <v>3.5000000000000003E-2</v>
      </c>
      <c r="H425" s="13" t="str">
        <f t="shared" si="48"/>
        <v/>
      </c>
      <c r="I425" s="11"/>
      <c r="J425" s="14">
        <v>1.4999999999999999E-2</v>
      </c>
      <c r="K425" s="15" t="str">
        <f t="shared" si="53"/>
        <v/>
      </c>
      <c r="L425" s="16">
        <f t="shared" si="49"/>
        <v>0</v>
      </c>
      <c r="M425" s="11" t="str">
        <f t="shared" si="52"/>
        <v/>
      </c>
      <c r="N425" s="17" t="str">
        <f t="shared" si="50"/>
        <v/>
      </c>
      <c r="O425" s="18" t="str">
        <f t="shared" si="51"/>
        <v/>
      </c>
    </row>
    <row r="426" spans="1:15" hidden="1">
      <c r="D426" s="11" t="str">
        <f t="shared" si="46"/>
        <v/>
      </c>
      <c r="E426" s="14"/>
      <c r="F426" s="13" t="str">
        <f t="shared" si="47"/>
        <v/>
      </c>
      <c r="G426" s="22">
        <v>3.5000000000000003E-2</v>
      </c>
      <c r="H426" s="13" t="str">
        <f t="shared" si="48"/>
        <v/>
      </c>
      <c r="I426" s="11"/>
      <c r="J426" s="14">
        <v>1.4999999999999999E-2</v>
      </c>
      <c r="K426" s="15" t="str">
        <f t="shared" si="53"/>
        <v/>
      </c>
      <c r="L426" s="16">
        <f t="shared" si="49"/>
        <v>0</v>
      </c>
      <c r="M426" s="11" t="str">
        <f t="shared" si="52"/>
        <v/>
      </c>
      <c r="N426" s="17" t="str">
        <f t="shared" si="50"/>
        <v/>
      </c>
      <c r="O426" s="18" t="str">
        <f t="shared" si="51"/>
        <v/>
      </c>
    </row>
    <row r="427" spans="1:15" hidden="1">
      <c r="A427" s="24" t="s">
        <v>420</v>
      </c>
      <c r="B427" s="10">
        <v>65300</v>
      </c>
      <c r="D427" s="11" t="str">
        <f t="shared" si="46"/>
        <v/>
      </c>
      <c r="E427" s="14"/>
      <c r="F427" s="13" t="str">
        <f t="shared" si="47"/>
        <v/>
      </c>
      <c r="G427" s="22">
        <v>3.5000000000000003E-2</v>
      </c>
      <c r="H427" s="13" t="str">
        <f t="shared" si="48"/>
        <v/>
      </c>
      <c r="I427" s="11"/>
      <c r="J427" s="14">
        <v>1.4999999999999999E-2</v>
      </c>
      <c r="K427" s="15" t="str">
        <f t="shared" si="53"/>
        <v/>
      </c>
      <c r="L427" s="16">
        <f t="shared" si="49"/>
        <v>0</v>
      </c>
      <c r="M427" s="11" t="str">
        <f t="shared" si="52"/>
        <v/>
      </c>
      <c r="N427" s="17" t="str">
        <f t="shared" si="50"/>
        <v/>
      </c>
      <c r="O427" s="18" t="str">
        <f t="shared" si="51"/>
        <v/>
      </c>
    </row>
    <row r="428" spans="1:15" hidden="1">
      <c r="A428" s="24" t="s">
        <v>421</v>
      </c>
      <c r="B428" s="10">
        <v>65300</v>
      </c>
      <c r="D428" s="11" t="str">
        <f t="shared" si="46"/>
        <v/>
      </c>
      <c r="E428" s="14"/>
      <c r="F428" s="13" t="str">
        <f t="shared" si="47"/>
        <v/>
      </c>
      <c r="G428" s="22">
        <v>3.5000000000000003E-2</v>
      </c>
      <c r="H428" s="13" t="str">
        <f t="shared" si="48"/>
        <v/>
      </c>
      <c r="I428" s="11"/>
      <c r="J428" s="14">
        <v>1.4999999999999999E-2</v>
      </c>
      <c r="K428" s="15" t="str">
        <f t="shared" si="53"/>
        <v/>
      </c>
      <c r="L428" s="16">
        <f t="shared" si="49"/>
        <v>0</v>
      </c>
      <c r="M428" s="11" t="str">
        <f t="shared" si="52"/>
        <v/>
      </c>
      <c r="N428" s="17" t="str">
        <f t="shared" si="50"/>
        <v/>
      </c>
      <c r="O428" s="18" t="str">
        <f t="shared" si="51"/>
        <v/>
      </c>
    </row>
    <row r="429" spans="1:15" hidden="1">
      <c r="A429" s="24" t="s">
        <v>422</v>
      </c>
      <c r="B429" s="10">
        <v>65300</v>
      </c>
      <c r="D429" s="11" t="str">
        <f t="shared" si="46"/>
        <v/>
      </c>
      <c r="E429" s="14"/>
      <c r="F429" s="13" t="str">
        <f t="shared" si="47"/>
        <v/>
      </c>
      <c r="G429" s="22">
        <v>3.5000000000000003E-2</v>
      </c>
      <c r="H429" s="13" t="str">
        <f t="shared" si="48"/>
        <v/>
      </c>
      <c r="I429" s="11"/>
      <c r="J429" s="14">
        <v>1.4999999999999999E-2</v>
      </c>
      <c r="K429" s="15" t="str">
        <f t="shared" si="53"/>
        <v/>
      </c>
      <c r="L429" s="16">
        <f t="shared" si="49"/>
        <v>0</v>
      </c>
      <c r="M429" s="11" t="str">
        <f t="shared" si="52"/>
        <v/>
      </c>
      <c r="N429" s="17" t="str">
        <f t="shared" si="50"/>
        <v/>
      </c>
      <c r="O429" s="18" t="str">
        <f t="shared" si="51"/>
        <v/>
      </c>
    </row>
    <row r="430" spans="1:15" hidden="1">
      <c r="D430" s="11" t="str">
        <f t="shared" si="46"/>
        <v/>
      </c>
      <c r="E430" s="14"/>
      <c r="F430" s="13" t="str">
        <f t="shared" si="47"/>
        <v/>
      </c>
      <c r="G430" s="22">
        <v>3.5000000000000003E-2</v>
      </c>
      <c r="H430" s="13" t="str">
        <f t="shared" si="48"/>
        <v/>
      </c>
      <c r="I430" s="11"/>
      <c r="J430" s="14">
        <v>1.4999999999999999E-2</v>
      </c>
      <c r="K430" s="15" t="str">
        <f t="shared" si="53"/>
        <v/>
      </c>
      <c r="L430" s="16">
        <f t="shared" si="49"/>
        <v>0</v>
      </c>
      <c r="M430" s="11" t="str">
        <f t="shared" si="52"/>
        <v/>
      </c>
      <c r="N430" s="17" t="str">
        <f t="shared" si="50"/>
        <v/>
      </c>
      <c r="O430" s="18" t="str">
        <f t="shared" si="51"/>
        <v/>
      </c>
    </row>
    <row r="431" spans="1:15" hidden="1">
      <c r="A431" s="21" t="s">
        <v>423</v>
      </c>
      <c r="B431" s="10">
        <v>52000</v>
      </c>
      <c r="C431" s="10">
        <v>88799</v>
      </c>
      <c r="D431" s="11">
        <f t="shared" si="46"/>
        <v>23682.74</v>
      </c>
      <c r="E431" s="14">
        <v>0.21</v>
      </c>
      <c r="F431" s="13">
        <f t="shared" si="47"/>
        <v>18647.79</v>
      </c>
      <c r="G431" s="22">
        <v>3.5000000000000003E-2</v>
      </c>
      <c r="H431" s="13">
        <f t="shared" si="48"/>
        <v>3107.9650000000001</v>
      </c>
      <c r="I431" s="11">
        <v>595</v>
      </c>
      <c r="J431" s="14">
        <v>1.4999999999999999E-2</v>
      </c>
      <c r="K431" s="15">
        <f t="shared" si="53"/>
        <v>1331.9849999999999</v>
      </c>
      <c r="L431" s="16">
        <f t="shared" si="49"/>
        <v>887.99</v>
      </c>
      <c r="M431" s="11">
        <f t="shared" si="52"/>
        <v>1256.7438179999997</v>
      </c>
      <c r="N431" s="17">
        <f t="shared" si="50"/>
        <v>10971.526181999987</v>
      </c>
      <c r="O431" s="18">
        <f t="shared" si="51"/>
        <v>0.12355461415106012</v>
      </c>
    </row>
    <row r="432" spans="1:15" hidden="1">
      <c r="A432" s="21" t="s">
        <v>424</v>
      </c>
      <c r="B432" s="10">
        <v>52000</v>
      </c>
      <c r="C432" s="10">
        <v>88799</v>
      </c>
      <c r="D432" s="11">
        <f t="shared" si="46"/>
        <v>23682.74</v>
      </c>
      <c r="E432" s="14">
        <v>0.21</v>
      </c>
      <c r="F432" s="13">
        <f t="shared" si="47"/>
        <v>18647.79</v>
      </c>
      <c r="G432" s="22">
        <v>3.5000000000000003E-2</v>
      </c>
      <c r="H432" s="13">
        <f t="shared" si="48"/>
        <v>3107.9650000000001</v>
      </c>
      <c r="I432" s="11">
        <v>595</v>
      </c>
      <c r="J432" s="14">
        <v>1.4999999999999999E-2</v>
      </c>
      <c r="K432" s="15">
        <f t="shared" si="53"/>
        <v>1331.9849999999999</v>
      </c>
      <c r="L432" s="16">
        <f t="shared" si="49"/>
        <v>887.99</v>
      </c>
      <c r="M432" s="11">
        <f t="shared" si="52"/>
        <v>1256.7438179999997</v>
      </c>
      <c r="N432" s="17">
        <f t="shared" si="50"/>
        <v>10971.526181999987</v>
      </c>
      <c r="O432" s="18">
        <f t="shared" si="51"/>
        <v>0.12355461415106012</v>
      </c>
    </row>
    <row r="433" spans="1:15" hidden="1">
      <c r="A433" s="21" t="s">
        <v>425</v>
      </c>
      <c r="C433" s="10">
        <v>88799</v>
      </c>
      <c r="D433" s="11">
        <f t="shared" si="46"/>
        <v>23682.74</v>
      </c>
      <c r="E433" s="14">
        <v>0.21</v>
      </c>
      <c r="F433" s="13">
        <f t="shared" si="47"/>
        <v>18647.79</v>
      </c>
      <c r="G433" s="22">
        <v>3.5000000000000003E-2</v>
      </c>
      <c r="H433" s="13">
        <f t="shared" si="48"/>
        <v>3107.9650000000001</v>
      </c>
      <c r="I433" s="11">
        <v>595</v>
      </c>
      <c r="J433" s="14">
        <v>1.4999999999999999E-2</v>
      </c>
      <c r="K433" s="15">
        <f t="shared" si="53"/>
        <v>1331.9849999999999</v>
      </c>
      <c r="L433" s="16">
        <f t="shared" si="49"/>
        <v>887.99</v>
      </c>
      <c r="M433" s="11">
        <f t="shared" si="52"/>
        <v>1256.7438179999997</v>
      </c>
      <c r="N433" s="17">
        <f t="shared" si="50"/>
        <v>62971.526182000001</v>
      </c>
      <c r="O433" s="18">
        <f t="shared" si="51"/>
        <v>0.70914679424317839</v>
      </c>
    </row>
    <row r="434" spans="1:15" hidden="1">
      <c r="A434" s="21" t="s">
        <v>426</v>
      </c>
      <c r="B434" s="10">
        <v>52000</v>
      </c>
      <c r="C434" s="10">
        <v>88799</v>
      </c>
      <c r="D434" s="11">
        <f t="shared" si="46"/>
        <v>23682.74</v>
      </c>
      <c r="E434" s="14">
        <v>0.21</v>
      </c>
      <c r="F434" s="13">
        <f t="shared" si="47"/>
        <v>18647.79</v>
      </c>
      <c r="G434" s="22">
        <v>3.5000000000000003E-2</v>
      </c>
      <c r="H434" s="13">
        <f t="shared" si="48"/>
        <v>3107.9650000000001</v>
      </c>
      <c r="I434" s="11">
        <v>595</v>
      </c>
      <c r="J434" s="14">
        <v>1.4999999999999999E-2</v>
      </c>
      <c r="K434" s="15">
        <f t="shared" si="53"/>
        <v>1331.9849999999999</v>
      </c>
      <c r="L434" s="16">
        <f t="shared" si="49"/>
        <v>887.99</v>
      </c>
      <c r="M434" s="11">
        <f t="shared" si="52"/>
        <v>1256.7438179999997</v>
      </c>
      <c r="N434" s="17">
        <f t="shared" si="50"/>
        <v>10971.526181999987</v>
      </c>
      <c r="O434" s="18">
        <f t="shared" si="51"/>
        <v>0.12355461415106012</v>
      </c>
    </row>
    <row r="435" spans="1:15" hidden="1">
      <c r="A435" t="s">
        <v>427</v>
      </c>
      <c r="D435" s="11" t="str">
        <f t="shared" si="46"/>
        <v/>
      </c>
      <c r="E435" s="14">
        <v>0.21</v>
      </c>
      <c r="F435" s="13" t="str">
        <f t="shared" si="47"/>
        <v/>
      </c>
      <c r="G435" s="22">
        <v>3.5000000000000003E-2</v>
      </c>
      <c r="H435" s="13" t="str">
        <f t="shared" si="48"/>
        <v/>
      </c>
      <c r="I435" s="11">
        <v>595</v>
      </c>
      <c r="J435" s="14">
        <v>1.4999999999999999E-2</v>
      </c>
      <c r="K435" s="15" t="str">
        <f t="shared" si="53"/>
        <v/>
      </c>
      <c r="L435" s="16">
        <f t="shared" si="49"/>
        <v>0</v>
      </c>
      <c r="M435" s="11" t="str">
        <f t="shared" si="52"/>
        <v/>
      </c>
      <c r="N435" s="17" t="str">
        <f t="shared" si="50"/>
        <v/>
      </c>
      <c r="O435" s="18" t="str">
        <f t="shared" si="51"/>
        <v/>
      </c>
    </row>
    <row r="436" spans="1:15" hidden="1">
      <c r="A436" s="21" t="s">
        <v>428</v>
      </c>
      <c r="D436" s="11" t="str">
        <f t="shared" si="46"/>
        <v/>
      </c>
      <c r="E436" s="14">
        <v>0.21</v>
      </c>
      <c r="F436" s="13" t="str">
        <f t="shared" si="47"/>
        <v/>
      </c>
      <c r="G436" s="22">
        <v>3.5000000000000003E-2</v>
      </c>
      <c r="H436" s="13" t="str">
        <f t="shared" si="48"/>
        <v/>
      </c>
      <c r="I436" s="11">
        <v>595</v>
      </c>
      <c r="J436" s="14">
        <v>1.4999999999999999E-2</v>
      </c>
      <c r="K436" s="15" t="str">
        <f t="shared" si="53"/>
        <v/>
      </c>
      <c r="L436" s="16">
        <f t="shared" si="49"/>
        <v>0</v>
      </c>
      <c r="M436" s="11" t="str">
        <f t="shared" si="52"/>
        <v/>
      </c>
      <c r="N436" s="17" t="str">
        <f t="shared" si="50"/>
        <v/>
      </c>
      <c r="O436" s="18" t="str">
        <f t="shared" si="51"/>
        <v/>
      </c>
    </row>
    <row r="437" spans="1:15" hidden="1">
      <c r="A437" s="21" t="s">
        <v>429</v>
      </c>
      <c r="D437" s="11" t="str">
        <f t="shared" si="46"/>
        <v/>
      </c>
      <c r="E437" s="14">
        <v>0.21</v>
      </c>
      <c r="F437" s="13" t="str">
        <f t="shared" si="47"/>
        <v/>
      </c>
      <c r="G437" s="22">
        <v>3.5000000000000003E-2</v>
      </c>
      <c r="H437" s="13" t="str">
        <f t="shared" si="48"/>
        <v/>
      </c>
      <c r="I437" s="11">
        <v>595</v>
      </c>
      <c r="J437" s="14">
        <v>1.4999999999999999E-2</v>
      </c>
      <c r="K437" s="15" t="str">
        <f t="shared" si="53"/>
        <v/>
      </c>
      <c r="L437" s="16">
        <f t="shared" si="49"/>
        <v>0</v>
      </c>
      <c r="M437" s="11" t="str">
        <f t="shared" si="52"/>
        <v/>
      </c>
      <c r="N437" s="17" t="str">
        <f t="shared" si="50"/>
        <v/>
      </c>
      <c r="O437" s="18" t="str">
        <f t="shared" si="51"/>
        <v/>
      </c>
    </row>
    <row r="438" spans="1:15" hidden="1">
      <c r="D438" s="11" t="str">
        <f t="shared" ref="D438" si="54">IF(AND(F438&lt;&gt;"",H438&lt;&gt;"",I438&lt;&gt;"",K438&lt;&gt;""),F438+H438+I438+K438,"")</f>
        <v/>
      </c>
      <c r="E438" s="14"/>
      <c r="F438" s="13" t="str">
        <f t="shared" ref="F438" si="55">IF(AND(C438&lt;&gt;"",E438&lt;&gt;""),C438*E438,"")</f>
        <v/>
      </c>
      <c r="G438" s="22">
        <v>3.5000000000000003E-2</v>
      </c>
      <c r="H438" s="13" t="str">
        <f t="shared" ref="H438" si="56">IF(AND(C438&lt;&gt;"",G438&lt;&gt;""),C438*G438,"")</f>
        <v/>
      </c>
      <c r="I438" s="11"/>
      <c r="J438" s="14">
        <v>1.4999999999999999E-2</v>
      </c>
      <c r="K438" s="15" t="str">
        <f t="shared" si="53"/>
        <v/>
      </c>
      <c r="L438" s="16">
        <f t="shared" ref="L438" si="57">IFERROR(C438*1%," ")</f>
        <v>0</v>
      </c>
      <c r="M438" s="11" t="str">
        <f t="shared" si="52"/>
        <v/>
      </c>
      <c r="N438" s="17" t="str">
        <f t="shared" ref="N438" si="58">IF(AND(C438&lt;&gt;"",D438&lt;&gt;"",L438&lt;&gt;""),C438-(B438+D438+L438+M438),"")</f>
        <v/>
      </c>
      <c r="O438" s="18" t="str">
        <f t="shared" ref="O438" si="59">IFERROR((N438/C438)*100%," ")</f>
        <v/>
      </c>
    </row>
    <row r="439" spans="1:15" hidden="1">
      <c r="A439" s="19" t="s">
        <v>430</v>
      </c>
      <c r="B439" s="10">
        <v>58000</v>
      </c>
      <c r="D439" s="11" t="str">
        <f>IF(AND(F439&lt;&gt;"",H439&lt;&gt;"",I439&lt;&gt;"",K439&lt;&gt;""),F439+H439+I439+K439,"")</f>
        <v/>
      </c>
      <c r="E439" s="14"/>
      <c r="F439" s="13" t="str">
        <f>IF(AND(C439&lt;&gt;"",E439&lt;&gt;""),C439*E439,"")</f>
        <v/>
      </c>
      <c r="G439" s="22">
        <v>3.5000000000000003E-2</v>
      </c>
      <c r="H439" s="13" t="str">
        <f>IF(AND(C439&lt;&gt;"",G439&lt;&gt;""),C439*G439,"")</f>
        <v/>
      </c>
      <c r="I439" s="11"/>
      <c r="J439" s="14">
        <v>1.4999999999999999E-2</v>
      </c>
      <c r="K439" s="15" t="str">
        <f t="shared" si="53"/>
        <v/>
      </c>
      <c r="L439" s="16">
        <f>IFERROR(C439*1%," ")</f>
        <v>0</v>
      </c>
      <c r="M439" s="11" t="str">
        <f t="shared" si="52"/>
        <v/>
      </c>
      <c r="N439" s="17" t="str">
        <f>IF(AND(C439&lt;&gt;"",D439&lt;&gt;"",L439&lt;&gt;""),C439-(B439+D439+L439+M439),"")</f>
        <v/>
      </c>
      <c r="O439" s="18" t="str">
        <f>IFERROR((N439/C439)*100%," ")</f>
        <v/>
      </c>
    </row>
    <row r="440" spans="1:15" hidden="1">
      <c r="A440" s="24" t="s">
        <v>431</v>
      </c>
      <c r="B440" s="10">
        <v>58000</v>
      </c>
      <c r="D440" s="11" t="str">
        <f t="shared" ref="D440:D452" si="60">IF(AND(F440&lt;&gt;"",H440&lt;&gt;"",I440&lt;&gt;"",K440&lt;&gt;""),F440+H440+I440+K440,"")</f>
        <v/>
      </c>
      <c r="E440" s="14"/>
      <c r="F440" s="13" t="str">
        <f t="shared" ref="F440:F452" si="61">IF(AND(C440&lt;&gt;"",E440&lt;&gt;""),C440*E440,"")</f>
        <v/>
      </c>
      <c r="G440" s="22">
        <v>3.5000000000000003E-2</v>
      </c>
      <c r="H440" s="13" t="str">
        <f t="shared" ref="H440:H452" si="62">IF(AND(C440&lt;&gt;"",G440&lt;&gt;""),C440*G440,"")</f>
        <v/>
      </c>
      <c r="I440" s="11"/>
      <c r="J440" s="14">
        <v>1.4999999999999999E-2</v>
      </c>
      <c r="K440" s="15" t="str">
        <f t="shared" si="53"/>
        <v/>
      </c>
      <c r="L440" s="16">
        <f t="shared" ref="L440:L452" si="63">IFERROR(C440*1%," ")</f>
        <v>0</v>
      </c>
      <c r="M440" s="11" t="str">
        <f t="shared" si="52"/>
        <v/>
      </c>
      <c r="N440" s="17" t="str">
        <f t="shared" ref="N440:N452" si="64">IF(AND(C440&lt;&gt;"",D440&lt;&gt;"",L440&lt;&gt;""),C440-(B440+D440+L440+M440),"")</f>
        <v/>
      </c>
      <c r="O440" s="18" t="str">
        <f t="shared" ref="O440:O452" si="65">IFERROR((N440/C440)*100%," ")</f>
        <v/>
      </c>
    </row>
    <row r="441" spans="1:15" hidden="1">
      <c r="A441" s="24" t="s">
        <v>432</v>
      </c>
      <c r="B441" s="10">
        <v>56500</v>
      </c>
      <c r="D441" s="11" t="str">
        <f t="shared" si="60"/>
        <v/>
      </c>
      <c r="E441" s="14"/>
      <c r="F441" s="13" t="str">
        <f t="shared" si="61"/>
        <v/>
      </c>
      <c r="G441" s="22">
        <v>3.5000000000000003E-2</v>
      </c>
      <c r="H441" s="13" t="str">
        <f t="shared" si="62"/>
        <v/>
      </c>
      <c r="I441" s="11"/>
      <c r="J441" s="14">
        <v>1.4999999999999999E-2</v>
      </c>
      <c r="K441" s="15" t="str">
        <f t="shared" si="53"/>
        <v/>
      </c>
      <c r="L441" s="16">
        <f t="shared" si="63"/>
        <v>0</v>
      </c>
      <c r="M441" s="11" t="str">
        <f t="shared" si="52"/>
        <v/>
      </c>
      <c r="N441" s="17" t="str">
        <f t="shared" si="64"/>
        <v/>
      </c>
      <c r="O441" s="18" t="str">
        <f t="shared" si="65"/>
        <v/>
      </c>
    </row>
    <row r="442" spans="1:15" hidden="1">
      <c r="A442" s="24" t="s">
        <v>433</v>
      </c>
      <c r="B442" s="10">
        <v>58900</v>
      </c>
      <c r="D442" s="11" t="str">
        <f t="shared" si="60"/>
        <v/>
      </c>
      <c r="E442" s="14"/>
      <c r="F442" s="13" t="str">
        <f t="shared" si="61"/>
        <v/>
      </c>
      <c r="G442" s="22">
        <v>3.5000000000000003E-2</v>
      </c>
      <c r="H442" s="13" t="str">
        <f t="shared" si="62"/>
        <v/>
      </c>
      <c r="I442" s="11"/>
      <c r="J442" s="14">
        <v>1.4999999999999999E-2</v>
      </c>
      <c r="K442" s="15" t="str">
        <f t="shared" si="53"/>
        <v/>
      </c>
      <c r="L442" s="16">
        <f t="shared" si="63"/>
        <v>0</v>
      </c>
      <c r="M442" s="11" t="str">
        <f t="shared" si="52"/>
        <v/>
      </c>
      <c r="N442" s="17" t="str">
        <f t="shared" si="64"/>
        <v/>
      </c>
      <c r="O442" s="18" t="str">
        <f t="shared" si="65"/>
        <v/>
      </c>
    </row>
    <row r="443" spans="1:15" hidden="1">
      <c r="A443" s="24" t="s">
        <v>434</v>
      </c>
      <c r="B443" s="10">
        <v>58300</v>
      </c>
      <c r="D443" s="11" t="str">
        <f t="shared" si="60"/>
        <v/>
      </c>
      <c r="E443" s="14"/>
      <c r="F443" s="13" t="str">
        <f t="shared" si="61"/>
        <v/>
      </c>
      <c r="G443" s="22">
        <v>3.5000000000000003E-2</v>
      </c>
      <c r="H443" s="13" t="str">
        <f t="shared" si="62"/>
        <v/>
      </c>
      <c r="I443" s="11"/>
      <c r="J443" s="14">
        <v>1.4999999999999999E-2</v>
      </c>
      <c r="K443" s="15" t="str">
        <f t="shared" si="53"/>
        <v/>
      </c>
      <c r="L443" s="16">
        <f t="shared" si="63"/>
        <v>0</v>
      </c>
      <c r="M443" s="11" t="str">
        <f t="shared" si="52"/>
        <v/>
      </c>
      <c r="N443" s="17" t="str">
        <f t="shared" si="64"/>
        <v/>
      </c>
      <c r="O443" s="18" t="str">
        <f t="shared" si="65"/>
        <v/>
      </c>
    </row>
    <row r="444" spans="1:15" hidden="1">
      <c r="D444" s="11" t="str">
        <f t="shared" si="60"/>
        <v/>
      </c>
      <c r="E444" s="14"/>
      <c r="F444" s="13" t="str">
        <f t="shared" si="61"/>
        <v/>
      </c>
      <c r="G444" s="22">
        <v>3.5000000000000003E-2</v>
      </c>
      <c r="H444" s="13" t="str">
        <f t="shared" si="62"/>
        <v/>
      </c>
      <c r="I444" s="11"/>
      <c r="J444" s="14">
        <v>1.4999999999999999E-2</v>
      </c>
      <c r="K444" s="15" t="str">
        <f t="shared" si="53"/>
        <v/>
      </c>
      <c r="L444" s="16">
        <f t="shared" si="63"/>
        <v>0</v>
      </c>
      <c r="M444" s="11" t="str">
        <f t="shared" si="52"/>
        <v/>
      </c>
      <c r="N444" s="17" t="str">
        <f t="shared" si="64"/>
        <v/>
      </c>
      <c r="O444" s="18" t="str">
        <f t="shared" si="65"/>
        <v/>
      </c>
    </row>
    <row r="445" spans="1:15" hidden="1">
      <c r="A445" s="24" t="s">
        <v>435</v>
      </c>
      <c r="B445" s="10">
        <v>63000</v>
      </c>
      <c r="D445" s="11" t="str">
        <f t="shared" si="60"/>
        <v/>
      </c>
      <c r="E445" s="14"/>
      <c r="F445" s="13" t="str">
        <f t="shared" si="61"/>
        <v/>
      </c>
      <c r="G445" s="22">
        <v>3.5000000000000003E-2</v>
      </c>
      <c r="H445" s="13" t="str">
        <f t="shared" si="62"/>
        <v/>
      </c>
      <c r="I445" s="11"/>
      <c r="J445" s="14">
        <v>1.4999999999999999E-2</v>
      </c>
      <c r="K445" s="15" t="str">
        <f t="shared" si="53"/>
        <v/>
      </c>
      <c r="L445" s="16">
        <f t="shared" si="63"/>
        <v>0</v>
      </c>
      <c r="M445" s="11" t="str">
        <f t="shared" si="52"/>
        <v/>
      </c>
      <c r="N445" s="17" t="str">
        <f t="shared" si="64"/>
        <v/>
      </c>
      <c r="O445" s="18" t="str">
        <f t="shared" si="65"/>
        <v/>
      </c>
    </row>
    <row r="446" spans="1:15" hidden="1">
      <c r="A446" s="24" t="s">
        <v>436</v>
      </c>
      <c r="B446" s="10">
        <v>63000</v>
      </c>
      <c r="D446" s="11" t="str">
        <f t="shared" si="60"/>
        <v/>
      </c>
      <c r="E446" s="14"/>
      <c r="F446" s="13" t="str">
        <f t="shared" si="61"/>
        <v/>
      </c>
      <c r="G446" s="22">
        <v>3.5000000000000003E-2</v>
      </c>
      <c r="H446" s="13" t="str">
        <f t="shared" si="62"/>
        <v/>
      </c>
      <c r="I446" s="11"/>
      <c r="J446" s="14">
        <v>1.4999999999999999E-2</v>
      </c>
      <c r="K446" s="15" t="str">
        <f t="shared" si="53"/>
        <v/>
      </c>
      <c r="L446" s="16">
        <f t="shared" si="63"/>
        <v>0</v>
      </c>
      <c r="M446" s="11" t="str">
        <f t="shared" si="52"/>
        <v/>
      </c>
      <c r="N446" s="17" t="str">
        <f t="shared" si="64"/>
        <v/>
      </c>
      <c r="O446" s="18" t="str">
        <f t="shared" si="65"/>
        <v/>
      </c>
    </row>
    <row r="447" spans="1:15" hidden="1">
      <c r="A447" s="24" t="s">
        <v>437</v>
      </c>
      <c r="B447" s="10">
        <v>63000</v>
      </c>
      <c r="D447" s="11" t="str">
        <f t="shared" si="60"/>
        <v/>
      </c>
      <c r="E447" s="14"/>
      <c r="F447" s="13" t="str">
        <f t="shared" si="61"/>
        <v/>
      </c>
      <c r="G447" s="22">
        <v>3.5000000000000003E-2</v>
      </c>
      <c r="H447" s="13" t="str">
        <f t="shared" si="62"/>
        <v/>
      </c>
      <c r="I447" s="11"/>
      <c r="J447" s="14">
        <v>1.4999999999999999E-2</v>
      </c>
      <c r="K447" s="15" t="str">
        <f t="shared" si="53"/>
        <v/>
      </c>
      <c r="L447" s="16">
        <f t="shared" si="63"/>
        <v>0</v>
      </c>
      <c r="M447" s="11" t="str">
        <f t="shared" si="52"/>
        <v/>
      </c>
      <c r="N447" s="17" t="str">
        <f t="shared" si="64"/>
        <v/>
      </c>
      <c r="O447" s="18" t="str">
        <f t="shared" si="65"/>
        <v/>
      </c>
    </row>
    <row r="448" spans="1:15" hidden="1">
      <c r="A448" s="24" t="s">
        <v>438</v>
      </c>
      <c r="B448" s="10">
        <v>63000</v>
      </c>
      <c r="D448" s="11" t="str">
        <f t="shared" si="60"/>
        <v/>
      </c>
      <c r="E448" s="14"/>
      <c r="F448" s="13" t="str">
        <f t="shared" si="61"/>
        <v/>
      </c>
      <c r="G448" s="22">
        <v>3.5000000000000003E-2</v>
      </c>
      <c r="H448" s="13" t="str">
        <f t="shared" si="62"/>
        <v/>
      </c>
      <c r="I448" s="11"/>
      <c r="J448" s="14">
        <v>1.4999999999999999E-2</v>
      </c>
      <c r="K448" s="15" t="str">
        <f t="shared" si="53"/>
        <v/>
      </c>
      <c r="L448" s="16">
        <f t="shared" si="63"/>
        <v>0</v>
      </c>
      <c r="M448" s="11" t="str">
        <f t="shared" si="52"/>
        <v/>
      </c>
      <c r="N448" s="17" t="str">
        <f t="shared" si="64"/>
        <v/>
      </c>
      <c r="O448" s="18" t="str">
        <f t="shared" si="65"/>
        <v/>
      </c>
    </row>
    <row r="449" spans="1:17" hidden="1">
      <c r="A449" s="24" t="s">
        <v>439</v>
      </c>
      <c r="B449" s="10">
        <v>69000</v>
      </c>
      <c r="D449" s="11" t="str">
        <f t="shared" si="60"/>
        <v/>
      </c>
      <c r="E449" s="14"/>
      <c r="F449" s="13" t="str">
        <f t="shared" si="61"/>
        <v/>
      </c>
      <c r="G449" s="22">
        <v>3.5000000000000003E-2</v>
      </c>
      <c r="H449" s="13" t="str">
        <f t="shared" si="62"/>
        <v/>
      </c>
      <c r="I449" s="11"/>
      <c r="J449" s="14">
        <v>1.4999999999999999E-2</v>
      </c>
      <c r="K449" s="15" t="str">
        <f t="shared" si="53"/>
        <v/>
      </c>
      <c r="L449" s="16">
        <f t="shared" si="63"/>
        <v>0</v>
      </c>
      <c r="M449" s="11" t="str">
        <f t="shared" si="52"/>
        <v/>
      </c>
      <c r="N449" s="17" t="str">
        <f t="shared" si="64"/>
        <v/>
      </c>
      <c r="O449" s="18" t="str">
        <f t="shared" si="65"/>
        <v/>
      </c>
    </row>
    <row r="450" spans="1:17" hidden="1">
      <c r="A450" s="24" t="s">
        <v>440</v>
      </c>
      <c r="B450" s="10">
        <v>69000</v>
      </c>
      <c r="D450" s="11" t="str">
        <f t="shared" si="60"/>
        <v/>
      </c>
      <c r="E450" s="14"/>
      <c r="F450" s="13" t="str">
        <f t="shared" si="61"/>
        <v/>
      </c>
      <c r="G450" s="22">
        <v>3.5000000000000003E-2</v>
      </c>
      <c r="H450" s="13" t="str">
        <f t="shared" si="62"/>
        <v/>
      </c>
      <c r="I450" s="11"/>
      <c r="J450" s="14">
        <v>1.4999999999999999E-2</v>
      </c>
      <c r="K450" s="15" t="str">
        <f t="shared" si="53"/>
        <v/>
      </c>
      <c r="L450" s="16">
        <f t="shared" si="63"/>
        <v>0</v>
      </c>
      <c r="M450" s="11" t="str">
        <f t="shared" ref="M450:M513" si="66">IFERROR((C450-D450)*1.93%," ")</f>
        <v/>
      </c>
      <c r="N450" s="17" t="str">
        <f t="shared" si="64"/>
        <v/>
      </c>
      <c r="O450" s="18" t="str">
        <f t="shared" si="65"/>
        <v/>
      </c>
    </row>
    <row r="451" spans="1:17" hidden="1">
      <c r="A451" s="24" t="s">
        <v>441</v>
      </c>
      <c r="B451" s="10">
        <v>69000</v>
      </c>
      <c r="D451" s="11" t="str">
        <f t="shared" si="60"/>
        <v/>
      </c>
      <c r="E451" s="14"/>
      <c r="F451" s="13" t="str">
        <f t="shared" si="61"/>
        <v/>
      </c>
      <c r="G451" s="22">
        <v>3.5000000000000003E-2</v>
      </c>
      <c r="H451" s="13" t="str">
        <f t="shared" si="62"/>
        <v/>
      </c>
      <c r="I451" s="11"/>
      <c r="J451" s="14">
        <v>1.4999999999999999E-2</v>
      </c>
      <c r="K451" s="15" t="str">
        <f t="shared" si="53"/>
        <v/>
      </c>
      <c r="L451" s="16">
        <f t="shared" si="63"/>
        <v>0</v>
      </c>
      <c r="M451" s="11" t="str">
        <f t="shared" si="66"/>
        <v/>
      </c>
      <c r="N451" s="17" t="str">
        <f t="shared" si="64"/>
        <v/>
      </c>
      <c r="O451" s="18" t="str">
        <f t="shared" si="65"/>
        <v/>
      </c>
    </row>
    <row r="452" spans="1:17" hidden="1">
      <c r="A452" s="24" t="s">
        <v>442</v>
      </c>
      <c r="B452" s="10">
        <v>69000</v>
      </c>
      <c r="D452" s="11" t="str">
        <f t="shared" si="60"/>
        <v/>
      </c>
      <c r="E452" s="14"/>
      <c r="F452" s="13" t="str">
        <f t="shared" si="61"/>
        <v/>
      </c>
      <c r="G452" s="22">
        <v>3.5000000000000003E-2</v>
      </c>
      <c r="H452" s="13" t="str">
        <f t="shared" si="62"/>
        <v/>
      </c>
      <c r="I452" s="11"/>
      <c r="J452" s="14">
        <v>1.4999999999999999E-2</v>
      </c>
      <c r="K452" s="15" t="str">
        <f t="shared" si="53"/>
        <v/>
      </c>
      <c r="L452" s="16">
        <f t="shared" si="63"/>
        <v>0</v>
      </c>
      <c r="M452" s="11" t="str">
        <f t="shared" si="66"/>
        <v/>
      </c>
      <c r="N452" s="17" t="str">
        <f t="shared" si="64"/>
        <v/>
      </c>
      <c r="O452" s="18" t="str">
        <f t="shared" si="65"/>
        <v/>
      </c>
    </row>
    <row r="453" spans="1:17" hidden="1">
      <c r="A453" s="25" t="s">
        <v>443</v>
      </c>
      <c r="D453" s="11" t="str">
        <f t="shared" si="11"/>
        <v/>
      </c>
      <c r="E453" s="14"/>
      <c r="F453" s="13" t="str">
        <f t="shared" si="12"/>
        <v/>
      </c>
      <c r="G453" s="22">
        <v>3.5000000000000003E-2</v>
      </c>
      <c r="H453" s="13" t="str">
        <f t="shared" si="13"/>
        <v/>
      </c>
      <c r="I453" s="11"/>
      <c r="J453" s="14">
        <v>1.4999999999999999E-2</v>
      </c>
      <c r="K453" s="15" t="str">
        <f t="shared" si="53"/>
        <v/>
      </c>
      <c r="L453" s="16">
        <f t="shared" si="14"/>
        <v>0</v>
      </c>
      <c r="M453" s="11" t="str">
        <f t="shared" si="66"/>
        <v/>
      </c>
      <c r="N453" s="17" t="str">
        <f t="shared" si="42"/>
        <v/>
      </c>
      <c r="O453" s="18" t="str">
        <f t="shared" si="40"/>
        <v/>
      </c>
    </row>
    <row r="454" spans="1:17" hidden="1">
      <c r="A454" t="s">
        <v>444</v>
      </c>
      <c r="B454" s="10">
        <v>74000</v>
      </c>
      <c r="C454" s="17">
        <v>126990</v>
      </c>
      <c r="D454" s="13">
        <f>IF(AND(F454&lt;&gt;"",H454&lt;&gt;"",I454&lt;&gt;"",K454&lt;&gt;""),F454+H454+I454+K454,"")</f>
        <v>33612.400000000001</v>
      </c>
      <c r="E454" s="14">
        <v>0.21</v>
      </c>
      <c r="F454" s="13">
        <f>IF(AND(C454&lt;&gt;"",E454&lt;&gt;""),C454*E454,"")</f>
        <v>26667.899999999998</v>
      </c>
      <c r="G454" s="22">
        <v>3.5000000000000003E-2</v>
      </c>
      <c r="H454" s="13">
        <f>IF(AND(C454&lt;&gt;"",G454&lt;&gt;""),C454*G454,"")</f>
        <v>4444.6500000000005</v>
      </c>
      <c r="I454" s="13">
        <v>595</v>
      </c>
      <c r="J454" s="14">
        <v>1.4999999999999999E-2</v>
      </c>
      <c r="K454" s="15">
        <f t="shared" si="53"/>
        <v>1904.85</v>
      </c>
      <c r="L454" s="16">
        <f>IFERROR(C454*1%," ")</f>
        <v>1269.9000000000001</v>
      </c>
      <c r="M454" s="13">
        <f t="shared" si="66"/>
        <v>1802.18768</v>
      </c>
      <c r="N454" s="17">
        <f>IF(AND(C454&lt;&gt;"",D454&lt;&gt;"",L454&lt;&gt;""),C454-(B454+D454+L454+M454),"")</f>
        <v>16305.512320000009</v>
      </c>
      <c r="O454" s="32">
        <f>IFERROR((N454/C454)*100%," ")</f>
        <v>0.12839997102134032</v>
      </c>
      <c r="Q454" s="19"/>
    </row>
    <row r="455" spans="1:17" hidden="1">
      <c r="A455" t="s">
        <v>445</v>
      </c>
      <c r="C455" s="10">
        <v>126990</v>
      </c>
      <c r="D455" s="11">
        <f t="shared" si="11"/>
        <v>33612.400000000001</v>
      </c>
      <c r="E455" s="14">
        <v>0.21</v>
      </c>
      <c r="F455" s="13">
        <f t="shared" si="12"/>
        <v>26667.899999999998</v>
      </c>
      <c r="G455" s="22">
        <v>3.5000000000000003E-2</v>
      </c>
      <c r="H455" s="13">
        <f t="shared" si="13"/>
        <v>4444.6500000000005</v>
      </c>
      <c r="I455" s="11">
        <v>595</v>
      </c>
      <c r="J455" s="14">
        <v>1.4999999999999999E-2</v>
      </c>
      <c r="K455" s="15">
        <f t="shared" si="53"/>
        <v>1904.85</v>
      </c>
      <c r="L455" s="16">
        <f t="shared" si="14"/>
        <v>1269.9000000000001</v>
      </c>
      <c r="M455" s="11">
        <f t="shared" si="66"/>
        <v>1802.18768</v>
      </c>
      <c r="N455" s="17">
        <f t="shared" si="42"/>
        <v>90305.512319999994</v>
      </c>
      <c r="O455" s="18">
        <f t="shared" si="40"/>
        <v>0.71112302008032124</v>
      </c>
      <c r="Q455" s="19"/>
    </row>
    <row r="456" spans="1:17" hidden="1">
      <c r="A456" t="s">
        <v>446</v>
      </c>
      <c r="B456" s="10">
        <v>74000</v>
      </c>
      <c r="C456" s="10">
        <v>122899</v>
      </c>
      <c r="D456" s="11">
        <f t="shared" si="11"/>
        <v>32548.739999999998</v>
      </c>
      <c r="E456" s="14">
        <v>0.21</v>
      </c>
      <c r="F456" s="13">
        <f t="shared" si="12"/>
        <v>25808.789999999997</v>
      </c>
      <c r="G456" s="22">
        <v>3.5000000000000003E-2</v>
      </c>
      <c r="H456" s="13">
        <f t="shared" si="13"/>
        <v>4301.4650000000001</v>
      </c>
      <c r="I456" s="11">
        <v>595</v>
      </c>
      <c r="J456" s="14">
        <v>1.4999999999999999E-2</v>
      </c>
      <c r="K456" s="15">
        <f t="shared" si="53"/>
        <v>1843.4849999999999</v>
      </c>
      <c r="L456" s="16">
        <f t="shared" si="14"/>
        <v>1228.99</v>
      </c>
      <c r="M456" s="11">
        <f t="shared" si="66"/>
        <v>1743.7600179999999</v>
      </c>
      <c r="N456" s="17">
        <f t="shared" si="42"/>
        <v>13377.509982000003</v>
      </c>
      <c r="O456" s="18">
        <f t="shared" si="40"/>
        <v>0.10884962434193934</v>
      </c>
    </row>
    <row r="457" spans="1:17" hidden="1">
      <c r="A457" t="s">
        <v>447</v>
      </c>
      <c r="B457" s="10">
        <v>74000</v>
      </c>
      <c r="C457" s="10">
        <v>126990</v>
      </c>
      <c r="D457" s="11">
        <f t="shared" si="11"/>
        <v>33612.400000000001</v>
      </c>
      <c r="E457" s="14">
        <v>0.21</v>
      </c>
      <c r="F457" s="13">
        <f t="shared" si="12"/>
        <v>26667.899999999998</v>
      </c>
      <c r="G457" s="22">
        <v>3.5000000000000003E-2</v>
      </c>
      <c r="H457" s="13">
        <f t="shared" si="13"/>
        <v>4444.6500000000005</v>
      </c>
      <c r="I457" s="11">
        <v>595</v>
      </c>
      <c r="J457" s="14">
        <v>1.4999999999999999E-2</v>
      </c>
      <c r="K457" s="15">
        <f t="shared" si="53"/>
        <v>1904.85</v>
      </c>
      <c r="L457" s="16">
        <f t="shared" si="14"/>
        <v>1269.9000000000001</v>
      </c>
      <c r="M457" s="11">
        <f t="shared" si="66"/>
        <v>1802.18768</v>
      </c>
      <c r="N457" s="17">
        <f t="shared" si="42"/>
        <v>16305.512320000009</v>
      </c>
      <c r="O457" s="18">
        <f t="shared" si="40"/>
        <v>0.12839997102134032</v>
      </c>
    </row>
    <row r="458" spans="1:17" hidden="1">
      <c r="A458" t="s">
        <v>448</v>
      </c>
      <c r="B458" s="10">
        <v>74500</v>
      </c>
      <c r="C458" s="10">
        <v>111999</v>
      </c>
      <c r="D458" s="11">
        <f t="shared" si="11"/>
        <v>29714.74</v>
      </c>
      <c r="E458" s="14">
        <v>0.21</v>
      </c>
      <c r="F458" s="13">
        <f t="shared" si="12"/>
        <v>23519.79</v>
      </c>
      <c r="G458" s="22">
        <v>3.5000000000000003E-2</v>
      </c>
      <c r="H458" s="13">
        <f t="shared" si="13"/>
        <v>3919.9650000000006</v>
      </c>
      <c r="I458" s="11">
        <v>595</v>
      </c>
      <c r="J458" s="14">
        <v>1.4999999999999999E-2</v>
      </c>
      <c r="K458" s="15">
        <f t="shared" si="53"/>
        <v>1679.9849999999999</v>
      </c>
      <c r="L458" s="16">
        <f t="shared" si="14"/>
        <v>1119.99</v>
      </c>
      <c r="M458" s="11">
        <f t="shared" si="66"/>
        <v>1588.0862179999997</v>
      </c>
      <c r="N458" s="17">
        <f t="shared" si="42"/>
        <v>5076.1837819999928</v>
      </c>
      <c r="O458" s="18">
        <f t="shared" si="40"/>
        <v>4.5323474156019186E-2</v>
      </c>
    </row>
    <row r="459" spans="1:17" hidden="1">
      <c r="A459" t="s">
        <v>449</v>
      </c>
      <c r="D459" s="11" t="str">
        <f t="shared" si="11"/>
        <v/>
      </c>
      <c r="E459" s="14">
        <v>0.21</v>
      </c>
      <c r="F459" s="13" t="str">
        <f t="shared" si="12"/>
        <v/>
      </c>
      <c r="G459" s="22">
        <v>3.5000000000000003E-2</v>
      </c>
      <c r="H459" s="13" t="str">
        <f t="shared" si="13"/>
        <v/>
      </c>
      <c r="I459" s="11">
        <v>595</v>
      </c>
      <c r="J459" s="14">
        <v>1.4999999999999999E-2</v>
      </c>
      <c r="K459" s="15" t="str">
        <f t="shared" si="53"/>
        <v/>
      </c>
      <c r="L459" s="16">
        <f t="shared" si="14"/>
        <v>0</v>
      </c>
      <c r="M459" s="11" t="str">
        <f t="shared" si="66"/>
        <v/>
      </c>
      <c r="N459" s="17" t="str">
        <f t="shared" si="42"/>
        <v/>
      </c>
      <c r="O459" s="18" t="str">
        <f t="shared" si="40"/>
        <v/>
      </c>
    </row>
    <row r="460" spans="1:17" hidden="1">
      <c r="A460" t="s">
        <v>450</v>
      </c>
      <c r="D460" s="11" t="str">
        <f t="shared" si="11"/>
        <v/>
      </c>
      <c r="E460" s="14">
        <v>0.21</v>
      </c>
      <c r="F460" s="13" t="str">
        <f t="shared" si="12"/>
        <v/>
      </c>
      <c r="G460" s="22">
        <v>3.5000000000000003E-2</v>
      </c>
      <c r="H460" s="13" t="str">
        <f t="shared" si="13"/>
        <v/>
      </c>
      <c r="I460" s="11">
        <v>595</v>
      </c>
      <c r="J460" s="14">
        <v>1.4999999999999999E-2</v>
      </c>
      <c r="K460" s="15" t="str">
        <f t="shared" si="53"/>
        <v/>
      </c>
      <c r="L460" s="16">
        <f t="shared" si="14"/>
        <v>0</v>
      </c>
      <c r="M460" s="11" t="str">
        <f t="shared" si="66"/>
        <v/>
      </c>
      <c r="N460" s="17" t="str">
        <f t="shared" si="42"/>
        <v/>
      </c>
      <c r="O460" s="18" t="str">
        <f t="shared" si="40"/>
        <v/>
      </c>
    </row>
    <row r="461" spans="1:17" hidden="1">
      <c r="A461" s="25" t="s">
        <v>451</v>
      </c>
      <c r="D461" s="11" t="str">
        <f t="shared" si="11"/>
        <v/>
      </c>
      <c r="E461" s="14"/>
      <c r="F461" s="13" t="str">
        <f t="shared" si="12"/>
        <v/>
      </c>
      <c r="G461" s="22">
        <v>3.5000000000000003E-2</v>
      </c>
      <c r="H461" s="13" t="str">
        <f t="shared" si="13"/>
        <v/>
      </c>
      <c r="I461" s="11"/>
      <c r="J461" s="14">
        <v>1.4999999999999999E-2</v>
      </c>
      <c r="K461" s="15" t="str">
        <f t="shared" si="53"/>
        <v/>
      </c>
      <c r="L461" s="16">
        <f t="shared" si="14"/>
        <v>0</v>
      </c>
      <c r="M461" s="11" t="str">
        <f t="shared" si="66"/>
        <v/>
      </c>
      <c r="N461" s="17" t="str">
        <f t="shared" si="42"/>
        <v/>
      </c>
      <c r="O461" s="18" t="str">
        <f t="shared" si="40"/>
        <v/>
      </c>
    </row>
    <row r="462" spans="1:17" hidden="1">
      <c r="A462" t="s">
        <v>452</v>
      </c>
      <c r="C462" s="17">
        <v>132390</v>
      </c>
      <c r="D462" s="13">
        <f>IF(AND(F462&lt;&gt;"",H462&lt;&gt;"",I462&lt;&gt;"",K462&lt;&gt;""),F462+H462+I462+K462,"")</f>
        <v>35016.400000000001</v>
      </c>
      <c r="E462" s="14">
        <v>0.21</v>
      </c>
      <c r="F462" s="13">
        <f>IF(AND(C462&lt;&gt;"",E462&lt;&gt;""),C462*E462,"")</f>
        <v>27801.899999999998</v>
      </c>
      <c r="G462" s="22">
        <v>3.5000000000000003E-2</v>
      </c>
      <c r="H462" s="13">
        <f>IF(AND(C462&lt;&gt;"",G462&lt;&gt;""),C462*G462,"")</f>
        <v>4633.6500000000005</v>
      </c>
      <c r="I462" s="13">
        <v>595</v>
      </c>
      <c r="J462" s="14">
        <v>1.4999999999999999E-2</v>
      </c>
      <c r="K462" s="15">
        <f t="shared" si="53"/>
        <v>1985.85</v>
      </c>
      <c r="L462" s="16">
        <f>IFERROR(C462*1%," ")</f>
        <v>1323.9</v>
      </c>
      <c r="M462" s="13">
        <f t="shared" si="66"/>
        <v>1879.3104799999999</v>
      </c>
      <c r="N462" s="17">
        <f>IF(AND(C462&lt;&gt;"",D462&lt;&gt;"",L462&lt;&gt;""),C462-(B462+D462+L462+M462),"")</f>
        <v>94170.389519999997</v>
      </c>
      <c r="O462" s="32">
        <f>IFERROR((N462/C462)*100%," ")</f>
        <v>0.71131044278268751</v>
      </c>
      <c r="Q462" s="19"/>
    </row>
    <row r="463" spans="1:17" hidden="1">
      <c r="A463" t="s">
        <v>453</v>
      </c>
      <c r="C463" s="10">
        <v>132390</v>
      </c>
      <c r="D463" s="11">
        <f t="shared" si="11"/>
        <v>35016.400000000001</v>
      </c>
      <c r="E463" s="14">
        <v>0.21</v>
      </c>
      <c r="F463" s="13">
        <f t="shared" si="12"/>
        <v>27801.899999999998</v>
      </c>
      <c r="G463" s="22">
        <v>3.5000000000000003E-2</v>
      </c>
      <c r="H463" s="13">
        <f t="shared" si="13"/>
        <v>4633.6500000000005</v>
      </c>
      <c r="I463" s="11">
        <v>595</v>
      </c>
      <c r="J463" s="14">
        <v>1.4999999999999999E-2</v>
      </c>
      <c r="K463" s="15">
        <f t="shared" si="53"/>
        <v>1985.85</v>
      </c>
      <c r="L463" s="16">
        <f t="shared" si="14"/>
        <v>1323.9</v>
      </c>
      <c r="M463" s="11">
        <f t="shared" si="66"/>
        <v>1879.3104799999999</v>
      </c>
      <c r="N463" s="17">
        <f t="shared" si="42"/>
        <v>94170.389519999997</v>
      </c>
      <c r="O463" s="18">
        <f t="shared" si="40"/>
        <v>0.71131044278268751</v>
      </c>
      <c r="Q463" s="19"/>
    </row>
    <row r="464" spans="1:17" hidden="1">
      <c r="A464" t="s">
        <v>454</v>
      </c>
      <c r="C464" s="10">
        <v>134444</v>
      </c>
      <c r="D464" s="11">
        <f t="shared" si="11"/>
        <v>35550.44</v>
      </c>
      <c r="E464" s="14">
        <v>0.21</v>
      </c>
      <c r="F464" s="13">
        <f t="shared" si="12"/>
        <v>28233.239999999998</v>
      </c>
      <c r="G464" s="22">
        <v>3.5000000000000003E-2</v>
      </c>
      <c r="H464" s="13">
        <f t="shared" si="13"/>
        <v>4705.5400000000009</v>
      </c>
      <c r="I464" s="11">
        <v>595</v>
      </c>
      <c r="J464" s="14">
        <v>1.4999999999999999E-2</v>
      </c>
      <c r="K464" s="15">
        <f t="shared" si="53"/>
        <v>2016.6599999999999</v>
      </c>
      <c r="L464" s="16">
        <f t="shared" si="14"/>
        <v>1344.44</v>
      </c>
      <c r="M464" s="11">
        <f t="shared" si="66"/>
        <v>1908.6457079999998</v>
      </c>
      <c r="N464" s="17">
        <f t="shared" si="42"/>
        <v>95640.474291999999</v>
      </c>
      <c r="O464" s="18">
        <f t="shared" si="40"/>
        <v>0.71137778028026544</v>
      </c>
    </row>
    <row r="465" spans="1:15" hidden="1">
      <c r="A465" t="s">
        <v>455</v>
      </c>
      <c r="B465" s="10">
        <v>85000</v>
      </c>
      <c r="C465" s="10">
        <v>133090</v>
      </c>
      <c r="D465" s="11">
        <f t="shared" si="11"/>
        <v>35198.400000000001</v>
      </c>
      <c r="E465" s="14">
        <v>0.21</v>
      </c>
      <c r="F465" s="13">
        <f t="shared" si="12"/>
        <v>27948.899999999998</v>
      </c>
      <c r="G465" s="22">
        <v>3.5000000000000003E-2</v>
      </c>
      <c r="H465" s="13">
        <f t="shared" si="13"/>
        <v>4658.1500000000005</v>
      </c>
      <c r="I465" s="11">
        <v>595</v>
      </c>
      <c r="J465" s="14">
        <v>1.4999999999999999E-2</v>
      </c>
      <c r="K465" s="15">
        <f t="shared" si="53"/>
        <v>1996.35</v>
      </c>
      <c r="L465" s="16">
        <f t="shared" si="14"/>
        <v>1330.9</v>
      </c>
      <c r="M465" s="11">
        <f t="shared" si="66"/>
        <v>1889.3078799999998</v>
      </c>
      <c r="N465" s="17">
        <f t="shared" si="42"/>
        <v>9671.3921200000186</v>
      </c>
      <c r="O465" s="18">
        <f t="shared" si="40"/>
        <v>7.2668060109700339E-2</v>
      </c>
    </row>
    <row r="466" spans="1:15" hidden="1">
      <c r="A466" t="s">
        <v>456</v>
      </c>
      <c r="C466" s="10">
        <v>133790</v>
      </c>
      <c r="D466" s="11">
        <f t="shared" si="11"/>
        <v>35380.399999999994</v>
      </c>
      <c r="E466" s="14">
        <v>0.21</v>
      </c>
      <c r="F466" s="13">
        <f t="shared" si="12"/>
        <v>28095.899999999998</v>
      </c>
      <c r="G466" s="22">
        <v>3.5000000000000003E-2</v>
      </c>
      <c r="H466" s="13">
        <f t="shared" si="13"/>
        <v>4682.6500000000005</v>
      </c>
      <c r="I466" s="11">
        <v>595</v>
      </c>
      <c r="J466" s="14">
        <v>1.4999999999999999E-2</v>
      </c>
      <c r="K466" s="15">
        <f t="shared" si="53"/>
        <v>2006.85</v>
      </c>
      <c r="L466" s="16">
        <f t="shared" si="14"/>
        <v>1337.9</v>
      </c>
      <c r="M466" s="11">
        <f t="shared" si="66"/>
        <v>1899.3052799999998</v>
      </c>
      <c r="N466" s="17">
        <f t="shared" si="42"/>
        <v>95172.394720000011</v>
      </c>
      <c r="O466" s="18">
        <f t="shared" si="40"/>
        <v>0.71135656416772564</v>
      </c>
    </row>
    <row r="467" spans="1:15" hidden="1">
      <c r="A467" s="8" t="s">
        <v>457</v>
      </c>
      <c r="D467" s="11" t="str">
        <f t="shared" ref="D467:D491" si="67">IF(AND(F467&lt;&gt;"",H467&lt;&gt;"",I467&lt;&gt;"",K467&lt;&gt;""),F467+H467+I467+K467,"")</f>
        <v/>
      </c>
      <c r="E467" s="14"/>
      <c r="F467" s="13" t="str">
        <f t="shared" ref="F467:F491" si="68">IF(AND(C467&lt;&gt;"",E467&lt;&gt;""),C467*E467,"")</f>
        <v/>
      </c>
      <c r="G467" s="22">
        <v>3.5000000000000003E-2</v>
      </c>
      <c r="H467" s="13" t="str">
        <f t="shared" ref="H467:H491" si="69">IF(AND(C467&lt;&gt;"",G467&lt;&gt;""),C467*G467,"")</f>
        <v/>
      </c>
      <c r="I467" s="11"/>
      <c r="J467" s="14">
        <v>1.4999999999999999E-2</v>
      </c>
      <c r="K467" s="15" t="str">
        <f t="shared" si="53"/>
        <v/>
      </c>
      <c r="L467" s="16">
        <f t="shared" ref="L467:L491" si="70">IFERROR(C467*1%," ")</f>
        <v>0</v>
      </c>
      <c r="M467" s="11" t="str">
        <f t="shared" si="66"/>
        <v/>
      </c>
      <c r="N467" s="17" t="str">
        <f t="shared" ref="N467:N491" si="71">IF(AND(C467&lt;&gt;"",D467&lt;&gt;"",L467&lt;&gt;""),C467-(B467+D467+L467+M467),"")</f>
        <v/>
      </c>
      <c r="O467" s="18" t="str">
        <f t="shared" ref="O467:O491" si="72">IFERROR((N467/C467)*100%," ")</f>
        <v/>
      </c>
    </row>
    <row r="468" spans="1:15" hidden="1">
      <c r="A468" s="24" t="s">
        <v>458</v>
      </c>
      <c r="B468" s="10">
        <v>4800</v>
      </c>
      <c r="D468" s="11" t="str">
        <f t="shared" si="67"/>
        <v/>
      </c>
      <c r="E468" s="14"/>
      <c r="F468" s="13" t="str">
        <f t="shared" si="68"/>
        <v/>
      </c>
      <c r="G468" s="22">
        <v>3.5000000000000003E-2</v>
      </c>
      <c r="H468" s="13" t="str">
        <f t="shared" si="69"/>
        <v/>
      </c>
      <c r="I468" s="11"/>
      <c r="J468" s="14">
        <v>1.4999999999999999E-2</v>
      </c>
      <c r="K468" s="15" t="str">
        <f t="shared" si="53"/>
        <v/>
      </c>
      <c r="L468" s="16">
        <f t="shared" si="70"/>
        <v>0</v>
      </c>
      <c r="M468" s="11" t="str">
        <f t="shared" si="66"/>
        <v/>
      </c>
      <c r="N468" s="17" t="str">
        <f t="shared" si="71"/>
        <v/>
      </c>
      <c r="O468" s="18" t="str">
        <f t="shared" si="72"/>
        <v/>
      </c>
    </row>
    <row r="469" spans="1:15" hidden="1">
      <c r="A469" s="24" t="s">
        <v>459</v>
      </c>
      <c r="B469" s="10">
        <v>4800</v>
      </c>
      <c r="D469" s="11" t="str">
        <f t="shared" si="67"/>
        <v/>
      </c>
      <c r="E469" s="14"/>
      <c r="F469" s="13" t="str">
        <f t="shared" si="68"/>
        <v/>
      </c>
      <c r="G469" s="22">
        <v>3.5000000000000003E-2</v>
      </c>
      <c r="H469" s="13" t="str">
        <f t="shared" si="69"/>
        <v/>
      </c>
      <c r="I469" s="11"/>
      <c r="J469" s="14">
        <v>1.4999999999999999E-2</v>
      </c>
      <c r="K469" s="15" t="str">
        <f t="shared" si="53"/>
        <v/>
      </c>
      <c r="L469" s="16">
        <f t="shared" si="70"/>
        <v>0</v>
      </c>
      <c r="M469" s="11" t="str">
        <f t="shared" si="66"/>
        <v/>
      </c>
      <c r="N469" s="17" t="str">
        <f t="shared" si="71"/>
        <v/>
      </c>
      <c r="O469" s="18" t="str">
        <f t="shared" si="72"/>
        <v/>
      </c>
    </row>
    <row r="470" spans="1:15" hidden="1">
      <c r="A470" s="30" t="s">
        <v>460</v>
      </c>
      <c r="D470" s="11" t="str">
        <f t="shared" si="67"/>
        <v/>
      </c>
      <c r="E470" s="14"/>
      <c r="F470" s="13" t="str">
        <f t="shared" si="68"/>
        <v/>
      </c>
      <c r="G470" s="22">
        <v>3.5000000000000003E-2</v>
      </c>
      <c r="H470" s="13" t="str">
        <f t="shared" si="69"/>
        <v/>
      </c>
      <c r="I470" s="11"/>
      <c r="J470" s="14">
        <v>1.4999999999999999E-2</v>
      </c>
      <c r="K470" s="15" t="str">
        <f t="shared" si="53"/>
        <v/>
      </c>
      <c r="L470" s="16">
        <f t="shared" si="70"/>
        <v>0</v>
      </c>
      <c r="M470" s="11" t="str">
        <f t="shared" si="66"/>
        <v/>
      </c>
      <c r="N470" s="17" t="str">
        <f t="shared" si="71"/>
        <v/>
      </c>
      <c r="O470" s="18" t="str">
        <f t="shared" si="72"/>
        <v/>
      </c>
    </row>
    <row r="471" spans="1:15" hidden="1">
      <c r="A471" s="24" t="s">
        <v>461</v>
      </c>
      <c r="B471" s="10">
        <v>10300</v>
      </c>
      <c r="D471" s="11" t="str">
        <f t="shared" si="67"/>
        <v/>
      </c>
      <c r="E471" s="14"/>
      <c r="F471" s="13" t="str">
        <f t="shared" si="68"/>
        <v/>
      </c>
      <c r="G471" s="22">
        <v>3.5000000000000003E-2</v>
      </c>
      <c r="H471" s="13" t="str">
        <f t="shared" si="69"/>
        <v/>
      </c>
      <c r="I471" s="11"/>
      <c r="J471" s="14">
        <v>1.4999999999999999E-2</v>
      </c>
      <c r="K471" s="15" t="str">
        <f t="shared" ref="K471:K534" si="73">IF(AND(C471&lt;&gt;"",J471&lt;&gt;""),C471*J471,"")</f>
        <v/>
      </c>
      <c r="L471" s="16">
        <f t="shared" si="70"/>
        <v>0</v>
      </c>
      <c r="M471" s="11" t="str">
        <f t="shared" si="66"/>
        <v/>
      </c>
      <c r="N471" s="17" t="str">
        <f t="shared" si="71"/>
        <v/>
      </c>
      <c r="O471" s="18" t="str">
        <f t="shared" si="72"/>
        <v/>
      </c>
    </row>
    <row r="472" spans="1:15" hidden="1">
      <c r="A472" s="24" t="s">
        <v>462</v>
      </c>
      <c r="B472" s="10">
        <v>10300</v>
      </c>
      <c r="D472" s="11" t="str">
        <f t="shared" si="67"/>
        <v/>
      </c>
      <c r="E472" s="14"/>
      <c r="F472" s="13" t="str">
        <f t="shared" si="68"/>
        <v/>
      </c>
      <c r="G472" s="22">
        <v>3.5000000000000003E-2</v>
      </c>
      <c r="H472" s="13" t="str">
        <f t="shared" si="69"/>
        <v/>
      </c>
      <c r="I472" s="11"/>
      <c r="J472" s="14">
        <v>1.4999999999999999E-2</v>
      </c>
      <c r="K472" s="15" t="str">
        <f t="shared" si="73"/>
        <v/>
      </c>
      <c r="L472" s="16">
        <f t="shared" si="70"/>
        <v>0</v>
      </c>
      <c r="M472" s="11" t="str">
        <f t="shared" si="66"/>
        <v/>
      </c>
      <c r="N472" s="17" t="str">
        <f t="shared" si="71"/>
        <v/>
      </c>
      <c r="O472" s="18" t="str">
        <f t="shared" si="72"/>
        <v/>
      </c>
    </row>
    <row r="473" spans="1:15" hidden="1">
      <c r="A473" s="24" t="s">
        <v>463</v>
      </c>
      <c r="B473" s="10">
        <v>10300</v>
      </c>
      <c r="D473" s="11" t="str">
        <f t="shared" si="67"/>
        <v/>
      </c>
      <c r="E473" s="14"/>
      <c r="F473" s="13" t="str">
        <f t="shared" si="68"/>
        <v/>
      </c>
      <c r="G473" s="22">
        <v>3.5000000000000003E-2</v>
      </c>
      <c r="H473" s="13" t="str">
        <f t="shared" si="69"/>
        <v/>
      </c>
      <c r="I473" s="11"/>
      <c r="J473" s="14">
        <v>1.4999999999999999E-2</v>
      </c>
      <c r="K473" s="15" t="str">
        <f t="shared" si="73"/>
        <v/>
      </c>
      <c r="L473" s="16">
        <f t="shared" si="70"/>
        <v>0</v>
      </c>
      <c r="M473" s="11" t="str">
        <f t="shared" si="66"/>
        <v/>
      </c>
      <c r="N473" s="17" t="str">
        <f t="shared" si="71"/>
        <v/>
      </c>
      <c r="O473" s="18" t="str">
        <f t="shared" si="72"/>
        <v/>
      </c>
    </row>
    <row r="474" spans="1:15" hidden="1">
      <c r="D474" s="11" t="str">
        <f t="shared" si="67"/>
        <v/>
      </c>
      <c r="E474" s="14"/>
      <c r="F474" s="13" t="str">
        <f t="shared" si="68"/>
        <v/>
      </c>
      <c r="G474" s="22">
        <v>3.5000000000000003E-2</v>
      </c>
      <c r="H474" s="13" t="str">
        <f t="shared" si="69"/>
        <v/>
      </c>
      <c r="I474" s="11"/>
      <c r="J474" s="14">
        <v>1.4999999999999999E-2</v>
      </c>
      <c r="K474" s="15" t="str">
        <f t="shared" si="73"/>
        <v/>
      </c>
      <c r="L474" s="16">
        <f t="shared" si="70"/>
        <v>0</v>
      </c>
      <c r="M474" s="11" t="str">
        <f t="shared" si="66"/>
        <v/>
      </c>
      <c r="N474" s="17" t="str">
        <f t="shared" si="71"/>
        <v/>
      </c>
      <c r="O474" s="18" t="str">
        <f t="shared" si="72"/>
        <v/>
      </c>
    </row>
    <row r="475" spans="1:15" hidden="1">
      <c r="A475" s="24" t="s">
        <v>464</v>
      </c>
      <c r="B475" s="10">
        <v>14500</v>
      </c>
      <c r="D475" s="11" t="str">
        <f t="shared" si="67"/>
        <v/>
      </c>
      <c r="E475" s="14"/>
      <c r="F475" s="13" t="str">
        <f t="shared" si="68"/>
        <v/>
      </c>
      <c r="G475" s="22">
        <v>3.5000000000000003E-2</v>
      </c>
      <c r="H475" s="13" t="str">
        <f t="shared" si="69"/>
        <v/>
      </c>
      <c r="I475" s="11"/>
      <c r="J475" s="14">
        <v>1.4999999999999999E-2</v>
      </c>
      <c r="K475" s="15" t="str">
        <f t="shared" si="73"/>
        <v/>
      </c>
      <c r="L475" s="16">
        <f t="shared" si="70"/>
        <v>0</v>
      </c>
      <c r="M475" s="11" t="str">
        <f t="shared" si="66"/>
        <v/>
      </c>
      <c r="N475" s="17" t="str">
        <f t="shared" si="71"/>
        <v/>
      </c>
      <c r="O475" s="18" t="str">
        <f t="shared" si="72"/>
        <v/>
      </c>
    </row>
    <row r="476" spans="1:15" hidden="1">
      <c r="A476" s="24" t="s">
        <v>465</v>
      </c>
      <c r="B476" s="10">
        <v>14500</v>
      </c>
      <c r="D476" s="11" t="str">
        <f t="shared" si="67"/>
        <v/>
      </c>
      <c r="E476" s="14"/>
      <c r="F476" s="13" t="str">
        <f t="shared" si="68"/>
        <v/>
      </c>
      <c r="G476" s="22">
        <v>3.5000000000000003E-2</v>
      </c>
      <c r="H476" s="13" t="str">
        <f t="shared" si="69"/>
        <v/>
      </c>
      <c r="I476" s="11"/>
      <c r="J476" s="14">
        <v>1.4999999999999999E-2</v>
      </c>
      <c r="K476" s="15" t="str">
        <f t="shared" si="73"/>
        <v/>
      </c>
      <c r="L476" s="16">
        <f t="shared" si="70"/>
        <v>0</v>
      </c>
      <c r="M476" s="11" t="str">
        <f t="shared" si="66"/>
        <v/>
      </c>
      <c r="N476" s="17" t="str">
        <f t="shared" si="71"/>
        <v/>
      </c>
      <c r="O476" s="18" t="str">
        <f t="shared" si="72"/>
        <v/>
      </c>
    </row>
    <row r="477" spans="1:15" hidden="1">
      <c r="A477" s="24" t="s">
        <v>466</v>
      </c>
      <c r="B477" s="10">
        <v>14500</v>
      </c>
      <c r="D477" s="11" t="str">
        <f t="shared" si="67"/>
        <v/>
      </c>
      <c r="E477" s="14"/>
      <c r="F477" s="13" t="str">
        <f t="shared" si="68"/>
        <v/>
      </c>
      <c r="G477" s="22">
        <v>3.5000000000000003E-2</v>
      </c>
      <c r="H477" s="13" t="str">
        <f t="shared" si="69"/>
        <v/>
      </c>
      <c r="I477" s="11"/>
      <c r="J477" s="14">
        <v>1.4999999999999999E-2</v>
      </c>
      <c r="K477" s="15" t="str">
        <f t="shared" si="73"/>
        <v/>
      </c>
      <c r="L477" s="16">
        <f t="shared" si="70"/>
        <v>0</v>
      </c>
      <c r="M477" s="11" t="str">
        <f t="shared" si="66"/>
        <v/>
      </c>
      <c r="N477" s="17" t="str">
        <f t="shared" si="71"/>
        <v/>
      </c>
      <c r="O477" s="18" t="str">
        <f t="shared" si="72"/>
        <v/>
      </c>
    </row>
    <row r="478" spans="1:15" hidden="1">
      <c r="D478" s="11" t="str">
        <f t="shared" si="67"/>
        <v/>
      </c>
      <c r="E478" s="14"/>
      <c r="F478" s="13" t="str">
        <f t="shared" si="68"/>
        <v/>
      </c>
      <c r="G478" s="22">
        <v>3.5000000000000003E-2</v>
      </c>
      <c r="H478" s="13" t="str">
        <f t="shared" si="69"/>
        <v/>
      </c>
      <c r="I478" s="11"/>
      <c r="J478" s="14">
        <v>1.4999999999999999E-2</v>
      </c>
      <c r="K478" s="15" t="str">
        <f t="shared" si="73"/>
        <v/>
      </c>
      <c r="L478" s="16">
        <f t="shared" si="70"/>
        <v>0</v>
      </c>
      <c r="M478" s="11" t="str">
        <f t="shared" si="66"/>
        <v/>
      </c>
      <c r="N478" s="17" t="str">
        <f t="shared" si="71"/>
        <v/>
      </c>
      <c r="O478" s="18" t="str">
        <f t="shared" si="72"/>
        <v/>
      </c>
    </row>
    <row r="479" spans="1:15" hidden="1">
      <c r="A479" s="24" t="s">
        <v>467</v>
      </c>
      <c r="B479" s="10">
        <v>14300</v>
      </c>
      <c r="D479" s="11" t="str">
        <f t="shared" si="67"/>
        <v/>
      </c>
      <c r="E479" s="14"/>
      <c r="F479" s="13" t="str">
        <f t="shared" si="68"/>
        <v/>
      </c>
      <c r="G479" s="22">
        <v>3.5000000000000003E-2</v>
      </c>
      <c r="H479" s="13" t="str">
        <f t="shared" si="69"/>
        <v/>
      </c>
      <c r="I479" s="11"/>
      <c r="J479" s="14">
        <v>1.4999999999999999E-2</v>
      </c>
      <c r="K479" s="15" t="str">
        <f t="shared" si="73"/>
        <v/>
      </c>
      <c r="L479" s="16">
        <f t="shared" si="70"/>
        <v>0</v>
      </c>
      <c r="M479" s="11" t="str">
        <f t="shared" si="66"/>
        <v/>
      </c>
      <c r="N479" s="17" t="str">
        <f t="shared" si="71"/>
        <v/>
      </c>
      <c r="O479" s="18" t="str">
        <f t="shared" si="72"/>
        <v/>
      </c>
    </row>
    <row r="480" spans="1:15" hidden="1">
      <c r="A480" s="24" t="s">
        <v>468</v>
      </c>
      <c r="B480" s="10">
        <v>14300</v>
      </c>
      <c r="D480" s="11" t="str">
        <f t="shared" si="67"/>
        <v/>
      </c>
      <c r="E480" s="14"/>
      <c r="F480" s="13" t="str">
        <f t="shared" si="68"/>
        <v/>
      </c>
      <c r="G480" s="22">
        <v>3.5000000000000003E-2</v>
      </c>
      <c r="H480" s="13" t="str">
        <f t="shared" si="69"/>
        <v/>
      </c>
      <c r="I480" s="11"/>
      <c r="J480" s="14">
        <v>1.4999999999999999E-2</v>
      </c>
      <c r="K480" s="15" t="str">
        <f t="shared" si="73"/>
        <v/>
      </c>
      <c r="L480" s="16">
        <f t="shared" si="70"/>
        <v>0</v>
      </c>
      <c r="M480" s="11" t="str">
        <f t="shared" si="66"/>
        <v/>
      </c>
      <c r="N480" s="17" t="str">
        <f t="shared" si="71"/>
        <v/>
      </c>
      <c r="O480" s="18" t="str">
        <f t="shared" si="72"/>
        <v/>
      </c>
    </row>
    <row r="481" spans="1:15" hidden="1">
      <c r="D481" s="11" t="str">
        <f t="shared" si="67"/>
        <v/>
      </c>
      <c r="E481" s="14"/>
      <c r="F481" s="13" t="str">
        <f t="shared" si="68"/>
        <v/>
      </c>
      <c r="G481" s="22">
        <v>3.5000000000000003E-2</v>
      </c>
      <c r="H481" s="13" t="str">
        <f t="shared" si="69"/>
        <v/>
      </c>
      <c r="I481" s="11"/>
      <c r="J481" s="14">
        <v>1.4999999999999999E-2</v>
      </c>
      <c r="K481" s="15" t="str">
        <f t="shared" si="73"/>
        <v/>
      </c>
      <c r="L481" s="16">
        <f t="shared" si="70"/>
        <v>0</v>
      </c>
      <c r="M481" s="11" t="str">
        <f t="shared" si="66"/>
        <v/>
      </c>
      <c r="N481" s="17" t="str">
        <f t="shared" si="71"/>
        <v/>
      </c>
      <c r="O481" s="18" t="str">
        <f t="shared" si="72"/>
        <v/>
      </c>
    </row>
    <row r="482" spans="1:15" hidden="1">
      <c r="A482" s="24" t="s">
        <v>469</v>
      </c>
      <c r="B482" s="10">
        <v>23000</v>
      </c>
      <c r="D482" s="11" t="str">
        <f t="shared" si="67"/>
        <v/>
      </c>
      <c r="E482" s="14"/>
      <c r="F482" s="13" t="str">
        <f t="shared" si="68"/>
        <v/>
      </c>
      <c r="G482" s="22">
        <v>3.5000000000000003E-2</v>
      </c>
      <c r="H482" s="13" t="str">
        <f t="shared" si="69"/>
        <v/>
      </c>
      <c r="I482" s="11"/>
      <c r="J482" s="14">
        <v>1.4999999999999999E-2</v>
      </c>
      <c r="K482" s="15" t="str">
        <f t="shared" si="73"/>
        <v/>
      </c>
      <c r="L482" s="16">
        <f t="shared" si="70"/>
        <v>0</v>
      </c>
      <c r="M482" s="11" t="str">
        <f t="shared" si="66"/>
        <v/>
      </c>
      <c r="N482" s="17" t="str">
        <f t="shared" si="71"/>
        <v/>
      </c>
      <c r="O482" s="18" t="str">
        <f t="shared" si="72"/>
        <v/>
      </c>
    </row>
    <row r="483" spans="1:15" hidden="1">
      <c r="A483" s="24" t="s">
        <v>470</v>
      </c>
      <c r="B483" s="10">
        <v>23000</v>
      </c>
      <c r="D483" s="11" t="str">
        <f t="shared" si="67"/>
        <v/>
      </c>
      <c r="E483" s="14"/>
      <c r="F483" s="13" t="str">
        <f t="shared" si="68"/>
        <v/>
      </c>
      <c r="G483" s="22">
        <v>3.5000000000000003E-2</v>
      </c>
      <c r="H483" s="13" t="str">
        <f t="shared" si="69"/>
        <v/>
      </c>
      <c r="I483" s="11"/>
      <c r="J483" s="14">
        <v>1.4999999999999999E-2</v>
      </c>
      <c r="K483" s="15" t="str">
        <f t="shared" si="73"/>
        <v/>
      </c>
      <c r="L483" s="16">
        <f t="shared" si="70"/>
        <v>0</v>
      </c>
      <c r="M483" s="11" t="str">
        <f t="shared" si="66"/>
        <v/>
      </c>
      <c r="N483" s="17" t="str">
        <f t="shared" si="71"/>
        <v/>
      </c>
      <c r="O483" s="18" t="str">
        <f t="shared" si="72"/>
        <v/>
      </c>
    </row>
    <row r="484" spans="1:15" hidden="1">
      <c r="A484" s="24" t="s">
        <v>471</v>
      </c>
      <c r="B484" s="10">
        <v>25300</v>
      </c>
      <c r="D484" s="11" t="str">
        <f t="shared" si="67"/>
        <v/>
      </c>
      <c r="E484" s="14"/>
      <c r="F484" s="13" t="str">
        <f t="shared" si="68"/>
        <v/>
      </c>
      <c r="G484" s="22">
        <v>3.5000000000000003E-2</v>
      </c>
      <c r="H484" s="13" t="str">
        <f t="shared" si="69"/>
        <v/>
      </c>
      <c r="I484" s="11"/>
      <c r="J484" s="14">
        <v>1.4999999999999999E-2</v>
      </c>
      <c r="K484" s="15" t="str">
        <f t="shared" si="73"/>
        <v/>
      </c>
      <c r="L484" s="16">
        <f t="shared" si="70"/>
        <v>0</v>
      </c>
      <c r="M484" s="11" t="str">
        <f t="shared" si="66"/>
        <v/>
      </c>
      <c r="N484" s="17" t="str">
        <f t="shared" si="71"/>
        <v/>
      </c>
      <c r="O484" s="18" t="str">
        <f t="shared" si="72"/>
        <v/>
      </c>
    </row>
    <row r="485" spans="1:15" hidden="1">
      <c r="A485" s="24" t="s">
        <v>472</v>
      </c>
      <c r="B485" s="10">
        <v>25300</v>
      </c>
      <c r="D485" s="11" t="str">
        <f t="shared" si="67"/>
        <v/>
      </c>
      <c r="E485" s="14"/>
      <c r="F485" s="13" t="str">
        <f t="shared" si="68"/>
        <v/>
      </c>
      <c r="G485" s="22">
        <v>3.5000000000000003E-2</v>
      </c>
      <c r="H485" s="13" t="str">
        <f t="shared" si="69"/>
        <v/>
      </c>
      <c r="I485" s="11"/>
      <c r="J485" s="14">
        <v>1.4999999999999999E-2</v>
      </c>
      <c r="K485" s="15" t="str">
        <f t="shared" si="73"/>
        <v/>
      </c>
      <c r="L485" s="16">
        <f t="shared" si="70"/>
        <v>0</v>
      </c>
      <c r="M485" s="11" t="str">
        <f t="shared" si="66"/>
        <v/>
      </c>
      <c r="N485" s="17" t="str">
        <f t="shared" si="71"/>
        <v/>
      </c>
      <c r="O485" s="18" t="str">
        <f t="shared" si="72"/>
        <v/>
      </c>
    </row>
    <row r="486" spans="1:15" hidden="1">
      <c r="D486" s="11" t="str">
        <f t="shared" si="67"/>
        <v/>
      </c>
      <c r="E486" s="14"/>
      <c r="F486" s="13" t="str">
        <f t="shared" si="68"/>
        <v/>
      </c>
      <c r="G486" s="22">
        <v>3.5000000000000003E-2</v>
      </c>
      <c r="H486" s="13" t="str">
        <f t="shared" si="69"/>
        <v/>
      </c>
      <c r="I486" s="11"/>
      <c r="J486" s="14">
        <v>1.4999999999999999E-2</v>
      </c>
      <c r="K486" s="15" t="str">
        <f t="shared" si="73"/>
        <v/>
      </c>
      <c r="L486" s="16">
        <f t="shared" si="70"/>
        <v>0</v>
      </c>
      <c r="M486" s="11" t="str">
        <f t="shared" si="66"/>
        <v/>
      </c>
      <c r="N486" s="17" t="str">
        <f t="shared" si="71"/>
        <v/>
      </c>
      <c r="O486" s="18" t="str">
        <f t="shared" si="72"/>
        <v/>
      </c>
    </row>
    <row r="487" spans="1:15" hidden="1">
      <c r="A487" s="24" t="s">
        <v>473</v>
      </c>
      <c r="B487" s="10">
        <v>28400</v>
      </c>
      <c r="D487" s="11" t="str">
        <f t="shared" si="67"/>
        <v/>
      </c>
      <c r="E487" s="14"/>
      <c r="F487" s="13" t="str">
        <f t="shared" si="68"/>
        <v/>
      </c>
      <c r="G487" s="22">
        <v>3.5000000000000003E-2</v>
      </c>
      <c r="H487" s="13" t="str">
        <f t="shared" si="69"/>
        <v/>
      </c>
      <c r="I487" s="11"/>
      <c r="J487" s="14">
        <v>1.4999999999999999E-2</v>
      </c>
      <c r="K487" s="15" t="str">
        <f t="shared" si="73"/>
        <v/>
      </c>
      <c r="L487" s="16">
        <f t="shared" si="70"/>
        <v>0</v>
      </c>
      <c r="M487" s="11" t="str">
        <f t="shared" si="66"/>
        <v/>
      </c>
      <c r="N487" s="17" t="str">
        <f t="shared" si="71"/>
        <v/>
      </c>
      <c r="O487" s="18" t="str">
        <f t="shared" si="72"/>
        <v/>
      </c>
    </row>
    <row r="488" spans="1:15" hidden="1">
      <c r="A488" s="24" t="s">
        <v>474</v>
      </c>
      <c r="B488" s="10">
        <v>28200</v>
      </c>
      <c r="D488" s="11" t="str">
        <f t="shared" si="67"/>
        <v/>
      </c>
      <c r="E488" s="14"/>
      <c r="F488" s="13" t="str">
        <f t="shared" si="68"/>
        <v/>
      </c>
      <c r="G488" s="22">
        <v>3.5000000000000003E-2</v>
      </c>
      <c r="H488" s="13" t="str">
        <f t="shared" si="69"/>
        <v/>
      </c>
      <c r="I488" s="11"/>
      <c r="J488" s="14">
        <v>1.4999999999999999E-2</v>
      </c>
      <c r="K488" s="15" t="str">
        <f t="shared" si="73"/>
        <v/>
      </c>
      <c r="L488" s="16">
        <f t="shared" si="70"/>
        <v>0</v>
      </c>
      <c r="M488" s="11" t="str">
        <f t="shared" si="66"/>
        <v/>
      </c>
      <c r="N488" s="17" t="str">
        <f t="shared" si="71"/>
        <v/>
      </c>
      <c r="O488" s="18" t="str">
        <f t="shared" si="72"/>
        <v/>
      </c>
    </row>
    <row r="489" spans="1:15" hidden="1">
      <c r="A489" s="24" t="s">
        <v>475</v>
      </c>
      <c r="B489" s="10">
        <v>28200</v>
      </c>
      <c r="D489" s="11" t="str">
        <f t="shared" si="67"/>
        <v/>
      </c>
      <c r="E489" s="14"/>
      <c r="F489" s="13" t="str">
        <f t="shared" si="68"/>
        <v/>
      </c>
      <c r="G489" s="22">
        <v>3.5000000000000003E-2</v>
      </c>
      <c r="H489" s="13" t="str">
        <f t="shared" si="69"/>
        <v/>
      </c>
      <c r="I489" s="11"/>
      <c r="J489" s="14">
        <v>1.4999999999999999E-2</v>
      </c>
      <c r="K489" s="15" t="str">
        <f t="shared" si="73"/>
        <v/>
      </c>
      <c r="L489" s="16">
        <f t="shared" si="70"/>
        <v>0</v>
      </c>
      <c r="M489" s="11" t="str">
        <f t="shared" si="66"/>
        <v/>
      </c>
      <c r="N489" s="17" t="str">
        <f t="shared" si="71"/>
        <v/>
      </c>
      <c r="O489" s="18" t="str">
        <f t="shared" si="72"/>
        <v/>
      </c>
    </row>
    <row r="490" spans="1:15" hidden="1">
      <c r="A490" s="24" t="s">
        <v>476</v>
      </c>
      <c r="B490" s="10">
        <v>32500</v>
      </c>
      <c r="D490" s="11" t="str">
        <f t="shared" si="67"/>
        <v/>
      </c>
      <c r="E490" s="14"/>
      <c r="F490" s="13" t="str">
        <f t="shared" si="68"/>
        <v/>
      </c>
      <c r="G490" s="22">
        <v>3.5000000000000003E-2</v>
      </c>
      <c r="H490" s="13" t="str">
        <f t="shared" si="69"/>
        <v/>
      </c>
      <c r="I490" s="11"/>
      <c r="J490" s="14">
        <v>1.4999999999999999E-2</v>
      </c>
      <c r="K490" s="15" t="str">
        <f t="shared" si="73"/>
        <v/>
      </c>
      <c r="L490" s="16">
        <f t="shared" si="70"/>
        <v>0</v>
      </c>
      <c r="M490" s="11" t="str">
        <f t="shared" si="66"/>
        <v/>
      </c>
      <c r="N490" s="17" t="str">
        <f t="shared" si="71"/>
        <v/>
      </c>
      <c r="O490" s="18" t="str">
        <f t="shared" si="72"/>
        <v/>
      </c>
    </row>
    <row r="491" spans="1:15" hidden="1">
      <c r="A491" s="24" t="s">
        <v>477</v>
      </c>
      <c r="B491" s="10">
        <v>32300</v>
      </c>
      <c r="D491" s="11" t="str">
        <f t="shared" si="67"/>
        <v/>
      </c>
      <c r="E491" s="14"/>
      <c r="F491" s="13" t="str">
        <f t="shared" si="68"/>
        <v/>
      </c>
      <c r="G491" s="22">
        <v>3.5000000000000003E-2</v>
      </c>
      <c r="H491" s="13" t="str">
        <f t="shared" si="69"/>
        <v/>
      </c>
      <c r="I491" s="11"/>
      <c r="J491" s="14">
        <v>1.4999999999999999E-2</v>
      </c>
      <c r="K491" s="15" t="str">
        <f t="shared" si="73"/>
        <v/>
      </c>
      <c r="L491" s="16">
        <f t="shared" si="70"/>
        <v>0</v>
      </c>
      <c r="M491" s="11" t="str">
        <f t="shared" si="66"/>
        <v/>
      </c>
      <c r="N491" s="17" t="str">
        <f t="shared" si="71"/>
        <v/>
      </c>
      <c r="O491" s="18" t="str">
        <f t="shared" si="72"/>
        <v/>
      </c>
    </row>
    <row r="492" spans="1:15" hidden="1">
      <c r="A492" s="24" t="s">
        <v>478</v>
      </c>
      <c r="B492" s="10">
        <v>32300</v>
      </c>
      <c r="D492" s="11" t="str">
        <f>IF(AND(F492&lt;&gt;"",H492&lt;&gt;"",I492&lt;&gt;"",K492&lt;&gt;""),F492+H492+I492+K492,"")</f>
        <v/>
      </c>
      <c r="E492" s="14"/>
      <c r="F492" s="13" t="str">
        <f>IF(AND(C492&lt;&gt;"",E492&lt;&gt;""),C492*E492,"")</f>
        <v/>
      </c>
      <c r="G492" s="22">
        <v>3.5000000000000003E-2</v>
      </c>
      <c r="H492" s="13" t="str">
        <f>IF(AND(C492&lt;&gt;"",G492&lt;&gt;""),C492*G492,"")</f>
        <v/>
      </c>
      <c r="I492" s="11"/>
      <c r="J492" s="14">
        <v>1.4999999999999999E-2</v>
      </c>
      <c r="K492" s="15" t="str">
        <f t="shared" si="73"/>
        <v/>
      </c>
      <c r="L492" s="16">
        <f>IFERROR(C492*1%," ")</f>
        <v>0</v>
      </c>
      <c r="M492" s="11" t="str">
        <f t="shared" si="66"/>
        <v/>
      </c>
      <c r="N492" s="17" t="str">
        <f>IF(AND(C492&lt;&gt;"",D492&lt;&gt;"",L492&lt;&gt;""),C492-(B492+D492+L492+M492),"")</f>
        <v/>
      </c>
      <c r="O492" s="18" t="str">
        <f>IFERROR((N492/C492)*100%," ")</f>
        <v/>
      </c>
    </row>
    <row r="493" spans="1:15" hidden="1">
      <c r="D493" s="11" t="str">
        <f t="shared" ref="D493:D556" si="74">IF(AND(F493&lt;&gt;"",H493&lt;&gt;"",I493&lt;&gt;"",K493&lt;&gt;""),F493+H493+I493+K493,"")</f>
        <v/>
      </c>
      <c r="E493" s="14"/>
      <c r="F493" s="13" t="str">
        <f t="shared" ref="F493:F556" si="75">IF(AND(C493&lt;&gt;"",E493&lt;&gt;""),C493*E493,"")</f>
        <v/>
      </c>
      <c r="G493" s="22">
        <v>3.5000000000000003E-2</v>
      </c>
      <c r="H493" s="13" t="str">
        <f t="shared" ref="H493:H556" si="76">IF(AND(C493&lt;&gt;"",G493&lt;&gt;""),C493*G493,"")</f>
        <v/>
      </c>
      <c r="I493" s="11"/>
      <c r="J493" s="14">
        <v>1.4999999999999999E-2</v>
      </c>
      <c r="K493" s="15" t="str">
        <f t="shared" si="73"/>
        <v/>
      </c>
      <c r="L493" s="16">
        <f t="shared" ref="L493:L556" si="77">IFERROR(C493*1%," ")</f>
        <v>0</v>
      </c>
      <c r="M493" s="11" t="str">
        <f t="shared" si="66"/>
        <v/>
      </c>
      <c r="N493" s="17" t="str">
        <f t="shared" ref="N493:N556" si="78">IF(AND(C493&lt;&gt;"",D493&lt;&gt;"",L493&lt;&gt;""),C493-(B493+D493+L493+M493),"")</f>
        <v/>
      </c>
      <c r="O493" s="18" t="str">
        <f t="shared" ref="O493:O556" si="79">IFERROR((N493/C493)*100%," ")</f>
        <v/>
      </c>
    </row>
    <row r="494" spans="1:15" hidden="1">
      <c r="A494" s="24" t="s">
        <v>479</v>
      </c>
      <c r="B494" s="10">
        <v>39500</v>
      </c>
      <c r="D494" s="11" t="str">
        <f t="shared" si="74"/>
        <v/>
      </c>
      <c r="E494" s="14"/>
      <c r="F494" s="13" t="str">
        <f t="shared" si="75"/>
        <v/>
      </c>
      <c r="G494" s="22">
        <v>3.5000000000000003E-2</v>
      </c>
      <c r="H494" s="13" t="str">
        <f t="shared" si="76"/>
        <v/>
      </c>
      <c r="I494" s="11"/>
      <c r="J494" s="14">
        <v>1.4999999999999999E-2</v>
      </c>
      <c r="K494" s="15" t="str">
        <f t="shared" si="73"/>
        <v/>
      </c>
      <c r="L494" s="16">
        <f t="shared" si="77"/>
        <v>0</v>
      </c>
      <c r="M494" s="11" t="str">
        <f t="shared" si="66"/>
        <v/>
      </c>
      <c r="N494" s="17" t="str">
        <f t="shared" si="78"/>
        <v/>
      </c>
      <c r="O494" s="18" t="str">
        <f t="shared" si="79"/>
        <v/>
      </c>
    </row>
    <row r="495" spans="1:15" hidden="1">
      <c r="A495" s="24" t="s">
        <v>480</v>
      </c>
      <c r="B495" s="10">
        <v>39500</v>
      </c>
      <c r="D495" s="11" t="str">
        <f t="shared" si="74"/>
        <v/>
      </c>
      <c r="E495" s="14"/>
      <c r="F495" s="13" t="str">
        <f t="shared" si="75"/>
        <v/>
      </c>
      <c r="G495" s="22">
        <v>3.5000000000000003E-2</v>
      </c>
      <c r="H495" s="13" t="str">
        <f t="shared" si="76"/>
        <v/>
      </c>
      <c r="I495" s="11"/>
      <c r="J495" s="14">
        <v>1.4999999999999999E-2</v>
      </c>
      <c r="K495" s="15" t="str">
        <f t="shared" si="73"/>
        <v/>
      </c>
      <c r="L495" s="16">
        <f t="shared" si="77"/>
        <v>0</v>
      </c>
      <c r="M495" s="11" t="str">
        <f t="shared" si="66"/>
        <v/>
      </c>
      <c r="N495" s="17" t="str">
        <f t="shared" si="78"/>
        <v/>
      </c>
      <c r="O495" s="18" t="str">
        <f t="shared" si="79"/>
        <v/>
      </c>
    </row>
    <row r="496" spans="1:15" hidden="1">
      <c r="D496" s="11" t="str">
        <f t="shared" si="74"/>
        <v/>
      </c>
      <c r="E496" s="14"/>
      <c r="F496" s="13" t="str">
        <f t="shared" si="75"/>
        <v/>
      </c>
      <c r="G496" s="22">
        <v>3.5000000000000003E-2</v>
      </c>
      <c r="H496" s="13" t="str">
        <f t="shared" si="76"/>
        <v/>
      </c>
      <c r="I496" s="11"/>
      <c r="J496" s="14">
        <v>1.4999999999999999E-2</v>
      </c>
      <c r="K496" s="15" t="str">
        <f t="shared" si="73"/>
        <v/>
      </c>
      <c r="L496" s="16">
        <f t="shared" si="77"/>
        <v>0</v>
      </c>
      <c r="M496" s="11" t="str">
        <f t="shared" si="66"/>
        <v/>
      </c>
      <c r="N496" s="17" t="str">
        <f t="shared" si="78"/>
        <v/>
      </c>
      <c r="O496" s="18" t="str">
        <f t="shared" si="79"/>
        <v/>
      </c>
    </row>
    <row r="497" spans="1:15" hidden="1">
      <c r="A497" s="24" t="s">
        <v>481</v>
      </c>
      <c r="B497" s="10">
        <v>59000</v>
      </c>
      <c r="D497" s="11" t="str">
        <f t="shared" si="74"/>
        <v/>
      </c>
      <c r="E497" s="14"/>
      <c r="F497" s="13" t="str">
        <f t="shared" si="75"/>
        <v/>
      </c>
      <c r="G497" s="22">
        <v>3.5000000000000003E-2</v>
      </c>
      <c r="H497" s="13" t="str">
        <f t="shared" si="76"/>
        <v/>
      </c>
      <c r="I497" s="11"/>
      <c r="J497" s="14">
        <v>1.4999999999999999E-2</v>
      </c>
      <c r="K497" s="15" t="str">
        <f t="shared" si="73"/>
        <v/>
      </c>
      <c r="L497" s="16">
        <f t="shared" si="77"/>
        <v>0</v>
      </c>
      <c r="M497" s="11" t="str">
        <f t="shared" si="66"/>
        <v/>
      </c>
      <c r="N497" s="17" t="str">
        <f t="shared" si="78"/>
        <v/>
      </c>
      <c r="O497" s="18" t="str">
        <f t="shared" si="79"/>
        <v/>
      </c>
    </row>
    <row r="498" spans="1:15" hidden="1">
      <c r="A498" s="24" t="s">
        <v>482</v>
      </c>
      <c r="B498" s="10">
        <v>59000</v>
      </c>
      <c r="D498" s="11" t="str">
        <f t="shared" si="74"/>
        <v/>
      </c>
      <c r="E498" s="14"/>
      <c r="F498" s="13" t="str">
        <f t="shared" si="75"/>
        <v/>
      </c>
      <c r="G498" s="22">
        <v>3.5000000000000003E-2</v>
      </c>
      <c r="H498" s="13" t="str">
        <f t="shared" si="76"/>
        <v/>
      </c>
      <c r="I498" s="11"/>
      <c r="J498" s="14">
        <v>1.4999999999999999E-2</v>
      </c>
      <c r="K498" s="15" t="str">
        <f t="shared" si="73"/>
        <v/>
      </c>
      <c r="L498" s="16">
        <f t="shared" si="77"/>
        <v>0</v>
      </c>
      <c r="M498" s="11" t="str">
        <f t="shared" si="66"/>
        <v/>
      </c>
      <c r="N498" s="17" t="str">
        <f t="shared" si="78"/>
        <v/>
      </c>
      <c r="O498" s="18" t="str">
        <f t="shared" si="79"/>
        <v/>
      </c>
    </row>
    <row r="499" spans="1:15" hidden="1">
      <c r="D499" s="11" t="str">
        <f t="shared" si="74"/>
        <v/>
      </c>
      <c r="E499" s="14"/>
      <c r="F499" s="13" t="str">
        <f t="shared" si="75"/>
        <v/>
      </c>
      <c r="G499" s="22">
        <v>3.5000000000000003E-2</v>
      </c>
      <c r="H499" s="13" t="str">
        <f t="shared" si="76"/>
        <v/>
      </c>
      <c r="I499" s="11"/>
      <c r="J499" s="14">
        <v>1.4999999999999999E-2</v>
      </c>
      <c r="K499" s="15" t="str">
        <f t="shared" si="73"/>
        <v/>
      </c>
      <c r="L499" s="16">
        <f t="shared" si="77"/>
        <v>0</v>
      </c>
      <c r="M499" s="11" t="str">
        <f t="shared" si="66"/>
        <v/>
      </c>
      <c r="N499" s="17" t="str">
        <f t="shared" si="78"/>
        <v/>
      </c>
      <c r="O499" s="18" t="str">
        <f t="shared" si="79"/>
        <v/>
      </c>
    </row>
    <row r="500" spans="1:15" hidden="1">
      <c r="A500" s="24" t="s">
        <v>483</v>
      </c>
      <c r="B500" s="10">
        <v>70500</v>
      </c>
      <c r="D500" s="11" t="str">
        <f t="shared" si="74"/>
        <v/>
      </c>
      <c r="E500" s="14"/>
      <c r="F500" s="13" t="str">
        <f t="shared" si="75"/>
        <v/>
      </c>
      <c r="G500" s="22">
        <v>3.5000000000000003E-2</v>
      </c>
      <c r="H500" s="13" t="str">
        <f t="shared" si="76"/>
        <v/>
      </c>
      <c r="I500" s="11"/>
      <c r="J500" s="14">
        <v>1.4999999999999999E-2</v>
      </c>
      <c r="K500" s="15" t="str">
        <f t="shared" si="73"/>
        <v/>
      </c>
      <c r="L500" s="16">
        <f t="shared" si="77"/>
        <v>0</v>
      </c>
      <c r="M500" s="11" t="str">
        <f t="shared" si="66"/>
        <v/>
      </c>
      <c r="N500" s="17" t="str">
        <f t="shared" si="78"/>
        <v/>
      </c>
      <c r="O500" s="18" t="str">
        <f t="shared" si="79"/>
        <v/>
      </c>
    </row>
    <row r="501" spans="1:15" hidden="1">
      <c r="A501" s="24" t="s">
        <v>484</v>
      </c>
      <c r="B501" s="10">
        <v>70500</v>
      </c>
      <c r="D501" s="11" t="str">
        <f t="shared" si="74"/>
        <v/>
      </c>
      <c r="E501" s="14"/>
      <c r="F501" s="13" t="str">
        <f t="shared" si="75"/>
        <v/>
      </c>
      <c r="G501" s="22">
        <v>3.5000000000000003E-2</v>
      </c>
      <c r="H501" s="13" t="str">
        <f t="shared" si="76"/>
        <v/>
      </c>
      <c r="I501" s="11"/>
      <c r="J501" s="14">
        <v>1.4999999999999999E-2</v>
      </c>
      <c r="K501" s="15" t="str">
        <f t="shared" si="73"/>
        <v/>
      </c>
      <c r="L501" s="16">
        <f t="shared" si="77"/>
        <v>0</v>
      </c>
      <c r="M501" s="11" t="str">
        <f t="shared" si="66"/>
        <v/>
      </c>
      <c r="N501" s="17" t="str">
        <f t="shared" si="78"/>
        <v/>
      </c>
      <c r="O501" s="18" t="str">
        <f t="shared" si="79"/>
        <v/>
      </c>
    </row>
    <row r="502" spans="1:15" hidden="1">
      <c r="A502" s="24" t="s">
        <v>485</v>
      </c>
      <c r="B502" s="10">
        <v>70500</v>
      </c>
      <c r="D502" s="11" t="str">
        <f t="shared" si="74"/>
        <v/>
      </c>
      <c r="E502" s="14"/>
      <c r="F502" s="13" t="str">
        <f t="shared" si="75"/>
        <v/>
      </c>
      <c r="G502" s="22">
        <v>3.5000000000000003E-2</v>
      </c>
      <c r="H502" s="13" t="str">
        <f t="shared" si="76"/>
        <v/>
      </c>
      <c r="I502" s="11"/>
      <c r="J502" s="14">
        <v>1.4999999999999999E-2</v>
      </c>
      <c r="K502" s="15" t="str">
        <f t="shared" si="73"/>
        <v/>
      </c>
      <c r="L502" s="16">
        <f t="shared" si="77"/>
        <v>0</v>
      </c>
      <c r="M502" s="11" t="str">
        <f t="shared" si="66"/>
        <v/>
      </c>
      <c r="N502" s="17" t="str">
        <f t="shared" si="78"/>
        <v/>
      </c>
      <c r="O502" s="18" t="str">
        <f t="shared" si="79"/>
        <v/>
      </c>
    </row>
    <row r="503" spans="1:15" hidden="1">
      <c r="A503" s="30" t="s">
        <v>486</v>
      </c>
      <c r="D503" s="11" t="str">
        <f t="shared" si="74"/>
        <v/>
      </c>
      <c r="E503" s="14"/>
      <c r="F503" s="13" t="str">
        <f t="shared" si="75"/>
        <v/>
      </c>
      <c r="G503" s="22">
        <v>3.5000000000000003E-2</v>
      </c>
      <c r="H503" s="13" t="str">
        <f t="shared" si="76"/>
        <v/>
      </c>
      <c r="I503" s="11"/>
      <c r="J503" s="14">
        <v>1.4999999999999999E-2</v>
      </c>
      <c r="K503" s="15" t="str">
        <f t="shared" si="73"/>
        <v/>
      </c>
      <c r="L503" s="16">
        <f t="shared" si="77"/>
        <v>0</v>
      </c>
      <c r="M503" s="11" t="str">
        <f t="shared" si="66"/>
        <v/>
      </c>
      <c r="N503" s="17" t="str">
        <f t="shared" si="78"/>
        <v/>
      </c>
      <c r="O503" s="18" t="str">
        <f t="shared" si="79"/>
        <v/>
      </c>
    </row>
    <row r="504" spans="1:15" hidden="1">
      <c r="A504" s="24" t="s">
        <v>487</v>
      </c>
      <c r="B504" s="10">
        <v>66500</v>
      </c>
      <c r="D504" s="11" t="str">
        <f t="shared" si="74"/>
        <v/>
      </c>
      <c r="E504" s="14"/>
      <c r="F504" s="13" t="str">
        <f t="shared" si="75"/>
        <v/>
      </c>
      <c r="G504" s="22">
        <v>3.5000000000000003E-2</v>
      </c>
      <c r="H504" s="13" t="str">
        <f t="shared" si="76"/>
        <v/>
      </c>
      <c r="I504" s="11"/>
      <c r="J504" s="14">
        <v>1.4999999999999999E-2</v>
      </c>
      <c r="K504" s="15" t="str">
        <f t="shared" si="73"/>
        <v/>
      </c>
      <c r="L504" s="16">
        <f t="shared" si="77"/>
        <v>0</v>
      </c>
      <c r="M504" s="11" t="str">
        <f t="shared" si="66"/>
        <v/>
      </c>
      <c r="N504" s="17" t="str">
        <f t="shared" si="78"/>
        <v/>
      </c>
      <c r="O504" s="18" t="str">
        <f t="shared" si="79"/>
        <v/>
      </c>
    </row>
    <row r="505" spans="1:15" hidden="1">
      <c r="A505" s="24" t="s">
        <v>488</v>
      </c>
      <c r="B505" s="10">
        <v>66500</v>
      </c>
      <c r="D505" s="11" t="str">
        <f t="shared" si="74"/>
        <v/>
      </c>
      <c r="E505" s="14"/>
      <c r="F505" s="13" t="str">
        <f t="shared" si="75"/>
        <v/>
      </c>
      <c r="G505" s="22">
        <v>3.5000000000000003E-2</v>
      </c>
      <c r="H505" s="13" t="str">
        <f t="shared" si="76"/>
        <v/>
      </c>
      <c r="I505" s="11"/>
      <c r="J505" s="14">
        <v>1.4999999999999999E-2</v>
      </c>
      <c r="K505" s="15" t="str">
        <f t="shared" si="73"/>
        <v/>
      </c>
      <c r="L505" s="16">
        <f t="shared" si="77"/>
        <v>0</v>
      </c>
      <c r="M505" s="11" t="str">
        <f t="shared" si="66"/>
        <v/>
      </c>
      <c r="N505" s="17" t="str">
        <f t="shared" si="78"/>
        <v/>
      </c>
      <c r="O505" s="18" t="str">
        <f t="shared" si="79"/>
        <v/>
      </c>
    </row>
    <row r="506" spans="1:15" hidden="1">
      <c r="D506" s="11" t="str">
        <f t="shared" si="74"/>
        <v/>
      </c>
      <c r="E506" s="14"/>
      <c r="F506" s="13" t="str">
        <f t="shared" si="75"/>
        <v/>
      </c>
      <c r="G506" s="22">
        <v>3.5000000000000003E-2</v>
      </c>
      <c r="H506" s="13" t="str">
        <f t="shared" si="76"/>
        <v/>
      </c>
      <c r="I506" s="11"/>
      <c r="J506" s="14">
        <v>1.4999999999999999E-2</v>
      </c>
      <c r="K506" s="15" t="str">
        <f t="shared" si="73"/>
        <v/>
      </c>
      <c r="L506" s="16">
        <f t="shared" si="77"/>
        <v>0</v>
      </c>
      <c r="M506" s="11" t="str">
        <f t="shared" si="66"/>
        <v/>
      </c>
      <c r="N506" s="17" t="str">
        <f t="shared" si="78"/>
        <v/>
      </c>
      <c r="O506" s="18" t="str">
        <f t="shared" si="79"/>
        <v/>
      </c>
    </row>
    <row r="507" spans="1:15" hidden="1">
      <c r="A507" s="24" t="s">
        <v>489</v>
      </c>
      <c r="B507" s="10">
        <v>41700</v>
      </c>
      <c r="D507" s="11" t="str">
        <f t="shared" si="74"/>
        <v/>
      </c>
      <c r="E507" s="14"/>
      <c r="F507" s="13" t="str">
        <f t="shared" si="75"/>
        <v/>
      </c>
      <c r="G507" s="22">
        <v>3.5000000000000003E-2</v>
      </c>
      <c r="H507" s="13" t="str">
        <f t="shared" si="76"/>
        <v/>
      </c>
      <c r="I507" s="11"/>
      <c r="J507" s="14">
        <v>1.4999999999999999E-2</v>
      </c>
      <c r="K507" s="15" t="str">
        <f t="shared" si="73"/>
        <v/>
      </c>
      <c r="L507" s="16">
        <f t="shared" si="77"/>
        <v>0</v>
      </c>
      <c r="M507" s="11" t="str">
        <f t="shared" si="66"/>
        <v/>
      </c>
      <c r="N507" s="17" t="str">
        <f t="shared" si="78"/>
        <v/>
      </c>
      <c r="O507" s="18" t="str">
        <f t="shared" si="79"/>
        <v/>
      </c>
    </row>
    <row r="508" spans="1:15" hidden="1">
      <c r="A508" s="24" t="s">
        <v>490</v>
      </c>
      <c r="B508" s="10">
        <v>41700</v>
      </c>
      <c r="D508" s="11" t="str">
        <f t="shared" si="74"/>
        <v/>
      </c>
      <c r="E508" s="14"/>
      <c r="F508" s="13" t="str">
        <f t="shared" si="75"/>
        <v/>
      </c>
      <c r="G508" s="22">
        <v>3.5000000000000003E-2</v>
      </c>
      <c r="H508" s="13" t="str">
        <f t="shared" si="76"/>
        <v/>
      </c>
      <c r="I508" s="11"/>
      <c r="J508" s="14">
        <v>1.4999999999999999E-2</v>
      </c>
      <c r="K508" s="15" t="str">
        <f t="shared" si="73"/>
        <v/>
      </c>
      <c r="L508" s="16">
        <f t="shared" si="77"/>
        <v>0</v>
      </c>
      <c r="M508" s="11" t="str">
        <f t="shared" si="66"/>
        <v/>
      </c>
      <c r="N508" s="17" t="str">
        <f t="shared" si="78"/>
        <v/>
      </c>
      <c r="O508" s="18" t="str">
        <f t="shared" si="79"/>
        <v/>
      </c>
    </row>
    <row r="509" spans="1:15" hidden="1">
      <c r="A509" s="24" t="s">
        <v>491</v>
      </c>
      <c r="B509" s="10">
        <v>41700</v>
      </c>
      <c r="D509" s="11" t="str">
        <f t="shared" si="74"/>
        <v/>
      </c>
      <c r="E509" s="14"/>
      <c r="F509" s="13" t="str">
        <f t="shared" si="75"/>
        <v/>
      </c>
      <c r="G509" s="22">
        <v>3.5000000000000003E-2</v>
      </c>
      <c r="H509" s="13" t="str">
        <f t="shared" si="76"/>
        <v/>
      </c>
      <c r="I509" s="11"/>
      <c r="J509" s="14">
        <v>1.4999999999999999E-2</v>
      </c>
      <c r="K509" s="15" t="str">
        <f t="shared" si="73"/>
        <v/>
      </c>
      <c r="L509" s="16">
        <f t="shared" si="77"/>
        <v>0</v>
      </c>
      <c r="M509" s="11" t="str">
        <f t="shared" si="66"/>
        <v/>
      </c>
      <c r="N509" s="17" t="str">
        <f t="shared" si="78"/>
        <v/>
      </c>
      <c r="O509" s="18" t="str">
        <f t="shared" si="79"/>
        <v/>
      </c>
    </row>
    <row r="510" spans="1:15" hidden="1">
      <c r="D510" s="11" t="str">
        <f t="shared" si="74"/>
        <v/>
      </c>
      <c r="E510" s="14"/>
      <c r="F510" s="13" t="str">
        <f t="shared" si="75"/>
        <v/>
      </c>
      <c r="G510" s="22">
        <v>3.5000000000000003E-2</v>
      </c>
      <c r="H510" s="13" t="str">
        <f t="shared" si="76"/>
        <v/>
      </c>
      <c r="I510" s="11"/>
      <c r="J510" s="14">
        <v>1.4999999999999999E-2</v>
      </c>
      <c r="K510" s="15" t="str">
        <f t="shared" si="73"/>
        <v/>
      </c>
      <c r="L510" s="16">
        <f t="shared" si="77"/>
        <v>0</v>
      </c>
      <c r="M510" s="11" t="str">
        <f t="shared" si="66"/>
        <v/>
      </c>
      <c r="N510" s="17" t="str">
        <f t="shared" si="78"/>
        <v/>
      </c>
      <c r="O510" s="18" t="str">
        <f t="shared" si="79"/>
        <v/>
      </c>
    </row>
    <row r="511" spans="1:15" hidden="1">
      <c r="A511" s="24" t="s">
        <v>492</v>
      </c>
      <c r="B511" s="10">
        <v>53500</v>
      </c>
      <c r="D511" s="11" t="str">
        <f t="shared" si="74"/>
        <v/>
      </c>
      <c r="E511" s="14"/>
      <c r="F511" s="13" t="str">
        <f t="shared" si="75"/>
        <v/>
      </c>
      <c r="G511" s="22">
        <v>3.5000000000000003E-2</v>
      </c>
      <c r="H511" s="13" t="str">
        <f t="shared" si="76"/>
        <v/>
      </c>
      <c r="I511" s="11"/>
      <c r="J511" s="14">
        <v>1.4999999999999999E-2</v>
      </c>
      <c r="K511" s="15" t="str">
        <f t="shared" si="73"/>
        <v/>
      </c>
      <c r="L511" s="16">
        <f t="shared" si="77"/>
        <v>0</v>
      </c>
      <c r="M511" s="11" t="str">
        <f t="shared" si="66"/>
        <v/>
      </c>
      <c r="N511" s="17" t="str">
        <f t="shared" si="78"/>
        <v/>
      </c>
      <c r="O511" s="18" t="str">
        <f t="shared" si="79"/>
        <v/>
      </c>
    </row>
    <row r="512" spans="1:15" hidden="1">
      <c r="A512" s="24" t="s">
        <v>493</v>
      </c>
      <c r="B512" s="10">
        <v>53500</v>
      </c>
      <c r="D512" s="11" t="str">
        <f t="shared" si="74"/>
        <v/>
      </c>
      <c r="E512" s="14"/>
      <c r="F512" s="13" t="str">
        <f t="shared" si="75"/>
        <v/>
      </c>
      <c r="G512" s="22">
        <v>3.5000000000000003E-2</v>
      </c>
      <c r="H512" s="13" t="str">
        <f t="shared" si="76"/>
        <v/>
      </c>
      <c r="I512" s="11"/>
      <c r="J512" s="14">
        <v>1.4999999999999999E-2</v>
      </c>
      <c r="K512" s="15" t="str">
        <f t="shared" si="73"/>
        <v/>
      </c>
      <c r="L512" s="16">
        <f t="shared" si="77"/>
        <v>0</v>
      </c>
      <c r="M512" s="11" t="str">
        <f t="shared" si="66"/>
        <v/>
      </c>
      <c r="N512" s="17" t="str">
        <f t="shared" si="78"/>
        <v/>
      </c>
      <c r="O512" s="18" t="str">
        <f t="shared" si="79"/>
        <v/>
      </c>
    </row>
    <row r="513" spans="1:15" hidden="1">
      <c r="A513" t="s">
        <v>494</v>
      </c>
      <c r="D513" s="11" t="str">
        <f t="shared" si="74"/>
        <v/>
      </c>
      <c r="E513" s="14"/>
      <c r="F513" s="13" t="str">
        <f t="shared" si="75"/>
        <v/>
      </c>
      <c r="G513" s="22">
        <v>3.5000000000000003E-2</v>
      </c>
      <c r="H513" s="13" t="str">
        <f t="shared" si="76"/>
        <v/>
      </c>
      <c r="I513" s="11"/>
      <c r="J513" s="14">
        <v>1.4999999999999999E-2</v>
      </c>
      <c r="K513" s="15" t="str">
        <f t="shared" si="73"/>
        <v/>
      </c>
      <c r="L513" s="16">
        <f t="shared" si="77"/>
        <v>0</v>
      </c>
      <c r="M513" s="11" t="str">
        <f t="shared" si="66"/>
        <v/>
      </c>
      <c r="N513" s="17" t="str">
        <f t="shared" si="78"/>
        <v/>
      </c>
      <c r="O513" s="18" t="str">
        <f t="shared" si="79"/>
        <v/>
      </c>
    </row>
    <row r="514" spans="1:15" hidden="1">
      <c r="A514" t="s">
        <v>495</v>
      </c>
      <c r="B514" s="10">
        <v>8900</v>
      </c>
      <c r="D514" s="11" t="str">
        <f t="shared" si="74"/>
        <v/>
      </c>
      <c r="E514" s="14"/>
      <c r="F514" s="13" t="str">
        <f t="shared" si="75"/>
        <v/>
      </c>
      <c r="G514" s="22">
        <v>3.5000000000000003E-2</v>
      </c>
      <c r="H514" s="13" t="str">
        <f t="shared" si="76"/>
        <v/>
      </c>
      <c r="I514" s="11"/>
      <c r="J514" s="14">
        <v>1.4999999999999999E-2</v>
      </c>
      <c r="K514" s="15" t="str">
        <f t="shared" si="73"/>
        <v/>
      </c>
      <c r="L514" s="16">
        <f t="shared" si="77"/>
        <v>0</v>
      </c>
      <c r="M514" s="11" t="str">
        <f t="shared" ref="M514:M577" si="80">IFERROR((C514-D514)*1.93%," ")</f>
        <v/>
      </c>
      <c r="N514" s="17" t="str">
        <f t="shared" si="78"/>
        <v/>
      </c>
      <c r="O514" s="18" t="str">
        <f t="shared" si="79"/>
        <v/>
      </c>
    </row>
    <row r="515" spans="1:15" hidden="1">
      <c r="A515" t="s">
        <v>496</v>
      </c>
      <c r="B515" s="10">
        <v>8900</v>
      </c>
      <c r="D515" s="11" t="str">
        <f t="shared" si="74"/>
        <v/>
      </c>
      <c r="E515" s="14"/>
      <c r="F515" s="13" t="str">
        <f t="shared" si="75"/>
        <v/>
      </c>
      <c r="G515" s="22">
        <v>3.5000000000000003E-2</v>
      </c>
      <c r="H515" s="13" t="str">
        <f t="shared" si="76"/>
        <v/>
      </c>
      <c r="I515" s="11"/>
      <c r="J515" s="14">
        <v>1.4999999999999999E-2</v>
      </c>
      <c r="K515" s="15" t="str">
        <f t="shared" si="73"/>
        <v/>
      </c>
      <c r="L515" s="16">
        <f t="shared" si="77"/>
        <v>0</v>
      </c>
      <c r="M515" s="11" t="str">
        <f t="shared" si="80"/>
        <v/>
      </c>
      <c r="N515" s="17" t="str">
        <f t="shared" si="78"/>
        <v/>
      </c>
      <c r="O515" s="18" t="str">
        <f t="shared" si="79"/>
        <v/>
      </c>
    </row>
    <row r="516" spans="1:15" hidden="1">
      <c r="A516" t="s">
        <v>497</v>
      </c>
      <c r="B516" s="10">
        <v>10700</v>
      </c>
      <c r="D516" s="11" t="str">
        <f t="shared" si="74"/>
        <v/>
      </c>
      <c r="E516" s="14"/>
      <c r="F516" s="13" t="str">
        <f t="shared" si="75"/>
        <v/>
      </c>
      <c r="G516" s="22">
        <v>3.5000000000000003E-2</v>
      </c>
      <c r="H516" s="13" t="str">
        <f t="shared" si="76"/>
        <v/>
      </c>
      <c r="I516" s="11"/>
      <c r="J516" s="14">
        <v>1.4999999999999999E-2</v>
      </c>
      <c r="K516" s="15" t="str">
        <f t="shared" si="73"/>
        <v/>
      </c>
      <c r="L516" s="16">
        <f t="shared" si="77"/>
        <v>0</v>
      </c>
      <c r="M516" s="11" t="str">
        <f t="shared" si="80"/>
        <v/>
      </c>
      <c r="N516" s="17" t="str">
        <f t="shared" si="78"/>
        <v/>
      </c>
      <c r="O516" s="18" t="str">
        <f t="shared" si="79"/>
        <v/>
      </c>
    </row>
    <row r="517" spans="1:15" hidden="1">
      <c r="A517" s="19"/>
      <c r="D517" s="11" t="str">
        <f t="shared" si="74"/>
        <v/>
      </c>
      <c r="E517" s="14"/>
      <c r="F517" s="13" t="str">
        <f t="shared" si="75"/>
        <v/>
      </c>
      <c r="G517" s="22">
        <v>3.5000000000000003E-2</v>
      </c>
      <c r="H517" s="13" t="str">
        <f t="shared" si="76"/>
        <v/>
      </c>
      <c r="I517" s="11"/>
      <c r="J517" s="14">
        <v>1.4999999999999999E-2</v>
      </c>
      <c r="K517" s="15" t="str">
        <f t="shared" si="73"/>
        <v/>
      </c>
      <c r="L517" s="16">
        <f t="shared" si="77"/>
        <v>0</v>
      </c>
      <c r="M517" s="11" t="str">
        <f t="shared" si="80"/>
        <v/>
      </c>
      <c r="N517" s="17" t="str">
        <f t="shared" si="78"/>
        <v/>
      </c>
      <c r="O517" s="18" t="str">
        <f t="shared" si="79"/>
        <v/>
      </c>
    </row>
    <row r="518" spans="1:15" hidden="1">
      <c r="A518" t="s">
        <v>498</v>
      </c>
      <c r="B518" s="10">
        <v>7000</v>
      </c>
      <c r="D518" s="11" t="str">
        <f t="shared" si="74"/>
        <v/>
      </c>
      <c r="E518" s="14"/>
      <c r="F518" s="13" t="str">
        <f t="shared" si="75"/>
        <v/>
      </c>
      <c r="G518" s="22">
        <v>3.5000000000000003E-2</v>
      </c>
      <c r="H518" s="13" t="str">
        <f t="shared" si="76"/>
        <v/>
      </c>
      <c r="I518" s="11"/>
      <c r="J518" s="14">
        <v>1.4999999999999999E-2</v>
      </c>
      <c r="K518" s="15" t="str">
        <f t="shared" si="73"/>
        <v/>
      </c>
      <c r="L518" s="16">
        <f t="shared" si="77"/>
        <v>0</v>
      </c>
      <c r="M518" s="11" t="str">
        <f t="shared" si="80"/>
        <v/>
      </c>
      <c r="N518" s="17" t="str">
        <f t="shared" si="78"/>
        <v/>
      </c>
      <c r="O518" s="18" t="str">
        <f t="shared" si="79"/>
        <v/>
      </c>
    </row>
    <row r="519" spans="1:15" hidden="1">
      <c r="A519" s="19"/>
      <c r="D519" s="11" t="str">
        <f t="shared" si="74"/>
        <v/>
      </c>
      <c r="E519" s="14"/>
      <c r="F519" s="13" t="str">
        <f t="shared" si="75"/>
        <v/>
      </c>
      <c r="G519" s="22">
        <v>3.5000000000000003E-2</v>
      </c>
      <c r="H519" s="13" t="str">
        <f t="shared" si="76"/>
        <v/>
      </c>
      <c r="I519" s="11"/>
      <c r="J519" s="14">
        <v>1.4999999999999999E-2</v>
      </c>
      <c r="K519" s="15" t="str">
        <f t="shared" si="73"/>
        <v/>
      </c>
      <c r="L519" s="16">
        <f t="shared" si="77"/>
        <v>0</v>
      </c>
      <c r="M519" s="11" t="str">
        <f t="shared" si="80"/>
        <v/>
      </c>
      <c r="N519" s="17" t="str">
        <f t="shared" si="78"/>
        <v/>
      </c>
      <c r="O519" s="18" t="str">
        <f t="shared" si="79"/>
        <v/>
      </c>
    </row>
    <row r="520" spans="1:15" hidden="1">
      <c r="A520" t="s">
        <v>499</v>
      </c>
      <c r="B520" s="10">
        <v>23000</v>
      </c>
      <c r="D520" s="11" t="str">
        <f t="shared" si="74"/>
        <v/>
      </c>
      <c r="E520" s="14"/>
      <c r="F520" s="13" t="str">
        <f t="shared" si="75"/>
        <v/>
      </c>
      <c r="G520" s="22">
        <v>3.5000000000000003E-2</v>
      </c>
      <c r="H520" s="13" t="str">
        <f t="shared" si="76"/>
        <v/>
      </c>
      <c r="I520" s="11"/>
      <c r="J520" s="14">
        <v>1.4999999999999999E-2</v>
      </c>
      <c r="K520" s="15" t="str">
        <f t="shared" si="73"/>
        <v/>
      </c>
      <c r="L520" s="16">
        <f t="shared" si="77"/>
        <v>0</v>
      </c>
      <c r="M520" s="11" t="str">
        <f t="shared" si="80"/>
        <v/>
      </c>
      <c r="N520" s="17" t="str">
        <f t="shared" si="78"/>
        <v/>
      </c>
      <c r="O520" s="18" t="str">
        <f t="shared" si="79"/>
        <v/>
      </c>
    </row>
    <row r="521" spans="1:15" hidden="1">
      <c r="A521" t="s">
        <v>500</v>
      </c>
      <c r="B521" s="10">
        <v>24800</v>
      </c>
      <c r="D521" s="11" t="str">
        <f t="shared" si="74"/>
        <v/>
      </c>
      <c r="E521" s="14"/>
      <c r="F521" s="13" t="str">
        <f t="shared" si="75"/>
        <v/>
      </c>
      <c r="G521" s="22">
        <v>3.5000000000000003E-2</v>
      </c>
      <c r="H521" s="13" t="str">
        <f t="shared" si="76"/>
        <v/>
      </c>
      <c r="I521" s="11"/>
      <c r="J521" s="14">
        <v>1.4999999999999999E-2</v>
      </c>
      <c r="K521" s="15" t="str">
        <f t="shared" si="73"/>
        <v/>
      </c>
      <c r="L521" s="16">
        <f t="shared" si="77"/>
        <v>0</v>
      </c>
      <c r="M521" s="11" t="str">
        <f t="shared" si="80"/>
        <v/>
      </c>
      <c r="N521" s="17" t="str">
        <f t="shared" si="78"/>
        <v/>
      </c>
      <c r="O521" s="18" t="str">
        <f t="shared" si="79"/>
        <v/>
      </c>
    </row>
    <row r="522" spans="1:15" hidden="1">
      <c r="A522" t="s">
        <v>501</v>
      </c>
      <c r="B522" s="10">
        <v>24800</v>
      </c>
      <c r="D522" s="11" t="str">
        <f t="shared" si="74"/>
        <v/>
      </c>
      <c r="E522" s="14"/>
      <c r="F522" s="13" t="str">
        <f t="shared" si="75"/>
        <v/>
      </c>
      <c r="G522" s="22">
        <v>3.5000000000000003E-2</v>
      </c>
      <c r="H522" s="13" t="str">
        <f t="shared" si="76"/>
        <v/>
      </c>
      <c r="I522" s="11"/>
      <c r="J522" s="14">
        <v>1.4999999999999999E-2</v>
      </c>
      <c r="K522" s="15" t="str">
        <f t="shared" si="73"/>
        <v/>
      </c>
      <c r="L522" s="16">
        <f t="shared" si="77"/>
        <v>0</v>
      </c>
      <c r="M522" s="11" t="str">
        <f t="shared" si="80"/>
        <v/>
      </c>
      <c r="N522" s="17" t="str">
        <f t="shared" si="78"/>
        <v/>
      </c>
      <c r="O522" s="18" t="str">
        <f t="shared" si="79"/>
        <v/>
      </c>
    </row>
    <row r="523" spans="1:15" hidden="1">
      <c r="A523" t="s">
        <v>502</v>
      </c>
      <c r="B523" s="10">
        <v>24800</v>
      </c>
      <c r="D523" s="11" t="str">
        <f t="shared" si="74"/>
        <v/>
      </c>
      <c r="E523" s="14"/>
      <c r="F523" s="13" t="str">
        <f t="shared" si="75"/>
        <v/>
      </c>
      <c r="G523" s="22">
        <v>3.5000000000000003E-2</v>
      </c>
      <c r="H523" s="13" t="str">
        <f t="shared" si="76"/>
        <v/>
      </c>
      <c r="I523" s="11"/>
      <c r="J523" s="14">
        <v>1.4999999999999999E-2</v>
      </c>
      <c r="K523" s="15" t="str">
        <f t="shared" si="73"/>
        <v/>
      </c>
      <c r="L523" s="16">
        <f t="shared" si="77"/>
        <v>0</v>
      </c>
      <c r="M523" s="11" t="str">
        <f t="shared" si="80"/>
        <v/>
      </c>
      <c r="N523" s="17" t="str">
        <f t="shared" si="78"/>
        <v/>
      </c>
      <c r="O523" s="18" t="str">
        <f t="shared" si="79"/>
        <v/>
      </c>
    </row>
    <row r="524" spans="1:15" hidden="1">
      <c r="A524" s="19"/>
      <c r="D524" s="11" t="str">
        <f t="shared" si="74"/>
        <v/>
      </c>
      <c r="E524" s="14"/>
      <c r="F524" s="13" t="str">
        <f t="shared" si="75"/>
        <v/>
      </c>
      <c r="G524" s="22">
        <v>3.5000000000000003E-2</v>
      </c>
      <c r="H524" s="13" t="str">
        <f t="shared" si="76"/>
        <v/>
      </c>
      <c r="I524" s="11"/>
      <c r="J524" s="14">
        <v>1.4999999999999999E-2</v>
      </c>
      <c r="K524" s="15" t="str">
        <f t="shared" si="73"/>
        <v/>
      </c>
      <c r="L524" s="16">
        <f t="shared" si="77"/>
        <v>0</v>
      </c>
      <c r="M524" s="11" t="str">
        <f t="shared" si="80"/>
        <v/>
      </c>
      <c r="N524" s="17" t="str">
        <f t="shared" si="78"/>
        <v/>
      </c>
      <c r="O524" s="18" t="str">
        <f t="shared" si="79"/>
        <v/>
      </c>
    </row>
    <row r="525" spans="1:15" hidden="1">
      <c r="A525" t="s">
        <v>503</v>
      </c>
      <c r="B525" s="10">
        <v>11400</v>
      </c>
      <c r="D525" s="11" t="str">
        <f t="shared" si="74"/>
        <v/>
      </c>
      <c r="E525" s="14"/>
      <c r="F525" s="13" t="str">
        <f t="shared" si="75"/>
        <v/>
      </c>
      <c r="G525" s="22">
        <v>3.5000000000000003E-2</v>
      </c>
      <c r="H525" s="13" t="str">
        <f t="shared" si="76"/>
        <v/>
      </c>
      <c r="I525" s="11"/>
      <c r="J525" s="14">
        <v>1.4999999999999999E-2</v>
      </c>
      <c r="K525" s="15" t="str">
        <f t="shared" si="73"/>
        <v/>
      </c>
      <c r="L525" s="16">
        <f t="shared" si="77"/>
        <v>0</v>
      </c>
      <c r="M525" s="11" t="str">
        <f t="shared" si="80"/>
        <v/>
      </c>
      <c r="N525" s="17" t="str">
        <f t="shared" si="78"/>
        <v/>
      </c>
      <c r="O525" s="18" t="str">
        <f t="shared" si="79"/>
        <v/>
      </c>
    </row>
    <row r="526" spans="1:15" hidden="1">
      <c r="A526" t="s">
        <v>504</v>
      </c>
      <c r="B526" s="10">
        <v>11400</v>
      </c>
      <c r="D526" s="11" t="str">
        <f t="shared" si="74"/>
        <v/>
      </c>
      <c r="E526" s="14"/>
      <c r="F526" s="13" t="str">
        <f t="shared" si="75"/>
        <v/>
      </c>
      <c r="G526" s="22">
        <v>3.5000000000000003E-2</v>
      </c>
      <c r="H526" s="13" t="str">
        <f t="shared" si="76"/>
        <v/>
      </c>
      <c r="I526" s="11"/>
      <c r="J526" s="14">
        <v>1.4999999999999999E-2</v>
      </c>
      <c r="K526" s="15" t="str">
        <f t="shared" si="73"/>
        <v/>
      </c>
      <c r="L526" s="16">
        <f t="shared" si="77"/>
        <v>0</v>
      </c>
      <c r="M526" s="11" t="str">
        <f t="shared" si="80"/>
        <v/>
      </c>
      <c r="N526" s="17" t="str">
        <f t="shared" si="78"/>
        <v/>
      </c>
      <c r="O526" s="18" t="str">
        <f t="shared" si="79"/>
        <v/>
      </c>
    </row>
    <row r="527" spans="1:15" hidden="1">
      <c r="A527" t="s">
        <v>505</v>
      </c>
      <c r="B527" s="10">
        <v>11400</v>
      </c>
      <c r="D527" s="11" t="str">
        <f t="shared" si="74"/>
        <v/>
      </c>
      <c r="E527" s="14"/>
      <c r="F527" s="13" t="str">
        <f t="shared" si="75"/>
        <v/>
      </c>
      <c r="G527" s="22">
        <v>3.5000000000000003E-2</v>
      </c>
      <c r="H527" s="13" t="str">
        <f t="shared" si="76"/>
        <v/>
      </c>
      <c r="I527" s="11"/>
      <c r="J527" s="14">
        <v>1.4999999999999999E-2</v>
      </c>
      <c r="K527" s="15" t="str">
        <f t="shared" si="73"/>
        <v/>
      </c>
      <c r="L527" s="16">
        <f t="shared" si="77"/>
        <v>0</v>
      </c>
      <c r="M527" s="11" t="str">
        <f t="shared" si="80"/>
        <v/>
      </c>
      <c r="N527" s="17" t="str">
        <f t="shared" si="78"/>
        <v/>
      </c>
      <c r="O527" s="18" t="str">
        <f t="shared" si="79"/>
        <v/>
      </c>
    </row>
    <row r="528" spans="1:15" hidden="1">
      <c r="A528" t="s">
        <v>506</v>
      </c>
      <c r="B528" s="10">
        <v>12400</v>
      </c>
      <c r="D528" s="11" t="str">
        <f t="shared" si="74"/>
        <v/>
      </c>
      <c r="E528" s="14"/>
      <c r="F528" s="13" t="str">
        <f t="shared" si="75"/>
        <v/>
      </c>
      <c r="G528" s="22">
        <v>3.5000000000000003E-2</v>
      </c>
      <c r="H528" s="13" t="str">
        <f t="shared" si="76"/>
        <v/>
      </c>
      <c r="I528" s="11"/>
      <c r="J528" s="14">
        <v>1.4999999999999999E-2</v>
      </c>
      <c r="K528" s="15" t="str">
        <f t="shared" si="73"/>
        <v/>
      </c>
      <c r="L528" s="16">
        <f t="shared" si="77"/>
        <v>0</v>
      </c>
      <c r="M528" s="11" t="str">
        <f t="shared" si="80"/>
        <v/>
      </c>
      <c r="N528" s="17" t="str">
        <f t="shared" si="78"/>
        <v/>
      </c>
      <c r="O528" s="18" t="str">
        <f t="shared" si="79"/>
        <v/>
      </c>
    </row>
    <row r="529" spans="1:15" hidden="1">
      <c r="A529" t="s">
        <v>507</v>
      </c>
      <c r="B529" s="10">
        <v>12400</v>
      </c>
      <c r="D529" s="11" t="str">
        <f t="shared" si="74"/>
        <v/>
      </c>
      <c r="E529" s="14"/>
      <c r="F529" s="13" t="str">
        <f t="shared" si="75"/>
        <v/>
      </c>
      <c r="G529" s="22">
        <v>3.5000000000000003E-2</v>
      </c>
      <c r="H529" s="13" t="str">
        <f t="shared" si="76"/>
        <v/>
      </c>
      <c r="I529" s="11"/>
      <c r="J529" s="14">
        <v>1.4999999999999999E-2</v>
      </c>
      <c r="K529" s="15" t="str">
        <f t="shared" si="73"/>
        <v/>
      </c>
      <c r="L529" s="16">
        <f t="shared" si="77"/>
        <v>0</v>
      </c>
      <c r="M529" s="11" t="str">
        <f t="shared" si="80"/>
        <v/>
      </c>
      <c r="N529" s="17" t="str">
        <f t="shared" si="78"/>
        <v/>
      </c>
      <c r="O529" s="18" t="str">
        <f t="shared" si="79"/>
        <v/>
      </c>
    </row>
    <row r="530" spans="1:15" hidden="1">
      <c r="A530" t="s">
        <v>508</v>
      </c>
      <c r="B530" s="10">
        <v>14000</v>
      </c>
      <c r="D530" s="11" t="str">
        <f t="shared" si="74"/>
        <v/>
      </c>
      <c r="E530" s="14"/>
      <c r="F530" s="13" t="str">
        <f t="shared" si="75"/>
        <v/>
      </c>
      <c r="G530" s="22">
        <v>3.5000000000000003E-2</v>
      </c>
      <c r="H530" s="13" t="str">
        <f t="shared" si="76"/>
        <v/>
      </c>
      <c r="I530" s="11"/>
      <c r="J530" s="14">
        <v>1.4999999999999999E-2</v>
      </c>
      <c r="K530" s="15" t="str">
        <f t="shared" si="73"/>
        <v/>
      </c>
      <c r="L530" s="16">
        <f t="shared" si="77"/>
        <v>0</v>
      </c>
      <c r="M530" s="11" t="str">
        <f t="shared" si="80"/>
        <v/>
      </c>
      <c r="N530" s="17" t="str">
        <f t="shared" si="78"/>
        <v/>
      </c>
      <c r="O530" s="18" t="str">
        <f t="shared" si="79"/>
        <v/>
      </c>
    </row>
    <row r="531" spans="1:15" hidden="1">
      <c r="A531" t="s">
        <v>509</v>
      </c>
      <c r="B531" s="10">
        <v>14000</v>
      </c>
      <c r="D531" s="11" t="str">
        <f t="shared" si="74"/>
        <v/>
      </c>
      <c r="E531" s="14"/>
      <c r="F531" s="13" t="str">
        <f t="shared" si="75"/>
        <v/>
      </c>
      <c r="G531" s="22">
        <v>3.5000000000000003E-2</v>
      </c>
      <c r="H531" s="13" t="str">
        <f t="shared" si="76"/>
        <v/>
      </c>
      <c r="I531" s="11"/>
      <c r="J531" s="14">
        <v>1.4999999999999999E-2</v>
      </c>
      <c r="K531" s="15" t="str">
        <f t="shared" si="73"/>
        <v/>
      </c>
      <c r="L531" s="16">
        <f t="shared" si="77"/>
        <v>0</v>
      </c>
      <c r="M531" s="11" t="str">
        <f t="shared" si="80"/>
        <v/>
      </c>
      <c r="N531" s="17" t="str">
        <f t="shared" si="78"/>
        <v/>
      </c>
      <c r="O531" s="18" t="str">
        <f t="shared" si="79"/>
        <v/>
      </c>
    </row>
    <row r="532" spans="1:15" hidden="1">
      <c r="A532" t="s">
        <v>510</v>
      </c>
      <c r="B532" s="10">
        <v>14000</v>
      </c>
      <c r="D532" s="11" t="str">
        <f t="shared" si="74"/>
        <v/>
      </c>
      <c r="E532" s="14"/>
      <c r="F532" s="13" t="str">
        <f t="shared" si="75"/>
        <v/>
      </c>
      <c r="G532" s="22">
        <v>3.5000000000000003E-2</v>
      </c>
      <c r="H532" s="13" t="str">
        <f t="shared" si="76"/>
        <v/>
      </c>
      <c r="I532" s="11"/>
      <c r="J532" s="14">
        <v>1.4999999999999999E-2</v>
      </c>
      <c r="K532" s="15" t="str">
        <f t="shared" si="73"/>
        <v/>
      </c>
      <c r="L532" s="16">
        <f t="shared" si="77"/>
        <v>0</v>
      </c>
      <c r="M532" s="11" t="str">
        <f t="shared" si="80"/>
        <v/>
      </c>
      <c r="N532" s="17" t="str">
        <f t="shared" si="78"/>
        <v/>
      </c>
      <c r="O532" s="18" t="str">
        <f t="shared" si="79"/>
        <v/>
      </c>
    </row>
    <row r="533" spans="1:15" hidden="1">
      <c r="A533" t="s">
        <v>511</v>
      </c>
      <c r="B533" s="10">
        <v>14000</v>
      </c>
      <c r="D533" s="11" t="str">
        <f t="shared" si="74"/>
        <v/>
      </c>
      <c r="E533" s="14"/>
      <c r="F533" s="13" t="str">
        <f t="shared" si="75"/>
        <v/>
      </c>
      <c r="G533" s="22">
        <v>3.5000000000000003E-2</v>
      </c>
      <c r="H533" s="13" t="str">
        <f t="shared" si="76"/>
        <v/>
      </c>
      <c r="I533" s="11"/>
      <c r="J533" s="14">
        <v>1.4999999999999999E-2</v>
      </c>
      <c r="K533" s="15" t="str">
        <f t="shared" si="73"/>
        <v/>
      </c>
      <c r="L533" s="16">
        <f t="shared" si="77"/>
        <v>0</v>
      </c>
      <c r="M533" s="11" t="str">
        <f t="shared" si="80"/>
        <v/>
      </c>
      <c r="N533" s="17" t="str">
        <f t="shared" si="78"/>
        <v/>
      </c>
      <c r="O533" s="18" t="str">
        <f t="shared" si="79"/>
        <v/>
      </c>
    </row>
    <row r="534" spans="1:15" hidden="1">
      <c r="A534" s="19"/>
      <c r="D534" s="11" t="str">
        <f t="shared" si="74"/>
        <v/>
      </c>
      <c r="E534" s="14"/>
      <c r="F534" s="13" t="str">
        <f t="shared" si="75"/>
        <v/>
      </c>
      <c r="G534" s="22">
        <v>3.5000000000000003E-2</v>
      </c>
      <c r="H534" s="13" t="str">
        <f t="shared" si="76"/>
        <v/>
      </c>
      <c r="I534" s="11"/>
      <c r="J534" s="14">
        <v>1.4999999999999999E-2</v>
      </c>
      <c r="K534" s="15" t="str">
        <f t="shared" si="73"/>
        <v/>
      </c>
      <c r="L534" s="16">
        <f t="shared" si="77"/>
        <v>0</v>
      </c>
      <c r="M534" s="11" t="str">
        <f t="shared" si="80"/>
        <v/>
      </c>
      <c r="N534" s="17" t="str">
        <f t="shared" si="78"/>
        <v/>
      </c>
      <c r="O534" s="18" t="str">
        <f t="shared" si="79"/>
        <v/>
      </c>
    </row>
    <row r="535" spans="1:15" hidden="1">
      <c r="A535" t="s">
        <v>512</v>
      </c>
      <c r="B535" s="10">
        <v>16600</v>
      </c>
      <c r="D535" s="11" t="str">
        <f t="shared" si="74"/>
        <v/>
      </c>
      <c r="E535" s="14"/>
      <c r="F535" s="13" t="str">
        <f t="shared" si="75"/>
        <v/>
      </c>
      <c r="G535" s="22">
        <v>3.5000000000000003E-2</v>
      </c>
      <c r="H535" s="13" t="str">
        <f t="shared" si="76"/>
        <v/>
      </c>
      <c r="I535" s="11"/>
      <c r="J535" s="14">
        <v>1.4999999999999999E-2</v>
      </c>
      <c r="K535" s="15" t="str">
        <f t="shared" ref="K535:K598" si="81">IF(AND(C535&lt;&gt;"",J535&lt;&gt;""),C535*J535,"")</f>
        <v/>
      </c>
      <c r="L535" s="16">
        <f t="shared" si="77"/>
        <v>0</v>
      </c>
      <c r="M535" s="11" t="str">
        <f t="shared" si="80"/>
        <v/>
      </c>
      <c r="N535" s="17" t="str">
        <f t="shared" si="78"/>
        <v/>
      </c>
      <c r="O535" s="18" t="str">
        <f t="shared" si="79"/>
        <v/>
      </c>
    </row>
    <row r="536" spans="1:15" hidden="1">
      <c r="A536" t="s">
        <v>513</v>
      </c>
      <c r="B536" s="10">
        <v>16600</v>
      </c>
      <c r="D536" s="11" t="str">
        <f t="shared" si="74"/>
        <v/>
      </c>
      <c r="E536" s="14"/>
      <c r="F536" s="13" t="str">
        <f t="shared" si="75"/>
        <v/>
      </c>
      <c r="G536" s="22">
        <v>3.5000000000000003E-2</v>
      </c>
      <c r="H536" s="13" t="str">
        <f t="shared" si="76"/>
        <v/>
      </c>
      <c r="I536" s="11"/>
      <c r="J536" s="14">
        <v>1.4999999999999999E-2</v>
      </c>
      <c r="K536" s="15" t="str">
        <f t="shared" si="81"/>
        <v/>
      </c>
      <c r="L536" s="16">
        <f t="shared" si="77"/>
        <v>0</v>
      </c>
      <c r="M536" s="11" t="str">
        <f t="shared" si="80"/>
        <v/>
      </c>
      <c r="N536" s="17" t="str">
        <f t="shared" si="78"/>
        <v/>
      </c>
      <c r="O536" s="18" t="str">
        <f t="shared" si="79"/>
        <v/>
      </c>
    </row>
    <row r="537" spans="1:15" hidden="1">
      <c r="A537" t="s">
        <v>514</v>
      </c>
      <c r="B537" s="10">
        <v>16600</v>
      </c>
      <c r="D537" s="11" t="str">
        <f t="shared" si="74"/>
        <v/>
      </c>
      <c r="E537" s="14"/>
      <c r="F537" s="13" t="str">
        <f t="shared" si="75"/>
        <v/>
      </c>
      <c r="G537" s="22">
        <v>3.5000000000000003E-2</v>
      </c>
      <c r="H537" s="13" t="str">
        <f t="shared" si="76"/>
        <v/>
      </c>
      <c r="I537" s="11"/>
      <c r="J537" s="14">
        <v>1.4999999999999999E-2</v>
      </c>
      <c r="K537" s="15" t="str">
        <f t="shared" si="81"/>
        <v/>
      </c>
      <c r="L537" s="16">
        <f t="shared" si="77"/>
        <v>0</v>
      </c>
      <c r="M537" s="11" t="str">
        <f t="shared" si="80"/>
        <v/>
      </c>
      <c r="N537" s="17" t="str">
        <f t="shared" si="78"/>
        <v/>
      </c>
      <c r="O537" s="18" t="str">
        <f t="shared" si="79"/>
        <v/>
      </c>
    </row>
    <row r="538" spans="1:15" hidden="1">
      <c r="A538" s="19"/>
      <c r="D538" s="11" t="str">
        <f t="shared" si="74"/>
        <v/>
      </c>
      <c r="E538" s="14"/>
      <c r="F538" s="13" t="str">
        <f t="shared" si="75"/>
        <v/>
      </c>
      <c r="G538" s="22">
        <v>3.5000000000000003E-2</v>
      </c>
      <c r="H538" s="13" t="str">
        <f t="shared" si="76"/>
        <v/>
      </c>
      <c r="I538" s="11"/>
      <c r="J538" s="14">
        <v>1.4999999999999999E-2</v>
      </c>
      <c r="K538" s="15" t="str">
        <f t="shared" si="81"/>
        <v/>
      </c>
      <c r="L538" s="16">
        <f t="shared" si="77"/>
        <v>0</v>
      </c>
      <c r="M538" s="11" t="str">
        <f t="shared" si="80"/>
        <v/>
      </c>
      <c r="N538" s="17" t="str">
        <f t="shared" si="78"/>
        <v/>
      </c>
      <c r="O538" s="18" t="str">
        <f t="shared" si="79"/>
        <v/>
      </c>
    </row>
    <row r="539" spans="1:15" hidden="1">
      <c r="A539" t="s">
        <v>515</v>
      </c>
      <c r="B539" s="10">
        <v>17600</v>
      </c>
      <c r="D539" s="11" t="str">
        <f t="shared" si="74"/>
        <v/>
      </c>
      <c r="E539" s="14"/>
      <c r="F539" s="13" t="str">
        <f t="shared" si="75"/>
        <v/>
      </c>
      <c r="G539" s="22">
        <v>3.5000000000000003E-2</v>
      </c>
      <c r="H539" s="13" t="str">
        <f t="shared" si="76"/>
        <v/>
      </c>
      <c r="I539" s="11"/>
      <c r="J539" s="14">
        <v>1.4999999999999999E-2</v>
      </c>
      <c r="K539" s="15" t="str">
        <f t="shared" si="81"/>
        <v/>
      </c>
      <c r="L539" s="16">
        <f t="shared" si="77"/>
        <v>0</v>
      </c>
      <c r="M539" s="11" t="str">
        <f t="shared" si="80"/>
        <v/>
      </c>
      <c r="N539" s="17" t="str">
        <f t="shared" si="78"/>
        <v/>
      </c>
      <c r="O539" s="18" t="str">
        <f t="shared" si="79"/>
        <v/>
      </c>
    </row>
    <row r="540" spans="1:15" hidden="1">
      <c r="A540" t="s">
        <v>516</v>
      </c>
      <c r="B540" s="10">
        <v>17600</v>
      </c>
      <c r="D540" s="11" t="str">
        <f t="shared" si="74"/>
        <v/>
      </c>
      <c r="E540" s="14"/>
      <c r="F540" s="13" t="str">
        <f t="shared" si="75"/>
        <v/>
      </c>
      <c r="G540" s="22">
        <v>3.5000000000000003E-2</v>
      </c>
      <c r="H540" s="13" t="str">
        <f t="shared" si="76"/>
        <v/>
      </c>
      <c r="I540" s="11"/>
      <c r="J540" s="14">
        <v>1.4999999999999999E-2</v>
      </c>
      <c r="K540" s="15" t="str">
        <f t="shared" si="81"/>
        <v/>
      </c>
      <c r="L540" s="16">
        <f t="shared" si="77"/>
        <v>0</v>
      </c>
      <c r="M540" s="11" t="str">
        <f t="shared" si="80"/>
        <v/>
      </c>
      <c r="N540" s="17" t="str">
        <f t="shared" si="78"/>
        <v/>
      </c>
      <c r="O540" s="18" t="str">
        <f t="shared" si="79"/>
        <v/>
      </c>
    </row>
    <row r="541" spans="1:15" hidden="1">
      <c r="A541" t="s">
        <v>517</v>
      </c>
      <c r="B541" s="10">
        <v>17600</v>
      </c>
      <c r="D541" s="11" t="str">
        <f t="shared" si="74"/>
        <v/>
      </c>
      <c r="E541" s="14"/>
      <c r="F541" s="13" t="str">
        <f t="shared" si="75"/>
        <v/>
      </c>
      <c r="G541" s="22">
        <v>3.5000000000000003E-2</v>
      </c>
      <c r="H541" s="13" t="str">
        <f t="shared" si="76"/>
        <v/>
      </c>
      <c r="I541" s="11"/>
      <c r="J541" s="14">
        <v>1.4999999999999999E-2</v>
      </c>
      <c r="K541" s="15" t="str">
        <f t="shared" si="81"/>
        <v/>
      </c>
      <c r="L541" s="16">
        <f t="shared" si="77"/>
        <v>0</v>
      </c>
      <c r="M541" s="11" t="str">
        <f t="shared" si="80"/>
        <v/>
      </c>
      <c r="N541" s="17" t="str">
        <f t="shared" si="78"/>
        <v/>
      </c>
      <c r="O541" s="18" t="str">
        <f t="shared" si="79"/>
        <v/>
      </c>
    </row>
    <row r="542" spans="1:15" hidden="1">
      <c r="A542" t="s">
        <v>518</v>
      </c>
      <c r="B542" s="10">
        <v>20200</v>
      </c>
      <c r="D542" s="11" t="str">
        <f t="shared" si="74"/>
        <v/>
      </c>
      <c r="E542" s="14"/>
      <c r="F542" s="13" t="str">
        <f t="shared" si="75"/>
        <v/>
      </c>
      <c r="G542" s="22">
        <v>3.5000000000000003E-2</v>
      </c>
      <c r="H542" s="13" t="str">
        <f t="shared" si="76"/>
        <v/>
      </c>
      <c r="I542" s="11"/>
      <c r="J542" s="14">
        <v>1.4999999999999999E-2</v>
      </c>
      <c r="K542" s="15" t="str">
        <f t="shared" si="81"/>
        <v/>
      </c>
      <c r="L542" s="16">
        <f t="shared" si="77"/>
        <v>0</v>
      </c>
      <c r="M542" s="11" t="str">
        <f t="shared" si="80"/>
        <v/>
      </c>
      <c r="N542" s="17" t="str">
        <f t="shared" si="78"/>
        <v/>
      </c>
      <c r="O542" s="18" t="str">
        <f t="shared" si="79"/>
        <v/>
      </c>
    </row>
    <row r="543" spans="1:15" hidden="1">
      <c r="A543" t="s">
        <v>519</v>
      </c>
      <c r="B543" s="10">
        <v>20200</v>
      </c>
      <c r="D543" s="11" t="str">
        <f t="shared" si="74"/>
        <v/>
      </c>
      <c r="E543" s="14"/>
      <c r="F543" s="13" t="str">
        <f t="shared" si="75"/>
        <v/>
      </c>
      <c r="G543" s="22">
        <v>3.5000000000000003E-2</v>
      </c>
      <c r="H543" s="13" t="str">
        <f t="shared" si="76"/>
        <v/>
      </c>
      <c r="I543" s="11"/>
      <c r="J543" s="14">
        <v>1.4999999999999999E-2</v>
      </c>
      <c r="K543" s="15" t="str">
        <f t="shared" si="81"/>
        <v/>
      </c>
      <c r="L543" s="16">
        <f t="shared" si="77"/>
        <v>0</v>
      </c>
      <c r="M543" s="11" t="str">
        <f t="shared" si="80"/>
        <v/>
      </c>
      <c r="N543" s="17" t="str">
        <f t="shared" si="78"/>
        <v/>
      </c>
      <c r="O543" s="18" t="str">
        <f t="shared" si="79"/>
        <v/>
      </c>
    </row>
    <row r="544" spans="1:15" hidden="1">
      <c r="A544" t="s">
        <v>520</v>
      </c>
      <c r="B544" s="10">
        <v>21300</v>
      </c>
      <c r="D544" s="11" t="str">
        <f t="shared" si="74"/>
        <v/>
      </c>
      <c r="E544" s="14"/>
      <c r="F544" s="13" t="str">
        <f t="shared" si="75"/>
        <v/>
      </c>
      <c r="G544" s="22">
        <v>3.5000000000000003E-2</v>
      </c>
      <c r="H544" s="13" t="str">
        <f t="shared" si="76"/>
        <v/>
      </c>
      <c r="I544" s="11"/>
      <c r="J544" s="14">
        <v>1.4999999999999999E-2</v>
      </c>
      <c r="K544" s="15" t="str">
        <f t="shared" si="81"/>
        <v/>
      </c>
      <c r="L544" s="16">
        <f t="shared" si="77"/>
        <v>0</v>
      </c>
      <c r="M544" s="11" t="str">
        <f t="shared" si="80"/>
        <v/>
      </c>
      <c r="N544" s="17" t="str">
        <f t="shared" si="78"/>
        <v/>
      </c>
      <c r="O544" s="18" t="str">
        <f t="shared" si="79"/>
        <v/>
      </c>
    </row>
    <row r="545" spans="1:15" hidden="1">
      <c r="A545" t="s">
        <v>521</v>
      </c>
      <c r="B545" s="10">
        <v>21300</v>
      </c>
      <c r="D545" s="11" t="str">
        <f t="shared" si="74"/>
        <v/>
      </c>
      <c r="E545" s="14"/>
      <c r="F545" s="13" t="str">
        <f t="shared" si="75"/>
        <v/>
      </c>
      <c r="G545" s="22">
        <v>3.5000000000000003E-2</v>
      </c>
      <c r="H545" s="13" t="str">
        <f t="shared" si="76"/>
        <v/>
      </c>
      <c r="I545" s="11"/>
      <c r="J545" s="14">
        <v>1.4999999999999999E-2</v>
      </c>
      <c r="K545" s="15" t="str">
        <f t="shared" si="81"/>
        <v/>
      </c>
      <c r="L545" s="16">
        <f t="shared" si="77"/>
        <v>0</v>
      </c>
      <c r="M545" s="11" t="str">
        <f t="shared" si="80"/>
        <v/>
      </c>
      <c r="N545" s="17" t="str">
        <f t="shared" si="78"/>
        <v/>
      </c>
      <c r="O545" s="18" t="str">
        <f t="shared" si="79"/>
        <v/>
      </c>
    </row>
    <row r="546" spans="1:15" hidden="1">
      <c r="A546" t="s">
        <v>522</v>
      </c>
      <c r="B546" s="10">
        <v>21300</v>
      </c>
      <c r="D546" s="11" t="str">
        <f t="shared" si="74"/>
        <v/>
      </c>
      <c r="E546" s="14"/>
      <c r="F546" s="13" t="str">
        <f t="shared" si="75"/>
        <v/>
      </c>
      <c r="G546" s="22">
        <v>3.5000000000000003E-2</v>
      </c>
      <c r="H546" s="13" t="str">
        <f t="shared" si="76"/>
        <v/>
      </c>
      <c r="I546" s="11"/>
      <c r="J546" s="14">
        <v>1.4999999999999999E-2</v>
      </c>
      <c r="K546" s="15" t="str">
        <f t="shared" si="81"/>
        <v/>
      </c>
      <c r="L546" s="16">
        <f t="shared" si="77"/>
        <v>0</v>
      </c>
      <c r="M546" s="11" t="str">
        <f t="shared" si="80"/>
        <v/>
      </c>
      <c r="N546" s="17" t="str">
        <f t="shared" si="78"/>
        <v/>
      </c>
      <c r="O546" s="18" t="str">
        <f t="shared" si="79"/>
        <v/>
      </c>
    </row>
    <row r="547" spans="1:15" hidden="1">
      <c r="A547" s="19"/>
      <c r="D547" s="11" t="str">
        <f t="shared" si="74"/>
        <v/>
      </c>
      <c r="E547" s="14"/>
      <c r="F547" s="13" t="str">
        <f t="shared" si="75"/>
        <v/>
      </c>
      <c r="G547" s="22">
        <v>3.5000000000000003E-2</v>
      </c>
      <c r="H547" s="13" t="str">
        <f t="shared" si="76"/>
        <v/>
      </c>
      <c r="I547" s="11"/>
      <c r="J547" s="14">
        <v>1.4999999999999999E-2</v>
      </c>
      <c r="K547" s="15" t="str">
        <f t="shared" si="81"/>
        <v/>
      </c>
      <c r="L547" s="16">
        <f t="shared" si="77"/>
        <v>0</v>
      </c>
      <c r="M547" s="11" t="str">
        <f t="shared" si="80"/>
        <v/>
      </c>
      <c r="N547" s="17" t="str">
        <f t="shared" si="78"/>
        <v/>
      </c>
      <c r="O547" s="18" t="str">
        <f t="shared" si="79"/>
        <v/>
      </c>
    </row>
    <row r="548" spans="1:15" hidden="1">
      <c r="A548" t="s">
        <v>523</v>
      </c>
      <c r="B548" s="10">
        <v>20700</v>
      </c>
      <c r="D548" s="11" t="str">
        <f t="shared" si="74"/>
        <v/>
      </c>
      <c r="E548" s="14"/>
      <c r="F548" s="13" t="str">
        <f t="shared" si="75"/>
        <v/>
      </c>
      <c r="G548" s="22">
        <v>3.5000000000000003E-2</v>
      </c>
      <c r="H548" s="13" t="str">
        <f t="shared" si="76"/>
        <v/>
      </c>
      <c r="I548" s="11"/>
      <c r="J548" s="14">
        <v>1.4999999999999999E-2</v>
      </c>
      <c r="K548" s="15" t="str">
        <f t="shared" si="81"/>
        <v/>
      </c>
      <c r="L548" s="16">
        <f t="shared" si="77"/>
        <v>0</v>
      </c>
      <c r="M548" s="11" t="str">
        <f t="shared" si="80"/>
        <v/>
      </c>
      <c r="N548" s="17" t="str">
        <f t="shared" si="78"/>
        <v/>
      </c>
      <c r="O548" s="18" t="str">
        <f t="shared" si="79"/>
        <v/>
      </c>
    </row>
    <row r="549" spans="1:15" hidden="1">
      <c r="A549" t="s">
        <v>524</v>
      </c>
      <c r="B549" s="10">
        <v>20700</v>
      </c>
      <c r="D549" s="11" t="str">
        <f t="shared" si="74"/>
        <v/>
      </c>
      <c r="E549" s="14"/>
      <c r="F549" s="13" t="str">
        <f t="shared" si="75"/>
        <v/>
      </c>
      <c r="G549" s="22">
        <v>3.5000000000000003E-2</v>
      </c>
      <c r="H549" s="13" t="str">
        <f t="shared" si="76"/>
        <v/>
      </c>
      <c r="I549" s="11"/>
      <c r="J549" s="14">
        <v>1.4999999999999999E-2</v>
      </c>
      <c r="K549" s="15" t="str">
        <f t="shared" si="81"/>
        <v/>
      </c>
      <c r="L549" s="16">
        <f t="shared" si="77"/>
        <v>0</v>
      </c>
      <c r="M549" s="11" t="str">
        <f t="shared" si="80"/>
        <v/>
      </c>
      <c r="N549" s="17" t="str">
        <f t="shared" si="78"/>
        <v/>
      </c>
      <c r="O549" s="18" t="str">
        <f t="shared" si="79"/>
        <v/>
      </c>
    </row>
    <row r="550" spans="1:15" hidden="1">
      <c r="A550" t="s">
        <v>525</v>
      </c>
      <c r="B550" s="10">
        <v>20700</v>
      </c>
      <c r="D550" s="11" t="str">
        <f t="shared" si="74"/>
        <v/>
      </c>
      <c r="E550" s="14"/>
      <c r="F550" s="13" t="str">
        <f t="shared" si="75"/>
        <v/>
      </c>
      <c r="G550" s="22">
        <v>3.5000000000000003E-2</v>
      </c>
      <c r="H550" s="13" t="str">
        <f t="shared" si="76"/>
        <v/>
      </c>
      <c r="I550" s="11"/>
      <c r="J550" s="14">
        <v>1.4999999999999999E-2</v>
      </c>
      <c r="K550" s="15" t="str">
        <f t="shared" si="81"/>
        <v/>
      </c>
      <c r="L550" s="16">
        <f t="shared" si="77"/>
        <v>0</v>
      </c>
      <c r="M550" s="11" t="str">
        <f t="shared" si="80"/>
        <v/>
      </c>
      <c r="N550" s="17" t="str">
        <f t="shared" si="78"/>
        <v/>
      </c>
      <c r="O550" s="18" t="str">
        <f t="shared" si="79"/>
        <v/>
      </c>
    </row>
    <row r="551" spans="1:15" hidden="1">
      <c r="A551" t="s">
        <v>526</v>
      </c>
      <c r="B551" s="10">
        <v>24300</v>
      </c>
      <c r="D551" s="11" t="str">
        <f t="shared" si="74"/>
        <v/>
      </c>
      <c r="E551" s="14"/>
      <c r="F551" s="13" t="str">
        <f t="shared" si="75"/>
        <v/>
      </c>
      <c r="G551" s="22">
        <v>3.5000000000000003E-2</v>
      </c>
      <c r="H551" s="13" t="str">
        <f t="shared" si="76"/>
        <v/>
      </c>
      <c r="I551" s="11"/>
      <c r="J551" s="14">
        <v>1.4999999999999999E-2</v>
      </c>
      <c r="K551" s="15" t="str">
        <f t="shared" si="81"/>
        <v/>
      </c>
      <c r="L551" s="16">
        <f t="shared" si="77"/>
        <v>0</v>
      </c>
      <c r="M551" s="11" t="str">
        <f t="shared" si="80"/>
        <v/>
      </c>
      <c r="N551" s="17" t="str">
        <f t="shared" si="78"/>
        <v/>
      </c>
      <c r="O551" s="18" t="str">
        <f t="shared" si="79"/>
        <v/>
      </c>
    </row>
    <row r="552" spans="1:15" hidden="1">
      <c r="A552" t="s">
        <v>527</v>
      </c>
      <c r="B552" s="10">
        <v>24300</v>
      </c>
      <c r="D552" s="11" t="str">
        <f t="shared" si="74"/>
        <v/>
      </c>
      <c r="E552" s="14"/>
      <c r="F552" s="13" t="str">
        <f t="shared" si="75"/>
        <v/>
      </c>
      <c r="G552" s="22">
        <v>3.5000000000000003E-2</v>
      </c>
      <c r="H552" s="13" t="str">
        <f t="shared" si="76"/>
        <v/>
      </c>
      <c r="I552" s="11"/>
      <c r="J552" s="14">
        <v>1.4999999999999999E-2</v>
      </c>
      <c r="K552" s="15" t="str">
        <f t="shared" si="81"/>
        <v/>
      </c>
      <c r="L552" s="16">
        <f t="shared" si="77"/>
        <v>0</v>
      </c>
      <c r="M552" s="11" t="str">
        <f t="shared" si="80"/>
        <v/>
      </c>
      <c r="N552" s="17" t="str">
        <f t="shared" si="78"/>
        <v/>
      </c>
      <c r="O552" s="18" t="str">
        <f t="shared" si="79"/>
        <v/>
      </c>
    </row>
    <row r="553" spans="1:15" hidden="1">
      <c r="A553" t="s">
        <v>528</v>
      </c>
      <c r="B553" s="10">
        <v>24300</v>
      </c>
      <c r="D553" s="11" t="str">
        <f t="shared" si="74"/>
        <v/>
      </c>
      <c r="E553" s="14"/>
      <c r="F553" s="13" t="str">
        <f t="shared" si="75"/>
        <v/>
      </c>
      <c r="G553" s="22">
        <v>3.5000000000000003E-2</v>
      </c>
      <c r="H553" s="13" t="str">
        <f t="shared" si="76"/>
        <v/>
      </c>
      <c r="I553" s="11"/>
      <c r="J553" s="14">
        <v>1.4999999999999999E-2</v>
      </c>
      <c r="K553" s="15" t="str">
        <f t="shared" si="81"/>
        <v/>
      </c>
      <c r="L553" s="16">
        <f t="shared" si="77"/>
        <v>0</v>
      </c>
      <c r="M553" s="11" t="str">
        <f t="shared" si="80"/>
        <v/>
      </c>
      <c r="N553" s="17" t="str">
        <f t="shared" si="78"/>
        <v/>
      </c>
      <c r="O553" s="18" t="str">
        <f t="shared" si="79"/>
        <v/>
      </c>
    </row>
    <row r="554" spans="1:15" hidden="1">
      <c r="A554" s="19"/>
      <c r="D554" s="11" t="str">
        <f t="shared" si="74"/>
        <v/>
      </c>
      <c r="E554" s="14"/>
      <c r="F554" s="13" t="str">
        <f t="shared" si="75"/>
        <v/>
      </c>
      <c r="G554" s="22">
        <v>3.5000000000000003E-2</v>
      </c>
      <c r="H554" s="13" t="str">
        <f t="shared" si="76"/>
        <v/>
      </c>
      <c r="I554" s="11"/>
      <c r="J554" s="14">
        <v>1.4999999999999999E-2</v>
      </c>
      <c r="K554" s="15" t="str">
        <f t="shared" si="81"/>
        <v/>
      </c>
      <c r="L554" s="16">
        <f t="shared" si="77"/>
        <v>0</v>
      </c>
      <c r="M554" s="11" t="str">
        <f t="shared" si="80"/>
        <v/>
      </c>
      <c r="N554" s="17" t="str">
        <f t="shared" si="78"/>
        <v/>
      </c>
      <c r="O554" s="18" t="str">
        <f t="shared" si="79"/>
        <v/>
      </c>
    </row>
    <row r="555" spans="1:15" hidden="1">
      <c r="A555" t="s">
        <v>529</v>
      </c>
      <c r="B555" s="10">
        <v>25500</v>
      </c>
      <c r="D555" s="11" t="str">
        <f t="shared" si="74"/>
        <v/>
      </c>
      <c r="E555" s="14"/>
      <c r="F555" s="13" t="str">
        <f t="shared" si="75"/>
        <v/>
      </c>
      <c r="G555" s="22">
        <v>3.5000000000000003E-2</v>
      </c>
      <c r="H555" s="13" t="str">
        <f t="shared" si="76"/>
        <v/>
      </c>
      <c r="I555" s="11"/>
      <c r="J555" s="14">
        <v>1.4999999999999999E-2</v>
      </c>
      <c r="K555" s="15" t="str">
        <f t="shared" si="81"/>
        <v/>
      </c>
      <c r="L555" s="16">
        <f t="shared" si="77"/>
        <v>0</v>
      </c>
      <c r="M555" s="11" t="str">
        <f t="shared" si="80"/>
        <v/>
      </c>
      <c r="N555" s="17" t="str">
        <f t="shared" si="78"/>
        <v/>
      </c>
      <c r="O555" s="18" t="str">
        <f t="shared" si="79"/>
        <v/>
      </c>
    </row>
    <row r="556" spans="1:15" hidden="1">
      <c r="A556" t="s">
        <v>530</v>
      </c>
      <c r="B556" s="10">
        <v>25500</v>
      </c>
      <c r="D556" s="11" t="str">
        <f t="shared" si="74"/>
        <v/>
      </c>
      <c r="E556" s="14"/>
      <c r="F556" s="13" t="str">
        <f t="shared" si="75"/>
        <v/>
      </c>
      <c r="G556" s="22">
        <v>3.5000000000000003E-2</v>
      </c>
      <c r="H556" s="13" t="str">
        <f t="shared" si="76"/>
        <v/>
      </c>
      <c r="I556" s="11"/>
      <c r="J556" s="14">
        <v>1.4999999999999999E-2</v>
      </c>
      <c r="K556" s="15" t="str">
        <f t="shared" si="81"/>
        <v/>
      </c>
      <c r="L556" s="16">
        <f t="shared" si="77"/>
        <v>0</v>
      </c>
      <c r="M556" s="11" t="str">
        <f t="shared" si="80"/>
        <v/>
      </c>
      <c r="N556" s="17" t="str">
        <f t="shared" si="78"/>
        <v/>
      </c>
      <c r="O556" s="18" t="str">
        <f t="shared" si="79"/>
        <v/>
      </c>
    </row>
    <row r="557" spans="1:15" hidden="1">
      <c r="A557" t="s">
        <v>531</v>
      </c>
      <c r="B557" s="10">
        <v>25500</v>
      </c>
      <c r="D557" s="11" t="str">
        <f t="shared" ref="D557:D620" si="82">IF(AND(F557&lt;&gt;"",H557&lt;&gt;"",I557&lt;&gt;"",K557&lt;&gt;""),F557+H557+I557+K557,"")</f>
        <v/>
      </c>
      <c r="E557" s="14"/>
      <c r="F557" s="13" t="str">
        <f t="shared" ref="F557:F620" si="83">IF(AND(C557&lt;&gt;"",E557&lt;&gt;""),C557*E557,"")</f>
        <v/>
      </c>
      <c r="G557" s="22">
        <v>3.5000000000000003E-2</v>
      </c>
      <c r="H557" s="13" t="str">
        <f t="shared" ref="H557:H620" si="84">IF(AND(C557&lt;&gt;"",G557&lt;&gt;""),C557*G557,"")</f>
        <v/>
      </c>
      <c r="I557" s="11"/>
      <c r="J557" s="14">
        <v>1.4999999999999999E-2</v>
      </c>
      <c r="K557" s="15" t="str">
        <f t="shared" si="81"/>
        <v/>
      </c>
      <c r="L557" s="16">
        <f t="shared" ref="L557:L620" si="85">IFERROR(C557*1%," ")</f>
        <v>0</v>
      </c>
      <c r="M557" s="11" t="str">
        <f t="shared" si="80"/>
        <v/>
      </c>
      <c r="N557" s="17" t="str">
        <f t="shared" ref="N557:N620" si="86">IF(AND(C557&lt;&gt;"",D557&lt;&gt;"",L557&lt;&gt;""),C557-(B557+D557+L557+M557),"")</f>
        <v/>
      </c>
      <c r="O557" s="18" t="str">
        <f t="shared" ref="O557:O620" si="87">IFERROR((N557/C557)*100%," ")</f>
        <v/>
      </c>
    </row>
    <row r="558" spans="1:15" hidden="1">
      <c r="A558" t="s">
        <v>532</v>
      </c>
      <c r="B558" s="10">
        <v>29200</v>
      </c>
      <c r="D558" s="11" t="str">
        <f t="shared" si="82"/>
        <v/>
      </c>
      <c r="E558" s="14"/>
      <c r="F558" s="13" t="str">
        <f t="shared" si="83"/>
        <v/>
      </c>
      <c r="G558" s="22">
        <v>3.5000000000000003E-2</v>
      </c>
      <c r="H558" s="13" t="str">
        <f t="shared" si="84"/>
        <v/>
      </c>
      <c r="I558" s="11"/>
      <c r="J558" s="14">
        <v>1.4999999999999999E-2</v>
      </c>
      <c r="K558" s="15" t="str">
        <f t="shared" si="81"/>
        <v/>
      </c>
      <c r="L558" s="16">
        <f t="shared" si="85"/>
        <v>0</v>
      </c>
      <c r="M558" s="11" t="str">
        <f t="shared" si="80"/>
        <v/>
      </c>
      <c r="N558" s="17" t="str">
        <f t="shared" si="86"/>
        <v/>
      </c>
      <c r="O558" s="18" t="str">
        <f t="shared" si="87"/>
        <v/>
      </c>
    </row>
    <row r="559" spans="1:15" hidden="1">
      <c r="A559" t="s">
        <v>533</v>
      </c>
      <c r="B559" s="10">
        <v>29200</v>
      </c>
      <c r="D559" s="11" t="str">
        <f t="shared" si="82"/>
        <v/>
      </c>
      <c r="E559" s="14"/>
      <c r="F559" s="13" t="str">
        <f t="shared" si="83"/>
        <v/>
      </c>
      <c r="G559" s="22">
        <v>3.5000000000000003E-2</v>
      </c>
      <c r="H559" s="13" t="str">
        <f t="shared" si="84"/>
        <v/>
      </c>
      <c r="I559" s="11"/>
      <c r="J559" s="14">
        <v>1.4999999999999999E-2</v>
      </c>
      <c r="K559" s="15" t="str">
        <f t="shared" si="81"/>
        <v/>
      </c>
      <c r="L559" s="16">
        <f t="shared" si="85"/>
        <v>0</v>
      </c>
      <c r="M559" s="11" t="str">
        <f t="shared" si="80"/>
        <v/>
      </c>
      <c r="N559" s="17" t="str">
        <f t="shared" si="86"/>
        <v/>
      </c>
      <c r="O559" s="18" t="str">
        <f t="shared" si="87"/>
        <v/>
      </c>
    </row>
    <row r="560" spans="1:15" hidden="1">
      <c r="A560" t="s">
        <v>534</v>
      </c>
      <c r="B560" s="10">
        <v>29200</v>
      </c>
      <c r="D560" s="11" t="str">
        <f t="shared" si="82"/>
        <v/>
      </c>
      <c r="E560" s="14"/>
      <c r="F560" s="13" t="str">
        <f t="shared" si="83"/>
        <v/>
      </c>
      <c r="G560" s="22">
        <v>3.5000000000000003E-2</v>
      </c>
      <c r="H560" s="13" t="str">
        <f t="shared" si="84"/>
        <v/>
      </c>
      <c r="I560" s="11"/>
      <c r="J560" s="14">
        <v>1.4999999999999999E-2</v>
      </c>
      <c r="K560" s="15" t="str">
        <f t="shared" si="81"/>
        <v/>
      </c>
      <c r="L560" s="16">
        <f t="shared" si="85"/>
        <v>0</v>
      </c>
      <c r="M560" s="11" t="str">
        <f t="shared" si="80"/>
        <v/>
      </c>
      <c r="N560" s="17" t="str">
        <f t="shared" si="86"/>
        <v/>
      </c>
      <c r="O560" s="18" t="str">
        <f t="shared" si="87"/>
        <v/>
      </c>
    </row>
    <row r="561" spans="1:15" hidden="1">
      <c r="A561" s="29" t="s">
        <v>535</v>
      </c>
      <c r="C561" s="17"/>
      <c r="D561" s="13" t="str">
        <f t="shared" si="82"/>
        <v/>
      </c>
      <c r="E561" s="31"/>
      <c r="F561" s="13" t="str">
        <f t="shared" si="83"/>
        <v/>
      </c>
      <c r="G561" s="22">
        <v>3.5000000000000003E-2</v>
      </c>
      <c r="H561" s="13" t="str">
        <f t="shared" si="84"/>
        <v/>
      </c>
      <c r="I561" s="13"/>
      <c r="J561" s="14">
        <v>1.4999999999999999E-2</v>
      </c>
      <c r="K561" s="15" t="str">
        <f t="shared" si="81"/>
        <v/>
      </c>
      <c r="L561" s="16">
        <f t="shared" si="85"/>
        <v>0</v>
      </c>
      <c r="M561" s="13" t="str">
        <f t="shared" si="80"/>
        <v/>
      </c>
      <c r="N561" s="17" t="str">
        <f t="shared" si="86"/>
        <v/>
      </c>
      <c r="O561" s="32" t="str">
        <f t="shared" si="87"/>
        <v/>
      </c>
    </row>
    <row r="562" spans="1:15" hidden="1">
      <c r="A562" s="19" t="s">
        <v>536</v>
      </c>
      <c r="B562" s="10">
        <v>22200</v>
      </c>
      <c r="C562" s="17"/>
      <c r="D562" s="13" t="str">
        <f t="shared" si="82"/>
        <v/>
      </c>
      <c r="E562" s="31"/>
      <c r="F562" s="13" t="str">
        <f t="shared" si="83"/>
        <v/>
      </c>
      <c r="G562" s="22">
        <v>3.5000000000000003E-2</v>
      </c>
      <c r="H562" s="13" t="str">
        <f t="shared" si="84"/>
        <v/>
      </c>
      <c r="I562" s="13"/>
      <c r="J562" s="14">
        <v>1.4999999999999999E-2</v>
      </c>
      <c r="K562" s="15" t="str">
        <f t="shared" si="81"/>
        <v/>
      </c>
      <c r="L562" s="16">
        <f t="shared" si="85"/>
        <v>0</v>
      </c>
      <c r="M562" s="13" t="str">
        <f t="shared" si="80"/>
        <v/>
      </c>
      <c r="N562" s="17" t="str">
        <f t="shared" si="86"/>
        <v/>
      </c>
      <c r="O562" s="32" t="str">
        <f t="shared" si="87"/>
        <v/>
      </c>
    </row>
    <row r="563" spans="1:15" hidden="1">
      <c r="A563" s="19" t="s">
        <v>537</v>
      </c>
      <c r="B563" s="10">
        <v>22200</v>
      </c>
      <c r="C563" s="17"/>
      <c r="D563" s="13" t="str">
        <f t="shared" si="82"/>
        <v/>
      </c>
      <c r="E563" s="31"/>
      <c r="F563" s="13" t="str">
        <f t="shared" si="83"/>
        <v/>
      </c>
      <c r="G563" s="22">
        <v>3.5000000000000003E-2</v>
      </c>
      <c r="H563" s="13" t="str">
        <f t="shared" si="84"/>
        <v/>
      </c>
      <c r="I563" s="13"/>
      <c r="J563" s="14">
        <v>1.4999999999999999E-2</v>
      </c>
      <c r="K563" s="15" t="str">
        <f t="shared" si="81"/>
        <v/>
      </c>
      <c r="L563" s="16">
        <f t="shared" si="85"/>
        <v>0</v>
      </c>
      <c r="M563" s="13" t="str">
        <f t="shared" si="80"/>
        <v/>
      </c>
      <c r="N563" s="17" t="str">
        <f t="shared" si="86"/>
        <v/>
      </c>
      <c r="O563" s="32" t="str">
        <f t="shared" si="87"/>
        <v/>
      </c>
    </row>
    <row r="564" spans="1:15" hidden="1">
      <c r="A564" s="19"/>
      <c r="C564" s="17"/>
      <c r="D564" s="13" t="str">
        <f t="shared" si="82"/>
        <v/>
      </c>
      <c r="E564" s="31"/>
      <c r="F564" s="13" t="str">
        <f t="shared" si="83"/>
        <v/>
      </c>
      <c r="G564" s="22">
        <v>3.5000000000000003E-2</v>
      </c>
      <c r="H564" s="13" t="str">
        <f t="shared" si="84"/>
        <v/>
      </c>
      <c r="I564" s="13"/>
      <c r="J564" s="14">
        <v>1.4999999999999999E-2</v>
      </c>
      <c r="K564" s="15" t="str">
        <f t="shared" si="81"/>
        <v/>
      </c>
      <c r="L564" s="16">
        <f t="shared" si="85"/>
        <v>0</v>
      </c>
      <c r="M564" s="13" t="str">
        <f t="shared" si="80"/>
        <v/>
      </c>
      <c r="N564" s="17" t="str">
        <f t="shared" si="86"/>
        <v/>
      </c>
      <c r="O564" s="32" t="str">
        <f t="shared" si="87"/>
        <v/>
      </c>
    </row>
    <row r="565" spans="1:15" hidden="1">
      <c r="A565" s="19" t="s">
        <v>538</v>
      </c>
      <c r="B565" s="10">
        <v>24400</v>
      </c>
      <c r="C565" s="17"/>
      <c r="D565" s="13" t="str">
        <f t="shared" si="82"/>
        <v/>
      </c>
      <c r="E565" s="31"/>
      <c r="F565" s="13" t="str">
        <f t="shared" si="83"/>
        <v/>
      </c>
      <c r="G565" s="22">
        <v>3.5000000000000003E-2</v>
      </c>
      <c r="H565" s="13" t="str">
        <f t="shared" si="84"/>
        <v/>
      </c>
      <c r="I565" s="13"/>
      <c r="J565" s="14">
        <v>1.4999999999999999E-2</v>
      </c>
      <c r="K565" s="15" t="str">
        <f t="shared" si="81"/>
        <v/>
      </c>
      <c r="L565" s="16">
        <f t="shared" si="85"/>
        <v>0</v>
      </c>
      <c r="M565" s="13" t="str">
        <f t="shared" si="80"/>
        <v/>
      </c>
      <c r="N565" s="17" t="str">
        <f t="shared" si="86"/>
        <v/>
      </c>
      <c r="O565" s="32" t="str">
        <f t="shared" si="87"/>
        <v/>
      </c>
    </row>
    <row r="566" spans="1:15" hidden="1">
      <c r="A566" s="19"/>
      <c r="C566" s="17"/>
      <c r="D566" s="13" t="str">
        <f t="shared" si="82"/>
        <v/>
      </c>
      <c r="E566" s="31"/>
      <c r="F566" s="13" t="str">
        <f t="shared" si="83"/>
        <v/>
      </c>
      <c r="G566" s="22">
        <v>3.5000000000000003E-2</v>
      </c>
      <c r="H566" s="13" t="str">
        <f t="shared" si="84"/>
        <v/>
      </c>
      <c r="I566" s="13"/>
      <c r="J566" s="14">
        <v>1.4999999999999999E-2</v>
      </c>
      <c r="K566" s="15" t="str">
        <f t="shared" si="81"/>
        <v/>
      </c>
      <c r="L566" s="16">
        <f t="shared" si="85"/>
        <v>0</v>
      </c>
      <c r="M566" s="13" t="str">
        <f t="shared" si="80"/>
        <v/>
      </c>
      <c r="N566" s="17" t="str">
        <f t="shared" si="86"/>
        <v/>
      </c>
      <c r="O566" s="32" t="str">
        <f t="shared" si="87"/>
        <v/>
      </c>
    </row>
    <row r="567" spans="1:15" hidden="1">
      <c r="A567" s="19" t="s">
        <v>539</v>
      </c>
      <c r="B567" s="10">
        <v>37700</v>
      </c>
      <c r="C567" s="17"/>
      <c r="D567" s="13" t="str">
        <f t="shared" si="82"/>
        <v/>
      </c>
      <c r="E567" s="31"/>
      <c r="F567" s="13" t="str">
        <f t="shared" si="83"/>
        <v/>
      </c>
      <c r="G567" s="22">
        <v>3.5000000000000003E-2</v>
      </c>
      <c r="H567" s="13" t="str">
        <f t="shared" si="84"/>
        <v/>
      </c>
      <c r="I567" s="13"/>
      <c r="J567" s="14">
        <v>1.4999999999999999E-2</v>
      </c>
      <c r="K567" s="15" t="str">
        <f t="shared" si="81"/>
        <v/>
      </c>
      <c r="L567" s="16">
        <f t="shared" si="85"/>
        <v>0</v>
      </c>
      <c r="M567" s="13" t="str">
        <f t="shared" si="80"/>
        <v/>
      </c>
      <c r="N567" s="17" t="str">
        <f t="shared" si="86"/>
        <v/>
      </c>
      <c r="O567" s="32" t="str">
        <f t="shared" si="87"/>
        <v/>
      </c>
    </row>
    <row r="568" spans="1:15" hidden="1">
      <c r="A568" s="19" t="s">
        <v>540</v>
      </c>
      <c r="B568" s="10">
        <v>37500</v>
      </c>
      <c r="C568" s="17"/>
      <c r="D568" s="13" t="str">
        <f t="shared" si="82"/>
        <v/>
      </c>
      <c r="E568" s="31"/>
      <c r="F568" s="13" t="str">
        <f t="shared" si="83"/>
        <v/>
      </c>
      <c r="G568" s="22">
        <v>3.5000000000000003E-2</v>
      </c>
      <c r="H568" s="13" t="str">
        <f t="shared" si="84"/>
        <v/>
      </c>
      <c r="I568" s="13"/>
      <c r="J568" s="14">
        <v>1.4999999999999999E-2</v>
      </c>
      <c r="K568" s="15" t="str">
        <f t="shared" si="81"/>
        <v/>
      </c>
      <c r="L568" s="16">
        <f t="shared" si="85"/>
        <v>0</v>
      </c>
      <c r="M568" s="13" t="str">
        <f t="shared" si="80"/>
        <v/>
      </c>
      <c r="N568" s="17" t="str">
        <f t="shared" si="86"/>
        <v/>
      </c>
      <c r="O568" s="32" t="str">
        <f t="shared" si="87"/>
        <v/>
      </c>
    </row>
    <row r="569" spans="1:15" hidden="1">
      <c r="A569" s="19"/>
      <c r="C569" s="17"/>
      <c r="D569" s="13" t="str">
        <f t="shared" si="82"/>
        <v/>
      </c>
      <c r="E569" s="31"/>
      <c r="F569" s="13" t="str">
        <f t="shared" si="83"/>
        <v/>
      </c>
      <c r="G569" s="22">
        <v>3.5000000000000003E-2</v>
      </c>
      <c r="H569" s="13" t="str">
        <f t="shared" si="84"/>
        <v/>
      </c>
      <c r="I569" s="13"/>
      <c r="J569" s="14">
        <v>1.4999999999999999E-2</v>
      </c>
      <c r="K569" s="15" t="str">
        <f t="shared" si="81"/>
        <v/>
      </c>
      <c r="L569" s="16">
        <f t="shared" si="85"/>
        <v>0</v>
      </c>
      <c r="M569" s="13" t="str">
        <f t="shared" si="80"/>
        <v/>
      </c>
      <c r="N569" s="17" t="str">
        <f t="shared" si="86"/>
        <v/>
      </c>
      <c r="O569" s="32" t="str">
        <f t="shared" si="87"/>
        <v/>
      </c>
    </row>
    <row r="570" spans="1:15" hidden="1">
      <c r="A570" s="19" t="s">
        <v>541</v>
      </c>
      <c r="B570" s="10">
        <v>31100</v>
      </c>
      <c r="C570" s="17"/>
      <c r="D570" s="13" t="str">
        <f t="shared" si="82"/>
        <v/>
      </c>
      <c r="E570" s="31"/>
      <c r="F570" s="13" t="str">
        <f t="shared" si="83"/>
        <v/>
      </c>
      <c r="G570" s="22">
        <v>3.5000000000000003E-2</v>
      </c>
      <c r="H570" s="13" t="str">
        <f t="shared" si="84"/>
        <v/>
      </c>
      <c r="I570" s="13"/>
      <c r="J570" s="14">
        <v>1.4999999999999999E-2</v>
      </c>
      <c r="K570" s="15" t="str">
        <f t="shared" si="81"/>
        <v/>
      </c>
      <c r="L570" s="16">
        <f t="shared" si="85"/>
        <v>0</v>
      </c>
      <c r="M570" s="13" t="str">
        <f t="shared" si="80"/>
        <v/>
      </c>
      <c r="N570" s="17" t="str">
        <f t="shared" si="86"/>
        <v/>
      </c>
      <c r="O570" s="32" t="str">
        <f t="shared" si="87"/>
        <v/>
      </c>
    </row>
    <row r="571" spans="1:15" hidden="1">
      <c r="A571" s="19" t="s">
        <v>541</v>
      </c>
      <c r="B571" s="10">
        <v>31200</v>
      </c>
      <c r="C571" s="17"/>
      <c r="D571" s="13" t="str">
        <f t="shared" si="82"/>
        <v/>
      </c>
      <c r="E571" s="31"/>
      <c r="F571" s="13" t="str">
        <f t="shared" si="83"/>
        <v/>
      </c>
      <c r="G571" s="22">
        <v>3.5000000000000003E-2</v>
      </c>
      <c r="H571" s="13" t="str">
        <f t="shared" si="84"/>
        <v/>
      </c>
      <c r="I571" s="13"/>
      <c r="J571" s="14">
        <v>1.4999999999999999E-2</v>
      </c>
      <c r="K571" s="15" t="str">
        <f t="shared" si="81"/>
        <v/>
      </c>
      <c r="L571" s="16">
        <f t="shared" si="85"/>
        <v>0</v>
      </c>
      <c r="M571" s="13" t="str">
        <f t="shared" si="80"/>
        <v/>
      </c>
      <c r="N571" s="17" t="str">
        <f t="shared" si="86"/>
        <v/>
      </c>
      <c r="O571" s="32" t="str">
        <f t="shared" si="87"/>
        <v/>
      </c>
    </row>
    <row r="572" spans="1:15" hidden="1">
      <c r="A572" s="19" t="s">
        <v>542</v>
      </c>
      <c r="B572" s="10">
        <v>31200</v>
      </c>
      <c r="C572" s="17"/>
      <c r="D572" s="13" t="str">
        <f t="shared" si="82"/>
        <v/>
      </c>
      <c r="E572" s="31"/>
      <c r="F572" s="13" t="str">
        <f t="shared" si="83"/>
        <v/>
      </c>
      <c r="G572" s="22">
        <v>3.5000000000000003E-2</v>
      </c>
      <c r="H572" s="13" t="str">
        <f t="shared" si="84"/>
        <v/>
      </c>
      <c r="I572" s="13"/>
      <c r="J572" s="14">
        <v>1.4999999999999999E-2</v>
      </c>
      <c r="K572" s="15" t="str">
        <f t="shared" si="81"/>
        <v/>
      </c>
      <c r="L572" s="16">
        <f t="shared" si="85"/>
        <v>0</v>
      </c>
      <c r="M572" s="13" t="str">
        <f t="shared" si="80"/>
        <v/>
      </c>
      <c r="N572" s="17" t="str">
        <f t="shared" si="86"/>
        <v/>
      </c>
      <c r="O572" s="32" t="str">
        <f t="shared" si="87"/>
        <v/>
      </c>
    </row>
    <row r="573" spans="1:15" hidden="1">
      <c r="A573" s="19" t="s">
        <v>543</v>
      </c>
      <c r="B573" s="10">
        <v>31200</v>
      </c>
      <c r="C573" s="17"/>
      <c r="D573" s="13" t="str">
        <f t="shared" si="82"/>
        <v/>
      </c>
      <c r="E573" s="31"/>
      <c r="F573" s="13" t="str">
        <f t="shared" si="83"/>
        <v/>
      </c>
      <c r="G573" s="22">
        <v>3.5000000000000003E-2</v>
      </c>
      <c r="H573" s="13" t="str">
        <f t="shared" si="84"/>
        <v/>
      </c>
      <c r="I573" s="13"/>
      <c r="J573" s="14">
        <v>1.4999999999999999E-2</v>
      </c>
      <c r="K573" s="15" t="str">
        <f t="shared" si="81"/>
        <v/>
      </c>
      <c r="L573" s="16">
        <f t="shared" si="85"/>
        <v>0</v>
      </c>
      <c r="M573" s="13" t="str">
        <f t="shared" si="80"/>
        <v/>
      </c>
      <c r="N573" s="17" t="str">
        <f t="shared" si="86"/>
        <v/>
      </c>
      <c r="O573" s="32" t="str">
        <f t="shared" si="87"/>
        <v/>
      </c>
    </row>
    <row r="574" spans="1:15" hidden="1">
      <c r="A574" s="19" t="s">
        <v>544</v>
      </c>
      <c r="B574" s="10">
        <v>31200</v>
      </c>
      <c r="C574" s="17"/>
      <c r="D574" s="13" t="str">
        <f t="shared" si="82"/>
        <v/>
      </c>
      <c r="E574" s="31"/>
      <c r="F574" s="13" t="str">
        <f t="shared" si="83"/>
        <v/>
      </c>
      <c r="G574" s="22">
        <v>3.5000000000000003E-2</v>
      </c>
      <c r="H574" s="13" t="str">
        <f t="shared" si="84"/>
        <v/>
      </c>
      <c r="I574" s="13"/>
      <c r="J574" s="14">
        <v>1.4999999999999999E-2</v>
      </c>
      <c r="K574" s="15" t="str">
        <f t="shared" si="81"/>
        <v/>
      </c>
      <c r="L574" s="16">
        <f t="shared" si="85"/>
        <v>0</v>
      </c>
      <c r="M574" s="13" t="str">
        <f t="shared" si="80"/>
        <v/>
      </c>
      <c r="N574" s="17" t="str">
        <f t="shared" si="86"/>
        <v/>
      </c>
      <c r="O574" s="32" t="str">
        <f t="shared" si="87"/>
        <v/>
      </c>
    </row>
    <row r="575" spans="1:15" hidden="1">
      <c r="A575" s="19" t="s">
        <v>545</v>
      </c>
      <c r="B575" s="10">
        <v>32600</v>
      </c>
      <c r="C575" s="17"/>
      <c r="D575" s="13" t="str">
        <f t="shared" si="82"/>
        <v/>
      </c>
      <c r="E575" s="31"/>
      <c r="F575" s="13" t="str">
        <f t="shared" si="83"/>
        <v/>
      </c>
      <c r="G575" s="22">
        <v>3.5000000000000003E-2</v>
      </c>
      <c r="H575" s="13" t="str">
        <f t="shared" si="84"/>
        <v/>
      </c>
      <c r="I575" s="13"/>
      <c r="J575" s="14">
        <v>1.4999999999999999E-2</v>
      </c>
      <c r="K575" s="15" t="str">
        <f t="shared" si="81"/>
        <v/>
      </c>
      <c r="L575" s="16">
        <f t="shared" si="85"/>
        <v>0</v>
      </c>
      <c r="M575" s="13" t="str">
        <f t="shared" si="80"/>
        <v/>
      </c>
      <c r="N575" s="17" t="str">
        <f t="shared" si="86"/>
        <v/>
      </c>
      <c r="O575" s="32" t="str">
        <f t="shared" si="87"/>
        <v/>
      </c>
    </row>
    <row r="576" spans="1:15" hidden="1">
      <c r="A576" s="19" t="s">
        <v>546</v>
      </c>
      <c r="B576" s="10">
        <v>32600</v>
      </c>
      <c r="C576" s="17"/>
      <c r="D576" s="13" t="str">
        <f t="shared" si="82"/>
        <v/>
      </c>
      <c r="E576" s="31"/>
      <c r="F576" s="13" t="str">
        <f t="shared" si="83"/>
        <v/>
      </c>
      <c r="G576" s="22">
        <v>3.5000000000000003E-2</v>
      </c>
      <c r="H576" s="13" t="str">
        <f t="shared" si="84"/>
        <v/>
      </c>
      <c r="I576" s="13"/>
      <c r="J576" s="14">
        <v>1.4999999999999999E-2</v>
      </c>
      <c r="K576" s="15" t="str">
        <f t="shared" si="81"/>
        <v/>
      </c>
      <c r="L576" s="16">
        <f t="shared" si="85"/>
        <v>0</v>
      </c>
      <c r="M576" s="13" t="str">
        <f t="shared" si="80"/>
        <v/>
      </c>
      <c r="N576" s="17" t="str">
        <f t="shared" si="86"/>
        <v/>
      </c>
      <c r="O576" s="32" t="str">
        <f t="shared" si="87"/>
        <v/>
      </c>
    </row>
    <row r="577" spans="1:15" hidden="1">
      <c r="A577" s="19" t="s">
        <v>547</v>
      </c>
      <c r="B577" s="10">
        <v>32600</v>
      </c>
      <c r="C577" s="17"/>
      <c r="D577" s="13" t="str">
        <f t="shared" si="82"/>
        <v/>
      </c>
      <c r="E577" s="31"/>
      <c r="F577" s="13" t="str">
        <f t="shared" si="83"/>
        <v/>
      </c>
      <c r="G577" s="22">
        <v>3.5000000000000003E-2</v>
      </c>
      <c r="H577" s="13" t="str">
        <f t="shared" si="84"/>
        <v/>
      </c>
      <c r="I577" s="13"/>
      <c r="J577" s="14">
        <v>1.4999999999999999E-2</v>
      </c>
      <c r="K577" s="15" t="str">
        <f t="shared" si="81"/>
        <v/>
      </c>
      <c r="L577" s="16">
        <f t="shared" si="85"/>
        <v>0</v>
      </c>
      <c r="M577" s="13" t="str">
        <f t="shared" si="80"/>
        <v/>
      </c>
      <c r="N577" s="17" t="str">
        <f t="shared" si="86"/>
        <v/>
      </c>
      <c r="O577" s="32" t="str">
        <f t="shared" si="87"/>
        <v/>
      </c>
    </row>
    <row r="578" spans="1:15" hidden="1">
      <c r="A578" s="19"/>
      <c r="C578" s="17"/>
      <c r="D578" s="13" t="str">
        <f t="shared" si="82"/>
        <v/>
      </c>
      <c r="E578" s="31"/>
      <c r="F578" s="13" t="str">
        <f t="shared" si="83"/>
        <v/>
      </c>
      <c r="G578" s="22">
        <v>3.5000000000000003E-2</v>
      </c>
      <c r="H578" s="13" t="str">
        <f t="shared" si="84"/>
        <v/>
      </c>
      <c r="I578" s="13"/>
      <c r="J578" s="14">
        <v>1.4999999999999999E-2</v>
      </c>
      <c r="K578" s="15" t="str">
        <f t="shared" si="81"/>
        <v/>
      </c>
      <c r="L578" s="16">
        <f t="shared" si="85"/>
        <v>0</v>
      </c>
      <c r="M578" s="13" t="str">
        <f t="shared" ref="M578:M641" si="88">IFERROR((C578-D578)*1.93%," ")</f>
        <v/>
      </c>
      <c r="N578" s="17" t="str">
        <f t="shared" si="86"/>
        <v/>
      </c>
      <c r="O578" s="32" t="str">
        <f t="shared" si="87"/>
        <v/>
      </c>
    </row>
    <row r="579" spans="1:15" hidden="1">
      <c r="A579" s="19" t="s">
        <v>548</v>
      </c>
      <c r="B579" s="10">
        <v>42200</v>
      </c>
      <c r="C579" s="17"/>
      <c r="D579" s="13" t="str">
        <f t="shared" si="82"/>
        <v/>
      </c>
      <c r="E579" s="31"/>
      <c r="F579" s="13" t="str">
        <f t="shared" si="83"/>
        <v/>
      </c>
      <c r="G579" s="22">
        <v>3.5000000000000003E-2</v>
      </c>
      <c r="H579" s="13" t="str">
        <f t="shared" si="84"/>
        <v/>
      </c>
      <c r="I579" s="13"/>
      <c r="J579" s="14">
        <v>1.4999999999999999E-2</v>
      </c>
      <c r="K579" s="15" t="str">
        <f t="shared" si="81"/>
        <v/>
      </c>
      <c r="L579" s="16">
        <f t="shared" si="85"/>
        <v>0</v>
      </c>
      <c r="M579" s="13" t="str">
        <f t="shared" si="88"/>
        <v/>
      </c>
      <c r="N579" s="17" t="str">
        <f t="shared" si="86"/>
        <v/>
      </c>
      <c r="O579" s="32" t="str">
        <f t="shared" si="87"/>
        <v/>
      </c>
    </row>
    <row r="580" spans="1:15" hidden="1">
      <c r="A580" s="19" t="s">
        <v>549</v>
      </c>
      <c r="B580" s="10">
        <v>43600</v>
      </c>
      <c r="C580" s="17"/>
      <c r="D580" s="13" t="str">
        <f t="shared" si="82"/>
        <v/>
      </c>
      <c r="E580" s="31"/>
      <c r="F580" s="13" t="str">
        <f t="shared" si="83"/>
        <v/>
      </c>
      <c r="G580" s="22">
        <v>3.5000000000000003E-2</v>
      </c>
      <c r="H580" s="13" t="str">
        <f t="shared" si="84"/>
        <v/>
      </c>
      <c r="I580" s="13"/>
      <c r="J580" s="14">
        <v>1.4999999999999999E-2</v>
      </c>
      <c r="K580" s="15" t="str">
        <f t="shared" si="81"/>
        <v/>
      </c>
      <c r="L580" s="16">
        <f t="shared" si="85"/>
        <v>0</v>
      </c>
      <c r="M580" s="13" t="str">
        <f t="shared" si="88"/>
        <v/>
      </c>
      <c r="N580" s="17" t="str">
        <f t="shared" si="86"/>
        <v/>
      </c>
      <c r="O580" s="32" t="str">
        <f t="shared" si="87"/>
        <v/>
      </c>
    </row>
    <row r="581" spans="1:15" hidden="1">
      <c r="A581" s="19" t="s">
        <v>550</v>
      </c>
      <c r="B581" s="10">
        <v>43600</v>
      </c>
      <c r="C581" s="17"/>
      <c r="D581" s="13" t="str">
        <f t="shared" si="82"/>
        <v/>
      </c>
      <c r="E581" s="31"/>
      <c r="F581" s="13" t="str">
        <f t="shared" si="83"/>
        <v/>
      </c>
      <c r="G581" s="22">
        <v>3.5000000000000003E-2</v>
      </c>
      <c r="H581" s="13" t="str">
        <f t="shared" si="84"/>
        <v/>
      </c>
      <c r="I581" s="13"/>
      <c r="J581" s="14">
        <v>1.4999999999999999E-2</v>
      </c>
      <c r="K581" s="15" t="str">
        <f t="shared" si="81"/>
        <v/>
      </c>
      <c r="L581" s="16">
        <f t="shared" si="85"/>
        <v>0</v>
      </c>
      <c r="M581" s="13" t="str">
        <f t="shared" si="88"/>
        <v/>
      </c>
      <c r="N581" s="17" t="str">
        <f t="shared" si="86"/>
        <v/>
      </c>
      <c r="O581" s="32" t="str">
        <f t="shared" si="87"/>
        <v/>
      </c>
    </row>
    <row r="582" spans="1:15" hidden="1">
      <c r="A582" s="19" t="s">
        <v>551</v>
      </c>
      <c r="B582" s="10">
        <v>48500</v>
      </c>
      <c r="C582" s="17"/>
      <c r="D582" s="13" t="str">
        <f t="shared" si="82"/>
        <v/>
      </c>
      <c r="E582" s="31"/>
      <c r="F582" s="13" t="str">
        <f t="shared" si="83"/>
        <v/>
      </c>
      <c r="G582" s="22">
        <v>3.5000000000000003E-2</v>
      </c>
      <c r="H582" s="13" t="str">
        <f t="shared" si="84"/>
        <v/>
      </c>
      <c r="I582" s="13"/>
      <c r="J582" s="14">
        <v>1.4999999999999999E-2</v>
      </c>
      <c r="K582" s="15" t="str">
        <f t="shared" si="81"/>
        <v/>
      </c>
      <c r="L582" s="16">
        <f t="shared" si="85"/>
        <v>0</v>
      </c>
      <c r="M582" s="13" t="str">
        <f t="shared" si="88"/>
        <v/>
      </c>
      <c r="N582" s="17" t="str">
        <f t="shared" si="86"/>
        <v/>
      </c>
      <c r="O582" s="32" t="str">
        <f t="shared" si="87"/>
        <v/>
      </c>
    </row>
    <row r="583" spans="1:15" hidden="1">
      <c r="A583" s="19" t="s">
        <v>552</v>
      </c>
      <c r="B583" s="10">
        <v>48500</v>
      </c>
      <c r="C583" s="17"/>
      <c r="D583" s="13" t="str">
        <f t="shared" si="82"/>
        <v/>
      </c>
      <c r="E583" s="31"/>
      <c r="F583" s="13" t="str">
        <f t="shared" si="83"/>
        <v/>
      </c>
      <c r="G583" s="22">
        <v>3.5000000000000003E-2</v>
      </c>
      <c r="H583" s="13" t="str">
        <f t="shared" si="84"/>
        <v/>
      </c>
      <c r="I583" s="13"/>
      <c r="J583" s="14">
        <v>1.4999999999999999E-2</v>
      </c>
      <c r="K583" s="15" t="str">
        <f t="shared" si="81"/>
        <v/>
      </c>
      <c r="L583" s="16">
        <f t="shared" si="85"/>
        <v>0</v>
      </c>
      <c r="M583" s="13" t="str">
        <f t="shared" si="88"/>
        <v/>
      </c>
      <c r="N583" s="17" t="str">
        <f t="shared" si="86"/>
        <v/>
      </c>
      <c r="O583" s="32" t="str">
        <f t="shared" si="87"/>
        <v/>
      </c>
    </row>
    <row r="584" spans="1:15" hidden="1">
      <c r="A584" s="19"/>
      <c r="C584" s="17"/>
      <c r="D584" s="13" t="str">
        <f t="shared" si="82"/>
        <v/>
      </c>
      <c r="E584" s="31"/>
      <c r="F584" s="13" t="str">
        <f t="shared" si="83"/>
        <v/>
      </c>
      <c r="G584" s="22">
        <v>3.5000000000000003E-2</v>
      </c>
      <c r="H584" s="13" t="str">
        <f t="shared" si="84"/>
        <v/>
      </c>
      <c r="I584" s="13"/>
      <c r="J584" s="14">
        <v>1.4999999999999999E-2</v>
      </c>
      <c r="K584" s="15" t="str">
        <f t="shared" si="81"/>
        <v/>
      </c>
      <c r="L584" s="16">
        <f t="shared" si="85"/>
        <v>0</v>
      </c>
      <c r="M584" s="13" t="str">
        <f t="shared" si="88"/>
        <v/>
      </c>
      <c r="N584" s="17" t="str">
        <f t="shared" si="86"/>
        <v/>
      </c>
      <c r="O584" s="32" t="str">
        <f t="shared" si="87"/>
        <v/>
      </c>
    </row>
    <row r="585" spans="1:15" hidden="1">
      <c r="A585" s="19" t="s">
        <v>553</v>
      </c>
      <c r="B585" s="10">
        <v>57400</v>
      </c>
      <c r="C585" s="17"/>
      <c r="D585" s="13" t="str">
        <f t="shared" si="82"/>
        <v/>
      </c>
      <c r="E585" s="31"/>
      <c r="F585" s="13" t="str">
        <f t="shared" si="83"/>
        <v/>
      </c>
      <c r="G585" s="22">
        <v>3.5000000000000003E-2</v>
      </c>
      <c r="H585" s="13" t="str">
        <f t="shared" si="84"/>
        <v/>
      </c>
      <c r="I585" s="13"/>
      <c r="J585" s="14">
        <v>1.4999999999999999E-2</v>
      </c>
      <c r="K585" s="15" t="str">
        <f t="shared" si="81"/>
        <v/>
      </c>
      <c r="L585" s="16">
        <f t="shared" si="85"/>
        <v>0</v>
      </c>
      <c r="M585" s="13" t="str">
        <f t="shared" si="88"/>
        <v/>
      </c>
      <c r="N585" s="17" t="str">
        <f t="shared" si="86"/>
        <v/>
      </c>
      <c r="O585" s="32" t="str">
        <f t="shared" si="87"/>
        <v/>
      </c>
    </row>
    <row r="586" spans="1:15" hidden="1">
      <c r="A586" s="19" t="s">
        <v>554</v>
      </c>
      <c r="B586" s="10">
        <v>57400</v>
      </c>
      <c r="C586" s="17"/>
      <c r="D586" s="13" t="str">
        <f t="shared" si="82"/>
        <v/>
      </c>
      <c r="E586" s="31"/>
      <c r="F586" s="13" t="str">
        <f t="shared" si="83"/>
        <v/>
      </c>
      <c r="G586" s="22">
        <v>3.5000000000000003E-2</v>
      </c>
      <c r="H586" s="13" t="str">
        <f t="shared" si="84"/>
        <v/>
      </c>
      <c r="I586" s="13"/>
      <c r="J586" s="14">
        <v>1.4999999999999999E-2</v>
      </c>
      <c r="K586" s="15" t="str">
        <f t="shared" si="81"/>
        <v/>
      </c>
      <c r="L586" s="16">
        <f t="shared" si="85"/>
        <v>0</v>
      </c>
      <c r="M586" s="13" t="str">
        <f t="shared" si="88"/>
        <v/>
      </c>
      <c r="N586" s="17" t="str">
        <f t="shared" si="86"/>
        <v/>
      </c>
      <c r="O586" s="32" t="str">
        <f t="shared" si="87"/>
        <v/>
      </c>
    </row>
    <row r="587" spans="1:15" hidden="1">
      <c r="A587" s="19" t="s">
        <v>555</v>
      </c>
      <c r="B587" s="10">
        <v>57400</v>
      </c>
      <c r="C587" s="17"/>
      <c r="D587" s="13" t="str">
        <f t="shared" si="82"/>
        <v/>
      </c>
      <c r="E587" s="31"/>
      <c r="F587" s="13" t="str">
        <f t="shared" si="83"/>
        <v/>
      </c>
      <c r="G587" s="22">
        <v>3.5000000000000003E-2</v>
      </c>
      <c r="H587" s="13" t="str">
        <f t="shared" si="84"/>
        <v/>
      </c>
      <c r="I587" s="13"/>
      <c r="J587" s="14">
        <v>1.4999999999999999E-2</v>
      </c>
      <c r="K587" s="15" t="str">
        <f t="shared" si="81"/>
        <v/>
      </c>
      <c r="L587" s="16">
        <f t="shared" si="85"/>
        <v>0</v>
      </c>
      <c r="M587" s="13" t="str">
        <f t="shared" si="88"/>
        <v/>
      </c>
      <c r="N587" s="17" t="str">
        <f t="shared" si="86"/>
        <v/>
      </c>
      <c r="O587" s="32" t="str">
        <f t="shared" si="87"/>
        <v/>
      </c>
    </row>
    <row r="588" spans="1:15" hidden="1">
      <c r="A588" s="19" t="s">
        <v>556</v>
      </c>
      <c r="B588" s="10">
        <v>62400</v>
      </c>
      <c r="C588" s="17"/>
      <c r="D588" s="13" t="str">
        <f t="shared" si="82"/>
        <v/>
      </c>
      <c r="E588" s="31"/>
      <c r="F588" s="13" t="str">
        <f t="shared" si="83"/>
        <v/>
      </c>
      <c r="G588" s="22">
        <v>3.5000000000000003E-2</v>
      </c>
      <c r="H588" s="13" t="str">
        <f t="shared" si="84"/>
        <v/>
      </c>
      <c r="I588" s="13"/>
      <c r="J588" s="14">
        <v>1.4999999999999999E-2</v>
      </c>
      <c r="K588" s="15" t="str">
        <f t="shared" si="81"/>
        <v/>
      </c>
      <c r="L588" s="16">
        <f t="shared" si="85"/>
        <v>0</v>
      </c>
      <c r="M588" s="13" t="str">
        <f t="shared" si="88"/>
        <v/>
      </c>
      <c r="N588" s="17" t="str">
        <f t="shared" si="86"/>
        <v/>
      </c>
      <c r="O588" s="32" t="str">
        <f t="shared" si="87"/>
        <v/>
      </c>
    </row>
    <row r="589" spans="1:15" hidden="1">
      <c r="A589" s="19" t="s">
        <v>557</v>
      </c>
      <c r="B589" s="10">
        <v>62400</v>
      </c>
      <c r="C589" s="17"/>
      <c r="D589" s="13" t="str">
        <f t="shared" si="82"/>
        <v/>
      </c>
      <c r="E589" s="31"/>
      <c r="F589" s="13" t="str">
        <f t="shared" si="83"/>
        <v/>
      </c>
      <c r="G589" s="22">
        <v>3.5000000000000003E-2</v>
      </c>
      <c r="H589" s="13" t="str">
        <f t="shared" si="84"/>
        <v/>
      </c>
      <c r="I589" s="13"/>
      <c r="J589" s="14">
        <v>1.4999999999999999E-2</v>
      </c>
      <c r="K589" s="15" t="str">
        <f t="shared" si="81"/>
        <v/>
      </c>
      <c r="L589" s="16">
        <f t="shared" si="85"/>
        <v>0</v>
      </c>
      <c r="M589" s="13" t="str">
        <f t="shared" si="88"/>
        <v/>
      </c>
      <c r="N589" s="17" t="str">
        <f t="shared" si="86"/>
        <v/>
      </c>
      <c r="O589" s="32" t="str">
        <f t="shared" si="87"/>
        <v/>
      </c>
    </row>
    <row r="590" spans="1:15" hidden="1">
      <c r="A590" s="19" t="s">
        <v>558</v>
      </c>
      <c r="B590" s="10">
        <v>62400</v>
      </c>
      <c r="C590" s="17"/>
      <c r="D590" s="13" t="str">
        <f t="shared" si="82"/>
        <v/>
      </c>
      <c r="E590" s="31"/>
      <c r="F590" s="13" t="str">
        <f t="shared" si="83"/>
        <v/>
      </c>
      <c r="G590" s="22">
        <v>3.5000000000000003E-2</v>
      </c>
      <c r="H590" s="13" t="str">
        <f t="shared" si="84"/>
        <v/>
      </c>
      <c r="I590" s="13"/>
      <c r="J590" s="14">
        <v>1.4999999999999999E-2</v>
      </c>
      <c r="K590" s="15" t="str">
        <f t="shared" si="81"/>
        <v/>
      </c>
      <c r="L590" s="16">
        <f t="shared" si="85"/>
        <v>0</v>
      </c>
      <c r="M590" s="13" t="str">
        <f t="shared" si="88"/>
        <v/>
      </c>
      <c r="N590" s="17" t="str">
        <f t="shared" si="86"/>
        <v/>
      </c>
      <c r="O590" s="32" t="str">
        <f t="shared" si="87"/>
        <v/>
      </c>
    </row>
    <row r="591" spans="1:15" hidden="1">
      <c r="A591" s="19"/>
      <c r="C591" s="17"/>
      <c r="D591" s="13" t="str">
        <f t="shared" si="82"/>
        <v/>
      </c>
      <c r="E591" s="31"/>
      <c r="F591" s="13" t="str">
        <f t="shared" si="83"/>
        <v/>
      </c>
      <c r="G591" s="22">
        <v>3.5000000000000003E-2</v>
      </c>
      <c r="H591" s="13" t="str">
        <f t="shared" si="84"/>
        <v/>
      </c>
      <c r="I591" s="13"/>
      <c r="J591" s="14">
        <v>1.4999999999999999E-2</v>
      </c>
      <c r="K591" s="15" t="str">
        <f t="shared" si="81"/>
        <v/>
      </c>
      <c r="L591" s="16">
        <f t="shared" si="85"/>
        <v>0</v>
      </c>
      <c r="M591" s="13" t="str">
        <f t="shared" si="88"/>
        <v/>
      </c>
      <c r="N591" s="17" t="str">
        <f t="shared" si="86"/>
        <v/>
      </c>
      <c r="O591" s="32" t="str">
        <f t="shared" si="87"/>
        <v/>
      </c>
    </row>
    <row r="592" spans="1:15" hidden="1">
      <c r="A592" s="19" t="s">
        <v>559</v>
      </c>
      <c r="B592" s="10">
        <v>90800</v>
      </c>
      <c r="C592" s="17"/>
      <c r="D592" s="13" t="str">
        <f t="shared" si="82"/>
        <v/>
      </c>
      <c r="E592" s="31"/>
      <c r="F592" s="13" t="str">
        <f t="shared" si="83"/>
        <v/>
      </c>
      <c r="G592" s="22">
        <v>3.5000000000000003E-2</v>
      </c>
      <c r="H592" s="13" t="str">
        <f t="shared" si="84"/>
        <v/>
      </c>
      <c r="I592" s="13"/>
      <c r="J592" s="14">
        <v>1.4999999999999999E-2</v>
      </c>
      <c r="K592" s="15" t="str">
        <f t="shared" si="81"/>
        <v/>
      </c>
      <c r="L592" s="16">
        <f t="shared" si="85"/>
        <v>0</v>
      </c>
      <c r="M592" s="13" t="str">
        <f t="shared" si="88"/>
        <v/>
      </c>
      <c r="N592" s="17" t="str">
        <f t="shared" si="86"/>
        <v/>
      </c>
      <c r="O592" s="32" t="str">
        <f t="shared" si="87"/>
        <v/>
      </c>
    </row>
    <row r="593" spans="1:15" hidden="1">
      <c r="A593" s="19" t="s">
        <v>560</v>
      </c>
      <c r="B593" s="10">
        <v>90900</v>
      </c>
      <c r="C593" s="17"/>
      <c r="D593" s="13" t="str">
        <f t="shared" si="82"/>
        <v/>
      </c>
      <c r="E593" s="31"/>
      <c r="F593" s="13" t="str">
        <f t="shared" si="83"/>
        <v/>
      </c>
      <c r="G593" s="22">
        <v>3.5000000000000003E-2</v>
      </c>
      <c r="H593" s="13" t="str">
        <f t="shared" si="84"/>
        <v/>
      </c>
      <c r="I593" s="13"/>
      <c r="J593" s="14">
        <v>1.4999999999999999E-2</v>
      </c>
      <c r="K593" s="15" t="str">
        <f t="shared" si="81"/>
        <v/>
      </c>
      <c r="L593" s="16">
        <f t="shared" si="85"/>
        <v>0</v>
      </c>
      <c r="M593" s="13" t="str">
        <f t="shared" si="88"/>
        <v/>
      </c>
      <c r="N593" s="17" t="str">
        <f t="shared" si="86"/>
        <v/>
      </c>
      <c r="O593" s="32" t="str">
        <f t="shared" si="87"/>
        <v/>
      </c>
    </row>
    <row r="594" spans="1:15" hidden="1">
      <c r="A594" s="19" t="s">
        <v>561</v>
      </c>
      <c r="B594" s="10">
        <v>92000</v>
      </c>
      <c r="C594" s="17"/>
      <c r="D594" s="13" t="str">
        <f t="shared" si="82"/>
        <v/>
      </c>
      <c r="E594" s="31"/>
      <c r="F594" s="13" t="str">
        <f t="shared" si="83"/>
        <v/>
      </c>
      <c r="G594" s="22">
        <v>3.5000000000000003E-2</v>
      </c>
      <c r="H594" s="13" t="str">
        <f t="shared" si="84"/>
        <v/>
      </c>
      <c r="I594" s="13"/>
      <c r="J594" s="14">
        <v>1.4999999999999999E-2</v>
      </c>
      <c r="K594" s="15" t="str">
        <f t="shared" si="81"/>
        <v/>
      </c>
      <c r="L594" s="16">
        <f t="shared" si="85"/>
        <v>0</v>
      </c>
      <c r="M594" s="13" t="str">
        <f t="shared" si="88"/>
        <v/>
      </c>
      <c r="N594" s="17" t="str">
        <f t="shared" si="86"/>
        <v/>
      </c>
      <c r="O594" s="32" t="str">
        <f t="shared" si="87"/>
        <v/>
      </c>
    </row>
    <row r="595" spans="1:15" hidden="1">
      <c r="A595" s="19" t="s">
        <v>562</v>
      </c>
      <c r="B595" s="10">
        <v>92300</v>
      </c>
      <c r="C595" s="17"/>
      <c r="D595" s="13" t="str">
        <f t="shared" si="82"/>
        <v/>
      </c>
      <c r="E595" s="31"/>
      <c r="F595" s="13" t="str">
        <f t="shared" si="83"/>
        <v/>
      </c>
      <c r="G595" s="22">
        <v>3.5000000000000003E-2</v>
      </c>
      <c r="H595" s="13" t="str">
        <f t="shared" si="84"/>
        <v/>
      </c>
      <c r="I595" s="13"/>
      <c r="J595" s="14">
        <v>1.4999999999999999E-2</v>
      </c>
      <c r="K595" s="15" t="str">
        <f t="shared" si="81"/>
        <v/>
      </c>
      <c r="L595" s="16">
        <f t="shared" si="85"/>
        <v>0</v>
      </c>
      <c r="M595" s="13" t="str">
        <f t="shared" si="88"/>
        <v/>
      </c>
      <c r="N595" s="17" t="str">
        <f t="shared" si="86"/>
        <v/>
      </c>
      <c r="O595" s="32" t="str">
        <f t="shared" si="87"/>
        <v/>
      </c>
    </row>
    <row r="596" spans="1:15" hidden="1">
      <c r="A596" t="s">
        <v>563</v>
      </c>
      <c r="D596" s="11" t="str">
        <f t="shared" si="82"/>
        <v/>
      </c>
      <c r="E596" s="14"/>
      <c r="F596" s="13" t="str">
        <f t="shared" si="83"/>
        <v/>
      </c>
      <c r="G596" s="22">
        <v>3.5000000000000003E-2</v>
      </c>
      <c r="H596" s="13" t="str">
        <f t="shared" si="84"/>
        <v/>
      </c>
      <c r="I596" s="11"/>
      <c r="J596" s="14">
        <v>1.4999999999999999E-2</v>
      </c>
      <c r="K596" s="15" t="str">
        <f t="shared" si="81"/>
        <v/>
      </c>
      <c r="L596" s="16">
        <f t="shared" si="85"/>
        <v>0</v>
      </c>
      <c r="M596" s="11" t="str">
        <f t="shared" si="88"/>
        <v/>
      </c>
      <c r="N596" s="17" t="str">
        <f t="shared" si="86"/>
        <v/>
      </c>
      <c r="O596" s="32" t="str">
        <f t="shared" si="87"/>
        <v/>
      </c>
    </row>
    <row r="597" spans="1:15" hidden="1">
      <c r="A597" t="s">
        <v>564</v>
      </c>
      <c r="B597" s="10">
        <v>10600</v>
      </c>
      <c r="D597" s="11" t="str">
        <f t="shared" si="82"/>
        <v/>
      </c>
      <c r="E597" s="14"/>
      <c r="F597" s="13" t="str">
        <f t="shared" si="83"/>
        <v/>
      </c>
      <c r="G597" s="22">
        <v>3.5000000000000003E-2</v>
      </c>
      <c r="H597" s="13" t="str">
        <f t="shared" si="84"/>
        <v/>
      </c>
      <c r="I597" s="11"/>
      <c r="J597" s="14">
        <v>1.4999999999999999E-2</v>
      </c>
      <c r="K597" s="15" t="str">
        <f t="shared" si="81"/>
        <v/>
      </c>
      <c r="L597" s="16">
        <f t="shared" si="85"/>
        <v>0</v>
      </c>
      <c r="M597" s="11" t="str">
        <f t="shared" si="88"/>
        <v/>
      </c>
      <c r="N597" s="17" t="str">
        <f t="shared" si="86"/>
        <v/>
      </c>
      <c r="O597" s="32" t="str">
        <f t="shared" si="87"/>
        <v/>
      </c>
    </row>
    <row r="598" spans="1:15" hidden="1">
      <c r="A598" s="19"/>
      <c r="D598" s="11" t="str">
        <f t="shared" si="82"/>
        <v/>
      </c>
      <c r="E598" s="14"/>
      <c r="F598" s="13" t="str">
        <f t="shared" si="83"/>
        <v/>
      </c>
      <c r="G598" s="22">
        <v>3.5000000000000003E-2</v>
      </c>
      <c r="H598" s="13" t="str">
        <f t="shared" si="84"/>
        <v/>
      </c>
      <c r="I598" s="11"/>
      <c r="J598" s="14">
        <v>1.4999999999999999E-2</v>
      </c>
      <c r="K598" s="15" t="str">
        <f t="shared" si="81"/>
        <v/>
      </c>
      <c r="L598" s="16">
        <f t="shared" si="85"/>
        <v>0</v>
      </c>
      <c r="M598" s="11" t="str">
        <f t="shared" si="88"/>
        <v/>
      </c>
      <c r="N598" s="17" t="str">
        <f t="shared" si="86"/>
        <v/>
      </c>
      <c r="O598" s="32" t="str">
        <f t="shared" si="87"/>
        <v/>
      </c>
    </row>
    <row r="599" spans="1:15" hidden="1">
      <c r="A599" t="s">
        <v>565</v>
      </c>
      <c r="B599" s="10">
        <v>9500</v>
      </c>
      <c r="D599" s="11" t="str">
        <f t="shared" si="82"/>
        <v/>
      </c>
      <c r="E599" s="14"/>
      <c r="F599" s="13" t="str">
        <f t="shared" si="83"/>
        <v/>
      </c>
      <c r="G599" s="22">
        <v>3.5000000000000003E-2</v>
      </c>
      <c r="H599" s="13" t="str">
        <f t="shared" si="84"/>
        <v/>
      </c>
      <c r="I599" s="11"/>
      <c r="J599" s="14">
        <v>1.4999999999999999E-2</v>
      </c>
      <c r="K599" s="15" t="str">
        <f t="shared" ref="K599:K662" si="89">IF(AND(C599&lt;&gt;"",J599&lt;&gt;""),C599*J599,"")</f>
        <v/>
      </c>
      <c r="L599" s="16">
        <f t="shared" si="85"/>
        <v>0</v>
      </c>
      <c r="M599" s="11" t="str">
        <f t="shared" si="88"/>
        <v/>
      </c>
      <c r="N599" s="17" t="str">
        <f t="shared" si="86"/>
        <v/>
      </c>
      <c r="O599" s="32" t="str">
        <f t="shared" si="87"/>
        <v/>
      </c>
    </row>
    <row r="600" spans="1:15" hidden="1">
      <c r="A600" t="s">
        <v>566</v>
      </c>
      <c r="B600" s="10">
        <v>11400</v>
      </c>
      <c r="D600" s="11" t="str">
        <f t="shared" si="82"/>
        <v/>
      </c>
      <c r="E600" s="14"/>
      <c r="F600" s="13" t="str">
        <f t="shared" si="83"/>
        <v/>
      </c>
      <c r="G600" s="22">
        <v>3.5000000000000003E-2</v>
      </c>
      <c r="H600" s="13" t="str">
        <f t="shared" si="84"/>
        <v/>
      </c>
      <c r="I600" s="11"/>
      <c r="J600" s="14">
        <v>1.4999999999999999E-2</v>
      </c>
      <c r="K600" s="15" t="str">
        <f t="shared" si="89"/>
        <v/>
      </c>
      <c r="L600" s="16">
        <f t="shared" si="85"/>
        <v>0</v>
      </c>
      <c r="M600" s="11" t="str">
        <f t="shared" si="88"/>
        <v/>
      </c>
      <c r="N600" s="17" t="str">
        <f t="shared" si="86"/>
        <v/>
      </c>
      <c r="O600" s="32" t="str">
        <f t="shared" si="87"/>
        <v/>
      </c>
    </row>
    <row r="601" spans="1:15" hidden="1">
      <c r="A601" s="19"/>
      <c r="D601" s="11" t="str">
        <f t="shared" si="82"/>
        <v/>
      </c>
      <c r="E601" s="14"/>
      <c r="F601" s="13" t="str">
        <f t="shared" si="83"/>
        <v/>
      </c>
      <c r="G601" s="22">
        <v>3.5000000000000003E-2</v>
      </c>
      <c r="H601" s="13" t="str">
        <f t="shared" si="84"/>
        <v/>
      </c>
      <c r="I601" s="11"/>
      <c r="J601" s="14">
        <v>1.4999999999999999E-2</v>
      </c>
      <c r="K601" s="15" t="str">
        <f t="shared" si="89"/>
        <v/>
      </c>
      <c r="L601" s="16">
        <f t="shared" si="85"/>
        <v>0</v>
      </c>
      <c r="M601" s="11" t="str">
        <f t="shared" si="88"/>
        <v/>
      </c>
      <c r="N601" s="17" t="str">
        <f t="shared" si="86"/>
        <v/>
      </c>
      <c r="O601" s="32" t="str">
        <f t="shared" si="87"/>
        <v/>
      </c>
    </row>
    <row r="602" spans="1:15" hidden="1">
      <c r="A602" t="s">
        <v>567</v>
      </c>
      <c r="B602" s="10">
        <v>13500</v>
      </c>
      <c r="D602" s="11" t="str">
        <f t="shared" si="82"/>
        <v/>
      </c>
      <c r="E602" s="14"/>
      <c r="F602" s="13" t="str">
        <f t="shared" si="83"/>
        <v/>
      </c>
      <c r="G602" s="22">
        <v>3.5000000000000003E-2</v>
      </c>
      <c r="H602" s="13" t="str">
        <f t="shared" si="84"/>
        <v/>
      </c>
      <c r="I602" s="11"/>
      <c r="J602" s="14">
        <v>1.4999999999999999E-2</v>
      </c>
      <c r="K602" s="15" t="str">
        <f t="shared" si="89"/>
        <v/>
      </c>
      <c r="L602" s="16">
        <f t="shared" si="85"/>
        <v>0</v>
      </c>
      <c r="M602" s="11" t="str">
        <f t="shared" si="88"/>
        <v/>
      </c>
      <c r="N602" s="17" t="str">
        <f t="shared" si="86"/>
        <v/>
      </c>
      <c r="O602" s="32" t="str">
        <f t="shared" si="87"/>
        <v/>
      </c>
    </row>
    <row r="603" spans="1:15" hidden="1">
      <c r="A603" t="s">
        <v>568</v>
      </c>
      <c r="B603" s="10">
        <v>15800</v>
      </c>
      <c r="D603" s="11" t="str">
        <f t="shared" si="82"/>
        <v/>
      </c>
      <c r="E603" s="14"/>
      <c r="F603" s="13" t="str">
        <f t="shared" si="83"/>
        <v/>
      </c>
      <c r="G603" s="22">
        <v>3.5000000000000003E-2</v>
      </c>
      <c r="H603" s="13" t="str">
        <f t="shared" si="84"/>
        <v/>
      </c>
      <c r="I603" s="11"/>
      <c r="J603" s="14">
        <v>1.4999999999999999E-2</v>
      </c>
      <c r="K603" s="15" t="str">
        <f t="shared" si="89"/>
        <v/>
      </c>
      <c r="L603" s="16">
        <f t="shared" si="85"/>
        <v>0</v>
      </c>
      <c r="M603" s="11" t="str">
        <f t="shared" si="88"/>
        <v/>
      </c>
      <c r="N603" s="17" t="str">
        <f t="shared" si="86"/>
        <v/>
      </c>
      <c r="O603" s="32" t="str">
        <f t="shared" si="87"/>
        <v/>
      </c>
    </row>
    <row r="604" spans="1:15" hidden="1">
      <c r="A604" t="s">
        <v>569</v>
      </c>
      <c r="B604" s="10">
        <v>15800</v>
      </c>
      <c r="D604" s="11" t="str">
        <f t="shared" si="82"/>
        <v/>
      </c>
      <c r="E604" s="14"/>
      <c r="F604" s="13" t="str">
        <f t="shared" si="83"/>
        <v/>
      </c>
      <c r="G604" s="22">
        <v>3.5000000000000003E-2</v>
      </c>
      <c r="H604" s="13" t="str">
        <f t="shared" si="84"/>
        <v/>
      </c>
      <c r="I604" s="11"/>
      <c r="J604" s="14">
        <v>1.4999999999999999E-2</v>
      </c>
      <c r="K604" s="15" t="str">
        <f t="shared" si="89"/>
        <v/>
      </c>
      <c r="L604" s="16">
        <f t="shared" si="85"/>
        <v>0</v>
      </c>
      <c r="M604" s="11" t="str">
        <f t="shared" si="88"/>
        <v/>
      </c>
      <c r="N604" s="17" t="str">
        <f t="shared" si="86"/>
        <v/>
      </c>
      <c r="O604" s="32" t="str">
        <f t="shared" si="87"/>
        <v/>
      </c>
    </row>
    <row r="605" spans="1:15" hidden="1">
      <c r="A605" t="s">
        <v>570</v>
      </c>
      <c r="B605" s="10">
        <v>15800</v>
      </c>
      <c r="D605" s="11" t="str">
        <f t="shared" si="82"/>
        <v/>
      </c>
      <c r="E605" s="14"/>
      <c r="F605" s="13" t="str">
        <f t="shared" si="83"/>
        <v/>
      </c>
      <c r="G605" s="22">
        <v>3.5000000000000003E-2</v>
      </c>
      <c r="H605" s="13" t="str">
        <f t="shared" si="84"/>
        <v/>
      </c>
      <c r="I605" s="11"/>
      <c r="J605" s="14">
        <v>1.4999999999999999E-2</v>
      </c>
      <c r="K605" s="15" t="str">
        <f t="shared" si="89"/>
        <v/>
      </c>
      <c r="L605" s="16">
        <f t="shared" si="85"/>
        <v>0</v>
      </c>
      <c r="M605" s="11" t="str">
        <f t="shared" si="88"/>
        <v/>
      </c>
      <c r="N605" s="17" t="str">
        <f t="shared" si="86"/>
        <v/>
      </c>
      <c r="O605" s="32" t="str">
        <f t="shared" si="87"/>
        <v/>
      </c>
    </row>
    <row r="606" spans="1:15" hidden="1">
      <c r="A606" s="19"/>
      <c r="D606" s="11" t="str">
        <f t="shared" si="82"/>
        <v/>
      </c>
      <c r="E606" s="14"/>
      <c r="F606" s="13" t="str">
        <f t="shared" si="83"/>
        <v/>
      </c>
      <c r="G606" s="22">
        <v>3.5000000000000003E-2</v>
      </c>
      <c r="H606" s="13" t="str">
        <f t="shared" si="84"/>
        <v/>
      </c>
      <c r="I606" s="11"/>
      <c r="J606" s="14">
        <v>1.4999999999999999E-2</v>
      </c>
      <c r="K606" s="15" t="str">
        <f t="shared" si="89"/>
        <v/>
      </c>
      <c r="L606" s="16">
        <f t="shared" si="85"/>
        <v>0</v>
      </c>
      <c r="M606" s="11" t="str">
        <f t="shared" si="88"/>
        <v/>
      </c>
      <c r="N606" s="17" t="str">
        <f t="shared" si="86"/>
        <v/>
      </c>
      <c r="O606" s="32" t="str">
        <f t="shared" si="87"/>
        <v/>
      </c>
    </row>
    <row r="607" spans="1:15" hidden="1">
      <c r="A607" t="s">
        <v>571</v>
      </c>
      <c r="B607" s="10">
        <v>15700</v>
      </c>
      <c r="D607" s="11" t="str">
        <f t="shared" si="82"/>
        <v/>
      </c>
      <c r="E607" s="14"/>
      <c r="F607" s="13" t="str">
        <f t="shared" si="83"/>
        <v/>
      </c>
      <c r="G607" s="22">
        <v>3.5000000000000003E-2</v>
      </c>
      <c r="H607" s="13" t="str">
        <f t="shared" si="84"/>
        <v/>
      </c>
      <c r="I607" s="11"/>
      <c r="J607" s="14">
        <v>1.4999999999999999E-2</v>
      </c>
      <c r="K607" s="15" t="str">
        <f t="shared" si="89"/>
        <v/>
      </c>
      <c r="L607" s="16">
        <f t="shared" si="85"/>
        <v>0</v>
      </c>
      <c r="M607" s="11" t="str">
        <f t="shared" si="88"/>
        <v/>
      </c>
      <c r="N607" s="17" t="str">
        <f t="shared" si="86"/>
        <v/>
      </c>
      <c r="O607" s="32" t="str">
        <f t="shared" si="87"/>
        <v/>
      </c>
    </row>
    <row r="608" spans="1:15" hidden="1">
      <c r="A608" t="s">
        <v>572</v>
      </c>
      <c r="B608" s="10">
        <v>15700</v>
      </c>
      <c r="D608" s="11" t="str">
        <f t="shared" si="82"/>
        <v/>
      </c>
      <c r="E608" s="14"/>
      <c r="F608" s="13" t="str">
        <f t="shared" si="83"/>
        <v/>
      </c>
      <c r="G608" s="22">
        <v>3.5000000000000003E-2</v>
      </c>
      <c r="H608" s="13" t="str">
        <f t="shared" si="84"/>
        <v/>
      </c>
      <c r="I608" s="11"/>
      <c r="J608" s="14">
        <v>1.4999999999999999E-2</v>
      </c>
      <c r="K608" s="15" t="str">
        <f t="shared" si="89"/>
        <v/>
      </c>
      <c r="L608" s="16">
        <f t="shared" si="85"/>
        <v>0</v>
      </c>
      <c r="M608" s="11" t="str">
        <f t="shared" si="88"/>
        <v/>
      </c>
      <c r="N608" s="17" t="str">
        <f t="shared" si="86"/>
        <v/>
      </c>
      <c r="O608" s="32" t="str">
        <f t="shared" si="87"/>
        <v/>
      </c>
    </row>
    <row r="609" spans="1:15" hidden="1">
      <c r="A609" s="19"/>
      <c r="D609" s="11" t="str">
        <f t="shared" si="82"/>
        <v/>
      </c>
      <c r="E609" s="14"/>
      <c r="F609" s="13" t="str">
        <f t="shared" si="83"/>
        <v/>
      </c>
      <c r="G609" s="22">
        <v>3.5000000000000003E-2</v>
      </c>
      <c r="H609" s="13" t="str">
        <f t="shared" si="84"/>
        <v/>
      </c>
      <c r="I609" s="11"/>
      <c r="J609" s="14">
        <v>1.4999999999999999E-2</v>
      </c>
      <c r="K609" s="15" t="str">
        <f t="shared" si="89"/>
        <v/>
      </c>
      <c r="L609" s="16">
        <f t="shared" si="85"/>
        <v>0</v>
      </c>
      <c r="M609" s="11" t="str">
        <f t="shared" si="88"/>
        <v/>
      </c>
      <c r="N609" s="17" t="str">
        <f t="shared" si="86"/>
        <v/>
      </c>
      <c r="O609" s="32" t="str">
        <f t="shared" si="87"/>
        <v/>
      </c>
    </row>
    <row r="610" spans="1:15" hidden="1">
      <c r="A610" t="s">
        <v>573</v>
      </c>
      <c r="B610" s="10">
        <v>22200</v>
      </c>
      <c r="D610" s="11" t="str">
        <f t="shared" si="82"/>
        <v/>
      </c>
      <c r="E610" s="14"/>
      <c r="F610" s="13" t="str">
        <f t="shared" si="83"/>
        <v/>
      </c>
      <c r="G610" s="22">
        <v>3.5000000000000003E-2</v>
      </c>
      <c r="H610" s="13" t="str">
        <f t="shared" si="84"/>
        <v/>
      </c>
      <c r="I610" s="11"/>
      <c r="J610" s="14">
        <v>1.4999999999999999E-2</v>
      </c>
      <c r="K610" s="15" t="str">
        <f t="shared" si="89"/>
        <v/>
      </c>
      <c r="L610" s="16">
        <f t="shared" si="85"/>
        <v>0</v>
      </c>
      <c r="M610" s="11" t="str">
        <f t="shared" si="88"/>
        <v/>
      </c>
      <c r="N610" s="17" t="str">
        <f t="shared" si="86"/>
        <v/>
      </c>
      <c r="O610" s="32" t="str">
        <f t="shared" si="87"/>
        <v/>
      </c>
    </row>
    <row r="611" spans="1:15" hidden="1">
      <c r="A611" t="s">
        <v>574</v>
      </c>
      <c r="B611" s="10">
        <v>22200</v>
      </c>
      <c r="D611" s="11" t="str">
        <f t="shared" si="82"/>
        <v/>
      </c>
      <c r="E611" s="14"/>
      <c r="F611" s="13" t="str">
        <f t="shared" si="83"/>
        <v/>
      </c>
      <c r="G611" s="22">
        <v>3.5000000000000003E-2</v>
      </c>
      <c r="H611" s="13" t="str">
        <f t="shared" si="84"/>
        <v/>
      </c>
      <c r="I611" s="11"/>
      <c r="J611" s="14">
        <v>1.4999999999999999E-2</v>
      </c>
      <c r="K611" s="15" t="str">
        <f t="shared" si="89"/>
        <v/>
      </c>
      <c r="L611" s="16">
        <f t="shared" si="85"/>
        <v>0</v>
      </c>
      <c r="M611" s="11" t="str">
        <f t="shared" si="88"/>
        <v/>
      </c>
      <c r="N611" s="17" t="str">
        <f t="shared" si="86"/>
        <v/>
      </c>
      <c r="O611" s="32" t="str">
        <f t="shared" si="87"/>
        <v/>
      </c>
    </row>
    <row r="612" spans="1:15" hidden="1">
      <c r="A612" t="s">
        <v>575</v>
      </c>
      <c r="B612" s="10">
        <v>22300</v>
      </c>
      <c r="D612" s="11" t="str">
        <f t="shared" si="82"/>
        <v/>
      </c>
      <c r="E612" s="14"/>
      <c r="F612" s="13" t="str">
        <f t="shared" si="83"/>
        <v/>
      </c>
      <c r="G612" s="22">
        <v>3.5000000000000003E-2</v>
      </c>
      <c r="H612" s="13" t="str">
        <f t="shared" si="84"/>
        <v/>
      </c>
      <c r="I612" s="11"/>
      <c r="J612" s="14">
        <v>1.4999999999999999E-2</v>
      </c>
      <c r="K612" s="15" t="str">
        <f t="shared" si="89"/>
        <v/>
      </c>
      <c r="L612" s="16">
        <f t="shared" si="85"/>
        <v>0</v>
      </c>
      <c r="M612" s="11" t="str">
        <f t="shared" si="88"/>
        <v/>
      </c>
      <c r="N612" s="17" t="str">
        <f t="shared" si="86"/>
        <v/>
      </c>
      <c r="O612" s="32" t="str">
        <f t="shared" si="87"/>
        <v/>
      </c>
    </row>
    <row r="613" spans="1:15" hidden="1">
      <c r="A613" s="19"/>
      <c r="D613" s="11" t="str">
        <f t="shared" si="82"/>
        <v/>
      </c>
      <c r="E613" s="14"/>
      <c r="F613" s="13" t="str">
        <f t="shared" si="83"/>
        <v/>
      </c>
      <c r="G613" s="22">
        <v>3.5000000000000003E-2</v>
      </c>
      <c r="H613" s="13" t="str">
        <f t="shared" si="84"/>
        <v/>
      </c>
      <c r="I613" s="11"/>
      <c r="J613" s="14">
        <v>1.4999999999999999E-2</v>
      </c>
      <c r="K613" s="15" t="str">
        <f t="shared" si="89"/>
        <v/>
      </c>
      <c r="L613" s="16">
        <f t="shared" si="85"/>
        <v>0</v>
      </c>
      <c r="M613" s="11" t="str">
        <f t="shared" si="88"/>
        <v/>
      </c>
      <c r="N613" s="17" t="str">
        <f t="shared" si="86"/>
        <v/>
      </c>
      <c r="O613" s="32" t="str">
        <f t="shared" si="87"/>
        <v/>
      </c>
    </row>
    <row r="614" spans="1:15" hidden="1">
      <c r="A614" t="s">
        <v>576</v>
      </c>
      <c r="B614" s="10">
        <v>18800</v>
      </c>
      <c r="D614" s="11" t="str">
        <f t="shared" si="82"/>
        <v/>
      </c>
      <c r="E614" s="14"/>
      <c r="F614" s="13" t="str">
        <f t="shared" si="83"/>
        <v/>
      </c>
      <c r="G614" s="22">
        <v>3.5000000000000003E-2</v>
      </c>
      <c r="H614" s="13" t="str">
        <f t="shared" si="84"/>
        <v/>
      </c>
      <c r="I614" s="11"/>
      <c r="J614" s="14">
        <v>1.4999999999999999E-2</v>
      </c>
      <c r="K614" s="15" t="str">
        <f t="shared" si="89"/>
        <v/>
      </c>
      <c r="L614" s="16">
        <f t="shared" si="85"/>
        <v>0</v>
      </c>
      <c r="M614" s="11" t="str">
        <f t="shared" si="88"/>
        <v/>
      </c>
      <c r="N614" s="17" t="str">
        <f t="shared" si="86"/>
        <v/>
      </c>
      <c r="O614" s="32" t="str">
        <f t="shared" si="87"/>
        <v/>
      </c>
    </row>
    <row r="615" spans="1:15" hidden="1">
      <c r="A615" t="s">
        <v>577</v>
      </c>
      <c r="B615" s="10">
        <v>18800</v>
      </c>
      <c r="D615" s="11" t="str">
        <f t="shared" si="82"/>
        <v/>
      </c>
      <c r="E615" s="14"/>
      <c r="F615" s="13" t="str">
        <f t="shared" si="83"/>
        <v/>
      </c>
      <c r="G615" s="22">
        <v>3.5000000000000003E-2</v>
      </c>
      <c r="H615" s="13" t="str">
        <f t="shared" si="84"/>
        <v/>
      </c>
      <c r="I615" s="11"/>
      <c r="J615" s="14">
        <v>1.4999999999999999E-2</v>
      </c>
      <c r="K615" s="15" t="str">
        <f t="shared" si="89"/>
        <v/>
      </c>
      <c r="L615" s="16">
        <f t="shared" si="85"/>
        <v>0</v>
      </c>
      <c r="M615" s="11" t="str">
        <f t="shared" si="88"/>
        <v/>
      </c>
      <c r="N615" s="17" t="str">
        <f t="shared" si="86"/>
        <v/>
      </c>
      <c r="O615" s="32" t="str">
        <f t="shared" si="87"/>
        <v/>
      </c>
    </row>
    <row r="616" spans="1:15" hidden="1">
      <c r="A616" t="s">
        <v>578</v>
      </c>
      <c r="B616" s="10">
        <v>21300</v>
      </c>
      <c r="D616" s="11" t="str">
        <f t="shared" si="82"/>
        <v/>
      </c>
      <c r="E616" s="14"/>
      <c r="F616" s="13" t="str">
        <f t="shared" si="83"/>
        <v/>
      </c>
      <c r="G616" s="22">
        <v>3.5000000000000003E-2</v>
      </c>
      <c r="H616" s="13" t="str">
        <f t="shared" si="84"/>
        <v/>
      </c>
      <c r="I616" s="11"/>
      <c r="J616" s="14">
        <v>1.4999999999999999E-2</v>
      </c>
      <c r="K616" s="15" t="str">
        <f t="shared" si="89"/>
        <v/>
      </c>
      <c r="L616" s="16">
        <f t="shared" si="85"/>
        <v>0</v>
      </c>
      <c r="M616" s="11" t="str">
        <f t="shared" si="88"/>
        <v/>
      </c>
      <c r="N616" s="17" t="str">
        <f t="shared" si="86"/>
        <v/>
      </c>
      <c r="O616" s="32" t="str">
        <f t="shared" si="87"/>
        <v/>
      </c>
    </row>
    <row r="617" spans="1:15" hidden="1">
      <c r="A617" t="s">
        <v>579</v>
      </c>
      <c r="B617" s="10">
        <v>21300</v>
      </c>
      <c r="D617" s="11" t="str">
        <f t="shared" si="82"/>
        <v/>
      </c>
      <c r="E617" s="14"/>
      <c r="F617" s="13" t="str">
        <f t="shared" si="83"/>
        <v/>
      </c>
      <c r="G617" s="22">
        <v>3.5000000000000003E-2</v>
      </c>
      <c r="H617" s="13" t="str">
        <f t="shared" si="84"/>
        <v/>
      </c>
      <c r="I617" s="11"/>
      <c r="J617" s="14">
        <v>1.4999999999999999E-2</v>
      </c>
      <c r="K617" s="15" t="str">
        <f t="shared" si="89"/>
        <v/>
      </c>
      <c r="L617" s="16">
        <f t="shared" si="85"/>
        <v>0</v>
      </c>
      <c r="M617" s="11" t="str">
        <f t="shared" si="88"/>
        <v/>
      </c>
      <c r="N617" s="17" t="str">
        <f t="shared" si="86"/>
        <v/>
      </c>
      <c r="O617" s="32" t="str">
        <f t="shared" si="87"/>
        <v/>
      </c>
    </row>
    <row r="618" spans="1:15" hidden="1">
      <c r="A618" s="19"/>
      <c r="D618" s="11" t="str">
        <f t="shared" si="82"/>
        <v/>
      </c>
      <c r="E618" s="14"/>
      <c r="F618" s="13" t="str">
        <f t="shared" si="83"/>
        <v/>
      </c>
      <c r="G618" s="22">
        <v>3.5000000000000003E-2</v>
      </c>
      <c r="H618" s="13" t="str">
        <f t="shared" si="84"/>
        <v/>
      </c>
      <c r="I618" s="11"/>
      <c r="J618" s="14">
        <v>1.4999999999999999E-2</v>
      </c>
      <c r="K618" s="15" t="str">
        <f t="shared" si="89"/>
        <v/>
      </c>
      <c r="L618" s="16">
        <f t="shared" si="85"/>
        <v>0</v>
      </c>
      <c r="M618" s="11" t="str">
        <f t="shared" si="88"/>
        <v/>
      </c>
      <c r="N618" s="17" t="str">
        <f t="shared" si="86"/>
        <v/>
      </c>
      <c r="O618" s="32" t="str">
        <f t="shared" si="87"/>
        <v/>
      </c>
    </row>
    <row r="619" spans="1:15" hidden="1">
      <c r="A619" t="s">
        <v>580</v>
      </c>
      <c r="B619" s="10">
        <v>23200</v>
      </c>
      <c r="D619" s="11" t="str">
        <f t="shared" si="82"/>
        <v/>
      </c>
      <c r="E619" s="14"/>
      <c r="F619" s="13" t="str">
        <f t="shared" si="83"/>
        <v/>
      </c>
      <c r="G619" s="22">
        <v>3.5000000000000003E-2</v>
      </c>
      <c r="H619" s="13" t="str">
        <f t="shared" si="84"/>
        <v/>
      </c>
      <c r="I619" s="11"/>
      <c r="J619" s="14">
        <v>1.4999999999999999E-2</v>
      </c>
      <c r="K619" s="15" t="str">
        <f t="shared" si="89"/>
        <v/>
      </c>
      <c r="L619" s="16">
        <f t="shared" si="85"/>
        <v>0</v>
      </c>
      <c r="M619" s="11" t="str">
        <f t="shared" si="88"/>
        <v/>
      </c>
      <c r="N619" s="17" t="str">
        <f t="shared" si="86"/>
        <v/>
      </c>
      <c r="O619" s="32" t="str">
        <f t="shared" si="87"/>
        <v/>
      </c>
    </row>
    <row r="620" spans="1:15" hidden="1">
      <c r="A620" t="s">
        <v>581</v>
      </c>
      <c r="B620" s="10">
        <v>23200</v>
      </c>
      <c r="D620" s="11" t="str">
        <f t="shared" si="82"/>
        <v/>
      </c>
      <c r="E620" s="14"/>
      <c r="F620" s="13" t="str">
        <f t="shared" si="83"/>
        <v/>
      </c>
      <c r="G620" s="22">
        <v>3.5000000000000003E-2</v>
      </c>
      <c r="H620" s="13" t="str">
        <f t="shared" si="84"/>
        <v/>
      </c>
      <c r="I620" s="11"/>
      <c r="J620" s="14">
        <v>1.4999999999999999E-2</v>
      </c>
      <c r="K620" s="15" t="str">
        <f t="shared" si="89"/>
        <v/>
      </c>
      <c r="L620" s="16">
        <f t="shared" si="85"/>
        <v>0</v>
      </c>
      <c r="M620" s="11" t="str">
        <f t="shared" si="88"/>
        <v/>
      </c>
      <c r="N620" s="17" t="str">
        <f t="shared" si="86"/>
        <v/>
      </c>
      <c r="O620" s="32" t="str">
        <f t="shared" si="87"/>
        <v/>
      </c>
    </row>
    <row r="621" spans="1:15" hidden="1">
      <c r="A621" t="s">
        <v>582</v>
      </c>
      <c r="B621" s="10">
        <v>23200</v>
      </c>
      <c r="D621" s="11" t="str">
        <f t="shared" ref="D621:D684" si="90">IF(AND(F621&lt;&gt;"",H621&lt;&gt;"",I621&lt;&gt;"",K621&lt;&gt;""),F621+H621+I621+K621,"")</f>
        <v/>
      </c>
      <c r="E621" s="14"/>
      <c r="F621" s="13" t="str">
        <f t="shared" ref="F621:F684" si="91">IF(AND(C621&lt;&gt;"",E621&lt;&gt;""),C621*E621,"")</f>
        <v/>
      </c>
      <c r="G621" s="22">
        <v>3.5000000000000003E-2</v>
      </c>
      <c r="H621" s="13" t="str">
        <f t="shared" ref="H621:H684" si="92">IF(AND(C621&lt;&gt;"",G621&lt;&gt;""),C621*G621,"")</f>
        <v/>
      </c>
      <c r="I621" s="11"/>
      <c r="J621" s="14">
        <v>1.4999999999999999E-2</v>
      </c>
      <c r="K621" s="15" t="str">
        <f t="shared" si="89"/>
        <v/>
      </c>
      <c r="L621" s="16">
        <f t="shared" ref="L621:L684" si="93">IFERROR(C621*1%," ")</f>
        <v>0</v>
      </c>
      <c r="M621" s="11" t="str">
        <f t="shared" si="88"/>
        <v/>
      </c>
      <c r="N621" s="17" t="str">
        <f t="shared" ref="N621:N684" si="94">IF(AND(C621&lt;&gt;"",D621&lt;&gt;"",L621&lt;&gt;""),C621-(B621+D621+L621+M621),"")</f>
        <v/>
      </c>
      <c r="O621" s="32" t="str">
        <f t="shared" ref="O621:O684" si="95">IFERROR((N621/C621)*100%," ")</f>
        <v/>
      </c>
    </row>
    <row r="622" spans="1:15" hidden="1">
      <c r="A622" t="s">
        <v>583</v>
      </c>
      <c r="B622" s="10">
        <v>25000</v>
      </c>
      <c r="D622" s="11" t="str">
        <f t="shared" si="90"/>
        <v/>
      </c>
      <c r="E622" s="14"/>
      <c r="F622" s="13" t="str">
        <f t="shared" si="91"/>
        <v/>
      </c>
      <c r="G622" s="22">
        <v>3.5000000000000003E-2</v>
      </c>
      <c r="H622" s="13" t="str">
        <f t="shared" si="92"/>
        <v/>
      </c>
      <c r="I622" s="11"/>
      <c r="J622" s="14">
        <v>1.4999999999999999E-2</v>
      </c>
      <c r="K622" s="15" t="str">
        <f t="shared" si="89"/>
        <v/>
      </c>
      <c r="L622" s="16">
        <f t="shared" si="93"/>
        <v>0</v>
      </c>
      <c r="M622" s="11" t="str">
        <f t="shared" si="88"/>
        <v/>
      </c>
      <c r="N622" s="17" t="str">
        <f t="shared" si="94"/>
        <v/>
      </c>
      <c r="O622" s="32" t="str">
        <f t="shared" si="95"/>
        <v/>
      </c>
    </row>
    <row r="623" spans="1:15" hidden="1">
      <c r="A623" t="s">
        <v>584</v>
      </c>
      <c r="B623" s="10">
        <v>25000</v>
      </c>
      <c r="D623" s="11" t="str">
        <f t="shared" si="90"/>
        <v/>
      </c>
      <c r="E623" s="14"/>
      <c r="F623" s="13" t="str">
        <f t="shared" si="91"/>
        <v/>
      </c>
      <c r="G623" s="22">
        <v>3.5000000000000003E-2</v>
      </c>
      <c r="H623" s="13" t="str">
        <f t="shared" si="92"/>
        <v/>
      </c>
      <c r="I623" s="11"/>
      <c r="J623" s="14">
        <v>1.4999999999999999E-2</v>
      </c>
      <c r="K623" s="15" t="str">
        <f t="shared" si="89"/>
        <v/>
      </c>
      <c r="L623" s="16">
        <f t="shared" si="93"/>
        <v>0</v>
      </c>
      <c r="M623" s="11" t="str">
        <f t="shared" si="88"/>
        <v/>
      </c>
      <c r="N623" s="17" t="str">
        <f t="shared" si="94"/>
        <v/>
      </c>
      <c r="O623" s="32" t="str">
        <f t="shared" si="95"/>
        <v/>
      </c>
    </row>
    <row r="624" spans="1:15" hidden="1">
      <c r="A624" t="s">
        <v>585</v>
      </c>
      <c r="B624" s="10">
        <v>25000</v>
      </c>
      <c r="D624" s="11" t="str">
        <f t="shared" si="90"/>
        <v/>
      </c>
      <c r="E624" s="14"/>
      <c r="F624" s="13" t="str">
        <f t="shared" si="91"/>
        <v/>
      </c>
      <c r="G624" s="22">
        <v>3.5000000000000003E-2</v>
      </c>
      <c r="H624" s="13" t="str">
        <f t="shared" si="92"/>
        <v/>
      </c>
      <c r="I624" s="11"/>
      <c r="J624" s="14">
        <v>1.4999999999999999E-2</v>
      </c>
      <c r="K624" s="15" t="str">
        <f t="shared" si="89"/>
        <v/>
      </c>
      <c r="L624" s="16">
        <f t="shared" si="93"/>
        <v>0</v>
      </c>
      <c r="M624" s="11" t="str">
        <f t="shared" si="88"/>
        <v/>
      </c>
      <c r="N624" s="17" t="str">
        <f t="shared" si="94"/>
        <v/>
      </c>
      <c r="O624" s="32" t="str">
        <f t="shared" si="95"/>
        <v/>
      </c>
    </row>
    <row r="625" spans="1:15" hidden="1">
      <c r="A625" t="s">
        <v>586</v>
      </c>
      <c r="B625" s="10">
        <v>27000</v>
      </c>
      <c r="D625" s="11" t="str">
        <f t="shared" si="90"/>
        <v/>
      </c>
      <c r="E625" s="14"/>
      <c r="F625" s="13" t="str">
        <f t="shared" si="91"/>
        <v/>
      </c>
      <c r="G625" s="22">
        <v>3.5000000000000003E-2</v>
      </c>
      <c r="H625" s="13" t="str">
        <f t="shared" si="92"/>
        <v/>
      </c>
      <c r="I625" s="11"/>
      <c r="J625" s="14">
        <v>1.4999999999999999E-2</v>
      </c>
      <c r="K625" s="15" t="str">
        <f t="shared" si="89"/>
        <v/>
      </c>
      <c r="L625" s="16">
        <f t="shared" si="93"/>
        <v>0</v>
      </c>
      <c r="M625" s="11" t="str">
        <f t="shared" si="88"/>
        <v/>
      </c>
      <c r="N625" s="17" t="str">
        <f t="shared" si="94"/>
        <v/>
      </c>
      <c r="O625" s="32" t="str">
        <f t="shared" si="95"/>
        <v/>
      </c>
    </row>
    <row r="626" spans="1:15" hidden="1">
      <c r="A626" t="s">
        <v>587</v>
      </c>
      <c r="B626" s="10">
        <v>27000</v>
      </c>
      <c r="D626" s="11" t="str">
        <f t="shared" si="90"/>
        <v/>
      </c>
      <c r="E626" s="14"/>
      <c r="F626" s="13" t="str">
        <f t="shared" si="91"/>
        <v/>
      </c>
      <c r="G626" s="22">
        <v>3.5000000000000003E-2</v>
      </c>
      <c r="H626" s="13" t="str">
        <f t="shared" si="92"/>
        <v/>
      </c>
      <c r="I626" s="11"/>
      <c r="J626" s="14">
        <v>1.4999999999999999E-2</v>
      </c>
      <c r="K626" s="15" t="str">
        <f t="shared" si="89"/>
        <v/>
      </c>
      <c r="L626" s="16">
        <f t="shared" si="93"/>
        <v>0</v>
      </c>
      <c r="M626" s="11" t="str">
        <f t="shared" si="88"/>
        <v/>
      </c>
      <c r="N626" s="17" t="str">
        <f t="shared" si="94"/>
        <v/>
      </c>
      <c r="O626" s="32" t="str">
        <f t="shared" si="95"/>
        <v/>
      </c>
    </row>
    <row r="627" spans="1:15" hidden="1">
      <c r="A627" t="s">
        <v>588</v>
      </c>
      <c r="B627" s="10">
        <v>27000</v>
      </c>
      <c r="D627" s="11" t="str">
        <f t="shared" si="90"/>
        <v/>
      </c>
      <c r="E627" s="14"/>
      <c r="F627" s="13" t="str">
        <f t="shared" si="91"/>
        <v/>
      </c>
      <c r="G627" s="22">
        <v>3.5000000000000003E-2</v>
      </c>
      <c r="H627" s="13" t="str">
        <f t="shared" si="92"/>
        <v/>
      </c>
      <c r="I627" s="11"/>
      <c r="J627" s="14">
        <v>1.4999999999999999E-2</v>
      </c>
      <c r="K627" s="15" t="str">
        <f t="shared" si="89"/>
        <v/>
      </c>
      <c r="L627" s="16">
        <f t="shared" si="93"/>
        <v>0</v>
      </c>
      <c r="M627" s="11" t="str">
        <f t="shared" si="88"/>
        <v/>
      </c>
      <c r="N627" s="17" t="str">
        <f t="shared" si="94"/>
        <v/>
      </c>
      <c r="O627" s="32" t="str">
        <f t="shared" si="95"/>
        <v/>
      </c>
    </row>
    <row r="628" spans="1:15" hidden="1">
      <c r="A628" s="19"/>
      <c r="D628" s="11" t="str">
        <f t="shared" si="90"/>
        <v/>
      </c>
      <c r="E628" s="14"/>
      <c r="F628" s="13" t="str">
        <f t="shared" si="91"/>
        <v/>
      </c>
      <c r="G628" s="22">
        <v>3.5000000000000003E-2</v>
      </c>
      <c r="H628" s="13" t="str">
        <f t="shared" si="92"/>
        <v/>
      </c>
      <c r="I628" s="11"/>
      <c r="J628" s="14">
        <v>1.4999999999999999E-2</v>
      </c>
      <c r="K628" s="15" t="str">
        <f t="shared" si="89"/>
        <v/>
      </c>
      <c r="L628" s="16">
        <f t="shared" si="93"/>
        <v>0</v>
      </c>
      <c r="M628" s="11" t="str">
        <f t="shared" si="88"/>
        <v/>
      </c>
      <c r="N628" s="17" t="str">
        <f t="shared" si="94"/>
        <v/>
      </c>
      <c r="O628" s="32" t="str">
        <f t="shared" si="95"/>
        <v/>
      </c>
    </row>
    <row r="629" spans="1:15" hidden="1">
      <c r="A629" t="s">
        <v>589</v>
      </c>
      <c r="B629" s="10">
        <v>22600</v>
      </c>
      <c r="D629" s="11" t="str">
        <f t="shared" si="90"/>
        <v/>
      </c>
      <c r="E629" s="14"/>
      <c r="F629" s="13" t="str">
        <f t="shared" si="91"/>
        <v/>
      </c>
      <c r="G629" s="22">
        <v>3.5000000000000003E-2</v>
      </c>
      <c r="H629" s="13" t="str">
        <f t="shared" si="92"/>
        <v/>
      </c>
      <c r="I629" s="11"/>
      <c r="J629" s="14">
        <v>1.4999999999999999E-2</v>
      </c>
      <c r="K629" s="15" t="str">
        <f t="shared" si="89"/>
        <v/>
      </c>
      <c r="L629" s="16">
        <f t="shared" si="93"/>
        <v>0</v>
      </c>
      <c r="M629" s="11" t="str">
        <f t="shared" si="88"/>
        <v/>
      </c>
      <c r="N629" s="17" t="str">
        <f t="shared" si="94"/>
        <v/>
      </c>
      <c r="O629" s="32" t="str">
        <f t="shared" si="95"/>
        <v/>
      </c>
    </row>
    <row r="630" spans="1:15" hidden="1">
      <c r="A630" t="s">
        <v>590</v>
      </c>
      <c r="B630" s="10">
        <v>22600</v>
      </c>
      <c r="D630" s="11" t="str">
        <f t="shared" si="90"/>
        <v/>
      </c>
      <c r="E630" s="14"/>
      <c r="F630" s="13" t="str">
        <f t="shared" si="91"/>
        <v/>
      </c>
      <c r="G630" s="22">
        <v>3.5000000000000003E-2</v>
      </c>
      <c r="H630" s="13" t="str">
        <f t="shared" si="92"/>
        <v/>
      </c>
      <c r="I630" s="11"/>
      <c r="J630" s="14">
        <v>1.4999999999999999E-2</v>
      </c>
      <c r="K630" s="15" t="str">
        <f t="shared" si="89"/>
        <v/>
      </c>
      <c r="L630" s="16">
        <f t="shared" si="93"/>
        <v>0</v>
      </c>
      <c r="M630" s="11" t="str">
        <f t="shared" si="88"/>
        <v/>
      </c>
      <c r="N630" s="17" t="str">
        <f t="shared" si="94"/>
        <v/>
      </c>
      <c r="O630" s="32" t="str">
        <f t="shared" si="95"/>
        <v/>
      </c>
    </row>
    <row r="631" spans="1:15" hidden="1">
      <c r="A631" t="s">
        <v>591</v>
      </c>
      <c r="B631" s="10">
        <v>22600</v>
      </c>
      <c r="D631" s="11" t="str">
        <f t="shared" si="90"/>
        <v/>
      </c>
      <c r="E631" s="14"/>
      <c r="F631" s="13" t="str">
        <f t="shared" si="91"/>
        <v/>
      </c>
      <c r="G631" s="22">
        <v>3.5000000000000003E-2</v>
      </c>
      <c r="H631" s="13" t="str">
        <f t="shared" si="92"/>
        <v/>
      </c>
      <c r="I631" s="11"/>
      <c r="J631" s="14">
        <v>1.4999999999999999E-2</v>
      </c>
      <c r="K631" s="15" t="str">
        <f t="shared" si="89"/>
        <v/>
      </c>
      <c r="L631" s="16">
        <f t="shared" si="93"/>
        <v>0</v>
      </c>
      <c r="M631" s="11" t="str">
        <f t="shared" si="88"/>
        <v/>
      </c>
      <c r="N631" s="17" t="str">
        <f t="shared" si="94"/>
        <v/>
      </c>
      <c r="O631" s="32" t="str">
        <f t="shared" si="95"/>
        <v/>
      </c>
    </row>
    <row r="632" spans="1:15" hidden="1">
      <c r="A632" t="s">
        <v>592</v>
      </c>
      <c r="B632" s="10">
        <v>24600</v>
      </c>
      <c r="D632" s="11" t="str">
        <f t="shared" si="90"/>
        <v/>
      </c>
      <c r="E632" s="14"/>
      <c r="F632" s="13" t="str">
        <f t="shared" si="91"/>
        <v/>
      </c>
      <c r="G632" s="22">
        <v>3.5000000000000003E-2</v>
      </c>
      <c r="H632" s="13" t="str">
        <f t="shared" si="92"/>
        <v/>
      </c>
      <c r="I632" s="11"/>
      <c r="J632" s="14">
        <v>1.4999999999999999E-2</v>
      </c>
      <c r="K632" s="15" t="str">
        <f t="shared" si="89"/>
        <v/>
      </c>
      <c r="L632" s="16">
        <f t="shared" si="93"/>
        <v>0</v>
      </c>
      <c r="M632" s="11" t="str">
        <f t="shared" si="88"/>
        <v/>
      </c>
      <c r="N632" s="17" t="str">
        <f t="shared" si="94"/>
        <v/>
      </c>
      <c r="O632" s="32" t="str">
        <f t="shared" si="95"/>
        <v/>
      </c>
    </row>
    <row r="633" spans="1:15" hidden="1">
      <c r="A633" t="s">
        <v>593</v>
      </c>
      <c r="B633" s="10">
        <v>24600</v>
      </c>
      <c r="D633" s="11" t="str">
        <f t="shared" si="90"/>
        <v/>
      </c>
      <c r="E633" s="14"/>
      <c r="F633" s="13" t="str">
        <f t="shared" si="91"/>
        <v/>
      </c>
      <c r="G633" s="22">
        <v>3.5000000000000003E-2</v>
      </c>
      <c r="H633" s="13" t="str">
        <f t="shared" si="92"/>
        <v/>
      </c>
      <c r="I633" s="11"/>
      <c r="J633" s="14">
        <v>1.4999999999999999E-2</v>
      </c>
      <c r="K633" s="15" t="str">
        <f t="shared" si="89"/>
        <v/>
      </c>
      <c r="L633" s="16">
        <f t="shared" si="93"/>
        <v>0</v>
      </c>
      <c r="M633" s="11" t="str">
        <f t="shared" si="88"/>
        <v/>
      </c>
      <c r="N633" s="17" t="str">
        <f t="shared" si="94"/>
        <v/>
      </c>
      <c r="O633" s="32" t="str">
        <f t="shared" si="95"/>
        <v/>
      </c>
    </row>
    <row r="634" spans="1:15" hidden="1">
      <c r="A634" t="s">
        <v>594</v>
      </c>
      <c r="B634" s="10">
        <v>24600</v>
      </c>
      <c r="D634" s="11" t="str">
        <f t="shared" si="90"/>
        <v/>
      </c>
      <c r="E634" s="14"/>
      <c r="F634" s="13" t="str">
        <f t="shared" si="91"/>
        <v/>
      </c>
      <c r="G634" s="22">
        <v>3.5000000000000003E-2</v>
      </c>
      <c r="H634" s="13" t="str">
        <f t="shared" si="92"/>
        <v/>
      </c>
      <c r="I634" s="11"/>
      <c r="J634" s="14">
        <v>1.4999999999999999E-2</v>
      </c>
      <c r="K634" s="15" t="str">
        <f t="shared" si="89"/>
        <v/>
      </c>
      <c r="L634" s="16">
        <f t="shared" si="93"/>
        <v>0</v>
      </c>
      <c r="M634" s="11" t="str">
        <f t="shared" si="88"/>
        <v/>
      </c>
      <c r="N634" s="17" t="str">
        <f t="shared" si="94"/>
        <v/>
      </c>
      <c r="O634" s="32" t="str">
        <f t="shared" si="95"/>
        <v/>
      </c>
    </row>
    <row r="635" spans="1:15" hidden="1">
      <c r="A635" s="19"/>
      <c r="D635" s="11" t="str">
        <f t="shared" si="90"/>
        <v/>
      </c>
      <c r="E635" s="14"/>
      <c r="F635" s="13" t="str">
        <f t="shared" si="91"/>
        <v/>
      </c>
      <c r="G635" s="22">
        <v>3.5000000000000003E-2</v>
      </c>
      <c r="H635" s="13" t="str">
        <f t="shared" si="92"/>
        <v/>
      </c>
      <c r="I635" s="11"/>
      <c r="J635" s="14">
        <v>1.4999999999999999E-2</v>
      </c>
      <c r="K635" s="15" t="str">
        <f t="shared" si="89"/>
        <v/>
      </c>
      <c r="L635" s="16">
        <f t="shared" si="93"/>
        <v>0</v>
      </c>
      <c r="M635" s="11" t="str">
        <f t="shared" si="88"/>
        <v/>
      </c>
      <c r="N635" s="17" t="str">
        <f t="shared" si="94"/>
        <v/>
      </c>
      <c r="O635" s="32" t="str">
        <f t="shared" si="95"/>
        <v/>
      </c>
    </row>
    <row r="636" spans="1:15" hidden="1">
      <c r="A636" t="s">
        <v>595</v>
      </c>
      <c r="B636" s="10">
        <v>34000</v>
      </c>
      <c r="D636" s="11" t="str">
        <f t="shared" si="90"/>
        <v/>
      </c>
      <c r="E636" s="14"/>
      <c r="F636" s="13" t="str">
        <f t="shared" si="91"/>
        <v/>
      </c>
      <c r="G636" s="22">
        <v>3.5000000000000003E-2</v>
      </c>
      <c r="H636" s="13" t="str">
        <f t="shared" si="92"/>
        <v/>
      </c>
      <c r="I636" s="11"/>
      <c r="J636" s="14">
        <v>1.4999999999999999E-2</v>
      </c>
      <c r="K636" s="15" t="str">
        <f t="shared" si="89"/>
        <v/>
      </c>
      <c r="L636" s="16">
        <f t="shared" si="93"/>
        <v>0</v>
      </c>
      <c r="M636" s="11" t="str">
        <f t="shared" si="88"/>
        <v/>
      </c>
      <c r="N636" s="17" t="str">
        <f t="shared" si="94"/>
        <v/>
      </c>
      <c r="O636" s="32" t="str">
        <f t="shared" si="95"/>
        <v/>
      </c>
    </row>
    <row r="637" spans="1:15" hidden="1">
      <c r="A637" t="s">
        <v>596</v>
      </c>
      <c r="B637" s="10">
        <v>34000</v>
      </c>
      <c r="D637" s="11" t="str">
        <f t="shared" si="90"/>
        <v/>
      </c>
      <c r="E637" s="14"/>
      <c r="F637" s="13" t="str">
        <f t="shared" si="91"/>
        <v/>
      </c>
      <c r="G637" s="22">
        <v>3.5000000000000003E-2</v>
      </c>
      <c r="H637" s="13" t="str">
        <f t="shared" si="92"/>
        <v/>
      </c>
      <c r="I637" s="11"/>
      <c r="J637" s="14">
        <v>1.4999999999999999E-2</v>
      </c>
      <c r="K637" s="15" t="str">
        <f t="shared" si="89"/>
        <v/>
      </c>
      <c r="L637" s="16">
        <f t="shared" si="93"/>
        <v>0</v>
      </c>
      <c r="M637" s="11" t="str">
        <f t="shared" si="88"/>
        <v/>
      </c>
      <c r="N637" s="17" t="str">
        <f t="shared" si="94"/>
        <v/>
      </c>
      <c r="O637" s="32" t="str">
        <f t="shared" si="95"/>
        <v/>
      </c>
    </row>
    <row r="638" spans="1:15" hidden="1">
      <c r="A638" s="19"/>
      <c r="D638" s="11" t="str">
        <f t="shared" si="90"/>
        <v/>
      </c>
      <c r="E638" s="14"/>
      <c r="F638" s="13" t="str">
        <f t="shared" si="91"/>
        <v/>
      </c>
      <c r="G638" s="22">
        <v>3.5000000000000003E-2</v>
      </c>
      <c r="H638" s="13" t="str">
        <f t="shared" si="92"/>
        <v/>
      </c>
      <c r="I638" s="11"/>
      <c r="J638" s="14">
        <v>1.4999999999999999E-2</v>
      </c>
      <c r="K638" s="15" t="str">
        <f t="shared" si="89"/>
        <v/>
      </c>
      <c r="L638" s="16">
        <f t="shared" si="93"/>
        <v>0</v>
      </c>
      <c r="M638" s="11" t="str">
        <f t="shared" si="88"/>
        <v/>
      </c>
      <c r="N638" s="17" t="str">
        <f t="shared" si="94"/>
        <v/>
      </c>
      <c r="O638" s="32" t="str">
        <f t="shared" si="95"/>
        <v/>
      </c>
    </row>
    <row r="639" spans="1:15" hidden="1">
      <c r="A639" t="s">
        <v>597</v>
      </c>
      <c r="B639" s="10">
        <v>36400</v>
      </c>
      <c r="D639" s="11" t="str">
        <f t="shared" si="90"/>
        <v/>
      </c>
      <c r="E639" s="14"/>
      <c r="F639" s="13" t="str">
        <f t="shared" si="91"/>
        <v/>
      </c>
      <c r="G639" s="22">
        <v>3.5000000000000003E-2</v>
      </c>
      <c r="H639" s="13" t="str">
        <f t="shared" si="92"/>
        <v/>
      </c>
      <c r="I639" s="11"/>
      <c r="J639" s="14">
        <v>1.4999999999999999E-2</v>
      </c>
      <c r="K639" s="15" t="str">
        <f t="shared" si="89"/>
        <v/>
      </c>
      <c r="L639" s="16">
        <f t="shared" si="93"/>
        <v>0</v>
      </c>
      <c r="M639" s="11" t="str">
        <f t="shared" si="88"/>
        <v/>
      </c>
      <c r="N639" s="17" t="str">
        <f t="shared" si="94"/>
        <v/>
      </c>
      <c r="O639" s="32" t="str">
        <f t="shared" si="95"/>
        <v/>
      </c>
    </row>
    <row r="640" spans="1:15" hidden="1">
      <c r="A640" t="s">
        <v>598</v>
      </c>
      <c r="B640" s="10">
        <v>36400</v>
      </c>
      <c r="D640" s="11" t="str">
        <f t="shared" si="90"/>
        <v/>
      </c>
      <c r="E640" s="14"/>
      <c r="F640" s="13" t="str">
        <f t="shared" si="91"/>
        <v/>
      </c>
      <c r="G640" s="22">
        <v>3.5000000000000003E-2</v>
      </c>
      <c r="H640" s="13" t="str">
        <f t="shared" si="92"/>
        <v/>
      </c>
      <c r="I640" s="11"/>
      <c r="J640" s="14">
        <v>1.4999999999999999E-2</v>
      </c>
      <c r="K640" s="15" t="str">
        <f t="shared" si="89"/>
        <v/>
      </c>
      <c r="L640" s="16">
        <f t="shared" si="93"/>
        <v>0</v>
      </c>
      <c r="M640" s="11" t="str">
        <f t="shared" si="88"/>
        <v/>
      </c>
      <c r="N640" s="17" t="str">
        <f t="shared" si="94"/>
        <v/>
      </c>
      <c r="O640" s="32" t="str">
        <f t="shared" si="95"/>
        <v/>
      </c>
    </row>
    <row r="641" spans="1:15" hidden="1">
      <c r="A641" t="s">
        <v>599</v>
      </c>
      <c r="B641" s="10">
        <v>36400</v>
      </c>
      <c r="D641" s="11" t="str">
        <f t="shared" si="90"/>
        <v/>
      </c>
      <c r="E641" s="14"/>
      <c r="F641" s="13" t="str">
        <f t="shared" si="91"/>
        <v/>
      </c>
      <c r="G641" s="22">
        <v>3.5000000000000003E-2</v>
      </c>
      <c r="H641" s="13" t="str">
        <f t="shared" si="92"/>
        <v/>
      </c>
      <c r="I641" s="11"/>
      <c r="J641" s="14">
        <v>1.4999999999999999E-2</v>
      </c>
      <c r="K641" s="15" t="str">
        <f t="shared" si="89"/>
        <v/>
      </c>
      <c r="L641" s="16">
        <f t="shared" si="93"/>
        <v>0</v>
      </c>
      <c r="M641" s="11" t="str">
        <f t="shared" si="88"/>
        <v/>
      </c>
      <c r="N641" s="17" t="str">
        <f t="shared" si="94"/>
        <v/>
      </c>
      <c r="O641" s="32" t="str">
        <f t="shared" si="95"/>
        <v/>
      </c>
    </row>
    <row r="642" spans="1:15" hidden="1">
      <c r="A642" t="s">
        <v>600</v>
      </c>
      <c r="B642" s="10">
        <v>38400</v>
      </c>
      <c r="D642" s="11" t="str">
        <f t="shared" si="90"/>
        <v/>
      </c>
      <c r="E642" s="14"/>
      <c r="F642" s="13" t="str">
        <f t="shared" si="91"/>
        <v/>
      </c>
      <c r="G642" s="22">
        <v>3.5000000000000003E-2</v>
      </c>
      <c r="H642" s="13" t="str">
        <f t="shared" si="92"/>
        <v/>
      </c>
      <c r="I642" s="11"/>
      <c r="J642" s="14">
        <v>1.4999999999999999E-2</v>
      </c>
      <c r="K642" s="15" t="str">
        <f t="shared" si="89"/>
        <v/>
      </c>
      <c r="L642" s="16">
        <f t="shared" si="93"/>
        <v>0</v>
      </c>
      <c r="M642" s="11" t="str">
        <f t="shared" ref="M642:M705" si="96">IFERROR((C642-D642)*1.93%," ")</f>
        <v/>
      </c>
      <c r="N642" s="17" t="str">
        <f t="shared" si="94"/>
        <v/>
      </c>
      <c r="O642" s="32" t="str">
        <f t="shared" si="95"/>
        <v/>
      </c>
    </row>
    <row r="643" spans="1:15" hidden="1">
      <c r="A643" t="s">
        <v>601</v>
      </c>
      <c r="B643" s="10">
        <v>38400</v>
      </c>
      <c r="D643" s="11" t="str">
        <f t="shared" si="90"/>
        <v/>
      </c>
      <c r="E643" s="14"/>
      <c r="F643" s="13" t="str">
        <f t="shared" si="91"/>
        <v/>
      </c>
      <c r="G643" s="22">
        <v>3.5000000000000003E-2</v>
      </c>
      <c r="H643" s="13" t="str">
        <f t="shared" si="92"/>
        <v/>
      </c>
      <c r="I643" s="11"/>
      <c r="J643" s="14">
        <v>1.4999999999999999E-2</v>
      </c>
      <c r="K643" s="15" t="str">
        <f t="shared" si="89"/>
        <v/>
      </c>
      <c r="L643" s="16">
        <f t="shared" si="93"/>
        <v>0</v>
      </c>
      <c r="M643" s="11" t="str">
        <f t="shared" si="96"/>
        <v/>
      </c>
      <c r="N643" s="17" t="str">
        <f t="shared" si="94"/>
        <v/>
      </c>
      <c r="O643" s="32" t="str">
        <f t="shared" si="95"/>
        <v/>
      </c>
    </row>
    <row r="644" spans="1:15" hidden="1">
      <c r="A644" t="s">
        <v>602</v>
      </c>
      <c r="B644" s="10">
        <v>38400</v>
      </c>
      <c r="D644" s="11" t="str">
        <f t="shared" si="90"/>
        <v/>
      </c>
      <c r="E644" s="14"/>
      <c r="F644" s="13" t="str">
        <f t="shared" si="91"/>
        <v/>
      </c>
      <c r="G644" s="22">
        <v>3.5000000000000003E-2</v>
      </c>
      <c r="H644" s="13" t="str">
        <f t="shared" si="92"/>
        <v/>
      </c>
      <c r="I644" s="11"/>
      <c r="J644" s="14">
        <v>1.4999999999999999E-2</v>
      </c>
      <c r="K644" s="15" t="str">
        <f t="shared" si="89"/>
        <v/>
      </c>
      <c r="L644" s="16">
        <f t="shared" si="93"/>
        <v>0</v>
      </c>
      <c r="M644" s="11" t="str">
        <f t="shared" si="96"/>
        <v/>
      </c>
      <c r="N644" s="17" t="str">
        <f t="shared" si="94"/>
        <v/>
      </c>
      <c r="O644" s="32" t="str">
        <f t="shared" si="95"/>
        <v/>
      </c>
    </row>
    <row r="645" spans="1:15" hidden="1">
      <c r="A645" s="19"/>
      <c r="D645" s="11" t="str">
        <f t="shared" si="90"/>
        <v/>
      </c>
      <c r="E645" s="14"/>
      <c r="F645" s="13" t="str">
        <f t="shared" si="91"/>
        <v/>
      </c>
      <c r="G645" s="22">
        <v>3.5000000000000003E-2</v>
      </c>
      <c r="H645" s="13" t="str">
        <f t="shared" si="92"/>
        <v/>
      </c>
      <c r="I645" s="11"/>
      <c r="J645" s="14">
        <v>1.4999999999999999E-2</v>
      </c>
      <c r="K645" s="15" t="str">
        <f t="shared" si="89"/>
        <v/>
      </c>
      <c r="L645" s="16">
        <f t="shared" si="93"/>
        <v>0</v>
      </c>
      <c r="M645" s="11" t="str">
        <f t="shared" si="96"/>
        <v/>
      </c>
      <c r="N645" s="17" t="str">
        <f t="shared" si="94"/>
        <v/>
      </c>
      <c r="O645" s="32" t="str">
        <f t="shared" si="95"/>
        <v/>
      </c>
    </row>
    <row r="646" spans="1:15" hidden="1">
      <c r="A646" t="s">
        <v>603</v>
      </c>
      <c r="B646" s="10">
        <v>49000</v>
      </c>
      <c r="D646" s="11" t="str">
        <f t="shared" si="90"/>
        <v/>
      </c>
      <c r="E646" s="14"/>
      <c r="F646" s="13" t="str">
        <f t="shared" si="91"/>
        <v/>
      </c>
      <c r="G646" s="22">
        <v>3.5000000000000003E-2</v>
      </c>
      <c r="H646" s="13" t="str">
        <f t="shared" si="92"/>
        <v/>
      </c>
      <c r="I646" s="11"/>
      <c r="J646" s="14">
        <v>1.4999999999999999E-2</v>
      </c>
      <c r="K646" s="15" t="str">
        <f t="shared" si="89"/>
        <v/>
      </c>
      <c r="L646" s="16">
        <f t="shared" si="93"/>
        <v>0</v>
      </c>
      <c r="M646" s="11" t="str">
        <f t="shared" si="96"/>
        <v/>
      </c>
      <c r="N646" s="17" t="str">
        <f t="shared" si="94"/>
        <v/>
      </c>
      <c r="O646" s="32" t="str">
        <f t="shared" si="95"/>
        <v/>
      </c>
    </row>
    <row r="647" spans="1:15" hidden="1">
      <c r="A647" t="s">
        <v>604</v>
      </c>
      <c r="B647" s="10">
        <v>49000</v>
      </c>
      <c r="D647" s="11" t="str">
        <f t="shared" si="90"/>
        <v/>
      </c>
      <c r="E647" s="14"/>
      <c r="F647" s="13" t="str">
        <f t="shared" si="91"/>
        <v/>
      </c>
      <c r="G647" s="22">
        <v>3.5000000000000003E-2</v>
      </c>
      <c r="H647" s="13" t="str">
        <f t="shared" si="92"/>
        <v/>
      </c>
      <c r="I647" s="11"/>
      <c r="J647" s="14">
        <v>1.4999999999999999E-2</v>
      </c>
      <c r="K647" s="15" t="str">
        <f t="shared" si="89"/>
        <v/>
      </c>
      <c r="L647" s="16">
        <f t="shared" si="93"/>
        <v>0</v>
      </c>
      <c r="M647" s="11" t="str">
        <f t="shared" si="96"/>
        <v/>
      </c>
      <c r="N647" s="17" t="str">
        <f t="shared" si="94"/>
        <v/>
      </c>
      <c r="O647" s="32" t="str">
        <f t="shared" si="95"/>
        <v/>
      </c>
    </row>
    <row r="648" spans="1:15" hidden="1">
      <c r="A648" t="s">
        <v>605</v>
      </c>
      <c r="B648" s="10">
        <v>52000</v>
      </c>
      <c r="D648" s="11" t="str">
        <f t="shared" si="90"/>
        <v/>
      </c>
      <c r="E648" s="14"/>
      <c r="F648" s="13" t="str">
        <f t="shared" si="91"/>
        <v/>
      </c>
      <c r="G648" s="22">
        <v>3.5000000000000003E-2</v>
      </c>
      <c r="H648" s="13" t="str">
        <f t="shared" si="92"/>
        <v/>
      </c>
      <c r="I648" s="11"/>
      <c r="J648" s="14">
        <v>1.4999999999999999E-2</v>
      </c>
      <c r="K648" s="15" t="str">
        <f t="shared" si="89"/>
        <v/>
      </c>
      <c r="L648" s="16">
        <f t="shared" si="93"/>
        <v>0</v>
      </c>
      <c r="M648" s="11" t="str">
        <f t="shared" si="96"/>
        <v/>
      </c>
      <c r="N648" s="17" t="str">
        <f t="shared" si="94"/>
        <v/>
      </c>
      <c r="O648" s="32" t="str">
        <f t="shared" si="95"/>
        <v/>
      </c>
    </row>
    <row r="649" spans="1:15" hidden="1">
      <c r="A649" t="s">
        <v>606</v>
      </c>
      <c r="B649" s="10">
        <v>52000</v>
      </c>
      <c r="D649" s="11" t="str">
        <f t="shared" si="90"/>
        <v/>
      </c>
      <c r="E649" s="14"/>
      <c r="F649" s="13" t="str">
        <f t="shared" si="91"/>
        <v/>
      </c>
      <c r="G649" s="22">
        <v>3.5000000000000003E-2</v>
      </c>
      <c r="H649" s="13" t="str">
        <f t="shared" si="92"/>
        <v/>
      </c>
      <c r="I649" s="11"/>
      <c r="J649" s="14">
        <v>1.4999999999999999E-2</v>
      </c>
      <c r="K649" s="15" t="str">
        <f t="shared" si="89"/>
        <v/>
      </c>
      <c r="L649" s="16">
        <f t="shared" si="93"/>
        <v>0</v>
      </c>
      <c r="M649" s="11" t="str">
        <f t="shared" si="96"/>
        <v/>
      </c>
      <c r="N649" s="17" t="str">
        <f t="shared" si="94"/>
        <v/>
      </c>
      <c r="O649" s="32" t="str">
        <f t="shared" si="95"/>
        <v/>
      </c>
    </row>
    <row r="650" spans="1:15" hidden="1">
      <c r="A650" s="29" t="s">
        <v>607</v>
      </c>
      <c r="D650" s="11" t="str">
        <f t="shared" si="90"/>
        <v/>
      </c>
      <c r="E650" s="14"/>
      <c r="F650" s="13" t="str">
        <f t="shared" si="91"/>
        <v/>
      </c>
      <c r="G650" s="22">
        <v>3.5000000000000003E-2</v>
      </c>
      <c r="H650" s="13" t="str">
        <f t="shared" si="92"/>
        <v/>
      </c>
      <c r="I650" s="11"/>
      <c r="J650" s="14">
        <v>1.4999999999999999E-2</v>
      </c>
      <c r="K650" s="15" t="str">
        <f t="shared" si="89"/>
        <v/>
      </c>
      <c r="L650" s="16">
        <f t="shared" si="93"/>
        <v>0</v>
      </c>
      <c r="M650" s="11" t="str">
        <f t="shared" si="96"/>
        <v/>
      </c>
      <c r="N650" s="17" t="str">
        <f t="shared" si="94"/>
        <v/>
      </c>
      <c r="O650" s="32" t="str">
        <f t="shared" si="95"/>
        <v/>
      </c>
    </row>
    <row r="651" spans="1:15" hidden="1">
      <c r="A651" t="s">
        <v>608</v>
      </c>
      <c r="B651" s="10">
        <v>20600</v>
      </c>
      <c r="D651" s="11" t="str">
        <f t="shared" si="90"/>
        <v/>
      </c>
      <c r="E651" s="14"/>
      <c r="F651" s="13" t="str">
        <f t="shared" si="91"/>
        <v/>
      </c>
      <c r="G651" s="22">
        <v>3.5000000000000003E-2</v>
      </c>
      <c r="H651" s="13" t="str">
        <f t="shared" si="92"/>
        <v/>
      </c>
      <c r="I651" s="11"/>
      <c r="J651" s="14">
        <v>1.4999999999999999E-2</v>
      </c>
      <c r="K651" s="15" t="str">
        <f t="shared" si="89"/>
        <v/>
      </c>
      <c r="L651" s="16">
        <f t="shared" si="93"/>
        <v>0</v>
      </c>
      <c r="M651" s="11" t="str">
        <f t="shared" si="96"/>
        <v/>
      </c>
      <c r="N651" s="17" t="str">
        <f t="shared" si="94"/>
        <v/>
      </c>
      <c r="O651" s="32" t="str">
        <f t="shared" si="95"/>
        <v/>
      </c>
    </row>
    <row r="652" spans="1:15" hidden="1">
      <c r="A652" s="19"/>
      <c r="D652" s="11" t="str">
        <f t="shared" si="90"/>
        <v/>
      </c>
      <c r="E652" s="14"/>
      <c r="F652" s="13" t="str">
        <f t="shared" si="91"/>
        <v/>
      </c>
      <c r="G652" s="22">
        <v>3.5000000000000003E-2</v>
      </c>
      <c r="H652" s="13" t="str">
        <f t="shared" si="92"/>
        <v/>
      </c>
      <c r="I652" s="11"/>
      <c r="J652" s="14">
        <v>1.4999999999999999E-2</v>
      </c>
      <c r="K652" s="15" t="str">
        <f t="shared" si="89"/>
        <v/>
      </c>
      <c r="L652" s="16">
        <f t="shared" si="93"/>
        <v>0</v>
      </c>
      <c r="M652" s="11" t="str">
        <f t="shared" si="96"/>
        <v/>
      </c>
      <c r="N652" s="17" t="str">
        <f t="shared" si="94"/>
        <v/>
      </c>
      <c r="O652" s="32" t="str">
        <f t="shared" si="95"/>
        <v/>
      </c>
    </row>
    <row r="653" spans="1:15" hidden="1">
      <c r="A653" t="s">
        <v>609</v>
      </c>
      <c r="B653" s="10">
        <v>10400</v>
      </c>
      <c r="D653" s="11" t="str">
        <f t="shared" si="90"/>
        <v/>
      </c>
      <c r="E653" s="14"/>
      <c r="F653" s="13" t="str">
        <f t="shared" si="91"/>
        <v/>
      </c>
      <c r="G653" s="22">
        <v>3.5000000000000003E-2</v>
      </c>
      <c r="H653" s="13" t="str">
        <f t="shared" si="92"/>
        <v/>
      </c>
      <c r="I653" s="11"/>
      <c r="J653" s="14">
        <v>1.4999999999999999E-2</v>
      </c>
      <c r="K653" s="15" t="str">
        <f t="shared" si="89"/>
        <v/>
      </c>
      <c r="L653" s="16">
        <f t="shared" si="93"/>
        <v>0</v>
      </c>
      <c r="M653" s="11" t="str">
        <f t="shared" si="96"/>
        <v/>
      </c>
      <c r="N653" s="17" t="str">
        <f t="shared" si="94"/>
        <v/>
      </c>
      <c r="O653" s="32" t="str">
        <f t="shared" si="95"/>
        <v/>
      </c>
    </row>
    <row r="654" spans="1:15" hidden="1">
      <c r="A654" t="s">
        <v>610</v>
      </c>
      <c r="B654" s="10">
        <v>10400</v>
      </c>
      <c r="D654" s="11" t="str">
        <f t="shared" si="90"/>
        <v/>
      </c>
      <c r="E654" s="14"/>
      <c r="F654" s="13" t="str">
        <f t="shared" si="91"/>
        <v/>
      </c>
      <c r="G654" s="22">
        <v>3.5000000000000003E-2</v>
      </c>
      <c r="H654" s="13" t="str">
        <f t="shared" si="92"/>
        <v/>
      </c>
      <c r="I654" s="11"/>
      <c r="J654" s="14">
        <v>1.4999999999999999E-2</v>
      </c>
      <c r="K654" s="15" t="str">
        <f t="shared" si="89"/>
        <v/>
      </c>
      <c r="L654" s="16">
        <f t="shared" si="93"/>
        <v>0</v>
      </c>
      <c r="M654" s="11" t="str">
        <f t="shared" si="96"/>
        <v/>
      </c>
      <c r="N654" s="17" t="str">
        <f t="shared" si="94"/>
        <v/>
      </c>
      <c r="O654" s="32" t="str">
        <f t="shared" si="95"/>
        <v/>
      </c>
    </row>
    <row r="655" spans="1:15" hidden="1">
      <c r="A655" s="19"/>
      <c r="D655" s="11" t="str">
        <f t="shared" si="90"/>
        <v/>
      </c>
      <c r="E655" s="14"/>
      <c r="F655" s="13" t="str">
        <f t="shared" si="91"/>
        <v/>
      </c>
      <c r="G655" s="22">
        <v>3.5000000000000003E-2</v>
      </c>
      <c r="H655" s="13" t="str">
        <f t="shared" si="92"/>
        <v/>
      </c>
      <c r="I655" s="11"/>
      <c r="J655" s="14">
        <v>1.4999999999999999E-2</v>
      </c>
      <c r="K655" s="15" t="str">
        <f t="shared" si="89"/>
        <v/>
      </c>
      <c r="L655" s="16">
        <f t="shared" si="93"/>
        <v>0</v>
      </c>
      <c r="M655" s="11" t="str">
        <f t="shared" si="96"/>
        <v/>
      </c>
      <c r="N655" s="17" t="str">
        <f t="shared" si="94"/>
        <v/>
      </c>
      <c r="O655" s="32" t="str">
        <f t="shared" si="95"/>
        <v/>
      </c>
    </row>
    <row r="656" spans="1:15" hidden="1">
      <c r="A656" t="s">
        <v>611</v>
      </c>
      <c r="B656" s="10">
        <v>13800</v>
      </c>
      <c r="D656" s="11" t="str">
        <f t="shared" si="90"/>
        <v/>
      </c>
      <c r="E656" s="14"/>
      <c r="F656" s="13" t="str">
        <f t="shared" si="91"/>
        <v/>
      </c>
      <c r="G656" s="22">
        <v>3.5000000000000003E-2</v>
      </c>
      <c r="H656" s="13" t="str">
        <f t="shared" si="92"/>
        <v/>
      </c>
      <c r="I656" s="11"/>
      <c r="J656" s="14">
        <v>1.4999999999999999E-2</v>
      </c>
      <c r="K656" s="15" t="str">
        <f t="shared" si="89"/>
        <v/>
      </c>
      <c r="L656" s="16">
        <f t="shared" si="93"/>
        <v>0</v>
      </c>
      <c r="M656" s="11" t="str">
        <f t="shared" si="96"/>
        <v/>
      </c>
      <c r="N656" s="17" t="str">
        <f t="shared" si="94"/>
        <v/>
      </c>
      <c r="O656" s="32" t="str">
        <f t="shared" si="95"/>
        <v/>
      </c>
    </row>
    <row r="657" spans="1:15" hidden="1">
      <c r="A657" t="s">
        <v>612</v>
      </c>
      <c r="B657" s="10">
        <v>13800</v>
      </c>
      <c r="D657" s="11" t="str">
        <f t="shared" si="90"/>
        <v/>
      </c>
      <c r="E657" s="14"/>
      <c r="F657" s="13" t="str">
        <f t="shared" si="91"/>
        <v/>
      </c>
      <c r="G657" s="22">
        <v>3.5000000000000003E-2</v>
      </c>
      <c r="H657" s="13" t="str">
        <f t="shared" si="92"/>
        <v/>
      </c>
      <c r="I657" s="11"/>
      <c r="J657" s="14">
        <v>1.4999999999999999E-2</v>
      </c>
      <c r="K657" s="15" t="str">
        <f t="shared" si="89"/>
        <v/>
      </c>
      <c r="L657" s="16">
        <f t="shared" si="93"/>
        <v>0</v>
      </c>
      <c r="M657" s="11" t="str">
        <f t="shared" si="96"/>
        <v/>
      </c>
      <c r="N657" s="17" t="str">
        <f t="shared" si="94"/>
        <v/>
      </c>
      <c r="O657" s="32" t="str">
        <f t="shared" si="95"/>
        <v/>
      </c>
    </row>
    <row r="658" spans="1:15" hidden="1">
      <c r="A658" t="s">
        <v>613</v>
      </c>
      <c r="B658" s="10">
        <v>13800</v>
      </c>
      <c r="D658" s="11" t="str">
        <f t="shared" si="90"/>
        <v/>
      </c>
      <c r="E658" s="14"/>
      <c r="F658" s="13" t="str">
        <f t="shared" si="91"/>
        <v/>
      </c>
      <c r="G658" s="22">
        <v>3.5000000000000003E-2</v>
      </c>
      <c r="H658" s="13" t="str">
        <f t="shared" si="92"/>
        <v/>
      </c>
      <c r="I658" s="11"/>
      <c r="J658" s="14">
        <v>1.4999999999999999E-2</v>
      </c>
      <c r="K658" s="15" t="str">
        <f t="shared" si="89"/>
        <v/>
      </c>
      <c r="L658" s="16">
        <f t="shared" si="93"/>
        <v>0</v>
      </c>
      <c r="M658" s="11" t="str">
        <f t="shared" si="96"/>
        <v/>
      </c>
      <c r="N658" s="17" t="str">
        <f t="shared" si="94"/>
        <v/>
      </c>
      <c r="O658" s="32" t="str">
        <f t="shared" si="95"/>
        <v/>
      </c>
    </row>
    <row r="659" spans="1:15" hidden="1">
      <c r="A659" s="19"/>
      <c r="D659" s="11" t="str">
        <f t="shared" si="90"/>
        <v/>
      </c>
      <c r="E659" s="14"/>
      <c r="F659" s="13" t="str">
        <f t="shared" si="91"/>
        <v/>
      </c>
      <c r="G659" s="22">
        <v>3.5000000000000003E-2</v>
      </c>
      <c r="H659" s="13" t="str">
        <f t="shared" si="92"/>
        <v/>
      </c>
      <c r="I659" s="11"/>
      <c r="J659" s="14">
        <v>1.4999999999999999E-2</v>
      </c>
      <c r="K659" s="15" t="str">
        <f t="shared" si="89"/>
        <v/>
      </c>
      <c r="L659" s="16">
        <f t="shared" si="93"/>
        <v>0</v>
      </c>
      <c r="M659" s="11" t="str">
        <f t="shared" si="96"/>
        <v/>
      </c>
      <c r="N659" s="17" t="str">
        <f t="shared" si="94"/>
        <v/>
      </c>
      <c r="O659" s="32" t="str">
        <f t="shared" si="95"/>
        <v/>
      </c>
    </row>
    <row r="660" spans="1:15" hidden="1">
      <c r="A660" t="s">
        <v>614</v>
      </c>
      <c r="B660" s="10">
        <v>20600</v>
      </c>
      <c r="D660" s="11" t="str">
        <f t="shared" si="90"/>
        <v/>
      </c>
      <c r="E660" s="14"/>
      <c r="F660" s="13" t="str">
        <f t="shared" si="91"/>
        <v/>
      </c>
      <c r="G660" s="22">
        <v>3.5000000000000003E-2</v>
      </c>
      <c r="H660" s="13" t="str">
        <f t="shared" si="92"/>
        <v/>
      </c>
      <c r="I660" s="11"/>
      <c r="J660" s="14">
        <v>1.4999999999999999E-2</v>
      </c>
      <c r="K660" s="15" t="str">
        <f t="shared" si="89"/>
        <v/>
      </c>
      <c r="L660" s="16">
        <f t="shared" si="93"/>
        <v>0</v>
      </c>
      <c r="M660" s="11" t="str">
        <f t="shared" si="96"/>
        <v/>
      </c>
      <c r="N660" s="17" t="str">
        <f t="shared" si="94"/>
        <v/>
      </c>
      <c r="O660" s="32" t="str">
        <f t="shared" si="95"/>
        <v/>
      </c>
    </row>
    <row r="661" spans="1:15" hidden="1">
      <c r="A661" t="s">
        <v>615</v>
      </c>
      <c r="B661" s="10">
        <v>20600</v>
      </c>
      <c r="D661" s="11" t="str">
        <f t="shared" si="90"/>
        <v/>
      </c>
      <c r="E661" s="14"/>
      <c r="F661" s="13" t="str">
        <f t="shared" si="91"/>
        <v/>
      </c>
      <c r="G661" s="22">
        <v>3.5000000000000003E-2</v>
      </c>
      <c r="H661" s="13" t="str">
        <f t="shared" si="92"/>
        <v/>
      </c>
      <c r="I661" s="11"/>
      <c r="J661" s="14">
        <v>1.4999999999999999E-2</v>
      </c>
      <c r="K661" s="15" t="str">
        <f t="shared" si="89"/>
        <v/>
      </c>
      <c r="L661" s="16">
        <f t="shared" si="93"/>
        <v>0</v>
      </c>
      <c r="M661" s="11" t="str">
        <f t="shared" si="96"/>
        <v/>
      </c>
      <c r="N661" s="17" t="str">
        <f t="shared" si="94"/>
        <v/>
      </c>
      <c r="O661" s="32" t="str">
        <f t="shared" si="95"/>
        <v/>
      </c>
    </row>
    <row r="662" spans="1:15" hidden="1">
      <c r="A662" s="19"/>
      <c r="D662" s="11" t="str">
        <f t="shared" si="90"/>
        <v/>
      </c>
      <c r="E662" s="14"/>
      <c r="F662" s="13" t="str">
        <f t="shared" si="91"/>
        <v/>
      </c>
      <c r="G662" s="22">
        <v>3.5000000000000003E-2</v>
      </c>
      <c r="H662" s="13" t="str">
        <f t="shared" si="92"/>
        <v/>
      </c>
      <c r="I662" s="11"/>
      <c r="J662" s="14">
        <v>1.4999999999999999E-2</v>
      </c>
      <c r="K662" s="15" t="str">
        <f t="shared" si="89"/>
        <v/>
      </c>
      <c r="L662" s="16">
        <f t="shared" si="93"/>
        <v>0</v>
      </c>
      <c r="M662" s="11" t="str">
        <f t="shared" si="96"/>
        <v/>
      </c>
      <c r="N662" s="17" t="str">
        <f t="shared" si="94"/>
        <v/>
      </c>
      <c r="O662" s="32" t="str">
        <f t="shared" si="95"/>
        <v/>
      </c>
    </row>
    <row r="663" spans="1:15" hidden="1">
      <c r="A663" t="s">
        <v>616</v>
      </c>
      <c r="B663" s="10">
        <v>23300</v>
      </c>
      <c r="D663" s="11" t="str">
        <f t="shared" si="90"/>
        <v/>
      </c>
      <c r="E663" s="14"/>
      <c r="F663" s="13" t="str">
        <f t="shared" si="91"/>
        <v/>
      </c>
      <c r="G663" s="22">
        <v>3.5000000000000003E-2</v>
      </c>
      <c r="H663" s="13" t="str">
        <f t="shared" si="92"/>
        <v/>
      </c>
      <c r="I663" s="11"/>
      <c r="J663" s="14">
        <v>1.4999999999999999E-2</v>
      </c>
      <c r="K663" s="15" t="str">
        <f t="shared" ref="K663:K726" si="97">IF(AND(C663&lt;&gt;"",J663&lt;&gt;""),C663*J663,"")</f>
        <v/>
      </c>
      <c r="L663" s="16">
        <f t="shared" si="93"/>
        <v>0</v>
      </c>
      <c r="M663" s="11" t="str">
        <f t="shared" si="96"/>
        <v/>
      </c>
      <c r="N663" s="17" t="str">
        <f t="shared" si="94"/>
        <v/>
      </c>
      <c r="O663" s="32" t="str">
        <f t="shared" si="95"/>
        <v/>
      </c>
    </row>
    <row r="664" spans="1:15" hidden="1">
      <c r="A664" s="19"/>
      <c r="D664" s="11" t="str">
        <f t="shared" si="90"/>
        <v/>
      </c>
      <c r="E664" s="14"/>
      <c r="F664" s="13" t="str">
        <f t="shared" si="91"/>
        <v/>
      </c>
      <c r="G664" s="22">
        <v>3.5000000000000003E-2</v>
      </c>
      <c r="H664" s="13" t="str">
        <f t="shared" si="92"/>
        <v/>
      </c>
      <c r="I664" s="11"/>
      <c r="J664" s="14">
        <v>1.4999999999999999E-2</v>
      </c>
      <c r="K664" s="15" t="str">
        <f t="shared" si="97"/>
        <v/>
      </c>
      <c r="L664" s="16">
        <f t="shared" si="93"/>
        <v>0</v>
      </c>
      <c r="M664" s="11" t="str">
        <f t="shared" si="96"/>
        <v/>
      </c>
      <c r="N664" s="17" t="str">
        <f t="shared" si="94"/>
        <v/>
      </c>
      <c r="O664" s="32" t="str">
        <f t="shared" si="95"/>
        <v/>
      </c>
    </row>
    <row r="665" spans="1:15" hidden="1">
      <c r="A665" t="s">
        <v>617</v>
      </c>
      <c r="B665" s="10">
        <v>25700</v>
      </c>
      <c r="D665" s="11" t="str">
        <f t="shared" si="90"/>
        <v/>
      </c>
      <c r="E665" s="14"/>
      <c r="F665" s="13" t="str">
        <f t="shared" si="91"/>
        <v/>
      </c>
      <c r="G665" s="22">
        <v>3.5000000000000003E-2</v>
      </c>
      <c r="H665" s="13" t="str">
        <f t="shared" si="92"/>
        <v/>
      </c>
      <c r="I665" s="11"/>
      <c r="J665" s="14">
        <v>1.4999999999999999E-2</v>
      </c>
      <c r="K665" s="15" t="str">
        <f t="shared" si="97"/>
        <v/>
      </c>
      <c r="L665" s="16">
        <f t="shared" si="93"/>
        <v>0</v>
      </c>
      <c r="M665" s="11" t="str">
        <f t="shared" si="96"/>
        <v/>
      </c>
      <c r="N665" s="17" t="str">
        <f t="shared" si="94"/>
        <v/>
      </c>
      <c r="O665" s="32" t="str">
        <f t="shared" si="95"/>
        <v/>
      </c>
    </row>
    <row r="666" spans="1:15" hidden="1">
      <c r="A666" t="s">
        <v>618</v>
      </c>
      <c r="B666" s="10">
        <v>25700</v>
      </c>
      <c r="D666" s="11" t="str">
        <f t="shared" si="90"/>
        <v/>
      </c>
      <c r="E666" s="14"/>
      <c r="F666" s="13" t="str">
        <f t="shared" si="91"/>
        <v/>
      </c>
      <c r="G666" s="22">
        <v>3.5000000000000003E-2</v>
      </c>
      <c r="H666" s="13" t="str">
        <f t="shared" si="92"/>
        <v/>
      </c>
      <c r="I666" s="11"/>
      <c r="J666" s="14">
        <v>1.4999999999999999E-2</v>
      </c>
      <c r="K666" s="15" t="str">
        <f t="shared" si="97"/>
        <v/>
      </c>
      <c r="L666" s="16">
        <f t="shared" si="93"/>
        <v>0</v>
      </c>
      <c r="M666" s="11" t="str">
        <f t="shared" si="96"/>
        <v/>
      </c>
      <c r="N666" s="17" t="str">
        <f t="shared" si="94"/>
        <v/>
      </c>
      <c r="O666" s="32" t="str">
        <f t="shared" si="95"/>
        <v/>
      </c>
    </row>
    <row r="667" spans="1:15" hidden="1">
      <c r="A667" t="s">
        <v>619</v>
      </c>
      <c r="B667" s="10">
        <v>28000</v>
      </c>
      <c r="D667" s="11" t="str">
        <f t="shared" si="90"/>
        <v/>
      </c>
      <c r="E667" s="14"/>
      <c r="F667" s="13" t="str">
        <f t="shared" si="91"/>
        <v/>
      </c>
      <c r="G667" s="22">
        <v>3.5000000000000003E-2</v>
      </c>
      <c r="H667" s="13" t="str">
        <f t="shared" si="92"/>
        <v/>
      </c>
      <c r="I667" s="11"/>
      <c r="J667" s="14">
        <v>1.4999999999999999E-2</v>
      </c>
      <c r="K667" s="15" t="str">
        <f t="shared" si="97"/>
        <v/>
      </c>
      <c r="L667" s="16">
        <f t="shared" si="93"/>
        <v>0</v>
      </c>
      <c r="M667" s="11" t="str">
        <f t="shared" si="96"/>
        <v/>
      </c>
      <c r="N667" s="17" t="str">
        <f t="shared" si="94"/>
        <v/>
      </c>
      <c r="O667" s="32" t="str">
        <f t="shared" si="95"/>
        <v/>
      </c>
    </row>
    <row r="668" spans="1:15" hidden="1">
      <c r="A668" t="s">
        <v>620</v>
      </c>
      <c r="B668" s="10">
        <v>28000</v>
      </c>
      <c r="D668" s="11" t="str">
        <f t="shared" si="90"/>
        <v/>
      </c>
      <c r="E668" s="14"/>
      <c r="F668" s="13" t="str">
        <f t="shared" si="91"/>
        <v/>
      </c>
      <c r="G668" s="22">
        <v>3.5000000000000003E-2</v>
      </c>
      <c r="H668" s="13" t="str">
        <f t="shared" si="92"/>
        <v/>
      </c>
      <c r="I668" s="11"/>
      <c r="J668" s="14">
        <v>1.4999999999999999E-2</v>
      </c>
      <c r="K668" s="15" t="str">
        <f t="shared" si="97"/>
        <v/>
      </c>
      <c r="L668" s="16">
        <f t="shared" si="93"/>
        <v>0</v>
      </c>
      <c r="M668" s="11" t="str">
        <f t="shared" si="96"/>
        <v/>
      </c>
      <c r="N668" s="17" t="str">
        <f t="shared" si="94"/>
        <v/>
      </c>
      <c r="O668" s="32" t="str">
        <f t="shared" si="95"/>
        <v/>
      </c>
    </row>
    <row r="669" spans="1:15" hidden="1">
      <c r="A669" t="s">
        <v>621</v>
      </c>
      <c r="B669" s="10">
        <v>28000</v>
      </c>
      <c r="D669" s="11" t="str">
        <f t="shared" si="90"/>
        <v/>
      </c>
      <c r="E669" s="14"/>
      <c r="F669" s="13" t="str">
        <f t="shared" si="91"/>
        <v/>
      </c>
      <c r="G669" s="22">
        <v>3.5000000000000003E-2</v>
      </c>
      <c r="H669" s="13" t="str">
        <f t="shared" si="92"/>
        <v/>
      </c>
      <c r="I669" s="11"/>
      <c r="J669" s="14">
        <v>1.4999999999999999E-2</v>
      </c>
      <c r="K669" s="15" t="str">
        <f t="shared" si="97"/>
        <v/>
      </c>
      <c r="L669" s="16">
        <f t="shared" si="93"/>
        <v>0</v>
      </c>
      <c r="M669" s="11" t="str">
        <f t="shared" si="96"/>
        <v/>
      </c>
      <c r="N669" s="17" t="str">
        <f t="shared" si="94"/>
        <v/>
      </c>
      <c r="O669" s="32" t="str">
        <f t="shared" si="95"/>
        <v/>
      </c>
    </row>
    <row r="670" spans="1:15" hidden="1">
      <c r="A670" s="19"/>
      <c r="D670" s="11" t="str">
        <f t="shared" si="90"/>
        <v/>
      </c>
      <c r="E670" s="14"/>
      <c r="F670" s="13" t="str">
        <f t="shared" si="91"/>
        <v/>
      </c>
      <c r="G670" s="22">
        <v>3.5000000000000003E-2</v>
      </c>
      <c r="H670" s="13" t="str">
        <f t="shared" si="92"/>
        <v/>
      </c>
      <c r="I670" s="11"/>
      <c r="J670" s="14">
        <v>1.4999999999999999E-2</v>
      </c>
      <c r="K670" s="15" t="str">
        <f t="shared" si="97"/>
        <v/>
      </c>
      <c r="L670" s="16">
        <f t="shared" si="93"/>
        <v>0</v>
      </c>
      <c r="M670" s="11" t="str">
        <f t="shared" si="96"/>
        <v/>
      </c>
      <c r="N670" s="17" t="str">
        <f t="shared" si="94"/>
        <v/>
      </c>
      <c r="O670" s="32" t="str">
        <f t="shared" si="95"/>
        <v/>
      </c>
    </row>
    <row r="671" spans="1:15" hidden="1">
      <c r="A671" t="s">
        <v>622</v>
      </c>
      <c r="B671" s="10">
        <v>35000</v>
      </c>
      <c r="D671" s="11" t="str">
        <f t="shared" si="90"/>
        <v/>
      </c>
      <c r="E671" s="14"/>
      <c r="F671" s="13" t="str">
        <f t="shared" si="91"/>
        <v/>
      </c>
      <c r="G671" s="22">
        <v>3.5000000000000003E-2</v>
      </c>
      <c r="H671" s="13" t="str">
        <f t="shared" si="92"/>
        <v/>
      </c>
      <c r="I671" s="11"/>
      <c r="J671" s="14">
        <v>1.4999999999999999E-2</v>
      </c>
      <c r="K671" s="15" t="str">
        <f t="shared" si="97"/>
        <v/>
      </c>
      <c r="L671" s="16">
        <f t="shared" si="93"/>
        <v>0</v>
      </c>
      <c r="M671" s="11" t="str">
        <f t="shared" si="96"/>
        <v/>
      </c>
      <c r="N671" s="17" t="str">
        <f t="shared" si="94"/>
        <v/>
      </c>
      <c r="O671" s="32" t="str">
        <f t="shared" si="95"/>
        <v/>
      </c>
    </row>
    <row r="672" spans="1:15" hidden="1">
      <c r="A672" t="s">
        <v>623</v>
      </c>
      <c r="B672" s="10">
        <v>35000</v>
      </c>
      <c r="D672" s="11" t="str">
        <f t="shared" si="90"/>
        <v/>
      </c>
      <c r="E672" s="14"/>
      <c r="F672" s="13" t="str">
        <f t="shared" si="91"/>
        <v/>
      </c>
      <c r="G672" s="22">
        <v>3.5000000000000003E-2</v>
      </c>
      <c r="H672" s="13" t="str">
        <f t="shared" si="92"/>
        <v/>
      </c>
      <c r="I672" s="11"/>
      <c r="J672" s="14">
        <v>1.4999999999999999E-2</v>
      </c>
      <c r="K672" s="15" t="str">
        <f t="shared" si="97"/>
        <v/>
      </c>
      <c r="L672" s="16">
        <f t="shared" si="93"/>
        <v>0</v>
      </c>
      <c r="M672" s="11" t="str">
        <f t="shared" si="96"/>
        <v/>
      </c>
      <c r="N672" s="17" t="str">
        <f t="shared" si="94"/>
        <v/>
      </c>
      <c r="O672" s="32" t="str">
        <f t="shared" si="95"/>
        <v/>
      </c>
    </row>
    <row r="673" spans="1:15" hidden="1">
      <c r="A673" t="s">
        <v>624</v>
      </c>
      <c r="B673" s="10">
        <v>35000</v>
      </c>
      <c r="D673" s="11" t="str">
        <f t="shared" si="90"/>
        <v/>
      </c>
      <c r="E673" s="14"/>
      <c r="F673" s="13" t="str">
        <f t="shared" si="91"/>
        <v/>
      </c>
      <c r="G673" s="22">
        <v>3.5000000000000003E-2</v>
      </c>
      <c r="H673" s="13" t="str">
        <f t="shared" si="92"/>
        <v/>
      </c>
      <c r="I673" s="11"/>
      <c r="J673" s="14">
        <v>1.4999999999999999E-2</v>
      </c>
      <c r="K673" s="15" t="str">
        <f t="shared" si="97"/>
        <v/>
      </c>
      <c r="L673" s="16">
        <f t="shared" si="93"/>
        <v>0</v>
      </c>
      <c r="M673" s="11" t="str">
        <f t="shared" si="96"/>
        <v/>
      </c>
      <c r="N673" s="17" t="str">
        <f t="shared" si="94"/>
        <v/>
      </c>
      <c r="O673" s="32" t="str">
        <f t="shared" si="95"/>
        <v/>
      </c>
    </row>
    <row r="674" spans="1:15" hidden="1">
      <c r="A674" t="s">
        <v>625</v>
      </c>
      <c r="B674" s="10">
        <v>38600</v>
      </c>
      <c r="D674" s="11" t="str">
        <f t="shared" si="90"/>
        <v/>
      </c>
      <c r="E674" s="14"/>
      <c r="F674" s="13" t="str">
        <f t="shared" si="91"/>
        <v/>
      </c>
      <c r="G674" s="22">
        <v>3.5000000000000003E-2</v>
      </c>
      <c r="H674" s="13" t="str">
        <f t="shared" si="92"/>
        <v/>
      </c>
      <c r="I674" s="11"/>
      <c r="J674" s="14">
        <v>1.4999999999999999E-2</v>
      </c>
      <c r="K674" s="15" t="str">
        <f t="shared" si="97"/>
        <v/>
      </c>
      <c r="L674" s="16">
        <f t="shared" si="93"/>
        <v>0</v>
      </c>
      <c r="M674" s="11" t="str">
        <f t="shared" si="96"/>
        <v/>
      </c>
      <c r="N674" s="17" t="str">
        <f t="shared" si="94"/>
        <v/>
      </c>
      <c r="O674" s="32" t="str">
        <f t="shared" si="95"/>
        <v/>
      </c>
    </row>
    <row r="675" spans="1:15" hidden="1">
      <c r="A675" t="s">
        <v>626</v>
      </c>
      <c r="B675" s="10">
        <v>38600</v>
      </c>
      <c r="D675" s="11" t="str">
        <f t="shared" si="90"/>
        <v/>
      </c>
      <c r="E675" s="14"/>
      <c r="F675" s="13" t="str">
        <f t="shared" si="91"/>
        <v/>
      </c>
      <c r="G675" s="22">
        <v>3.5000000000000003E-2</v>
      </c>
      <c r="H675" s="13" t="str">
        <f t="shared" si="92"/>
        <v/>
      </c>
      <c r="I675" s="11"/>
      <c r="J675" s="14">
        <v>1.4999999999999999E-2</v>
      </c>
      <c r="K675" s="15" t="str">
        <f t="shared" si="97"/>
        <v/>
      </c>
      <c r="L675" s="16">
        <f t="shared" si="93"/>
        <v>0</v>
      </c>
      <c r="M675" s="11" t="str">
        <f t="shared" si="96"/>
        <v/>
      </c>
      <c r="N675" s="17" t="str">
        <f t="shared" si="94"/>
        <v/>
      </c>
      <c r="O675" s="32" t="str">
        <f t="shared" si="95"/>
        <v/>
      </c>
    </row>
    <row r="676" spans="1:15" hidden="1">
      <c r="A676" t="s">
        <v>627</v>
      </c>
      <c r="B676" s="10">
        <v>38600</v>
      </c>
      <c r="D676" s="11" t="str">
        <f t="shared" si="90"/>
        <v/>
      </c>
      <c r="E676" s="14"/>
      <c r="F676" s="13" t="str">
        <f t="shared" si="91"/>
        <v/>
      </c>
      <c r="G676" s="22">
        <v>3.5000000000000003E-2</v>
      </c>
      <c r="H676" s="13" t="str">
        <f t="shared" si="92"/>
        <v/>
      </c>
      <c r="I676" s="11"/>
      <c r="J676" s="14">
        <v>1.4999999999999999E-2</v>
      </c>
      <c r="K676" s="15" t="str">
        <f t="shared" si="97"/>
        <v/>
      </c>
      <c r="L676" s="16">
        <f t="shared" si="93"/>
        <v>0</v>
      </c>
      <c r="M676" s="11" t="str">
        <f t="shared" si="96"/>
        <v/>
      </c>
      <c r="N676" s="17" t="str">
        <f t="shared" si="94"/>
        <v/>
      </c>
      <c r="O676" s="32" t="str">
        <f t="shared" si="95"/>
        <v/>
      </c>
    </row>
    <row r="677" spans="1:15" hidden="1">
      <c r="A677" s="8" t="s">
        <v>628</v>
      </c>
      <c r="D677" s="11" t="str">
        <f t="shared" si="90"/>
        <v/>
      </c>
      <c r="E677" s="14"/>
      <c r="F677" s="13" t="str">
        <f t="shared" si="91"/>
        <v/>
      </c>
      <c r="G677" s="22">
        <v>3.5000000000000003E-2</v>
      </c>
      <c r="H677" s="13" t="str">
        <f t="shared" si="92"/>
        <v/>
      </c>
      <c r="I677" s="11"/>
      <c r="J677" s="14">
        <v>1.4999999999999999E-2</v>
      </c>
      <c r="K677" s="15" t="str">
        <f t="shared" si="97"/>
        <v/>
      </c>
      <c r="L677" s="16">
        <f t="shared" si="93"/>
        <v>0</v>
      </c>
      <c r="M677" s="11" t="str">
        <f t="shared" si="96"/>
        <v/>
      </c>
      <c r="N677" s="17" t="str">
        <f t="shared" si="94"/>
        <v/>
      </c>
      <c r="O677" s="18" t="str">
        <f t="shared" si="95"/>
        <v/>
      </c>
    </row>
    <row r="678" spans="1:15" hidden="1">
      <c r="A678" s="24" t="s">
        <v>629</v>
      </c>
      <c r="B678" s="10">
        <v>46500</v>
      </c>
      <c r="C678" s="10">
        <v>66490</v>
      </c>
      <c r="D678" s="11">
        <f t="shared" si="90"/>
        <v>15232.800000000001</v>
      </c>
      <c r="E678" s="14">
        <v>0.17</v>
      </c>
      <c r="F678" s="13">
        <f t="shared" si="91"/>
        <v>11303.300000000001</v>
      </c>
      <c r="G678" s="22">
        <v>3.5000000000000003E-2</v>
      </c>
      <c r="H678" s="13">
        <f t="shared" si="92"/>
        <v>2327.15</v>
      </c>
      <c r="I678" s="11">
        <v>605</v>
      </c>
      <c r="J678" s="14">
        <v>1.4999999999999999E-2</v>
      </c>
      <c r="K678" s="15">
        <f t="shared" si="97"/>
        <v>997.34999999999991</v>
      </c>
      <c r="L678" s="16">
        <f t="shared" si="93"/>
        <v>664.9</v>
      </c>
      <c r="M678" s="11">
        <f t="shared" si="96"/>
        <v>989.26395999999977</v>
      </c>
      <c r="N678" s="17">
        <f t="shared" si="94"/>
        <v>3103.036039999999</v>
      </c>
      <c r="O678" s="18">
        <f t="shared" si="95"/>
        <v>4.6669214017145425E-2</v>
      </c>
    </row>
    <row r="679" spans="1:15" hidden="1">
      <c r="A679" s="21" t="s">
        <v>630</v>
      </c>
      <c r="B679" s="10">
        <v>27000</v>
      </c>
      <c r="C679" s="10">
        <v>39990</v>
      </c>
      <c r="D679" s="11">
        <f t="shared" si="90"/>
        <v>9402.8000000000011</v>
      </c>
      <c r="E679" s="14">
        <v>0.17</v>
      </c>
      <c r="F679" s="13">
        <f t="shared" si="91"/>
        <v>6798.3</v>
      </c>
      <c r="G679" s="22">
        <v>3.5000000000000003E-2</v>
      </c>
      <c r="H679" s="13">
        <f t="shared" si="92"/>
        <v>1399.65</v>
      </c>
      <c r="I679" s="11">
        <v>605</v>
      </c>
      <c r="J679" s="14">
        <v>1.4999999999999999E-2</v>
      </c>
      <c r="K679" s="15">
        <f t="shared" si="97"/>
        <v>599.85</v>
      </c>
      <c r="L679" s="16">
        <f t="shared" si="93"/>
        <v>399.90000000000003</v>
      </c>
      <c r="M679" s="11">
        <f t="shared" si="96"/>
        <v>590.33295999999984</v>
      </c>
      <c r="N679" s="17">
        <f t="shared" si="94"/>
        <v>2596.9670399999959</v>
      </c>
      <c r="O679" s="18">
        <f t="shared" si="95"/>
        <v>6.4940411102775597E-2</v>
      </c>
    </row>
    <row r="680" spans="1:15" hidden="1">
      <c r="A680" s="21" t="s">
        <v>631</v>
      </c>
      <c r="B680" s="10">
        <v>6500</v>
      </c>
      <c r="D680" s="11" t="str">
        <f t="shared" si="90"/>
        <v/>
      </c>
      <c r="E680" s="14"/>
      <c r="F680" s="13" t="str">
        <f t="shared" si="91"/>
        <v/>
      </c>
      <c r="G680" s="22">
        <v>3.5000000000000003E-2</v>
      </c>
      <c r="H680" s="13" t="str">
        <f t="shared" si="92"/>
        <v/>
      </c>
      <c r="I680" s="11"/>
      <c r="J680" s="14">
        <v>1.4999999999999999E-2</v>
      </c>
      <c r="K680" s="15" t="str">
        <f t="shared" si="97"/>
        <v/>
      </c>
      <c r="L680" s="16">
        <f t="shared" si="93"/>
        <v>0</v>
      </c>
      <c r="M680" s="11" t="str">
        <f t="shared" si="96"/>
        <v/>
      </c>
      <c r="N680" s="17" t="str">
        <f t="shared" si="94"/>
        <v/>
      </c>
      <c r="O680" s="18" t="str">
        <f t="shared" si="95"/>
        <v/>
      </c>
    </row>
    <row r="681" spans="1:15" hidden="1">
      <c r="A681" s="24" t="s">
        <v>632</v>
      </c>
      <c r="B681" s="10">
        <v>6500</v>
      </c>
      <c r="D681" s="11" t="str">
        <f t="shared" si="90"/>
        <v/>
      </c>
      <c r="E681" s="14">
        <v>0.21</v>
      </c>
      <c r="F681" s="13" t="str">
        <f t="shared" si="91"/>
        <v/>
      </c>
      <c r="G681" s="22">
        <v>3.5000000000000003E-2</v>
      </c>
      <c r="H681" s="13" t="str">
        <f t="shared" si="92"/>
        <v/>
      </c>
      <c r="I681" s="11">
        <v>605</v>
      </c>
      <c r="J681" s="14">
        <v>1.4999999999999999E-2</v>
      </c>
      <c r="K681" s="15" t="str">
        <f t="shared" si="97"/>
        <v/>
      </c>
      <c r="L681" s="16">
        <f t="shared" si="93"/>
        <v>0</v>
      </c>
      <c r="M681" s="11" t="str">
        <f t="shared" si="96"/>
        <v/>
      </c>
      <c r="N681" s="17" t="str">
        <f t="shared" si="94"/>
        <v/>
      </c>
      <c r="O681" s="18" t="str">
        <f t="shared" si="95"/>
        <v/>
      </c>
    </row>
    <row r="682" spans="1:15" hidden="1">
      <c r="A682" s="21" t="s">
        <v>633</v>
      </c>
      <c r="B682" s="10">
        <v>8800</v>
      </c>
      <c r="C682" s="10">
        <v>13190</v>
      </c>
      <c r="D682" s="11">
        <f t="shared" si="90"/>
        <v>4034.4</v>
      </c>
      <c r="E682" s="14">
        <v>0.21</v>
      </c>
      <c r="F682" s="13">
        <f t="shared" si="91"/>
        <v>2769.9</v>
      </c>
      <c r="G682" s="22">
        <v>3.5000000000000003E-2</v>
      </c>
      <c r="H682" s="13">
        <f t="shared" si="92"/>
        <v>461.65000000000003</v>
      </c>
      <c r="I682" s="11">
        <v>605</v>
      </c>
      <c r="J682" s="14">
        <v>1.4999999999999999E-2</v>
      </c>
      <c r="K682" s="15">
        <f t="shared" si="97"/>
        <v>197.85</v>
      </c>
      <c r="L682" s="16">
        <f t="shared" si="93"/>
        <v>131.9</v>
      </c>
      <c r="M682" s="11">
        <f t="shared" si="96"/>
        <v>176.70308</v>
      </c>
      <c r="N682" s="17">
        <f t="shared" si="94"/>
        <v>46.99692000000141</v>
      </c>
      <c r="O682" s="18">
        <f t="shared" si="95"/>
        <v>3.5630720242609106E-3</v>
      </c>
    </row>
    <row r="683" spans="1:15" hidden="1">
      <c r="A683" s="21" t="s">
        <v>634</v>
      </c>
      <c r="B683" s="10">
        <v>9500</v>
      </c>
      <c r="C683" s="10">
        <v>14390</v>
      </c>
      <c r="D683" s="11">
        <f t="shared" si="90"/>
        <v>4346.4000000000005</v>
      </c>
      <c r="E683" s="14">
        <v>0.21</v>
      </c>
      <c r="F683" s="13">
        <f t="shared" si="91"/>
        <v>3021.9</v>
      </c>
      <c r="G683" s="22">
        <v>3.5000000000000003E-2</v>
      </c>
      <c r="H683" s="13">
        <f t="shared" si="92"/>
        <v>503.65000000000003</v>
      </c>
      <c r="I683" s="11">
        <v>605</v>
      </c>
      <c r="J683" s="14">
        <v>1.4999999999999999E-2</v>
      </c>
      <c r="K683" s="15">
        <f t="shared" si="97"/>
        <v>215.85</v>
      </c>
      <c r="L683" s="16">
        <f t="shared" si="93"/>
        <v>143.9</v>
      </c>
      <c r="M683" s="11">
        <f t="shared" si="96"/>
        <v>193.84147999999996</v>
      </c>
      <c r="N683" s="17">
        <f t="shared" si="94"/>
        <v>205.85851999999977</v>
      </c>
      <c r="O683" s="18">
        <f t="shared" si="95"/>
        <v>1.4305665045170241E-2</v>
      </c>
    </row>
    <row r="684" spans="1:15" hidden="1">
      <c r="A684" s="24" t="s">
        <v>635</v>
      </c>
      <c r="B684" s="10">
        <v>28500</v>
      </c>
      <c r="C684" s="10">
        <v>37990</v>
      </c>
      <c r="D684" s="11">
        <f t="shared" si="90"/>
        <v>8392.9500000000007</v>
      </c>
      <c r="E684" s="14">
        <v>0.155</v>
      </c>
      <c r="F684" s="13">
        <f t="shared" si="91"/>
        <v>5888.45</v>
      </c>
      <c r="G684" s="22">
        <v>3.5000000000000003E-2</v>
      </c>
      <c r="H684" s="13">
        <f t="shared" si="92"/>
        <v>1329.65</v>
      </c>
      <c r="I684" s="11">
        <v>605</v>
      </c>
      <c r="J684" s="14">
        <v>1.4999999999999999E-2</v>
      </c>
      <c r="K684" s="15">
        <f t="shared" si="97"/>
        <v>569.85</v>
      </c>
      <c r="L684" s="16">
        <f t="shared" si="93"/>
        <v>379.90000000000003</v>
      </c>
      <c r="M684" s="11">
        <f t="shared" si="96"/>
        <v>571.22306499999991</v>
      </c>
      <c r="N684" s="17">
        <f t="shared" si="94"/>
        <v>145.92693500000314</v>
      </c>
      <c r="O684" s="18">
        <f t="shared" si="95"/>
        <v>3.8411933403528073E-3</v>
      </c>
    </row>
    <row r="685" spans="1:15" hidden="1">
      <c r="A685" s="24" t="s">
        <v>636</v>
      </c>
      <c r="B685" s="10">
        <v>24000</v>
      </c>
      <c r="C685" s="10">
        <v>37990</v>
      </c>
      <c r="D685" s="11">
        <f t="shared" ref="D685:D744" si="98">IF(AND(F685&lt;&gt;"",H685&lt;&gt;"",I685&lt;&gt;"",K685&lt;&gt;""),F685+H685+I685+K685,"")</f>
        <v>8392.9500000000007</v>
      </c>
      <c r="E685" s="14">
        <v>0.155</v>
      </c>
      <c r="F685" s="13">
        <f t="shared" ref="F685:F744" si="99">IF(AND(C685&lt;&gt;"",E685&lt;&gt;""),C685*E685,"")</f>
        <v>5888.45</v>
      </c>
      <c r="G685" s="22">
        <v>3.5000000000000003E-2</v>
      </c>
      <c r="H685" s="13">
        <f t="shared" ref="H685:H744" si="100">IF(AND(C685&lt;&gt;"",G685&lt;&gt;""),C685*G685,"")</f>
        <v>1329.65</v>
      </c>
      <c r="I685" s="11">
        <v>605</v>
      </c>
      <c r="J685" s="14">
        <v>1.4999999999999999E-2</v>
      </c>
      <c r="K685" s="15">
        <f t="shared" si="97"/>
        <v>569.85</v>
      </c>
      <c r="L685" s="16">
        <f t="shared" ref="L685:L699" si="101">IFERROR(C685*1%," ")</f>
        <v>379.90000000000003</v>
      </c>
      <c r="M685" s="11">
        <f t="shared" si="96"/>
        <v>571.22306499999991</v>
      </c>
      <c r="N685" s="17">
        <f t="shared" ref="N685:N744" si="102">IF(AND(C685&lt;&gt;"",D685&lt;&gt;"",L685&lt;&gt;""),C685-(B685+D685+L685+M685),"")</f>
        <v>4645.9269350000031</v>
      </c>
      <c r="O685" s="18">
        <f t="shared" ref="O685:O744" si="103">IFERROR((N685/C685)*100%," ")</f>
        <v>0.12229341760989743</v>
      </c>
    </row>
    <row r="686" spans="1:15" hidden="1">
      <c r="A686" s="21" t="s">
        <v>637</v>
      </c>
      <c r="B686" s="10">
        <v>62400</v>
      </c>
      <c r="C686" s="10">
        <v>89790</v>
      </c>
      <c r="D686" s="11">
        <f t="shared" si="98"/>
        <v>19011.95</v>
      </c>
      <c r="E686" s="14">
        <v>0.155</v>
      </c>
      <c r="F686" s="13">
        <f t="shared" si="99"/>
        <v>13917.45</v>
      </c>
      <c r="G686" s="22">
        <v>3.5000000000000003E-2</v>
      </c>
      <c r="H686" s="13">
        <f t="shared" si="100"/>
        <v>3142.65</v>
      </c>
      <c r="I686" s="11">
        <v>605</v>
      </c>
      <c r="J686" s="14">
        <v>1.4999999999999999E-2</v>
      </c>
      <c r="K686" s="15">
        <f t="shared" si="97"/>
        <v>1346.85</v>
      </c>
      <c r="L686" s="16">
        <f t="shared" si="101"/>
        <v>897.9</v>
      </c>
      <c r="M686" s="11">
        <f t="shared" si="96"/>
        <v>1366.016365</v>
      </c>
      <c r="N686" s="17">
        <f t="shared" si="102"/>
        <v>6114.1336350000056</v>
      </c>
      <c r="O686" s="18">
        <f t="shared" si="103"/>
        <v>6.8093703474774531E-2</v>
      </c>
    </row>
    <row r="687" spans="1:15" hidden="1">
      <c r="A687" s="21" t="s">
        <v>638</v>
      </c>
      <c r="B687" s="10">
        <v>53000</v>
      </c>
      <c r="C687" s="10">
        <v>75599</v>
      </c>
      <c r="D687" s="11">
        <f t="shared" si="98"/>
        <v>16102.795</v>
      </c>
      <c r="E687" s="14">
        <v>0.155</v>
      </c>
      <c r="F687" s="13">
        <f t="shared" si="99"/>
        <v>11717.844999999999</v>
      </c>
      <c r="G687" s="22">
        <v>3.5000000000000003E-2</v>
      </c>
      <c r="H687" s="13">
        <f t="shared" si="100"/>
        <v>2645.9650000000001</v>
      </c>
      <c r="I687" s="11">
        <v>605</v>
      </c>
      <c r="J687" s="14">
        <v>1.4999999999999999E-2</v>
      </c>
      <c r="K687" s="15">
        <f t="shared" si="97"/>
        <v>1133.9849999999999</v>
      </c>
      <c r="L687" s="16">
        <f t="shared" si="101"/>
        <v>755.99</v>
      </c>
      <c r="M687" s="11">
        <f t="shared" si="96"/>
        <v>1148.2767564999999</v>
      </c>
      <c r="N687" s="17">
        <f t="shared" si="102"/>
        <v>4591.9382435000007</v>
      </c>
      <c r="O687" s="18">
        <f t="shared" si="103"/>
        <v>6.0740727304593983E-2</v>
      </c>
    </row>
    <row r="688" spans="1:15" hidden="1">
      <c r="A688" s="24" t="s">
        <v>639</v>
      </c>
      <c r="B688" s="10">
        <v>104500</v>
      </c>
      <c r="C688" s="10">
        <v>151640</v>
      </c>
      <c r="D688" s="11">
        <f t="shared" si="98"/>
        <v>32449.4</v>
      </c>
      <c r="E688" s="14">
        <v>0.16</v>
      </c>
      <c r="F688" s="13">
        <f t="shared" si="99"/>
        <v>24262.400000000001</v>
      </c>
      <c r="G688" s="22">
        <v>3.5000000000000003E-2</v>
      </c>
      <c r="H688" s="13">
        <f t="shared" si="100"/>
        <v>5307.4000000000005</v>
      </c>
      <c r="I688" s="11">
        <v>605</v>
      </c>
      <c r="J688" s="14">
        <v>1.4999999999999999E-2</v>
      </c>
      <c r="K688" s="15">
        <f t="shared" si="97"/>
        <v>2274.6</v>
      </c>
      <c r="L688" s="16">
        <f t="shared" si="101"/>
        <v>1516.4</v>
      </c>
      <c r="M688" s="11">
        <f t="shared" si="96"/>
        <v>2300.3785800000001</v>
      </c>
      <c r="N688" s="17">
        <f t="shared" si="102"/>
        <v>10873.821420000022</v>
      </c>
      <c r="O688" s="18">
        <f t="shared" si="103"/>
        <v>7.170813386969152E-2</v>
      </c>
    </row>
    <row r="689" spans="1:15" hidden="1">
      <c r="A689" s="21" t="s">
        <v>640</v>
      </c>
      <c r="B689" s="10">
        <v>104500</v>
      </c>
      <c r="C689" s="10">
        <v>151640</v>
      </c>
      <c r="D689" s="11">
        <f t="shared" si="98"/>
        <v>32449.4</v>
      </c>
      <c r="E689" s="14">
        <v>0.16</v>
      </c>
      <c r="F689" s="13">
        <f t="shared" si="99"/>
        <v>24262.400000000001</v>
      </c>
      <c r="G689" s="22">
        <v>3.5000000000000003E-2</v>
      </c>
      <c r="H689" s="13">
        <f t="shared" si="100"/>
        <v>5307.4000000000005</v>
      </c>
      <c r="I689" s="11">
        <v>605</v>
      </c>
      <c r="J689" s="14">
        <v>1.4999999999999999E-2</v>
      </c>
      <c r="K689" s="15">
        <f t="shared" si="97"/>
        <v>2274.6</v>
      </c>
      <c r="L689" s="16">
        <f t="shared" si="101"/>
        <v>1516.4</v>
      </c>
      <c r="M689" s="11">
        <f t="shared" si="96"/>
        <v>2300.3785800000001</v>
      </c>
      <c r="N689" s="17">
        <f t="shared" si="102"/>
        <v>10873.821420000022</v>
      </c>
      <c r="O689" s="18">
        <f t="shared" si="103"/>
        <v>7.170813386969152E-2</v>
      </c>
    </row>
    <row r="690" spans="1:15" hidden="1">
      <c r="A690" s="8" t="s">
        <v>641</v>
      </c>
      <c r="D690" s="11" t="str">
        <f t="shared" si="98"/>
        <v/>
      </c>
      <c r="E690" s="14"/>
      <c r="F690" s="13" t="str">
        <f t="shared" si="99"/>
        <v/>
      </c>
      <c r="G690" s="22">
        <v>3.5000000000000003E-2</v>
      </c>
      <c r="H690" s="13" t="str">
        <f t="shared" si="100"/>
        <v/>
      </c>
      <c r="I690" s="11"/>
      <c r="J690" s="14">
        <v>1.4999999999999999E-2</v>
      </c>
      <c r="K690" s="15" t="str">
        <f t="shared" si="97"/>
        <v/>
      </c>
      <c r="L690" s="16">
        <f t="shared" si="101"/>
        <v>0</v>
      </c>
      <c r="M690" s="11" t="str">
        <f t="shared" si="96"/>
        <v/>
      </c>
      <c r="N690" s="17" t="str">
        <f t="shared" si="102"/>
        <v/>
      </c>
      <c r="O690" s="18" t="str">
        <f t="shared" si="103"/>
        <v/>
      </c>
    </row>
    <row r="691" spans="1:15" hidden="1">
      <c r="A691" s="24" t="s">
        <v>642</v>
      </c>
      <c r="B691" s="10">
        <v>64000</v>
      </c>
      <c r="C691" s="10">
        <v>94990</v>
      </c>
      <c r="D691" s="11">
        <f t="shared" si="98"/>
        <v>20727.899999999998</v>
      </c>
      <c r="E691" s="14">
        <v>0.16</v>
      </c>
      <c r="F691" s="13">
        <f t="shared" si="99"/>
        <v>15198.4</v>
      </c>
      <c r="G691" s="22">
        <v>3.5000000000000003E-2</v>
      </c>
      <c r="H691" s="13">
        <f t="shared" si="100"/>
        <v>3324.65</v>
      </c>
      <c r="I691" s="11">
        <v>780</v>
      </c>
      <c r="J691" s="14">
        <v>1.4999999999999999E-2</v>
      </c>
      <c r="K691" s="15">
        <f t="shared" si="97"/>
        <v>1424.85</v>
      </c>
      <c r="L691" s="16">
        <f t="shared" si="101"/>
        <v>949.9</v>
      </c>
      <c r="M691" s="11">
        <f t="shared" si="96"/>
        <v>1433.2585299999998</v>
      </c>
      <c r="N691" s="17">
        <f t="shared" si="102"/>
        <v>7878.9414700000052</v>
      </c>
      <c r="O691" s="18">
        <f t="shared" si="103"/>
        <v>8.2944957048110377E-2</v>
      </c>
    </row>
    <row r="692" spans="1:15" hidden="1">
      <c r="A692" s="21" t="s">
        <v>643</v>
      </c>
      <c r="B692" s="10">
        <v>44500</v>
      </c>
      <c r="C692" s="10">
        <v>63799</v>
      </c>
      <c r="D692" s="11">
        <f t="shared" si="98"/>
        <v>14177.79</v>
      </c>
      <c r="E692" s="14">
        <v>0.16</v>
      </c>
      <c r="F692" s="13">
        <f t="shared" si="99"/>
        <v>10207.84</v>
      </c>
      <c r="G692" s="22">
        <v>3.5000000000000003E-2</v>
      </c>
      <c r="H692" s="13">
        <f t="shared" si="100"/>
        <v>2232.9650000000001</v>
      </c>
      <c r="I692" s="11">
        <v>780</v>
      </c>
      <c r="J692" s="14">
        <v>1.4999999999999999E-2</v>
      </c>
      <c r="K692" s="15">
        <f t="shared" si="97"/>
        <v>956.98500000000001</v>
      </c>
      <c r="L692" s="16">
        <f t="shared" si="101"/>
        <v>637.99</v>
      </c>
      <c r="M692" s="11">
        <f t="shared" si="96"/>
        <v>957.68935299999987</v>
      </c>
      <c r="N692" s="17">
        <f t="shared" si="102"/>
        <v>3525.5306469999996</v>
      </c>
      <c r="O692" s="18">
        <f t="shared" si="103"/>
        <v>5.5259967193843157E-2</v>
      </c>
    </row>
    <row r="693" spans="1:15" hidden="1">
      <c r="A693" s="21" t="s">
        <v>644</v>
      </c>
      <c r="B693" s="10">
        <v>44500</v>
      </c>
      <c r="C693" s="10">
        <v>66690</v>
      </c>
      <c r="D693" s="11">
        <f t="shared" si="98"/>
        <v>14784.9</v>
      </c>
      <c r="E693" s="14">
        <v>0.16</v>
      </c>
      <c r="F693" s="13">
        <f t="shared" si="99"/>
        <v>10670.4</v>
      </c>
      <c r="G693" s="22">
        <v>3.5000000000000003E-2</v>
      </c>
      <c r="H693" s="13">
        <f t="shared" si="100"/>
        <v>2334.15</v>
      </c>
      <c r="I693" s="11">
        <v>780</v>
      </c>
      <c r="J693" s="14">
        <v>1.4999999999999999E-2</v>
      </c>
      <c r="K693" s="15">
        <f t="shared" si="97"/>
        <v>1000.3499999999999</v>
      </c>
      <c r="L693" s="16">
        <f t="shared" si="101"/>
        <v>666.9</v>
      </c>
      <c r="M693" s="11">
        <f t="shared" si="96"/>
        <v>1001.7684299999999</v>
      </c>
      <c r="N693" s="17">
        <f t="shared" si="102"/>
        <v>5736.4315700000006</v>
      </c>
      <c r="O693" s="18">
        <f t="shared" si="103"/>
        <v>8.6016367821262568E-2</v>
      </c>
    </row>
    <row r="694" spans="1:15" hidden="1">
      <c r="A694" s="21" t="s">
        <v>645</v>
      </c>
      <c r="B694" s="10">
        <v>38000</v>
      </c>
      <c r="C694" s="10">
        <v>54490</v>
      </c>
      <c r="D694" s="11">
        <f t="shared" si="98"/>
        <v>12222.9</v>
      </c>
      <c r="E694" s="14">
        <v>0.16</v>
      </c>
      <c r="F694" s="13">
        <f t="shared" si="99"/>
        <v>8718.4</v>
      </c>
      <c r="G694" s="22">
        <v>3.5000000000000003E-2</v>
      </c>
      <c r="H694" s="13">
        <f t="shared" si="100"/>
        <v>1907.15</v>
      </c>
      <c r="I694" s="11">
        <v>780</v>
      </c>
      <c r="J694" s="14">
        <v>1.4999999999999999E-2</v>
      </c>
      <c r="K694" s="15">
        <f t="shared" si="97"/>
        <v>817.35</v>
      </c>
      <c r="L694" s="16">
        <f t="shared" si="101"/>
        <v>544.9</v>
      </c>
      <c r="M694" s="11">
        <f t="shared" si="96"/>
        <v>815.75502999999992</v>
      </c>
      <c r="N694" s="17">
        <f t="shared" si="102"/>
        <v>2906.4449699999968</v>
      </c>
      <c r="O694" s="18">
        <f t="shared" si="103"/>
        <v>5.3339052486694745E-2</v>
      </c>
    </row>
    <row r="695" spans="1:15" hidden="1">
      <c r="A695" s="24" t="s">
        <v>646</v>
      </c>
      <c r="B695" s="10">
        <v>38000</v>
      </c>
      <c r="C695" s="10">
        <v>54699</v>
      </c>
      <c r="D695" s="11">
        <f t="shared" si="98"/>
        <v>12813.78</v>
      </c>
      <c r="E695" s="14">
        <v>0.17</v>
      </c>
      <c r="F695" s="13">
        <f t="shared" si="99"/>
        <v>9298.83</v>
      </c>
      <c r="G695" s="22">
        <v>3.5000000000000003E-2</v>
      </c>
      <c r="H695" s="13">
        <f t="shared" si="100"/>
        <v>1914.4650000000001</v>
      </c>
      <c r="I695" s="11">
        <v>780</v>
      </c>
      <c r="J695" s="14">
        <v>1.4999999999999999E-2</v>
      </c>
      <c r="K695" s="15">
        <f t="shared" si="97"/>
        <v>820.48500000000001</v>
      </c>
      <c r="L695" s="16">
        <f t="shared" si="101"/>
        <v>546.99</v>
      </c>
      <c r="M695" s="11">
        <f t="shared" si="96"/>
        <v>808.38474599999995</v>
      </c>
      <c r="N695" s="17">
        <f t="shared" si="102"/>
        <v>2529.8452539999998</v>
      </c>
      <c r="O695" s="18">
        <f t="shared" si="103"/>
        <v>4.6250301723980328E-2</v>
      </c>
    </row>
    <row r="696" spans="1:15" hidden="1">
      <c r="A696" s="8" t="s">
        <v>647</v>
      </c>
      <c r="D696" s="11" t="str">
        <f t="shared" si="98"/>
        <v/>
      </c>
      <c r="E696" s="12"/>
      <c r="F696" s="13" t="str">
        <f t="shared" si="99"/>
        <v/>
      </c>
      <c r="G696" s="22">
        <v>3.5000000000000003E-2</v>
      </c>
      <c r="H696" s="13" t="str">
        <f t="shared" si="100"/>
        <v/>
      </c>
      <c r="I696" s="11"/>
      <c r="J696" s="14">
        <v>1.4999999999999999E-2</v>
      </c>
      <c r="K696" s="15" t="str">
        <f t="shared" si="97"/>
        <v/>
      </c>
      <c r="L696" s="16">
        <f t="shared" si="101"/>
        <v>0</v>
      </c>
      <c r="M696" s="11" t="str">
        <f t="shared" si="96"/>
        <v/>
      </c>
      <c r="N696" s="17" t="str">
        <f t="shared" si="102"/>
        <v/>
      </c>
      <c r="O696" s="18" t="str">
        <f t="shared" si="103"/>
        <v/>
      </c>
    </row>
    <row r="697" spans="1:15" hidden="1">
      <c r="A697" s="21" t="s">
        <v>648</v>
      </c>
      <c r="B697" s="10">
        <v>74300</v>
      </c>
      <c r="C697" s="10">
        <v>109990</v>
      </c>
      <c r="D697" s="11">
        <f t="shared" si="98"/>
        <v>23877.9</v>
      </c>
      <c r="E697" s="14">
        <v>0.16</v>
      </c>
      <c r="F697" s="13">
        <f t="shared" si="99"/>
        <v>17598.400000000001</v>
      </c>
      <c r="G697" s="22">
        <v>3.5000000000000003E-2</v>
      </c>
      <c r="H697" s="13">
        <f t="shared" si="100"/>
        <v>3849.6500000000005</v>
      </c>
      <c r="I697" s="11">
        <v>780</v>
      </c>
      <c r="J697" s="14">
        <v>1.4999999999999999E-2</v>
      </c>
      <c r="K697" s="15">
        <f t="shared" si="97"/>
        <v>1649.85</v>
      </c>
      <c r="L697" s="16">
        <f t="shared" si="101"/>
        <v>1099.9000000000001</v>
      </c>
      <c r="M697" s="11">
        <f t="shared" si="96"/>
        <v>1661.96353</v>
      </c>
      <c r="N697" s="17">
        <f t="shared" si="102"/>
        <v>9050.236470000018</v>
      </c>
      <c r="O697" s="18">
        <f t="shared" si="103"/>
        <v>8.2282357214292376E-2</v>
      </c>
    </row>
    <row r="698" spans="1:15" hidden="1">
      <c r="A698" s="8" t="s">
        <v>649</v>
      </c>
      <c r="D698" s="11" t="str">
        <f t="shared" si="98"/>
        <v/>
      </c>
      <c r="E698" s="12"/>
      <c r="F698" s="13" t="str">
        <f t="shared" si="99"/>
        <v/>
      </c>
      <c r="G698" s="22">
        <v>3.5000000000000003E-2</v>
      </c>
      <c r="H698" s="13" t="str">
        <f t="shared" si="100"/>
        <v/>
      </c>
      <c r="I698" s="11"/>
      <c r="J698" s="14">
        <v>1.4999999999999999E-2</v>
      </c>
      <c r="K698" s="15" t="str">
        <f t="shared" si="97"/>
        <v/>
      </c>
      <c r="L698" s="16">
        <f t="shared" si="101"/>
        <v>0</v>
      </c>
      <c r="M698" s="11" t="str">
        <f t="shared" si="96"/>
        <v/>
      </c>
      <c r="N698" s="17" t="str">
        <f t="shared" si="102"/>
        <v/>
      </c>
      <c r="O698" s="18" t="str">
        <f t="shared" si="103"/>
        <v/>
      </c>
    </row>
    <row r="699" spans="1:15" hidden="1">
      <c r="A699" s="21" t="s">
        <v>650</v>
      </c>
      <c r="B699" s="10">
        <v>51850</v>
      </c>
      <c r="C699" s="10">
        <v>74990</v>
      </c>
      <c r="D699" s="11">
        <f t="shared" si="98"/>
        <v>16527.899999999998</v>
      </c>
      <c r="E699" s="14">
        <v>0.16</v>
      </c>
      <c r="F699" s="13">
        <f t="shared" si="99"/>
        <v>11998.4</v>
      </c>
      <c r="G699" s="22">
        <v>3.5000000000000003E-2</v>
      </c>
      <c r="H699" s="13">
        <f t="shared" si="100"/>
        <v>2624.65</v>
      </c>
      <c r="I699" s="11">
        <v>780</v>
      </c>
      <c r="J699" s="14">
        <v>1.4999999999999999E-2</v>
      </c>
      <c r="K699" s="15">
        <f t="shared" si="97"/>
        <v>1124.8499999999999</v>
      </c>
      <c r="L699" s="16">
        <f t="shared" si="101"/>
        <v>749.9</v>
      </c>
      <c r="M699" s="11">
        <f t="shared" si="96"/>
        <v>1128.31853</v>
      </c>
      <c r="N699" s="17">
        <f t="shared" si="102"/>
        <v>4733.8814700000075</v>
      </c>
      <c r="O699" s="18">
        <f t="shared" si="103"/>
        <v>6.3126836511534973E-2</v>
      </c>
    </row>
    <row r="700" spans="1:15" hidden="1">
      <c r="A700" s="8" t="s">
        <v>651</v>
      </c>
      <c r="D700" s="11" t="str">
        <f t="shared" si="98"/>
        <v/>
      </c>
      <c r="E700" s="14"/>
      <c r="F700" s="13" t="str">
        <f t="shared" si="99"/>
        <v/>
      </c>
      <c r="G700" s="22">
        <v>3.5000000000000003E-2</v>
      </c>
      <c r="H700" s="13" t="str">
        <f t="shared" si="100"/>
        <v/>
      </c>
      <c r="I700" s="11"/>
      <c r="J700" s="14">
        <v>1.4999999999999999E-2</v>
      </c>
      <c r="K700" s="15" t="str">
        <f t="shared" si="97"/>
        <v/>
      </c>
      <c r="L700" s="16">
        <f>IFERROR(C700*1%," ")</f>
        <v>0</v>
      </c>
      <c r="M700" s="11" t="str">
        <f t="shared" si="96"/>
        <v/>
      </c>
      <c r="N700" s="17" t="str">
        <f t="shared" si="102"/>
        <v/>
      </c>
      <c r="O700" s="18" t="str">
        <f t="shared" si="103"/>
        <v/>
      </c>
    </row>
    <row r="701" spans="1:15">
      <c r="A701" s="24" t="s">
        <v>652</v>
      </c>
      <c r="B701" s="10">
        <v>9500</v>
      </c>
      <c r="C701" s="10">
        <v>14190</v>
      </c>
      <c r="D701" s="11">
        <f t="shared" si="98"/>
        <v>3159.2</v>
      </c>
      <c r="E701" s="14">
        <v>0.13</v>
      </c>
      <c r="F701" s="13">
        <f t="shared" si="99"/>
        <v>1844.7</v>
      </c>
      <c r="G701" s="22">
        <v>3.5000000000000003E-2</v>
      </c>
      <c r="H701" s="13">
        <f t="shared" si="100"/>
        <v>496.65000000000003</v>
      </c>
      <c r="I701" s="11">
        <v>605</v>
      </c>
      <c r="J701" s="14">
        <v>1.4999999999999999E-2</v>
      </c>
      <c r="K701" s="15">
        <f t="shared" si="97"/>
        <v>212.85</v>
      </c>
      <c r="L701" s="16">
        <f>IFERROR(C701*1%," ")</f>
        <v>141.9</v>
      </c>
      <c r="M701" s="11">
        <f t="shared" si="96"/>
        <v>212.89443999999997</v>
      </c>
      <c r="N701" s="17">
        <f t="shared" si="102"/>
        <v>1176.0055599999996</v>
      </c>
      <c r="O701" s="18">
        <f t="shared" si="103"/>
        <v>8.2875656095842118E-2</v>
      </c>
    </row>
    <row r="702" spans="1:15" hidden="1">
      <c r="A702" s="30" t="s">
        <v>653</v>
      </c>
      <c r="D702" s="11" t="str">
        <f t="shared" si="98"/>
        <v/>
      </c>
      <c r="E702" s="12"/>
      <c r="F702" s="13" t="str">
        <f t="shared" si="99"/>
        <v/>
      </c>
      <c r="G702" s="22">
        <v>3.5000000000000003E-2</v>
      </c>
      <c r="H702" s="13" t="str">
        <f t="shared" si="100"/>
        <v/>
      </c>
      <c r="I702" s="11"/>
      <c r="J702" s="14">
        <v>1.4999999999999999E-2</v>
      </c>
      <c r="K702" s="15" t="str">
        <f t="shared" si="97"/>
        <v/>
      </c>
      <c r="L702" s="16">
        <f t="shared" ref="L702:L744" si="104">IFERROR(C702*1%," ")</f>
        <v>0</v>
      </c>
      <c r="M702" s="11" t="str">
        <f t="shared" si="96"/>
        <v/>
      </c>
      <c r="N702" s="17" t="str">
        <f t="shared" si="102"/>
        <v/>
      </c>
      <c r="O702" s="18" t="str">
        <f t="shared" si="103"/>
        <v/>
      </c>
    </row>
    <row r="703" spans="1:15" hidden="1">
      <c r="A703" s="24" t="s">
        <v>654</v>
      </c>
      <c r="B703" s="10">
        <v>9500</v>
      </c>
      <c r="C703" s="10">
        <v>14390</v>
      </c>
      <c r="D703" s="11">
        <f t="shared" si="98"/>
        <v>4331.4000000000005</v>
      </c>
      <c r="E703" s="14">
        <v>0.21</v>
      </c>
      <c r="F703" s="13">
        <f t="shared" si="99"/>
        <v>3021.9</v>
      </c>
      <c r="G703" s="22">
        <v>3.5000000000000003E-2</v>
      </c>
      <c r="H703" s="13">
        <f t="shared" si="100"/>
        <v>503.65000000000003</v>
      </c>
      <c r="I703" s="11">
        <v>590</v>
      </c>
      <c r="J703" s="14">
        <v>1.4999999999999999E-2</v>
      </c>
      <c r="K703" s="15">
        <f t="shared" si="97"/>
        <v>215.85</v>
      </c>
      <c r="L703" s="16">
        <f t="shared" si="104"/>
        <v>143.9</v>
      </c>
      <c r="M703" s="11">
        <f t="shared" si="96"/>
        <v>194.13097999999994</v>
      </c>
      <c r="N703" s="17">
        <f t="shared" si="102"/>
        <v>220.569019999999</v>
      </c>
      <c r="O703" s="18">
        <f t="shared" si="103"/>
        <v>1.5327937456566991E-2</v>
      </c>
    </row>
    <row r="704" spans="1:15" hidden="1">
      <c r="A704" s="24" t="s">
        <v>655</v>
      </c>
      <c r="B704" s="10">
        <v>8700</v>
      </c>
      <c r="C704" s="10">
        <v>13190</v>
      </c>
      <c r="D704" s="11">
        <f t="shared" si="98"/>
        <v>4019.4</v>
      </c>
      <c r="E704" s="14">
        <v>0.21</v>
      </c>
      <c r="F704" s="13">
        <f t="shared" si="99"/>
        <v>2769.9</v>
      </c>
      <c r="G704" s="22">
        <v>3.5000000000000003E-2</v>
      </c>
      <c r="H704" s="13">
        <f t="shared" si="100"/>
        <v>461.65000000000003</v>
      </c>
      <c r="I704" s="11">
        <v>590</v>
      </c>
      <c r="J704" s="14">
        <v>1.4999999999999999E-2</v>
      </c>
      <c r="K704" s="15">
        <f t="shared" si="97"/>
        <v>197.85</v>
      </c>
      <c r="L704" s="16">
        <f t="shared" si="104"/>
        <v>131.9</v>
      </c>
      <c r="M704" s="11">
        <f t="shared" si="96"/>
        <v>176.99257999999998</v>
      </c>
      <c r="N704" s="17">
        <f t="shared" si="102"/>
        <v>161.70742000000064</v>
      </c>
      <c r="O704" s="18">
        <f t="shared" si="103"/>
        <v>1.2259849886277532E-2</v>
      </c>
    </row>
    <row r="705" spans="1:17" hidden="1">
      <c r="A705" s="24" t="s">
        <v>656</v>
      </c>
      <c r="B705" s="10">
        <v>12500</v>
      </c>
      <c r="C705" s="10">
        <v>19490</v>
      </c>
      <c r="D705" s="11">
        <f t="shared" si="98"/>
        <v>5657.4</v>
      </c>
      <c r="E705" s="14">
        <v>0.21</v>
      </c>
      <c r="F705" s="13">
        <f t="shared" si="99"/>
        <v>4092.8999999999996</v>
      </c>
      <c r="G705" s="22">
        <v>3.5000000000000003E-2</v>
      </c>
      <c r="H705" s="13">
        <f t="shared" si="100"/>
        <v>682.15000000000009</v>
      </c>
      <c r="I705" s="11">
        <v>590</v>
      </c>
      <c r="J705" s="14">
        <v>1.4999999999999999E-2</v>
      </c>
      <c r="K705" s="15">
        <f t="shared" si="97"/>
        <v>292.34999999999997</v>
      </c>
      <c r="L705" s="16">
        <f t="shared" si="104"/>
        <v>194.9</v>
      </c>
      <c r="M705" s="11">
        <f t="shared" si="96"/>
        <v>266.96917999999999</v>
      </c>
      <c r="N705" s="17">
        <f t="shared" si="102"/>
        <v>870.73081999999704</v>
      </c>
      <c r="O705" s="18">
        <f t="shared" si="103"/>
        <v>4.4675773217034226E-2</v>
      </c>
    </row>
    <row r="706" spans="1:17" hidden="1">
      <c r="A706" s="24" t="s">
        <v>657</v>
      </c>
      <c r="B706" s="10">
        <v>13500</v>
      </c>
      <c r="C706" s="10">
        <v>20990</v>
      </c>
      <c r="D706" s="11">
        <f t="shared" si="98"/>
        <v>6047.4</v>
      </c>
      <c r="E706" s="14">
        <v>0.21</v>
      </c>
      <c r="F706" s="13">
        <f t="shared" si="99"/>
        <v>4407.8999999999996</v>
      </c>
      <c r="G706" s="22">
        <v>3.5000000000000003E-2</v>
      </c>
      <c r="H706" s="13">
        <f t="shared" si="100"/>
        <v>734.65000000000009</v>
      </c>
      <c r="I706" s="11">
        <v>590</v>
      </c>
      <c r="J706" s="14">
        <v>1.4999999999999999E-2</v>
      </c>
      <c r="K706" s="15">
        <f t="shared" si="97"/>
        <v>314.84999999999997</v>
      </c>
      <c r="L706" s="16">
        <f t="shared" si="104"/>
        <v>209.9</v>
      </c>
      <c r="M706" s="11">
        <f t="shared" ref="M706:M744" si="105">IFERROR((C706-D706)*1.93%," ")</f>
        <v>288.39218</v>
      </c>
      <c r="N706" s="17">
        <f t="shared" si="102"/>
        <v>944.30781999999817</v>
      </c>
      <c r="O706" s="18">
        <f t="shared" si="103"/>
        <v>4.4988462124821257E-2</v>
      </c>
    </row>
    <row r="707" spans="1:17" hidden="1">
      <c r="A707" s="21" t="s">
        <v>658</v>
      </c>
      <c r="B707" s="10">
        <v>9300</v>
      </c>
      <c r="C707" s="10">
        <v>15990</v>
      </c>
      <c r="D707" s="11">
        <f t="shared" si="98"/>
        <v>5227.1000000000004</v>
      </c>
      <c r="E707" s="14">
        <v>0.24</v>
      </c>
      <c r="F707" s="13">
        <f t="shared" si="99"/>
        <v>3837.6</v>
      </c>
      <c r="G707" s="22">
        <v>3.5000000000000003E-2</v>
      </c>
      <c r="H707" s="13">
        <f t="shared" si="100"/>
        <v>559.65000000000009</v>
      </c>
      <c r="I707" s="11">
        <v>590</v>
      </c>
      <c r="J707" s="14">
        <v>1.4999999999999999E-2</v>
      </c>
      <c r="K707" s="15">
        <f t="shared" si="97"/>
        <v>239.85</v>
      </c>
      <c r="L707" s="16">
        <f t="shared" si="104"/>
        <v>159.9</v>
      </c>
      <c r="M707" s="11">
        <f t="shared" si="105"/>
        <v>207.72396999999998</v>
      </c>
      <c r="N707" s="17">
        <f t="shared" si="102"/>
        <v>1095.2760300000009</v>
      </c>
      <c r="O707" s="18">
        <f t="shared" si="103"/>
        <v>6.849756285178242E-2</v>
      </c>
    </row>
    <row r="708" spans="1:17" hidden="1">
      <c r="A708" s="26" t="s">
        <v>659</v>
      </c>
      <c r="B708" s="10">
        <v>8500</v>
      </c>
      <c r="C708" s="10">
        <v>14990</v>
      </c>
      <c r="D708" s="11">
        <f t="shared" si="98"/>
        <v>4937.1000000000004</v>
      </c>
      <c r="E708" s="14">
        <v>0.24</v>
      </c>
      <c r="F708" s="13">
        <f t="shared" si="99"/>
        <v>3597.6</v>
      </c>
      <c r="G708" s="22">
        <v>3.5000000000000003E-2</v>
      </c>
      <c r="H708" s="13">
        <f t="shared" si="100"/>
        <v>524.65000000000009</v>
      </c>
      <c r="I708" s="11">
        <v>590</v>
      </c>
      <c r="J708" s="14">
        <v>1.4999999999999999E-2</v>
      </c>
      <c r="K708" s="15">
        <f t="shared" si="97"/>
        <v>224.85</v>
      </c>
      <c r="L708" s="16">
        <f t="shared" si="104"/>
        <v>149.9</v>
      </c>
      <c r="M708" s="11">
        <f t="shared" si="105"/>
        <v>194.02096999999998</v>
      </c>
      <c r="N708" s="17">
        <f t="shared" si="102"/>
        <v>1208.9790300000004</v>
      </c>
      <c r="O708" s="18">
        <f t="shared" si="103"/>
        <v>8.0652370246831251E-2</v>
      </c>
    </row>
    <row r="709" spans="1:17" hidden="1">
      <c r="A709" s="29" t="s">
        <v>660</v>
      </c>
      <c r="D709" s="11" t="str">
        <f t="shared" si="98"/>
        <v/>
      </c>
      <c r="E709" s="14"/>
      <c r="F709" s="13" t="str">
        <f t="shared" si="99"/>
        <v/>
      </c>
      <c r="G709" s="22">
        <v>3.5000000000000003E-2</v>
      </c>
      <c r="H709" s="13" t="str">
        <f t="shared" si="100"/>
        <v/>
      </c>
      <c r="I709" s="11"/>
      <c r="J709" s="14">
        <v>1.4999999999999999E-2</v>
      </c>
      <c r="K709" s="15" t="str">
        <f t="shared" si="97"/>
        <v/>
      </c>
      <c r="L709" s="16">
        <f t="shared" si="104"/>
        <v>0</v>
      </c>
      <c r="M709" s="11" t="str">
        <f t="shared" si="105"/>
        <v/>
      </c>
      <c r="N709" s="17" t="str">
        <f t="shared" si="102"/>
        <v/>
      </c>
      <c r="O709" s="18" t="str">
        <f t="shared" si="103"/>
        <v/>
      </c>
    </row>
    <row r="710" spans="1:17" hidden="1">
      <c r="A710" t="s">
        <v>661</v>
      </c>
      <c r="B710" s="10">
        <v>12200</v>
      </c>
      <c r="D710" s="11" t="str">
        <f t="shared" si="98"/>
        <v/>
      </c>
      <c r="E710" s="14">
        <v>0.21</v>
      </c>
      <c r="F710" s="13" t="str">
        <f t="shared" si="99"/>
        <v/>
      </c>
      <c r="G710" s="22">
        <v>3.5000000000000003E-2</v>
      </c>
      <c r="H710" s="13" t="str">
        <f t="shared" si="100"/>
        <v/>
      </c>
      <c r="I710" s="11">
        <v>590</v>
      </c>
      <c r="J710" s="14">
        <v>1.4999999999999999E-2</v>
      </c>
      <c r="K710" s="15" t="str">
        <f t="shared" si="97"/>
        <v/>
      </c>
      <c r="L710" s="16">
        <f t="shared" si="104"/>
        <v>0</v>
      </c>
      <c r="M710" s="11" t="str">
        <f t="shared" si="105"/>
        <v/>
      </c>
      <c r="N710" s="17" t="str">
        <f t="shared" si="102"/>
        <v/>
      </c>
      <c r="O710" s="18" t="str">
        <f t="shared" si="103"/>
        <v/>
      </c>
    </row>
    <row r="711" spans="1:17" hidden="1">
      <c r="A711" t="s">
        <v>662</v>
      </c>
      <c r="B711" s="10">
        <v>4100</v>
      </c>
      <c r="D711" s="11" t="str">
        <f t="shared" si="98"/>
        <v/>
      </c>
      <c r="E711" s="14">
        <v>0.21</v>
      </c>
      <c r="F711" s="13" t="str">
        <f t="shared" si="99"/>
        <v/>
      </c>
      <c r="G711" s="22">
        <v>3.5000000000000003E-2</v>
      </c>
      <c r="H711" s="13" t="str">
        <f t="shared" si="100"/>
        <v/>
      </c>
      <c r="I711" s="11">
        <v>320</v>
      </c>
      <c r="J711" s="14">
        <v>1.4999999999999999E-2</v>
      </c>
      <c r="K711" s="15" t="str">
        <f t="shared" si="97"/>
        <v/>
      </c>
      <c r="L711" s="16">
        <f t="shared" si="104"/>
        <v>0</v>
      </c>
      <c r="M711" s="11" t="str">
        <f t="shared" si="105"/>
        <v/>
      </c>
      <c r="N711" s="17" t="str">
        <f t="shared" si="102"/>
        <v/>
      </c>
      <c r="O711" s="18" t="str">
        <f t="shared" si="103"/>
        <v/>
      </c>
    </row>
    <row r="712" spans="1:17" hidden="1">
      <c r="A712" t="s">
        <v>663</v>
      </c>
      <c r="B712" s="10">
        <v>4100</v>
      </c>
      <c r="D712" s="11" t="str">
        <f t="shared" si="98"/>
        <v/>
      </c>
      <c r="E712" s="14">
        <v>0.21</v>
      </c>
      <c r="F712" s="13" t="str">
        <f t="shared" si="99"/>
        <v/>
      </c>
      <c r="G712" s="22">
        <v>3.5000000000000003E-2</v>
      </c>
      <c r="H712" s="13" t="str">
        <f t="shared" si="100"/>
        <v/>
      </c>
      <c r="I712" s="11">
        <v>320</v>
      </c>
      <c r="J712" s="14">
        <v>1.4999999999999999E-2</v>
      </c>
      <c r="K712" s="15" t="str">
        <f t="shared" si="97"/>
        <v/>
      </c>
      <c r="L712" s="16">
        <f t="shared" si="104"/>
        <v>0</v>
      </c>
      <c r="M712" s="11" t="str">
        <f t="shared" si="105"/>
        <v/>
      </c>
      <c r="N712" s="17" t="str">
        <f t="shared" si="102"/>
        <v/>
      </c>
      <c r="O712" s="18" t="str">
        <f t="shared" si="103"/>
        <v/>
      </c>
    </row>
    <row r="713" spans="1:17" hidden="1">
      <c r="A713" t="s">
        <v>664</v>
      </c>
      <c r="B713" s="10">
        <v>7200</v>
      </c>
      <c r="D713" s="11" t="str">
        <f t="shared" si="98"/>
        <v/>
      </c>
      <c r="E713" s="14">
        <v>0.21</v>
      </c>
      <c r="F713" s="13" t="str">
        <f t="shared" si="99"/>
        <v/>
      </c>
      <c r="G713" s="22">
        <v>3.5000000000000003E-2</v>
      </c>
      <c r="H713" s="13" t="str">
        <f t="shared" si="100"/>
        <v/>
      </c>
      <c r="I713" s="11">
        <v>320</v>
      </c>
      <c r="J713" s="14">
        <v>1.4999999999999999E-2</v>
      </c>
      <c r="K713" s="15" t="str">
        <f t="shared" si="97"/>
        <v/>
      </c>
      <c r="L713" s="16">
        <f t="shared" si="104"/>
        <v>0</v>
      </c>
      <c r="M713" s="11" t="str">
        <f t="shared" si="105"/>
        <v/>
      </c>
      <c r="N713" s="17" t="str">
        <f t="shared" si="102"/>
        <v/>
      </c>
      <c r="O713" s="18" t="str">
        <f t="shared" si="103"/>
        <v/>
      </c>
    </row>
    <row r="714" spans="1:17" hidden="1">
      <c r="D714" s="11" t="str">
        <f t="shared" si="98"/>
        <v/>
      </c>
      <c r="E714" s="14"/>
      <c r="F714" s="13" t="str">
        <f t="shared" si="99"/>
        <v/>
      </c>
      <c r="G714" s="22">
        <v>3.5000000000000003E-2</v>
      </c>
      <c r="H714" s="13" t="str">
        <f t="shared" si="100"/>
        <v/>
      </c>
      <c r="I714" s="11"/>
      <c r="J714" s="14">
        <v>1.4999999999999999E-2</v>
      </c>
      <c r="K714" s="15" t="str">
        <f t="shared" si="97"/>
        <v/>
      </c>
      <c r="L714" s="16">
        <f t="shared" si="104"/>
        <v>0</v>
      </c>
      <c r="M714" s="11" t="str">
        <f t="shared" si="105"/>
        <v/>
      </c>
      <c r="N714" s="17" t="str">
        <f t="shared" si="102"/>
        <v/>
      </c>
      <c r="O714" s="18" t="str">
        <f t="shared" si="103"/>
        <v/>
      </c>
    </row>
    <row r="715" spans="1:17" hidden="1">
      <c r="A715" s="37" t="s">
        <v>665</v>
      </c>
      <c r="B715" s="10">
        <v>118</v>
      </c>
      <c r="C715" s="17">
        <v>339</v>
      </c>
      <c r="D715" s="17">
        <f t="shared" si="98"/>
        <v>215.35999999999999</v>
      </c>
      <c r="E715" s="38">
        <v>0.24</v>
      </c>
      <c r="F715" s="33">
        <f t="shared" si="99"/>
        <v>81.36</v>
      </c>
      <c r="G715" s="22">
        <v>3.5000000000000003E-2</v>
      </c>
      <c r="H715" s="17">
        <f t="shared" si="100"/>
        <v>11.865000000000002</v>
      </c>
      <c r="I715" s="13">
        <v>117.05</v>
      </c>
      <c r="J715" s="14">
        <v>1.4999999999999999E-2</v>
      </c>
      <c r="K715" s="17">
        <f t="shared" si="97"/>
        <v>5.085</v>
      </c>
      <c r="L715" s="17">
        <f t="shared" si="104"/>
        <v>3.39</v>
      </c>
      <c r="M715" s="17">
        <f t="shared" si="105"/>
        <v>2.3862519999999998</v>
      </c>
      <c r="N715" s="17">
        <f t="shared" si="102"/>
        <v>-0.13625200000001314</v>
      </c>
      <c r="O715" s="32">
        <f t="shared" si="103"/>
        <v>-4.0192330383484703E-4</v>
      </c>
      <c r="Q715" s="19"/>
    </row>
    <row r="716" spans="1:17" hidden="1">
      <c r="A716" s="37" t="s">
        <v>666</v>
      </c>
      <c r="B716" s="10">
        <v>175</v>
      </c>
      <c r="C716" s="17">
        <v>420</v>
      </c>
      <c r="D716" s="17">
        <f t="shared" si="98"/>
        <v>238.85000000000002</v>
      </c>
      <c r="E716" s="38">
        <v>0.24</v>
      </c>
      <c r="F716" s="33">
        <f t="shared" si="99"/>
        <v>100.8</v>
      </c>
      <c r="G716" s="22">
        <v>3.5000000000000003E-2</v>
      </c>
      <c r="H716" s="17">
        <f t="shared" si="100"/>
        <v>14.700000000000001</v>
      </c>
      <c r="I716" s="13">
        <v>117.05</v>
      </c>
      <c r="J716" s="14">
        <v>1.4999999999999999E-2</v>
      </c>
      <c r="K716" s="17">
        <f t="shared" si="97"/>
        <v>6.3</v>
      </c>
      <c r="L716" s="17">
        <f t="shared" si="104"/>
        <v>4.2</v>
      </c>
      <c r="M716" s="17">
        <f t="shared" si="105"/>
        <v>3.4961949999999993</v>
      </c>
      <c r="N716" s="17">
        <f t="shared" si="102"/>
        <v>-1.5461950000000115</v>
      </c>
      <c r="O716" s="32">
        <f t="shared" si="103"/>
        <v>-3.6814166666666939E-3</v>
      </c>
      <c r="Q716" s="19"/>
    </row>
    <row r="717" spans="1:17" hidden="1">
      <c r="A717" s="37" t="s">
        <v>667</v>
      </c>
      <c r="B717" s="10">
        <v>298</v>
      </c>
      <c r="C717" s="17">
        <v>599</v>
      </c>
      <c r="D717" s="17">
        <f t="shared" si="98"/>
        <v>290.76</v>
      </c>
      <c r="E717" s="38">
        <v>0.24</v>
      </c>
      <c r="F717" s="33">
        <f t="shared" si="99"/>
        <v>143.76</v>
      </c>
      <c r="G717" s="22">
        <v>3.5000000000000003E-2</v>
      </c>
      <c r="H717" s="17">
        <f t="shared" si="100"/>
        <v>20.965000000000003</v>
      </c>
      <c r="I717" s="13">
        <v>117.05</v>
      </c>
      <c r="J717" s="14">
        <v>1.4999999999999999E-2</v>
      </c>
      <c r="K717" s="17">
        <f t="shared" si="97"/>
        <v>8.9849999999999994</v>
      </c>
      <c r="L717" s="17">
        <f t="shared" si="104"/>
        <v>5.99</v>
      </c>
      <c r="M717" s="17">
        <f t="shared" si="105"/>
        <v>5.9490319999999999</v>
      </c>
      <c r="N717" s="17">
        <f t="shared" si="102"/>
        <v>-1.6990319999999883</v>
      </c>
      <c r="O717" s="32">
        <f t="shared" si="103"/>
        <v>-2.8364474123539038E-3</v>
      </c>
      <c r="Q717" s="19"/>
    </row>
    <row r="718" spans="1:17" hidden="1">
      <c r="A718" s="19" t="s">
        <v>668</v>
      </c>
      <c r="B718" s="10">
        <v>250</v>
      </c>
      <c r="C718" s="17">
        <v>530</v>
      </c>
      <c r="D718" s="17">
        <f t="shared" si="98"/>
        <v>270.75</v>
      </c>
      <c r="E718" s="38">
        <v>0.24</v>
      </c>
      <c r="F718" s="33">
        <f t="shared" si="99"/>
        <v>127.19999999999999</v>
      </c>
      <c r="G718" s="22">
        <v>3.5000000000000003E-2</v>
      </c>
      <c r="H718" s="17">
        <f t="shared" si="100"/>
        <v>18.55</v>
      </c>
      <c r="I718" s="13">
        <v>117.05</v>
      </c>
      <c r="J718" s="14">
        <v>1.4999999999999999E-2</v>
      </c>
      <c r="K718" s="17">
        <f t="shared" si="97"/>
        <v>7.9499999999999993</v>
      </c>
      <c r="L718" s="17">
        <f t="shared" si="104"/>
        <v>5.3</v>
      </c>
      <c r="M718" s="17">
        <f t="shared" si="105"/>
        <v>5.0035249999999998</v>
      </c>
      <c r="N718" s="17">
        <f t="shared" si="102"/>
        <v>-1.0535249999999223</v>
      </c>
      <c r="O718" s="32">
        <f t="shared" si="103"/>
        <v>-1.9877830188677779E-3</v>
      </c>
      <c r="Q718" s="19"/>
    </row>
    <row r="719" spans="1:17" hidden="1">
      <c r="A719" s="37" t="s">
        <v>669</v>
      </c>
      <c r="B719" s="10">
        <v>330</v>
      </c>
      <c r="C719" s="17">
        <v>645</v>
      </c>
      <c r="D719" s="17">
        <f t="shared" si="98"/>
        <v>304.10000000000002</v>
      </c>
      <c r="E719" s="38">
        <v>0.24</v>
      </c>
      <c r="F719" s="33">
        <f t="shared" si="99"/>
        <v>154.79999999999998</v>
      </c>
      <c r="G719" s="22">
        <v>3.5000000000000003E-2</v>
      </c>
      <c r="H719" s="17">
        <f t="shared" si="100"/>
        <v>22.575000000000003</v>
      </c>
      <c r="I719" s="13">
        <v>117.05</v>
      </c>
      <c r="J719" s="14">
        <v>1.4999999999999999E-2</v>
      </c>
      <c r="K719" s="17">
        <f t="shared" si="97"/>
        <v>9.6749999999999989</v>
      </c>
      <c r="L719" s="17">
        <f t="shared" si="104"/>
        <v>6.45</v>
      </c>
      <c r="M719" s="17">
        <f t="shared" si="105"/>
        <v>6.5793699999999991</v>
      </c>
      <c r="N719" s="17">
        <f t="shared" si="102"/>
        <v>-2.1293700000001081</v>
      </c>
      <c r="O719" s="32">
        <f t="shared" si="103"/>
        <v>-3.3013488372094701E-3</v>
      </c>
      <c r="Q719" s="19"/>
    </row>
    <row r="720" spans="1:17" hidden="1">
      <c r="A720" s="37" t="s">
        <v>670</v>
      </c>
      <c r="B720" s="10">
        <v>175</v>
      </c>
      <c r="C720" s="17">
        <v>420</v>
      </c>
      <c r="D720" s="17">
        <f t="shared" si="98"/>
        <v>238.85000000000002</v>
      </c>
      <c r="E720" s="38">
        <v>0.24</v>
      </c>
      <c r="F720" s="33">
        <f t="shared" si="99"/>
        <v>100.8</v>
      </c>
      <c r="G720" s="22">
        <v>3.5000000000000003E-2</v>
      </c>
      <c r="H720" s="17">
        <f t="shared" si="100"/>
        <v>14.700000000000001</v>
      </c>
      <c r="I720" s="13">
        <v>117.05</v>
      </c>
      <c r="J720" s="14">
        <v>1.4999999999999999E-2</v>
      </c>
      <c r="K720" s="17">
        <f t="shared" si="97"/>
        <v>6.3</v>
      </c>
      <c r="L720" s="17">
        <f t="shared" si="104"/>
        <v>4.2</v>
      </c>
      <c r="M720" s="17">
        <f t="shared" si="105"/>
        <v>3.4961949999999993</v>
      </c>
      <c r="N720" s="17">
        <f t="shared" si="102"/>
        <v>-1.5461950000000115</v>
      </c>
      <c r="O720" s="32">
        <f t="shared" si="103"/>
        <v>-3.6814166666666939E-3</v>
      </c>
      <c r="Q720" s="19"/>
    </row>
    <row r="721" spans="1:17" hidden="1">
      <c r="A721" s="37" t="s">
        <v>671</v>
      </c>
      <c r="B721" s="10">
        <v>298</v>
      </c>
      <c r="C721" s="17">
        <v>599</v>
      </c>
      <c r="D721" s="17">
        <f t="shared" si="98"/>
        <v>290.76</v>
      </c>
      <c r="E721" s="38">
        <v>0.24</v>
      </c>
      <c r="F721" s="33">
        <f t="shared" si="99"/>
        <v>143.76</v>
      </c>
      <c r="G721" s="22">
        <v>3.5000000000000003E-2</v>
      </c>
      <c r="H721" s="17">
        <f t="shared" si="100"/>
        <v>20.965000000000003</v>
      </c>
      <c r="I721" s="13">
        <v>117.05</v>
      </c>
      <c r="J721" s="14">
        <v>1.4999999999999999E-2</v>
      </c>
      <c r="K721" s="17">
        <f t="shared" si="97"/>
        <v>8.9849999999999994</v>
      </c>
      <c r="L721" s="17">
        <f t="shared" si="104"/>
        <v>5.99</v>
      </c>
      <c r="M721" s="17">
        <f t="shared" si="105"/>
        <v>5.9490319999999999</v>
      </c>
      <c r="N721" s="17">
        <f t="shared" si="102"/>
        <v>-1.6990319999999883</v>
      </c>
      <c r="O721" s="32">
        <f t="shared" si="103"/>
        <v>-2.8364474123539038E-3</v>
      </c>
      <c r="Q721" s="19"/>
    </row>
    <row r="722" spans="1:17" hidden="1">
      <c r="A722" s="37" t="s">
        <v>672</v>
      </c>
      <c r="B722" s="10">
        <v>250</v>
      </c>
      <c r="C722" s="17">
        <v>530</v>
      </c>
      <c r="D722" s="17">
        <f t="shared" si="98"/>
        <v>270.75</v>
      </c>
      <c r="E722" s="38">
        <v>0.24</v>
      </c>
      <c r="F722" s="33">
        <f t="shared" si="99"/>
        <v>127.19999999999999</v>
      </c>
      <c r="G722" s="22">
        <v>3.5000000000000003E-2</v>
      </c>
      <c r="H722" s="17">
        <f t="shared" si="100"/>
        <v>18.55</v>
      </c>
      <c r="I722" s="13">
        <v>117.05</v>
      </c>
      <c r="J722" s="14">
        <v>1.4999999999999999E-2</v>
      </c>
      <c r="K722" s="17">
        <f t="shared" si="97"/>
        <v>7.9499999999999993</v>
      </c>
      <c r="L722" s="17">
        <f t="shared" si="104"/>
        <v>5.3</v>
      </c>
      <c r="M722" s="17">
        <f t="shared" si="105"/>
        <v>5.0035249999999998</v>
      </c>
      <c r="N722" s="17">
        <f t="shared" si="102"/>
        <v>-1.0535249999999223</v>
      </c>
      <c r="O722" s="32">
        <f t="shared" si="103"/>
        <v>-1.9877830188677779E-3</v>
      </c>
      <c r="Q722" s="19"/>
    </row>
    <row r="723" spans="1:17" hidden="1">
      <c r="A723" s="37" t="s">
        <v>673</v>
      </c>
      <c r="B723" s="10">
        <v>330</v>
      </c>
      <c r="C723" s="17">
        <v>646</v>
      </c>
      <c r="D723" s="17">
        <f t="shared" si="98"/>
        <v>304.39</v>
      </c>
      <c r="E723" s="38">
        <v>0.24</v>
      </c>
      <c r="F723" s="33">
        <f t="shared" si="99"/>
        <v>155.04</v>
      </c>
      <c r="G723" s="22">
        <v>3.5000000000000003E-2</v>
      </c>
      <c r="H723" s="17">
        <f t="shared" si="100"/>
        <v>22.610000000000003</v>
      </c>
      <c r="I723" s="13">
        <v>117.05</v>
      </c>
      <c r="J723" s="14">
        <v>1.4999999999999999E-2</v>
      </c>
      <c r="K723" s="17">
        <f t="shared" si="97"/>
        <v>9.69</v>
      </c>
      <c r="L723" s="17">
        <f t="shared" si="104"/>
        <v>6.46</v>
      </c>
      <c r="M723" s="17">
        <f t="shared" si="105"/>
        <v>6.5930729999999995</v>
      </c>
      <c r="N723" s="17">
        <f t="shared" si="102"/>
        <v>-1.4430730000000267</v>
      </c>
      <c r="O723" s="32">
        <f t="shared" si="103"/>
        <v>-2.2338591331269764E-3</v>
      </c>
      <c r="Q723" s="19"/>
    </row>
    <row r="724" spans="1:17" hidden="1">
      <c r="A724" s="37" t="s">
        <v>674</v>
      </c>
      <c r="B724" s="10">
        <v>180</v>
      </c>
      <c r="C724" s="17">
        <v>430</v>
      </c>
      <c r="D724" s="17">
        <f t="shared" si="98"/>
        <v>241.75</v>
      </c>
      <c r="E724" s="38">
        <v>0.24</v>
      </c>
      <c r="F724" s="33">
        <f t="shared" si="99"/>
        <v>103.2</v>
      </c>
      <c r="G724" s="22">
        <v>3.5000000000000003E-2</v>
      </c>
      <c r="H724" s="17">
        <f t="shared" si="100"/>
        <v>15.05</v>
      </c>
      <c r="I724" s="13">
        <v>117.05</v>
      </c>
      <c r="J724" s="14">
        <v>1.4999999999999999E-2</v>
      </c>
      <c r="K724" s="17">
        <f t="shared" si="97"/>
        <v>6.45</v>
      </c>
      <c r="L724" s="17">
        <f t="shared" si="104"/>
        <v>4.3</v>
      </c>
      <c r="M724" s="17">
        <f t="shared" si="105"/>
        <v>3.6332249999999995</v>
      </c>
      <c r="N724" s="17">
        <f t="shared" si="102"/>
        <v>0.31677500000000691</v>
      </c>
      <c r="O724" s="32">
        <f t="shared" si="103"/>
        <v>7.36686046511644E-4</v>
      </c>
      <c r="Q724" s="19"/>
    </row>
    <row r="725" spans="1:17" hidden="1">
      <c r="A725" s="37" t="s">
        <v>675</v>
      </c>
      <c r="B725" s="10">
        <v>180</v>
      </c>
      <c r="C725" s="17">
        <v>430</v>
      </c>
      <c r="D725" s="13">
        <f t="shared" si="98"/>
        <v>241.75</v>
      </c>
      <c r="E725" s="38">
        <v>0.24</v>
      </c>
      <c r="F725" s="13">
        <f t="shared" si="99"/>
        <v>103.2</v>
      </c>
      <c r="G725" s="22">
        <v>3.5000000000000003E-2</v>
      </c>
      <c r="H725" s="13">
        <f t="shared" si="100"/>
        <v>15.05</v>
      </c>
      <c r="I725" s="13">
        <v>117.05</v>
      </c>
      <c r="J725" s="14">
        <v>1.4999999999999999E-2</v>
      </c>
      <c r="K725" s="17">
        <f t="shared" si="97"/>
        <v>6.45</v>
      </c>
      <c r="L725" s="17">
        <f t="shared" si="104"/>
        <v>4.3</v>
      </c>
      <c r="M725" s="13">
        <f t="shared" si="105"/>
        <v>3.6332249999999995</v>
      </c>
      <c r="N725" s="17">
        <f t="shared" si="102"/>
        <v>0.31677500000000691</v>
      </c>
      <c r="O725" s="32">
        <f t="shared" si="103"/>
        <v>7.36686046511644E-4</v>
      </c>
      <c r="Q725" s="19"/>
    </row>
    <row r="726" spans="1:17" hidden="1">
      <c r="D726" s="11" t="str">
        <f t="shared" si="98"/>
        <v/>
      </c>
      <c r="E726" s="14"/>
      <c r="F726" s="13" t="str">
        <f t="shared" si="99"/>
        <v/>
      </c>
      <c r="G726" s="22">
        <v>3.5000000000000003E-2</v>
      </c>
      <c r="H726" s="13" t="str">
        <f t="shared" si="100"/>
        <v/>
      </c>
      <c r="I726" s="11"/>
      <c r="J726" s="14">
        <v>1.4999999999999999E-2</v>
      </c>
      <c r="K726" s="15" t="str">
        <f t="shared" si="97"/>
        <v/>
      </c>
      <c r="L726" s="16">
        <f t="shared" si="104"/>
        <v>0</v>
      </c>
      <c r="M726" s="11" t="str">
        <f t="shared" si="105"/>
        <v/>
      </c>
      <c r="N726" s="17" t="str">
        <f t="shared" si="102"/>
        <v/>
      </c>
      <c r="O726" s="18" t="str">
        <f t="shared" si="103"/>
        <v/>
      </c>
    </row>
    <row r="727" spans="1:17" hidden="1">
      <c r="D727" s="11" t="str">
        <f t="shared" si="98"/>
        <v/>
      </c>
      <c r="E727" s="14"/>
      <c r="F727" s="13" t="str">
        <f t="shared" si="99"/>
        <v/>
      </c>
      <c r="G727" s="22">
        <v>3.5000000000000003E-2</v>
      </c>
      <c r="H727" s="13" t="str">
        <f t="shared" si="100"/>
        <v/>
      </c>
      <c r="I727" s="11"/>
      <c r="J727" s="14">
        <v>1.4999999999999999E-2</v>
      </c>
      <c r="K727" s="15" t="str">
        <f t="shared" ref="K727:K744" si="106">IF(AND(C727&lt;&gt;"",J727&lt;&gt;""),C727*J727,"")</f>
        <v/>
      </c>
      <c r="L727" s="16">
        <f t="shared" si="104"/>
        <v>0</v>
      </c>
      <c r="M727" s="11" t="str">
        <f t="shared" si="105"/>
        <v/>
      </c>
      <c r="N727" s="17" t="str">
        <f t="shared" si="102"/>
        <v/>
      </c>
      <c r="O727" s="18" t="str">
        <f t="shared" si="103"/>
        <v/>
      </c>
    </row>
    <row r="728" spans="1:17" hidden="1">
      <c r="D728" s="11" t="str">
        <f t="shared" si="98"/>
        <v/>
      </c>
      <c r="E728" s="14"/>
      <c r="F728" s="13" t="str">
        <f t="shared" si="99"/>
        <v/>
      </c>
      <c r="G728" s="22">
        <v>3.5000000000000003E-2</v>
      </c>
      <c r="H728" s="13" t="str">
        <f t="shared" si="100"/>
        <v/>
      </c>
      <c r="I728" s="11"/>
      <c r="J728" s="14">
        <v>1.4999999999999999E-2</v>
      </c>
      <c r="K728" s="15" t="str">
        <f t="shared" si="106"/>
        <v/>
      </c>
      <c r="L728" s="16">
        <f t="shared" si="104"/>
        <v>0</v>
      </c>
      <c r="M728" s="11" t="str">
        <f t="shared" si="105"/>
        <v/>
      </c>
      <c r="N728" s="17" t="str">
        <f t="shared" si="102"/>
        <v/>
      </c>
      <c r="O728" s="18" t="str">
        <f t="shared" si="103"/>
        <v/>
      </c>
    </row>
    <row r="729" spans="1:17" hidden="1">
      <c r="D729" s="11" t="str">
        <f t="shared" si="98"/>
        <v/>
      </c>
      <c r="E729" s="14"/>
      <c r="F729" s="13" t="str">
        <f t="shared" si="99"/>
        <v/>
      </c>
      <c r="G729" s="22">
        <v>3.5000000000000003E-2</v>
      </c>
      <c r="H729" s="13" t="str">
        <f t="shared" si="100"/>
        <v/>
      </c>
      <c r="I729" s="11"/>
      <c r="J729" s="14">
        <v>1.4999999999999999E-2</v>
      </c>
      <c r="K729" s="15" t="str">
        <f t="shared" si="106"/>
        <v/>
      </c>
      <c r="L729" s="16">
        <f t="shared" si="104"/>
        <v>0</v>
      </c>
      <c r="M729" s="11" t="str">
        <f t="shared" si="105"/>
        <v/>
      </c>
      <c r="N729" s="17" t="str">
        <f t="shared" si="102"/>
        <v/>
      </c>
      <c r="O729" s="18" t="str">
        <f t="shared" si="103"/>
        <v/>
      </c>
    </row>
    <row r="730" spans="1:17" hidden="1">
      <c r="D730" s="11" t="str">
        <f t="shared" si="98"/>
        <v/>
      </c>
      <c r="E730" s="14"/>
      <c r="F730" s="13" t="str">
        <f t="shared" si="99"/>
        <v/>
      </c>
      <c r="G730" s="22">
        <v>3.5000000000000003E-2</v>
      </c>
      <c r="H730" s="13" t="str">
        <f t="shared" si="100"/>
        <v/>
      </c>
      <c r="I730" s="11"/>
      <c r="J730" s="14">
        <v>1.4999999999999999E-2</v>
      </c>
      <c r="K730" s="15" t="str">
        <f t="shared" si="106"/>
        <v/>
      </c>
      <c r="L730" s="16">
        <f t="shared" si="104"/>
        <v>0</v>
      </c>
      <c r="M730" s="11" t="str">
        <f t="shared" si="105"/>
        <v/>
      </c>
      <c r="N730" s="17" t="str">
        <f t="shared" si="102"/>
        <v/>
      </c>
      <c r="O730" s="18" t="str">
        <f t="shared" si="103"/>
        <v/>
      </c>
    </row>
    <row r="731" spans="1:17" hidden="1">
      <c r="D731" s="11" t="str">
        <f t="shared" si="98"/>
        <v/>
      </c>
      <c r="E731" s="14"/>
      <c r="F731" s="13" t="str">
        <f t="shared" si="99"/>
        <v/>
      </c>
      <c r="G731" s="22">
        <v>3.5000000000000003E-2</v>
      </c>
      <c r="H731" s="13" t="str">
        <f t="shared" si="100"/>
        <v/>
      </c>
      <c r="I731" s="11"/>
      <c r="J731" s="14">
        <v>1.4999999999999999E-2</v>
      </c>
      <c r="K731" s="15" t="str">
        <f t="shared" si="106"/>
        <v/>
      </c>
      <c r="L731" s="16">
        <f t="shared" si="104"/>
        <v>0</v>
      </c>
      <c r="M731" s="11" t="str">
        <f t="shared" si="105"/>
        <v/>
      </c>
      <c r="N731" s="17" t="str">
        <f t="shared" si="102"/>
        <v/>
      </c>
      <c r="O731" s="18" t="str">
        <f t="shared" si="103"/>
        <v/>
      </c>
    </row>
    <row r="732" spans="1:17" hidden="1">
      <c r="D732" s="11" t="str">
        <f t="shared" si="98"/>
        <v/>
      </c>
      <c r="E732" s="14"/>
      <c r="F732" s="13" t="str">
        <f t="shared" si="99"/>
        <v/>
      </c>
      <c r="G732" s="22">
        <v>3.5000000000000003E-2</v>
      </c>
      <c r="H732" s="13" t="str">
        <f t="shared" si="100"/>
        <v/>
      </c>
      <c r="I732" s="11"/>
      <c r="J732" s="14">
        <v>1.4999999999999999E-2</v>
      </c>
      <c r="K732" s="15" t="str">
        <f t="shared" si="106"/>
        <v/>
      </c>
      <c r="L732" s="16">
        <f t="shared" si="104"/>
        <v>0</v>
      </c>
      <c r="M732" s="11" t="str">
        <f t="shared" si="105"/>
        <v/>
      </c>
      <c r="N732" s="17" t="str">
        <f t="shared" si="102"/>
        <v/>
      </c>
      <c r="O732" s="18" t="str">
        <f t="shared" si="103"/>
        <v/>
      </c>
    </row>
    <row r="733" spans="1:17" hidden="1">
      <c r="D733" s="11" t="str">
        <f t="shared" si="98"/>
        <v/>
      </c>
      <c r="E733" s="14"/>
      <c r="F733" s="13" t="str">
        <f t="shared" si="99"/>
        <v/>
      </c>
      <c r="G733" s="22">
        <v>3.5000000000000003E-2</v>
      </c>
      <c r="H733" s="13" t="str">
        <f t="shared" si="100"/>
        <v/>
      </c>
      <c r="I733" s="11"/>
      <c r="J733" s="14">
        <v>1.4999999999999999E-2</v>
      </c>
      <c r="K733" s="15" t="str">
        <f t="shared" si="106"/>
        <v/>
      </c>
      <c r="L733" s="16">
        <f t="shared" si="104"/>
        <v>0</v>
      </c>
      <c r="M733" s="11" t="str">
        <f t="shared" si="105"/>
        <v/>
      </c>
      <c r="N733" s="17" t="str">
        <f t="shared" si="102"/>
        <v/>
      </c>
      <c r="O733" s="18" t="str">
        <f t="shared" si="103"/>
        <v/>
      </c>
    </row>
    <row r="734" spans="1:17" hidden="1">
      <c r="D734" s="11" t="str">
        <f t="shared" si="98"/>
        <v/>
      </c>
      <c r="E734" s="14"/>
      <c r="F734" s="13" t="str">
        <f t="shared" si="99"/>
        <v/>
      </c>
      <c r="G734" s="22">
        <v>3.5000000000000003E-2</v>
      </c>
      <c r="H734" s="13" t="str">
        <f t="shared" si="100"/>
        <v/>
      </c>
      <c r="I734" s="11"/>
      <c r="J734" s="14">
        <v>1.4999999999999999E-2</v>
      </c>
      <c r="K734" s="15" t="str">
        <f t="shared" si="106"/>
        <v/>
      </c>
      <c r="L734" s="16">
        <f t="shared" si="104"/>
        <v>0</v>
      </c>
      <c r="M734" s="11" t="str">
        <f t="shared" si="105"/>
        <v/>
      </c>
      <c r="N734" s="17" t="str">
        <f t="shared" si="102"/>
        <v/>
      </c>
      <c r="O734" s="18" t="str">
        <f t="shared" si="103"/>
        <v/>
      </c>
    </row>
    <row r="735" spans="1:17" hidden="1">
      <c r="D735" s="11" t="str">
        <f t="shared" si="98"/>
        <v/>
      </c>
      <c r="E735" s="14"/>
      <c r="F735" s="13" t="str">
        <f t="shared" si="99"/>
        <v/>
      </c>
      <c r="G735" s="22">
        <v>3.5000000000000003E-2</v>
      </c>
      <c r="H735" s="13" t="str">
        <f t="shared" si="100"/>
        <v/>
      </c>
      <c r="I735" s="11"/>
      <c r="J735" s="14">
        <v>1.4999999999999999E-2</v>
      </c>
      <c r="K735" s="15" t="str">
        <f t="shared" si="106"/>
        <v/>
      </c>
      <c r="L735" s="16">
        <f t="shared" si="104"/>
        <v>0</v>
      </c>
      <c r="M735" s="11" t="str">
        <f t="shared" si="105"/>
        <v/>
      </c>
      <c r="N735" s="17" t="str">
        <f t="shared" si="102"/>
        <v/>
      </c>
      <c r="O735" s="18" t="str">
        <f t="shared" si="103"/>
        <v/>
      </c>
    </row>
    <row r="736" spans="1:17" hidden="1">
      <c r="D736" s="11" t="str">
        <f t="shared" si="98"/>
        <v/>
      </c>
      <c r="E736" s="14"/>
      <c r="F736" s="13" t="str">
        <f t="shared" si="99"/>
        <v/>
      </c>
      <c r="G736" s="22">
        <v>3.5000000000000003E-2</v>
      </c>
      <c r="H736" s="13" t="str">
        <f t="shared" si="100"/>
        <v/>
      </c>
      <c r="I736" s="11"/>
      <c r="J736" s="14">
        <v>1.4999999999999999E-2</v>
      </c>
      <c r="K736" s="15" t="str">
        <f t="shared" si="106"/>
        <v/>
      </c>
      <c r="L736" s="16">
        <f t="shared" si="104"/>
        <v>0</v>
      </c>
      <c r="M736" s="11" t="str">
        <f t="shared" si="105"/>
        <v/>
      </c>
      <c r="N736" s="17" t="str">
        <f t="shared" si="102"/>
        <v/>
      </c>
      <c r="O736" s="18" t="str">
        <f t="shared" si="103"/>
        <v/>
      </c>
    </row>
    <row r="737" spans="1:17" hidden="1">
      <c r="D737" s="11" t="str">
        <f t="shared" si="98"/>
        <v/>
      </c>
      <c r="E737" s="14"/>
      <c r="F737" s="13" t="str">
        <f t="shared" si="99"/>
        <v/>
      </c>
      <c r="G737" s="22">
        <v>3.5000000000000003E-2</v>
      </c>
      <c r="H737" s="13" t="str">
        <f t="shared" si="100"/>
        <v/>
      </c>
      <c r="I737" s="11"/>
      <c r="J737" s="14">
        <v>1.4999999999999999E-2</v>
      </c>
      <c r="K737" s="15" t="str">
        <f t="shared" si="106"/>
        <v/>
      </c>
      <c r="L737" s="16">
        <f t="shared" si="104"/>
        <v>0</v>
      </c>
      <c r="M737" s="11" t="str">
        <f t="shared" si="105"/>
        <v/>
      </c>
      <c r="N737" s="17" t="str">
        <f t="shared" si="102"/>
        <v/>
      </c>
      <c r="O737" s="18" t="str">
        <f t="shared" si="103"/>
        <v/>
      </c>
    </row>
    <row r="738" spans="1:17" hidden="1">
      <c r="D738" s="11" t="str">
        <f t="shared" si="98"/>
        <v/>
      </c>
      <c r="E738" s="14"/>
      <c r="F738" s="13" t="str">
        <f t="shared" si="99"/>
        <v/>
      </c>
      <c r="G738" s="22">
        <v>3.5000000000000003E-2</v>
      </c>
      <c r="H738" s="13" t="str">
        <f t="shared" si="100"/>
        <v/>
      </c>
      <c r="I738" s="11"/>
      <c r="J738" s="14">
        <v>1.4999999999999999E-2</v>
      </c>
      <c r="K738" s="15" t="str">
        <f t="shared" si="106"/>
        <v/>
      </c>
      <c r="L738" s="16">
        <f t="shared" si="104"/>
        <v>0</v>
      </c>
      <c r="M738" s="11" t="str">
        <f t="shared" si="105"/>
        <v/>
      </c>
      <c r="N738" s="17" t="str">
        <f t="shared" si="102"/>
        <v/>
      </c>
      <c r="O738" s="18" t="str">
        <f t="shared" si="103"/>
        <v/>
      </c>
    </row>
    <row r="739" spans="1:17" hidden="1">
      <c r="D739" s="11" t="str">
        <f t="shared" si="98"/>
        <v/>
      </c>
      <c r="E739" s="14"/>
      <c r="F739" s="13" t="str">
        <f t="shared" si="99"/>
        <v/>
      </c>
      <c r="G739" s="22">
        <v>3.5000000000000003E-2</v>
      </c>
      <c r="H739" s="13" t="str">
        <f t="shared" si="100"/>
        <v/>
      </c>
      <c r="I739" s="11"/>
      <c r="J739" s="14">
        <v>1.4999999999999999E-2</v>
      </c>
      <c r="K739" s="15" t="str">
        <f t="shared" si="106"/>
        <v/>
      </c>
      <c r="L739" s="16">
        <f t="shared" si="104"/>
        <v>0</v>
      </c>
      <c r="M739" s="11" t="str">
        <f t="shared" si="105"/>
        <v/>
      </c>
      <c r="N739" s="17" t="str">
        <f t="shared" si="102"/>
        <v/>
      </c>
      <c r="O739" s="18" t="str">
        <f t="shared" si="103"/>
        <v/>
      </c>
    </row>
    <row r="740" spans="1:17" hidden="1">
      <c r="D740" s="11" t="str">
        <f t="shared" si="98"/>
        <v/>
      </c>
      <c r="E740" s="14"/>
      <c r="F740" s="13" t="str">
        <f t="shared" si="99"/>
        <v/>
      </c>
      <c r="G740" s="22">
        <v>3.5000000000000003E-2</v>
      </c>
      <c r="H740" s="13" t="str">
        <f t="shared" si="100"/>
        <v/>
      </c>
      <c r="I740" s="11"/>
      <c r="J740" s="14">
        <v>1.4999999999999999E-2</v>
      </c>
      <c r="K740" s="15" t="str">
        <f t="shared" si="106"/>
        <v/>
      </c>
      <c r="L740" s="16">
        <f t="shared" si="104"/>
        <v>0</v>
      </c>
      <c r="M740" s="11" t="str">
        <f t="shared" si="105"/>
        <v/>
      </c>
      <c r="N740" s="17" t="str">
        <f t="shared" si="102"/>
        <v/>
      </c>
      <c r="O740" s="18" t="str">
        <f t="shared" si="103"/>
        <v/>
      </c>
    </row>
    <row r="741" spans="1:17" hidden="1">
      <c r="D741" s="11" t="str">
        <f t="shared" si="98"/>
        <v/>
      </c>
      <c r="E741" s="14"/>
      <c r="F741" s="13" t="str">
        <f t="shared" si="99"/>
        <v/>
      </c>
      <c r="G741" s="22">
        <v>3.5000000000000003E-2</v>
      </c>
      <c r="H741" s="13" t="str">
        <f t="shared" si="100"/>
        <v/>
      </c>
      <c r="I741" s="11"/>
      <c r="J741" s="14">
        <v>1.4999999999999999E-2</v>
      </c>
      <c r="K741" s="15" t="str">
        <f t="shared" si="106"/>
        <v/>
      </c>
      <c r="L741" s="16">
        <f t="shared" si="104"/>
        <v>0</v>
      </c>
      <c r="M741" s="11" t="str">
        <f t="shared" si="105"/>
        <v/>
      </c>
      <c r="N741" s="17" t="str">
        <f t="shared" si="102"/>
        <v/>
      </c>
      <c r="O741" s="18" t="str">
        <f t="shared" si="103"/>
        <v/>
      </c>
    </row>
    <row r="742" spans="1:17" hidden="1">
      <c r="D742" s="11" t="str">
        <f t="shared" si="98"/>
        <v/>
      </c>
      <c r="E742" s="14"/>
      <c r="F742" s="13" t="str">
        <f t="shared" si="99"/>
        <v/>
      </c>
      <c r="G742" s="22">
        <v>3.5000000000000003E-2</v>
      </c>
      <c r="H742" s="13" t="str">
        <f t="shared" si="100"/>
        <v/>
      </c>
      <c r="I742" s="11"/>
      <c r="J742" s="14">
        <v>1.4999999999999999E-2</v>
      </c>
      <c r="K742" s="15" t="str">
        <f t="shared" si="106"/>
        <v/>
      </c>
      <c r="L742" s="16">
        <f t="shared" si="104"/>
        <v>0</v>
      </c>
      <c r="M742" s="11" t="str">
        <f t="shared" si="105"/>
        <v/>
      </c>
      <c r="N742" s="17" t="str">
        <f t="shared" si="102"/>
        <v/>
      </c>
      <c r="O742" s="18" t="str">
        <f t="shared" si="103"/>
        <v/>
      </c>
    </row>
    <row r="743" spans="1:17" hidden="1">
      <c r="D743" s="11" t="str">
        <f t="shared" si="98"/>
        <v/>
      </c>
      <c r="E743" s="14"/>
      <c r="F743" s="13" t="str">
        <f t="shared" si="99"/>
        <v/>
      </c>
      <c r="G743" s="22">
        <v>3.5000000000000003E-2</v>
      </c>
      <c r="H743" s="13" t="str">
        <f t="shared" si="100"/>
        <v/>
      </c>
      <c r="I743" s="11"/>
      <c r="J743" s="14">
        <v>1.4999999999999999E-2</v>
      </c>
      <c r="K743" s="15" t="str">
        <f t="shared" si="106"/>
        <v/>
      </c>
      <c r="L743" s="16">
        <f t="shared" si="104"/>
        <v>0</v>
      </c>
      <c r="M743" s="11" t="str">
        <f t="shared" si="105"/>
        <v/>
      </c>
      <c r="N743" s="17" t="str">
        <f t="shared" si="102"/>
        <v/>
      </c>
      <c r="O743" s="18" t="str">
        <f t="shared" si="103"/>
        <v/>
      </c>
    </row>
    <row r="744" spans="1:17" hidden="1">
      <c r="D744" s="11" t="str">
        <f t="shared" si="98"/>
        <v/>
      </c>
      <c r="E744" s="14"/>
      <c r="F744" s="13" t="str">
        <f t="shared" si="99"/>
        <v/>
      </c>
      <c r="G744" s="22">
        <v>3.5000000000000003E-2</v>
      </c>
      <c r="H744" s="13" t="str">
        <f t="shared" si="100"/>
        <v/>
      </c>
      <c r="I744" s="11"/>
      <c r="J744" s="14">
        <v>1.4999999999999999E-2</v>
      </c>
      <c r="K744" s="15" t="str">
        <f t="shared" si="106"/>
        <v/>
      </c>
      <c r="L744" s="16">
        <f t="shared" si="104"/>
        <v>0</v>
      </c>
      <c r="M744" s="11" t="str">
        <f t="shared" si="105"/>
        <v/>
      </c>
      <c r="N744" s="17" t="str">
        <f t="shared" si="102"/>
        <v/>
      </c>
      <c r="O744" s="18" t="str">
        <f t="shared" si="103"/>
        <v/>
      </c>
    </row>
    <row r="746" spans="1:17" s="18" customFormat="1">
      <c r="A746" s="21"/>
      <c r="B746" s="10"/>
      <c r="C746" s="10"/>
      <c r="D746" s="21"/>
      <c r="E746" s="21"/>
      <c r="F746" s="19"/>
      <c r="G746" s="21"/>
      <c r="H746" s="19"/>
      <c r="I746" s="21"/>
      <c r="J746" s="21"/>
      <c r="K746" s="19"/>
      <c r="L746" s="19"/>
      <c r="M746" s="21"/>
      <c r="N746" s="19"/>
      <c r="Q746" s="39"/>
    </row>
    <row r="747" spans="1:17" s="18" customFormat="1">
      <c r="A747" s="21"/>
      <c r="B747" s="10"/>
      <c r="C747" s="10"/>
      <c r="D747" s="21"/>
      <c r="E747" s="21"/>
      <c r="F747" s="19"/>
      <c r="G747" s="21"/>
      <c r="H747" s="19"/>
      <c r="I747" s="21"/>
      <c r="J747" s="21"/>
      <c r="K747" s="19"/>
      <c r="L747" s="19"/>
      <c r="M747" s="21"/>
      <c r="N747" s="19"/>
      <c r="Q747" s="39"/>
    </row>
    <row r="748" spans="1:17" s="18" customFormat="1">
      <c r="A748" s="21"/>
      <c r="B748" s="10"/>
      <c r="C748" s="10"/>
      <c r="D748" s="21"/>
      <c r="E748" s="21"/>
      <c r="F748" s="19"/>
      <c r="G748" s="21"/>
      <c r="H748" s="19"/>
      <c r="I748" s="21"/>
      <c r="J748" s="21"/>
      <c r="K748" s="19"/>
      <c r="L748" s="19"/>
      <c r="M748" s="21"/>
      <c r="N748" s="19"/>
      <c r="Q748" s="39"/>
    </row>
  </sheetData>
  <dataValidations count="1">
    <dataValidation type="list" allowBlank="1" showInputMessage="1" showErrorMessage="1" sqref="A718">
      <formula1>$A$1:$A$180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FBS</vt:lpstr>
      <vt:lpstr>EXPRESS</vt:lpstr>
      <vt:lpstr>FBY</vt:lpstr>
      <vt:lpstr>НДС 20%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Лопатников</dc:creator>
  <cp:lastModifiedBy>Admin</cp:lastModifiedBy>
  <dcterms:created xsi:type="dcterms:W3CDTF">2025-06-27T13:01:41Z</dcterms:created>
  <dcterms:modified xsi:type="dcterms:W3CDTF">2025-07-10T12:29:37Z</dcterms:modified>
</cp:coreProperties>
</file>