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21840" windowHeight="13740" tabRatio="500"/>
  </bookViews>
  <sheets>
    <sheet name="табель" sheetId="3" r:id="rId1"/>
    <sheet name="праздники" sheetId="4" r:id="rId2"/>
  </sheets>
  <definedNames>
    <definedName name="праздники">праздники!$1:$1048576</definedName>
  </definedNames>
  <calcPr calcId="144525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10" i="3" l="1"/>
  <c r="P9" i="3"/>
  <c r="Q9" i="3" s="1"/>
  <c r="R9" i="3" s="1"/>
  <c r="O9" i="3"/>
  <c r="D9" i="3"/>
  <c r="E9" i="3" s="1"/>
  <c r="F9" i="3" s="1"/>
  <c r="G9" i="3" s="1"/>
  <c r="H9" i="3" s="1"/>
  <c r="I9" i="3" s="1"/>
  <c r="J9" i="3" s="1"/>
  <c r="K9" i="3" s="1"/>
  <c r="L9" i="3" s="1"/>
  <c r="M9" i="3" s="1"/>
  <c r="N9" i="3" s="1"/>
  <c r="C9" i="3"/>
  <c r="E8" i="3"/>
  <c r="F8" i="3" s="1"/>
  <c r="G8" i="3" s="1"/>
  <c r="D8" i="3"/>
  <c r="C8" i="3"/>
  <c r="C14" i="3" s="1"/>
  <c r="H6" i="3"/>
  <c r="H8" i="3" l="1"/>
  <c r="I8" i="3" s="1"/>
  <c r="I16" i="3" s="1"/>
  <c r="G10" i="3"/>
  <c r="E10" i="3"/>
  <c r="H16" i="3"/>
  <c r="F12" i="3"/>
  <c r="D12" i="3"/>
  <c r="G16" i="3"/>
  <c r="E16" i="3"/>
  <c r="C12" i="3"/>
  <c r="G14" i="3"/>
  <c r="E14" i="3"/>
  <c r="F10" i="3"/>
  <c r="D10" i="3"/>
  <c r="H12" i="3"/>
  <c r="D16" i="3"/>
  <c r="F16" i="3"/>
  <c r="C16" i="3"/>
  <c r="G12" i="3"/>
  <c r="E12" i="3"/>
  <c r="D14" i="3"/>
  <c r="F14" i="3"/>
  <c r="H14" i="3"/>
  <c r="I12" i="3" l="1"/>
  <c r="H10" i="3"/>
  <c r="I14" i="3"/>
  <c r="J8" i="3"/>
  <c r="I10" i="3"/>
  <c r="K8" i="3" l="1"/>
  <c r="J12" i="3"/>
  <c r="J16" i="3"/>
  <c r="J14" i="3"/>
  <c r="J10" i="3"/>
  <c r="L8" i="3" l="1"/>
  <c r="K10" i="3"/>
  <c r="K16" i="3"/>
  <c r="K14" i="3"/>
  <c r="K12" i="3"/>
  <c r="L14" i="3" l="1"/>
  <c r="M8" i="3"/>
  <c r="L10" i="3"/>
  <c r="L12" i="3"/>
  <c r="L16" i="3"/>
  <c r="N8" i="3" l="1"/>
  <c r="M10" i="3"/>
  <c r="M14" i="3"/>
  <c r="M16" i="3"/>
  <c r="M12" i="3"/>
  <c r="N12" i="3" l="1"/>
  <c r="O8" i="3"/>
  <c r="N10" i="3"/>
  <c r="N16" i="3"/>
  <c r="N14" i="3"/>
  <c r="P8" i="3" l="1"/>
  <c r="O10" i="3"/>
  <c r="O12" i="3"/>
  <c r="O14" i="3"/>
  <c r="O16" i="3"/>
  <c r="P16" i="3" l="1"/>
  <c r="Q8" i="3"/>
  <c r="P10" i="3"/>
  <c r="P14" i="3"/>
  <c r="P12" i="3"/>
  <c r="R8" i="3" l="1"/>
  <c r="Q10" i="3"/>
  <c r="Q16" i="3"/>
  <c r="Q14" i="3"/>
  <c r="Q12" i="3"/>
  <c r="R12" i="3" l="1"/>
  <c r="R14" i="3"/>
  <c r="R10" i="3"/>
  <c r="R16" i="3"/>
  <c r="S14" i="3" s="1"/>
  <c r="S10" i="3" l="1"/>
</calcChain>
</file>

<file path=xl/sharedStrings.xml><?xml version="1.0" encoding="utf-8"?>
<sst xmlns="http://schemas.openxmlformats.org/spreadsheetml/2006/main" count="22" uniqueCount="15">
  <si>
    <t>ЖУРНАЛ</t>
  </si>
  <si>
    <t>Ф.И.О.,</t>
  </si>
  <si>
    <t>Коэффициент трудового вклада работника</t>
  </si>
  <si>
    <t>Сумма КТВ</t>
  </si>
  <si>
    <t>Средний</t>
  </si>
  <si>
    <t>табельный №</t>
  </si>
  <si>
    <t>за</t>
  </si>
  <si>
    <t>КТВ за</t>
  </si>
  <si>
    <t>месяц</t>
  </si>
  <si>
    <t>коэфф-т</t>
  </si>
  <si>
    <t>причина</t>
  </si>
  <si>
    <t>Месяц</t>
  </si>
  <si>
    <t>Год</t>
  </si>
  <si>
    <t>праздники</t>
  </si>
  <si>
    <t>раб. Дна в выходные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</si>
</sst>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6" formatCode="dd"/>
    <numFmt numFmtId="167" formatCode="ddd\ dd"/>
    <numFmt numFmtId="168" formatCode="[$-419]mmmm\ yyyy;@"/>
  </numFmts>
  <fonts count="8">
    <font>
      <sz val="11"/>
      <color rgb="FF000000"/>
      <name val="Arial1"/>
      <charset val="204"/>
    </font>
    <font>
      <sz val="12"/>
      <color rgb="FF000000"/>
      <name val="Times New Roman1"/>
      <charset val="204"/>
    </font>
    <font>
      <sz val="10"/>
      <color rgb="FF000000"/>
      <name val="Times New Roman1"/>
      <charset val="204"/>
    </font>
    <font>
      <b/>
      <sz val="10"/>
      <color rgb="FF000000"/>
      <name val="Times New Roman"/>
      <family val="1"/>
      <charset val="204"/>
    </font>
    <font>
      <b/>
      <sz val="10"/>
      <color rgb="FF000000"/>
      <name val="Times New Roman1"/>
      <charset val="204"/>
    </font>
    <font>
      <sz val="15"/>
      <color rgb="FF000000"/>
      <name val="Times New Roman"/>
      <family val="1"/>
      <charset val="204"/>
    </font>
    <font>
      <sz val="15"/>
      <color rgb="FF000000"/>
      <name val="Times New Roman1"/>
      <charset val="204"/>
    </font>
    <font>
      <b/>
      <sz val="10"/>
      <name val="Times New Roman1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rgb="FFFFFF00"/>
      </patternFill>
    </fill>
    <fill>
      <patternFill patternType="solid">
        <fgColor theme="5" tint="0.59999389629810485"/>
        <bgColor rgb="FFFFFF00"/>
      </patternFill>
    </fill>
    <fill>
      <patternFill patternType="solid">
        <fgColor theme="6" tint="0.39997558519241921"/>
        <bgColor rgb="FFFFFF00"/>
      </patternFill>
    </fill>
    <fill>
      <patternFill patternType="solid">
        <fgColor rgb="FFFFC000"/>
        <bgColor rgb="FFFFFF00"/>
      </patternFill>
    </fill>
  </fills>
  <borders count="31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57">
    <xf numFmtId="0" fontId="0" fillId="0" borderId="0" xfId="0"/>
    <xf numFmtId="0" fontId="1" fillId="0" borderId="0" xfId="1"/>
    <xf numFmtId="0" fontId="2" fillId="0" borderId="0" xfId="1" applyFont="1"/>
    <xf numFmtId="0" fontId="3" fillId="0" borderId="0" xfId="1" applyFont="1"/>
    <xf numFmtId="0" fontId="4" fillId="0" borderId="1" xfId="1" applyFont="1" applyBorder="1" applyAlignment="1">
      <alignment horizontal="center"/>
    </xf>
    <xf numFmtId="0" fontId="2" fillId="0" borderId="2" xfId="1" applyFont="1" applyBorder="1"/>
    <xf numFmtId="0" fontId="4" fillId="0" borderId="3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4" fillId="0" borderId="5" xfId="1" applyFont="1" applyBorder="1" applyAlignment="1">
      <alignment horizontal="center"/>
    </xf>
    <xf numFmtId="0" fontId="4" fillId="0" borderId="7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4" fillId="0" borderId="9" xfId="1" applyFont="1" applyBorder="1" applyAlignment="1">
      <alignment horizontal="center"/>
    </xf>
    <xf numFmtId="0" fontId="2" fillId="0" borderId="11" xfId="1" applyFont="1" applyBorder="1"/>
    <xf numFmtId="0" fontId="2" fillId="0" borderId="16" xfId="1" applyFont="1" applyBorder="1"/>
    <xf numFmtId="0" fontId="2" fillId="0" borderId="20" xfId="1" applyFont="1" applyBorder="1"/>
    <xf numFmtId="0" fontId="2" fillId="2" borderId="2" xfId="1" applyFont="1" applyFill="1" applyBorder="1"/>
    <xf numFmtId="164" fontId="2" fillId="2" borderId="15" xfId="1" applyNumberFormat="1" applyFont="1" applyFill="1" applyBorder="1" applyAlignment="1">
      <alignment horizontal="center" vertical="center"/>
    </xf>
    <xf numFmtId="0" fontId="2" fillId="0" borderId="24" xfId="1" applyFont="1" applyBorder="1" applyAlignment="1">
      <alignment horizontal="center"/>
    </xf>
    <xf numFmtId="0" fontId="2" fillId="0" borderId="23" xfId="1" applyFont="1" applyBorder="1" applyAlignment="1">
      <alignment horizontal="center"/>
    </xf>
    <xf numFmtId="0" fontId="2" fillId="0" borderId="25" xfId="1" applyFont="1" applyBorder="1" applyAlignment="1">
      <alignment horizontal="center"/>
    </xf>
    <xf numFmtId="0" fontId="4" fillId="0" borderId="0" xfId="1" applyFont="1" applyBorder="1" applyAlignment="1">
      <alignment horizontal="left" vertical="center"/>
    </xf>
    <xf numFmtId="0" fontId="2" fillId="0" borderId="0" xfId="1" applyFont="1" applyBorder="1"/>
    <xf numFmtId="0" fontId="2" fillId="2" borderId="0" xfId="1" applyFont="1" applyFill="1" applyBorder="1" applyAlignment="1">
      <alignment horizontal="center" vertical="center"/>
    </xf>
    <xf numFmtId="0" fontId="2" fillId="0" borderId="0" xfId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49" fontId="6" fillId="0" borderId="0" xfId="1" applyNumberFormat="1" applyFont="1" applyBorder="1" applyAlignment="1">
      <alignment horizontal="center" vertical="center"/>
    </xf>
    <xf numFmtId="164" fontId="2" fillId="2" borderId="12" xfId="1" applyNumberFormat="1" applyFont="1" applyFill="1" applyBorder="1" applyAlignment="1">
      <alignment horizontal="center" vertical="center"/>
    </xf>
    <xf numFmtId="164" fontId="2" fillId="2" borderId="13" xfId="1" applyNumberFormat="1" applyFont="1" applyFill="1" applyBorder="1" applyAlignment="1">
      <alignment horizontal="center" vertical="center"/>
    </xf>
    <xf numFmtId="164" fontId="2" fillId="2" borderId="6" xfId="1" applyNumberFormat="1" applyFont="1" applyFill="1" applyBorder="1" applyAlignment="1">
      <alignment horizontal="center" vertical="center"/>
    </xf>
    <xf numFmtId="0" fontId="0" fillId="3" borderId="26" xfId="0" applyFill="1" applyBorder="1"/>
    <xf numFmtId="0" fontId="2" fillId="2" borderId="14" xfId="1" applyNumberFormat="1" applyFont="1" applyFill="1" applyBorder="1" applyAlignment="1">
      <alignment horizontal="center" vertical="center"/>
    </xf>
    <xf numFmtId="0" fontId="2" fillId="2" borderId="6" xfId="1" applyNumberFormat="1" applyFont="1" applyFill="1" applyBorder="1" applyAlignment="1">
      <alignment horizontal="center" vertical="center"/>
    </xf>
    <xf numFmtId="0" fontId="2" fillId="2" borderId="15" xfId="1" applyNumberFormat="1" applyFont="1" applyFill="1" applyBorder="1" applyAlignment="1">
      <alignment horizontal="center" vertical="center"/>
    </xf>
    <xf numFmtId="0" fontId="2" fillId="2" borderId="17" xfId="1" applyNumberFormat="1" applyFont="1" applyFill="1" applyBorder="1" applyAlignment="1">
      <alignment horizontal="center" vertical="center"/>
    </xf>
    <xf numFmtId="0" fontId="2" fillId="2" borderId="18" xfId="1" applyNumberFormat="1" applyFont="1" applyFill="1" applyBorder="1" applyAlignment="1">
      <alignment horizontal="center" vertical="center"/>
    </xf>
    <xf numFmtId="0" fontId="2" fillId="0" borderId="18" xfId="1" applyNumberFormat="1" applyFont="1" applyBorder="1" applyAlignment="1">
      <alignment horizontal="center" vertical="center"/>
    </xf>
    <xf numFmtId="0" fontId="2" fillId="0" borderId="19" xfId="1" applyNumberFormat="1" applyFont="1" applyBorder="1" applyAlignment="1">
      <alignment horizontal="center" vertical="center"/>
    </xf>
    <xf numFmtId="166" fontId="0" fillId="0" borderId="0" xfId="0" applyNumberFormat="1" applyBorder="1"/>
    <xf numFmtId="166" fontId="0" fillId="0" borderId="26" xfId="0" applyNumberFormat="1" applyBorder="1"/>
    <xf numFmtId="166" fontId="0" fillId="0" borderId="27" xfId="0" applyNumberFormat="1" applyBorder="1"/>
    <xf numFmtId="167" fontId="0" fillId="0" borderId="0" xfId="0" applyNumberFormat="1" applyBorder="1"/>
    <xf numFmtId="167" fontId="0" fillId="0" borderId="26" xfId="0" applyNumberFormat="1" applyBorder="1"/>
    <xf numFmtId="167" fontId="0" fillId="0" borderId="27" xfId="0" applyNumberFormat="1" applyBorder="1"/>
    <xf numFmtId="0" fontId="0" fillId="0" borderId="26" xfId="0" applyFill="1" applyBorder="1"/>
    <xf numFmtId="0" fontId="4" fillId="0" borderId="10" xfId="1" applyFont="1" applyBorder="1" applyAlignment="1">
      <alignment horizontal="left" vertical="center"/>
    </xf>
    <xf numFmtId="164" fontId="5" fillId="0" borderId="10" xfId="0" applyNumberFormat="1" applyFont="1" applyBorder="1" applyAlignment="1">
      <alignment horizontal="center" vertical="center"/>
    </xf>
    <xf numFmtId="0" fontId="6" fillId="0" borderId="10" xfId="1" applyNumberFormat="1" applyFont="1" applyBorder="1" applyAlignment="1">
      <alignment horizontal="center" vertical="center"/>
    </xf>
    <xf numFmtId="2" fontId="6" fillId="0" borderId="10" xfId="1" applyNumberFormat="1" applyFont="1" applyBorder="1" applyAlignment="1">
      <alignment horizontal="center" vertical="center"/>
    </xf>
    <xf numFmtId="0" fontId="3" fillId="0" borderId="28" xfId="1" applyFont="1" applyBorder="1" applyAlignment="1"/>
    <xf numFmtId="168" fontId="3" fillId="0" borderId="28" xfId="1" applyNumberFormat="1" applyFont="1" applyBorder="1" applyAlignment="1">
      <alignment horizontal="left"/>
    </xf>
    <xf numFmtId="164" fontId="5" fillId="0" borderId="29" xfId="0" applyNumberFormat="1" applyFont="1" applyBorder="1" applyAlignment="1">
      <alignment horizontal="center" vertical="center"/>
    </xf>
    <xf numFmtId="164" fontId="2" fillId="2" borderId="30" xfId="1" applyNumberFormat="1" applyFont="1" applyFill="1" applyBorder="1" applyAlignment="1">
      <alignment horizontal="center" vertical="center"/>
    </xf>
    <xf numFmtId="164" fontId="2" fillId="2" borderId="14" xfId="1" applyNumberFormat="1" applyFont="1" applyFill="1" applyBorder="1" applyAlignment="1">
      <alignment horizontal="center" vertical="center"/>
    </xf>
    <xf numFmtId="167" fontId="7" fillId="4" borderId="21" xfId="1" applyNumberFormat="1" applyFont="1" applyFill="1" applyBorder="1" applyAlignment="1">
      <alignment horizontal="center" vertical="center"/>
    </xf>
    <xf numFmtId="167" fontId="7" fillId="5" borderId="21" xfId="1" applyNumberFormat="1" applyFont="1" applyFill="1" applyBorder="1" applyAlignment="1">
      <alignment horizontal="center" vertical="center"/>
    </xf>
    <xf numFmtId="167" fontId="7" fillId="6" borderId="21" xfId="1" applyNumberFormat="1" applyFont="1" applyFill="1" applyBorder="1" applyAlignment="1">
      <alignment horizontal="center" vertical="center"/>
    </xf>
    <xf numFmtId="167" fontId="7" fillId="7" borderId="22" xfId="1" applyNumberFormat="1" applyFont="1" applyFill="1" applyBorder="1" applyAlignment="1">
      <alignment horizontal="center" vertical="center"/>
    </xf>
  </cellXfs>
  <cellStyles count="2">
    <cellStyle name="Обычный" xfId="0" builtinId="0"/>
    <cellStyle name="Пояснение" xfId="1" builtinId="53" customBuiltin="1"/>
  </cellStyles>
  <dxfs count="17"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</dxfs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2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Spin" dx="16" fmlaLink="$B$2" max="12" min="1" page="10" val="11"/>
</file>

<file path=xl/ctrlProps/ctrlProp2.xml><?xml version="1.0" encoding="utf-8"?>
<formControlPr xmlns="http://schemas.microsoft.com/office/spreadsheetml/2009/9/main" objectType="Spin" dx="16" fmlaLink="$C$2" max="2060" min="2000" page="10" val="2025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28575</xdr:colOff>
          <xdr:row>1</xdr:row>
          <xdr:rowOff>19050</xdr:rowOff>
        </xdr:from>
        <xdr:to>
          <xdr:col>1</xdr:col>
          <xdr:colOff>161925</xdr:colOff>
          <xdr:row>2</xdr:row>
          <xdr:rowOff>28575</xdr:rowOff>
        </xdr:to>
        <xdr:sp macro="" textlink="">
          <xdr:nvSpPr>
            <xdr:cNvPr id="1026" name="Spinner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47625</xdr:colOff>
          <xdr:row>1</xdr:row>
          <xdr:rowOff>9525</xdr:rowOff>
        </xdr:from>
        <xdr:to>
          <xdr:col>2</xdr:col>
          <xdr:colOff>200025</xdr:colOff>
          <xdr:row>2</xdr:row>
          <xdr:rowOff>0</xdr:rowOff>
        </xdr:to>
        <xdr:sp macro="" textlink="">
          <xdr:nvSpPr>
            <xdr:cNvPr id="1027" name="Spinner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19"/>
  <sheetViews>
    <sheetView tabSelected="1" workbookViewId="0">
      <selection activeCell="C10" sqref="C10"/>
    </sheetView>
  </sheetViews>
  <sheetFormatPr defaultRowHeight="14.25"/>
  <cols>
    <col min="1" max="1" width="16.25" bestFit="1" customWidth="1"/>
    <col min="2" max="2" width="6.875" customWidth="1"/>
    <col min="3" max="18" width="5.625" customWidth="1"/>
    <col min="19" max="19" width="11.5" customWidth="1"/>
    <col min="20" max="20" width="7" customWidth="1"/>
  </cols>
  <sheetData>
    <row r="1" spans="1:20">
      <c r="B1" t="s">
        <v>11</v>
      </c>
      <c r="C1" t="s">
        <v>12</v>
      </c>
    </row>
    <row r="2" spans="1:20">
      <c r="B2">
        <v>11</v>
      </c>
      <c r="C2">
        <v>2025</v>
      </c>
    </row>
    <row r="5" spans="1:20">
      <c r="C5" s="3" t="s">
        <v>0</v>
      </c>
      <c r="D5" s="3"/>
      <c r="E5" s="3"/>
      <c r="F5" s="3"/>
      <c r="G5" s="3"/>
      <c r="H5" s="3"/>
    </row>
    <row r="6" spans="1:20" ht="15" thickBot="1">
      <c r="A6" s="48"/>
      <c r="B6" s="48"/>
      <c r="C6" s="48"/>
      <c r="D6" s="48"/>
      <c r="E6" s="48"/>
      <c r="F6" s="48"/>
      <c r="G6" s="48"/>
      <c r="H6" s="49">
        <f>DATE(C2,B2,1)</f>
        <v>45962</v>
      </c>
      <c r="I6" s="49"/>
      <c r="J6" s="49"/>
      <c r="K6" s="49"/>
      <c r="L6" s="2"/>
      <c r="M6" s="2"/>
    </row>
    <row r="7" spans="1:20">
      <c r="A7" s="4" t="s">
        <v>1</v>
      </c>
      <c r="B7" s="17"/>
      <c r="C7" s="5"/>
      <c r="D7" s="5" t="s">
        <v>2</v>
      </c>
      <c r="E7" s="15"/>
      <c r="F7" s="15"/>
      <c r="G7" s="15"/>
      <c r="H7" s="15"/>
      <c r="I7" s="15"/>
      <c r="J7" s="15"/>
      <c r="K7" s="15"/>
      <c r="L7" s="15"/>
      <c r="M7" s="15"/>
      <c r="N7" s="15"/>
      <c r="O7" s="5"/>
      <c r="P7" s="5"/>
      <c r="Q7" s="5"/>
      <c r="R7" s="5"/>
      <c r="S7" s="6" t="s">
        <v>3</v>
      </c>
      <c r="T7" s="7" t="s">
        <v>4</v>
      </c>
    </row>
    <row r="8" spans="1:20">
      <c r="A8" s="8" t="s">
        <v>5</v>
      </c>
      <c r="B8" s="18"/>
      <c r="C8" s="53">
        <f>H6</f>
        <v>45962</v>
      </c>
      <c r="D8" s="55">
        <f>C8+1</f>
        <v>45963</v>
      </c>
      <c r="E8" s="55">
        <f t="shared" ref="E8:R9" si="0">D8+1</f>
        <v>45964</v>
      </c>
      <c r="F8" s="55">
        <f t="shared" si="0"/>
        <v>45965</v>
      </c>
      <c r="G8" s="55">
        <f t="shared" si="0"/>
        <v>45966</v>
      </c>
      <c r="H8" s="55">
        <f t="shared" si="0"/>
        <v>45967</v>
      </c>
      <c r="I8" s="55">
        <f t="shared" si="0"/>
        <v>45968</v>
      </c>
      <c r="J8" s="55">
        <f t="shared" si="0"/>
        <v>45969</v>
      </c>
      <c r="K8" s="55">
        <f t="shared" si="0"/>
        <v>45970</v>
      </c>
      <c r="L8" s="55">
        <f t="shared" si="0"/>
        <v>45971</v>
      </c>
      <c r="M8" s="55">
        <f t="shared" si="0"/>
        <v>45972</v>
      </c>
      <c r="N8" s="55">
        <f t="shared" si="0"/>
        <v>45973</v>
      </c>
      <c r="O8" s="55">
        <f t="shared" si="0"/>
        <v>45974</v>
      </c>
      <c r="P8" s="55">
        <f t="shared" si="0"/>
        <v>45975</v>
      </c>
      <c r="Q8" s="55">
        <f t="shared" si="0"/>
        <v>45976</v>
      </c>
      <c r="R8" s="55">
        <f t="shared" si="0"/>
        <v>45977</v>
      </c>
      <c r="S8" s="9" t="s">
        <v>6</v>
      </c>
      <c r="T8" s="10" t="s">
        <v>7</v>
      </c>
    </row>
    <row r="9" spans="1:20" ht="15" thickBot="1">
      <c r="A9" s="11"/>
      <c r="B9" s="19"/>
      <c r="C9" s="56">
        <f>R8+1</f>
        <v>45978</v>
      </c>
      <c r="D9" s="55">
        <f>C9+1</f>
        <v>45979</v>
      </c>
      <c r="E9" s="55">
        <f t="shared" si="0"/>
        <v>45980</v>
      </c>
      <c r="F9" s="55">
        <f t="shared" si="0"/>
        <v>45981</v>
      </c>
      <c r="G9" s="55">
        <f t="shared" si="0"/>
        <v>45982</v>
      </c>
      <c r="H9" s="55">
        <f t="shared" si="0"/>
        <v>45983</v>
      </c>
      <c r="I9" s="55">
        <f t="shared" si="0"/>
        <v>45984</v>
      </c>
      <c r="J9" s="55">
        <f t="shared" si="0"/>
        <v>45985</v>
      </c>
      <c r="K9" s="55">
        <f t="shared" si="0"/>
        <v>45986</v>
      </c>
      <c r="L9" s="55">
        <f t="shared" si="0"/>
        <v>45987</v>
      </c>
      <c r="M9" s="55">
        <f t="shared" si="0"/>
        <v>45988</v>
      </c>
      <c r="N9" s="55">
        <f t="shared" si="0"/>
        <v>45989</v>
      </c>
      <c r="O9" s="54">
        <f>IF(N9="","",IF(N9+1&gt;EOMONTH($H6,0),"",N9+1))</f>
        <v>45990</v>
      </c>
      <c r="P9" s="54">
        <f t="shared" ref="P9:R9" si="1">IF(O9="","",IF(O9+1&gt;EOMONTH($H6,0),"",O9+1))</f>
        <v>45991</v>
      </c>
      <c r="Q9" s="54" t="str">
        <f t="shared" si="1"/>
        <v/>
      </c>
      <c r="R9" s="54" t="str">
        <f t="shared" si="1"/>
        <v/>
      </c>
      <c r="S9" s="9" t="s">
        <v>8</v>
      </c>
      <c r="T9" s="10" t="s">
        <v>8</v>
      </c>
    </row>
    <row r="10" spans="1:20" ht="15" thickBot="1">
      <c r="A10" s="44"/>
      <c r="B10" s="12" t="s">
        <v>9</v>
      </c>
      <c r="C10" s="51">
        <f>IF(C$8&lt;&gt;"",IF(((WEEKDAY(C$8,2)&gt;5)+ISNUMBER(MATCH(C$8,праздники!$A$2:$A$99,)))*ISNA(MATCH(C$8,праздники!$B$2:$B$99,)),"В",$T10),"")</f>
        <v>1.7</v>
      </c>
      <c r="D10" s="26" t="str">
        <f>IF(D$8&lt;&gt;"",IF(((WEEKDAY(D$8,2)&gt;5)+ISNUMBER(MATCH(D$8,праздники!$A$2:$A$99,)))*ISNA(MATCH(D$8,праздники!$B$2:$B$99,)),"В",$T10),"")</f>
        <v>В</v>
      </c>
      <c r="E10" s="26" t="str">
        <f>IF(E$8&lt;&gt;"",IF(((WEEKDAY(E$8,2)&gt;5)+ISNUMBER(MATCH(E$8,праздники!$A$2:$A$99,)))*ISNA(MATCH(E$8,праздники!$B$2:$B$99,)),"В",$T10),"")</f>
        <v>В</v>
      </c>
      <c r="F10" s="26" t="str">
        <f>IF(F$8&lt;&gt;"",IF(((WEEKDAY(F$8,2)&gt;5)+ISNUMBER(MATCH(F$8,праздники!$A$2:$A$99,)))*ISNA(MATCH(F$8,праздники!$B$2:$B$99,)),"В",$T10),"")</f>
        <v>В</v>
      </c>
      <c r="G10" s="26">
        <f>IF(G$8&lt;&gt;"",IF(((WEEKDAY(G$8,2)&gt;5)+ISNUMBER(MATCH(G$8,праздники!$A$2:$A$99,)))*ISNA(MATCH(G$8,праздники!$B$2:$B$99,)),"В",$T10),"")</f>
        <v>1.7</v>
      </c>
      <c r="H10" s="26">
        <f>IF(H$8&lt;&gt;"",IF(((WEEKDAY(H$8,2)&gt;5)+ISNUMBER(MATCH(H$8,праздники!$A$2:$A$99,)))*ISNA(MATCH(H$8,праздники!$B$2:$B$99,)),"В",$T10),"")</f>
        <v>1.7</v>
      </c>
      <c r="I10" s="26">
        <f>IF(I$8&lt;&gt;"",IF(((WEEKDAY(I$8,2)&gt;5)+ISNUMBER(MATCH(I$8,праздники!$A$2:$A$99,)))*ISNA(MATCH(I$8,праздники!$B$2:$B$99,)),"В",$T10),"")</f>
        <v>1.7</v>
      </c>
      <c r="J10" s="26" t="str">
        <f>IF(J$8&lt;&gt;"",IF(((WEEKDAY(J$8,2)&gt;5)+ISNUMBER(MATCH(J$8,праздники!$A$2:$A$99,)))*ISNA(MATCH(J$8,праздники!$B$2:$B$99,)),"В",$T10),"")</f>
        <v>В</v>
      </c>
      <c r="K10" s="26" t="str">
        <f>IF(K$8&lt;&gt;"",IF(((WEEKDAY(K$8,2)&gt;5)+ISNUMBER(MATCH(K$8,праздники!$A$2:$A$99,)))*ISNA(MATCH(K$8,праздники!$B$2:$B$99,)),"В",$T10),"")</f>
        <v>В</v>
      </c>
      <c r="L10" s="26">
        <f>IF(L$8&lt;&gt;"",IF(((WEEKDAY(L$8,2)&gt;5)+ISNUMBER(MATCH(L$8,праздники!$A$2:$A$99,)))*ISNA(MATCH(L$8,праздники!$B$2:$B$99,)),"В",$T10),"")</f>
        <v>1.7</v>
      </c>
      <c r="M10" s="26">
        <f>IF(M$8&lt;&gt;"",IF(((WEEKDAY(M$8,2)&gt;5)+ISNUMBER(MATCH(M$8,праздники!$A$2:$A$99,)))*ISNA(MATCH(M$8,праздники!$B$2:$B$99,)),"В",$T10),"")</f>
        <v>1.7</v>
      </c>
      <c r="N10" s="26">
        <f>IF(N$8&lt;&gt;"",IF(((WEEKDAY(N$8,2)&gt;5)+ISNUMBER(MATCH(N$8,праздники!$A$2:$A$99,)))*ISNA(MATCH(N$8,праздники!$B$2:$B$99,)),"В",$T10),"")</f>
        <v>1.7</v>
      </c>
      <c r="O10" s="26">
        <f>IF(O$8&lt;&gt;"",IF(((WEEKDAY(O$8,2)&gt;5)+ISNUMBER(MATCH(O$8,праздники!$A$2:$A$99,)))*ISNA(MATCH(O$8,праздники!$B$2:$B$99,)),"В",$T10),"")</f>
        <v>1.7</v>
      </c>
      <c r="P10" s="26">
        <f>IF(P$8&lt;&gt;"",IF(((WEEKDAY(P$8,2)&gt;5)+ISNUMBER(MATCH(P$8,праздники!$A$2:$A$99,)))*ISNA(MATCH(P$8,праздники!$B$2:$B$99,)),"В",$T10),"")</f>
        <v>1.7</v>
      </c>
      <c r="Q10" s="26" t="str">
        <f>IF(Q$8&lt;&gt;"",IF(((WEEKDAY(Q$8,2)&gt;5)+ISNUMBER(MATCH(Q$8,праздники!$A$2:$A$99,)))*ISNA(MATCH(Q$8,праздники!$B$2:$B$99,)),"В",$T10),"")</f>
        <v>В</v>
      </c>
      <c r="R10" s="27" t="str">
        <f>IF(R$8&lt;&gt;"",IF(((WEEKDAY(R$8,2)&gt;5)+ISNUMBER(MATCH(R$8,праздники!$A$2:$A$99,)))*ISNA(MATCH(R$8,праздники!$B$2:$B$99,)),"В",$T10),"")</f>
        <v>В</v>
      </c>
      <c r="S10" s="50">
        <f>SUM(C10:R13)</f>
        <v>32.29999999999999</v>
      </c>
      <c r="T10" s="46">
        <v>1.7</v>
      </c>
    </row>
    <row r="11" spans="1:20" ht="15" thickBot="1">
      <c r="A11" s="44"/>
      <c r="B11" s="13" t="s">
        <v>10</v>
      </c>
      <c r="C11" s="30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2"/>
      <c r="S11" s="50"/>
      <c r="T11" s="47"/>
    </row>
    <row r="12" spans="1:20" ht="15" thickBot="1">
      <c r="A12" s="44"/>
      <c r="B12" s="13" t="s">
        <v>9</v>
      </c>
      <c r="C12" s="52">
        <f>IF(C$9&lt;&gt;"",IF(((WEEKDAY(C$9,2)&gt;5)+ISNUMBER(MATCH(C$9,праздники!$A$2:$A$99,)))*ISNA(MATCH(C$8,праздники!$B$2:$B$99,)),"В",$T10),"")</f>
        <v>1.7</v>
      </c>
      <c r="D12" s="28">
        <f>IF(D$9&lt;&gt;"",IF(((WEEKDAY(D$9,2)&gt;5)+ISNUMBER(MATCH(D$9,праздники!$A$2:$A$99,)))*ISNA(MATCH(D$8,праздники!$B$2:$B$99,)),"В",$T10),"")</f>
        <v>1.7</v>
      </c>
      <c r="E12" s="28">
        <f>IF(E$9&lt;&gt;"",IF(((WEEKDAY(E$9,2)&gt;5)+ISNUMBER(MATCH(E$9,праздники!$A$2:$A$99,)))*ISNA(MATCH(E$8,праздники!$B$2:$B$99,)),"В",$T10),"")</f>
        <v>1.7</v>
      </c>
      <c r="F12" s="28">
        <f>IF(F$9&lt;&gt;"",IF(((WEEKDAY(F$9,2)&gt;5)+ISNUMBER(MATCH(F$9,праздники!$A$2:$A$99,)))*ISNA(MATCH(F$8,праздники!$B$2:$B$99,)),"В",$T10),"")</f>
        <v>1.7</v>
      </c>
      <c r="G12" s="28">
        <f>IF(G$9&lt;&gt;"",IF(((WEEKDAY(G$9,2)&gt;5)+ISNUMBER(MATCH(G$9,праздники!$A$2:$A$99,)))*ISNA(MATCH(G$8,праздники!$B$2:$B$99,)),"В",$T10),"")</f>
        <v>1.7</v>
      </c>
      <c r="H12" s="28" t="str">
        <f>IF(H$9&lt;&gt;"",IF(((WEEKDAY(H$9,2)&gt;5)+ISNUMBER(MATCH(H$9,праздники!$A$2:$A$99,)))*ISNA(MATCH(H$8,праздники!$B$2:$B$99,)),"В",$T10),"")</f>
        <v>В</v>
      </c>
      <c r="I12" s="28" t="str">
        <f>IF(I$9&lt;&gt;"",IF(((WEEKDAY(I$9,2)&gt;5)+ISNUMBER(MATCH(I$9,праздники!$A$2:$A$99,)))*ISNA(MATCH(I$8,праздники!$B$2:$B$99,)),"В",$T10),"")</f>
        <v>В</v>
      </c>
      <c r="J12" s="28">
        <f>IF(J$9&lt;&gt;"",IF(((WEEKDAY(J$9,2)&gt;5)+ISNUMBER(MATCH(J$9,праздники!$A$2:$A$99,)))*ISNA(MATCH(J$8,праздники!$B$2:$B$99,)),"В",$T10),"")</f>
        <v>1.7</v>
      </c>
      <c r="K12" s="28">
        <f>IF(K$9&lt;&gt;"",IF(((WEEKDAY(K$9,2)&gt;5)+ISNUMBER(MATCH(K$9,праздники!$A$2:$A$99,)))*ISNA(MATCH(K$8,праздники!$B$2:$B$99,)),"В",$T10),"")</f>
        <v>1.7</v>
      </c>
      <c r="L12" s="28">
        <f>IF(L$9&lt;&gt;"",IF(((WEEKDAY(L$9,2)&gt;5)+ISNUMBER(MATCH(L$9,праздники!$A$2:$A$99,)))*ISNA(MATCH(L$8,праздники!$B$2:$B$99,)),"В",$T10),"")</f>
        <v>1.7</v>
      </c>
      <c r="M12" s="28">
        <f>IF(M$9&lt;&gt;"",IF(((WEEKDAY(M$9,2)&gt;5)+ISNUMBER(MATCH(M$9,праздники!$A$2:$A$99,)))*ISNA(MATCH(M$8,праздники!$B$2:$B$99,)),"В",$T10),"")</f>
        <v>1.7</v>
      </c>
      <c r="N12" s="28">
        <f>IF(N$9&lt;&gt;"",IF(((WEEKDAY(N$9,2)&gt;5)+ISNUMBER(MATCH(N$9,праздники!$A$2:$A$99,)))*ISNA(MATCH(N$8,праздники!$B$2:$B$99,)),"В",$T10),"")</f>
        <v>1.7</v>
      </c>
      <c r="O12" s="28" t="str">
        <f>IF(O$9&lt;&gt;"",IF(((WEEKDAY(O$9,2)&gt;5)+ISNUMBER(MATCH(O$9,праздники!$A$2:$A$99,)))*ISNA(MATCH(O$8,праздники!$B$2:$B$99,)),"В",$T10),"")</f>
        <v>В</v>
      </c>
      <c r="P12" s="28" t="str">
        <f>IF(P$9&lt;&gt;"",IF(((WEEKDAY(P$9,2)&gt;5)+ISNUMBER(MATCH(P$9,праздники!$A$2:$A$99,)))*ISNA(MATCH(P$8,праздники!$B$2:$B$99,)),"В",$T10),"")</f>
        <v>В</v>
      </c>
      <c r="Q12" s="28" t="str">
        <f>IF(Q$9&lt;&gt;"",IF(((WEEKDAY(Q$9,2)&gt;5)+ISNUMBER(MATCH(Q$9,праздники!$A$2:$A$99,)))*ISNA(MATCH(Q$8,праздники!$B$2:$B$99,)),"В",$T10),"")</f>
        <v/>
      </c>
      <c r="R12" s="16" t="str">
        <f>IF(R$9&lt;&gt;"",IF(((WEEKDAY(R$9,2)&gt;5)+ISNUMBER(MATCH(R$9,праздники!$A$2:$A$99,)))*ISNA(MATCH(R$8,праздники!$B$2:$B$99,)),"В",$T10),"")</f>
        <v/>
      </c>
      <c r="S12" s="50"/>
      <c r="T12" s="47"/>
    </row>
    <row r="13" spans="1:20" ht="15" thickBot="1">
      <c r="A13" s="44"/>
      <c r="B13" s="14" t="s">
        <v>10</v>
      </c>
      <c r="C13" s="33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5"/>
      <c r="Q13" s="35"/>
      <c r="R13" s="36"/>
      <c r="S13" s="50"/>
      <c r="T13" s="47"/>
    </row>
    <row r="14" spans="1:20" ht="15" thickBot="1">
      <c r="A14" s="44"/>
      <c r="B14" s="12" t="s">
        <v>9</v>
      </c>
      <c r="C14" s="51">
        <f>IF(C$8&lt;&gt;"",IF(((WEEKDAY(C$8,2)&gt;5)+ISNUMBER(MATCH(C$8,праздники!$A$2:$A$99,)))*ISNA(MATCH(C$8,праздники!$B$2:$B$99,)),"В",$T14),"")</f>
        <v>1.7</v>
      </c>
      <c r="D14" s="26" t="str">
        <f>IF(D$8&lt;&gt;"",IF(((WEEKDAY(D$8,2)&gt;5)+ISNUMBER(MATCH(D$8,праздники!$A$2:$A$99,)))*ISNA(MATCH(D$8,праздники!$B$2:$B$99,)),"В",$T14),"")</f>
        <v>В</v>
      </c>
      <c r="E14" s="26" t="str">
        <f>IF(E$8&lt;&gt;"",IF(((WEEKDAY(E$8,2)&gt;5)+ISNUMBER(MATCH(E$8,праздники!$A$2:$A$99,)))*ISNA(MATCH(E$8,праздники!$B$2:$B$99,)),"В",$T14),"")</f>
        <v>В</v>
      </c>
      <c r="F14" s="26" t="str">
        <f>IF(F$8&lt;&gt;"",IF(((WEEKDAY(F$8,2)&gt;5)+ISNUMBER(MATCH(F$8,праздники!$A$2:$A$99,)))*ISNA(MATCH(F$8,праздники!$B$2:$B$99,)),"В",$T14),"")</f>
        <v>В</v>
      </c>
      <c r="G14" s="26">
        <f>IF(G$8&lt;&gt;"",IF(((WEEKDAY(G$8,2)&gt;5)+ISNUMBER(MATCH(G$8,праздники!$A$2:$A$99,)))*ISNA(MATCH(G$8,праздники!$B$2:$B$99,)),"В",$T14),"")</f>
        <v>1.7</v>
      </c>
      <c r="H14" s="26">
        <f>IF(H$8&lt;&gt;"",IF(((WEEKDAY(H$8,2)&gt;5)+ISNUMBER(MATCH(H$8,праздники!$A$2:$A$99,)))*ISNA(MATCH(H$8,праздники!$B$2:$B$99,)),"В",$T14),"")</f>
        <v>1.7</v>
      </c>
      <c r="I14" s="26">
        <f>IF(I$8&lt;&gt;"",IF(((WEEKDAY(I$8,2)&gt;5)+ISNUMBER(MATCH(I$8,праздники!$A$2:$A$99,)))*ISNA(MATCH(I$8,праздники!$B$2:$B$99,)),"В",$T14),"")</f>
        <v>1.7</v>
      </c>
      <c r="J14" s="26" t="str">
        <f>IF(J$8&lt;&gt;"",IF(((WEEKDAY(J$8,2)&gt;5)+ISNUMBER(MATCH(J$8,праздники!$A$2:$A$99,)))*ISNA(MATCH(J$8,праздники!$B$2:$B$99,)),"В",$T14),"")</f>
        <v>В</v>
      </c>
      <c r="K14" s="26" t="str">
        <f>IF(K$8&lt;&gt;"",IF(((WEEKDAY(K$8,2)&gt;5)+ISNUMBER(MATCH(K$8,праздники!$A$2:$A$99,)))*ISNA(MATCH(K$8,праздники!$B$2:$B$99,)),"В",$T14),"")</f>
        <v>В</v>
      </c>
      <c r="L14" s="26">
        <f>IF(L$8&lt;&gt;"",IF(((WEEKDAY(L$8,2)&gt;5)+ISNUMBER(MATCH(L$8,праздники!$A$2:$A$99,)))*ISNA(MATCH(L$8,праздники!$B$2:$B$99,)),"В",$T14),"")</f>
        <v>1.7</v>
      </c>
      <c r="M14" s="26">
        <f>IF(M$8&lt;&gt;"",IF(((WEEKDAY(M$8,2)&gt;5)+ISNUMBER(MATCH(M$8,праздники!$A$2:$A$99,)))*ISNA(MATCH(M$8,праздники!$B$2:$B$99,)),"В",$T14),"")</f>
        <v>1.7</v>
      </c>
      <c r="N14" s="26">
        <f>IF(N$8&lt;&gt;"",IF(((WEEKDAY(N$8,2)&gt;5)+ISNUMBER(MATCH(N$8,праздники!$A$2:$A$99,)))*ISNA(MATCH(N$8,праздники!$B$2:$B$99,)),"В",$T14),"")</f>
        <v>1.7</v>
      </c>
      <c r="O14" s="26">
        <f>IF(O$8&lt;&gt;"",IF(((WEEKDAY(O$8,2)&gt;5)+ISNUMBER(MATCH(O$8,праздники!$A$2:$A$99,)))*ISNA(MATCH(O$8,праздники!$B$2:$B$99,)),"В",$T14),"")</f>
        <v>1.7</v>
      </c>
      <c r="P14" s="26">
        <f>IF(P$8&lt;&gt;"",IF(((WEEKDAY(P$8,2)&gt;5)+ISNUMBER(MATCH(P$8,праздники!$A$2:$A$99,)))*ISNA(MATCH(P$8,праздники!$B$2:$B$99,)),"В",$T14),"")</f>
        <v>1.7</v>
      </c>
      <c r="Q14" s="26" t="str">
        <f>IF(Q$8&lt;&gt;"",IF(((WEEKDAY(Q$8,2)&gt;5)+ISNUMBER(MATCH(Q$8,праздники!$A$2:$A$99,)))*ISNA(MATCH(Q$8,праздники!$B$2:$B$99,)),"В",$T14),"")</f>
        <v>В</v>
      </c>
      <c r="R14" s="27" t="str">
        <f>IF(R$8&lt;&gt;"",IF(((WEEKDAY(R$8,2)&gt;5)+ISNUMBER(MATCH(R$8,праздники!$A$2:$A$99,)))*ISNA(MATCH(R$8,праздники!$B$2:$B$99,)),"В",$T14),"")</f>
        <v>В</v>
      </c>
      <c r="S14" s="45">
        <f>SUM(C14:R16)</f>
        <v>32.29999999999999</v>
      </c>
      <c r="T14" s="46">
        <v>1.7</v>
      </c>
    </row>
    <row r="15" spans="1:20" ht="15" thickBot="1">
      <c r="A15" s="44"/>
      <c r="B15" s="13" t="s">
        <v>10</v>
      </c>
      <c r="C15" s="30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2"/>
      <c r="S15" s="45"/>
      <c r="T15" s="47"/>
    </row>
    <row r="16" spans="1:20" ht="15" thickBot="1">
      <c r="A16" s="44"/>
      <c r="B16" s="13" t="s">
        <v>9</v>
      </c>
      <c r="C16" s="52">
        <f>IF(C$9&lt;&gt;"",IF(((WEEKDAY(C$9,2)&gt;5)+ISNUMBER(MATCH(C$9,праздники!$A$2:$A$99,)))*ISNA(MATCH(C$8,праздники!$B$2:$B$99,)),"В",$T14),"")</f>
        <v>1.7</v>
      </c>
      <c r="D16" s="28">
        <f>IF(D$9&lt;&gt;"",IF(((WEEKDAY(D$9,2)&gt;5)+ISNUMBER(MATCH(D$9,праздники!$A$2:$A$99,)))*ISNA(MATCH(D$8,праздники!$B$2:$B$99,)),"В",$T14),"")</f>
        <v>1.7</v>
      </c>
      <c r="E16" s="28">
        <f>IF(E$9&lt;&gt;"",IF(((WEEKDAY(E$9,2)&gt;5)+ISNUMBER(MATCH(E$9,праздники!$A$2:$A$99,)))*ISNA(MATCH(E$8,праздники!$B$2:$B$99,)),"В",$T14),"")</f>
        <v>1.7</v>
      </c>
      <c r="F16" s="28">
        <f>IF(F$9&lt;&gt;"",IF(((WEEKDAY(F$9,2)&gt;5)+ISNUMBER(MATCH(F$9,праздники!$A$2:$A$99,)))*ISNA(MATCH(F$8,праздники!$B$2:$B$99,)),"В",$T14),"")</f>
        <v>1.7</v>
      </c>
      <c r="G16" s="28">
        <f>IF(G$9&lt;&gt;"",IF(((WEEKDAY(G$9,2)&gt;5)+ISNUMBER(MATCH(G$9,праздники!$A$2:$A$99,)))*ISNA(MATCH(G$8,праздники!$B$2:$B$99,)),"В",$T14),"")</f>
        <v>1.7</v>
      </c>
      <c r="H16" s="28" t="str">
        <f>IF(H$9&lt;&gt;"",IF(((WEEKDAY(H$9,2)&gt;5)+ISNUMBER(MATCH(H$9,праздники!$A$2:$A$99,)))*ISNA(MATCH(H$8,праздники!$B$2:$B$99,)),"В",$T14),"")</f>
        <v>В</v>
      </c>
      <c r="I16" s="28" t="str">
        <f>IF(I$9&lt;&gt;"",IF(((WEEKDAY(I$9,2)&gt;5)+ISNUMBER(MATCH(I$9,праздники!$A$2:$A$99,)))*ISNA(MATCH(I$8,праздники!$B$2:$B$99,)),"В",$T14),"")</f>
        <v>В</v>
      </c>
      <c r="J16" s="28">
        <f>IF(J$9&lt;&gt;"",IF(((WEEKDAY(J$9,2)&gt;5)+ISNUMBER(MATCH(J$9,праздники!$A$2:$A$99,)))*ISNA(MATCH(J$8,праздники!$B$2:$B$99,)),"В",$T14),"")</f>
        <v>1.7</v>
      </c>
      <c r="K16" s="28">
        <f>IF(K$9&lt;&gt;"",IF(((WEEKDAY(K$9,2)&gt;5)+ISNUMBER(MATCH(K$9,праздники!$A$2:$A$99,)))*ISNA(MATCH(K$8,праздники!$B$2:$B$99,)),"В",$T14),"")</f>
        <v>1.7</v>
      </c>
      <c r="L16" s="28">
        <f>IF(L$9&lt;&gt;"",IF(((WEEKDAY(L$9,2)&gt;5)+ISNUMBER(MATCH(L$9,праздники!$A$2:$A$99,)))*ISNA(MATCH(L$8,праздники!$B$2:$B$99,)),"В",$T14),"")</f>
        <v>1.7</v>
      </c>
      <c r="M16" s="28">
        <f>IF(M$9&lt;&gt;"",IF(((WEEKDAY(M$9,2)&gt;5)+ISNUMBER(MATCH(M$9,праздники!$A$2:$A$99,)))*ISNA(MATCH(M$8,праздники!$B$2:$B$99,)),"В",$T14),"")</f>
        <v>1.7</v>
      </c>
      <c r="N16" s="28">
        <f>IF(N$9&lt;&gt;"",IF(((WEEKDAY(N$9,2)&gt;5)+ISNUMBER(MATCH(N$9,праздники!$A$2:$A$99,)))*ISNA(MATCH(N$8,праздники!$B$2:$B$99,)),"В",$T14),"")</f>
        <v>1.7</v>
      </c>
      <c r="O16" s="28" t="str">
        <f>IF(O$9&lt;&gt;"",IF(((WEEKDAY(O$9,2)&gt;5)+ISNUMBER(MATCH(O$9,праздники!$A$2:$A$99,)))*ISNA(MATCH(O$8,праздники!$B$2:$B$99,)),"В",$T14),"")</f>
        <v>В</v>
      </c>
      <c r="P16" s="28" t="str">
        <f>IF(P$9&lt;&gt;"",IF(((WEEKDAY(P$9,2)&gt;5)+ISNUMBER(MATCH(P$9,праздники!$A$2:$A$99,)))*ISNA(MATCH(P$8,праздники!$B$2:$B$99,)),"В",$T14),"")</f>
        <v>В</v>
      </c>
      <c r="Q16" s="28" t="str">
        <f>IF(Q$9&lt;&gt;"",IF(((WEEKDAY(Q$9,2)&gt;5)+ISNUMBER(MATCH(Q$9,праздники!$A$2:$A$99,)))*ISNA(MATCH(Q$8,праздники!$B$2:$B$99,)),"В",$T14),"")</f>
        <v/>
      </c>
      <c r="R16" s="16" t="str">
        <f>IF(R$9&lt;&gt;"",IF(((WEEKDAY(R$9,2)&gt;5)+ISNUMBER(MATCH(R$9,праздники!$A$2:$A$99,)))*ISNA(MATCH(R$8,праздники!$B$2:$B$99,)),"В",$T14),"")</f>
        <v/>
      </c>
      <c r="S16" s="45"/>
      <c r="T16" s="47"/>
    </row>
    <row r="17" spans="1:20" ht="15" thickBot="1">
      <c r="A17" s="44"/>
      <c r="B17" s="14" t="s">
        <v>10</v>
      </c>
      <c r="C17" s="33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5"/>
      <c r="Q17" s="35"/>
      <c r="R17" s="36"/>
      <c r="S17" s="45"/>
      <c r="T17" s="47"/>
    </row>
    <row r="18" spans="1:20" ht="19.5">
      <c r="A18" s="20"/>
      <c r="B18" s="21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3"/>
      <c r="Q18" s="23"/>
      <c r="R18" s="23"/>
      <c r="S18" s="24"/>
      <c r="T18" s="25"/>
    </row>
    <row r="19" spans="1:20" ht="15.7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</row>
  </sheetData>
  <mergeCells count="8">
    <mergeCell ref="A14:A17"/>
    <mergeCell ref="S14:S17"/>
    <mergeCell ref="T14:T17"/>
    <mergeCell ref="A6:G6"/>
    <mergeCell ref="H6:K6"/>
    <mergeCell ref="A10:A13"/>
    <mergeCell ref="S10:S13"/>
    <mergeCell ref="T10:T13"/>
  </mergeCells>
  <conditionalFormatting sqref="C10:R10">
    <cfRule type="cellIs" dxfId="16" priority="17" operator="equal">
      <formula>"В"</formula>
    </cfRule>
  </conditionalFormatting>
  <conditionalFormatting sqref="C12:R12">
    <cfRule type="cellIs" dxfId="2" priority="3" operator="equal">
      <formula>"В"</formula>
    </cfRule>
  </conditionalFormatting>
  <conditionalFormatting sqref="C14:R14">
    <cfRule type="cellIs" dxfId="1" priority="2" operator="equal">
      <formula>"В"</formula>
    </cfRule>
  </conditionalFormatting>
  <conditionalFormatting sqref="C16:R16">
    <cfRule type="cellIs" dxfId="0" priority="1" operator="equal">
      <formula>"В"</formula>
    </cfRule>
  </conditionalFormatting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Spinner 2">
              <controlPr defaultSize="0" print="0" autoPict="0">
                <anchor moveWithCells="1" sizeWithCells="1">
                  <from>
                    <xdr:col>1</xdr:col>
                    <xdr:colOff>28575</xdr:colOff>
                    <xdr:row>1</xdr:row>
                    <xdr:rowOff>19050</xdr:rowOff>
                  </from>
                  <to>
                    <xdr:col>1</xdr:col>
                    <xdr:colOff>161925</xdr:colOff>
                    <xdr:row>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Spinner 3">
              <controlPr defaultSize="0" print="0" autoPict="0">
                <anchor moveWithCells="1" sizeWithCells="1">
                  <from>
                    <xdr:col>2</xdr:col>
                    <xdr:colOff>47625</xdr:colOff>
                    <xdr:row>1</xdr:row>
                    <xdr:rowOff>9525</xdr:rowOff>
                  </from>
                  <to>
                    <xdr:col>2</xdr:col>
                    <xdr:colOff>200025</xdr:colOff>
                    <xdr:row>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workbookViewId="0">
      <selection activeCell="B2" sqref="B2"/>
    </sheetView>
  </sheetViews>
  <sheetFormatPr defaultRowHeight="14.25"/>
  <cols>
    <col min="1" max="1" width="20" customWidth="1"/>
    <col min="2" max="2" width="18.5" customWidth="1"/>
    <col min="3" max="3" width="13.75" bestFit="1" customWidth="1"/>
    <col min="4" max="4" width="9.875" customWidth="1"/>
    <col min="5" max="5" width="10.5" customWidth="1"/>
    <col min="6" max="6" width="14" bestFit="1" customWidth="1"/>
    <col min="7" max="7" width="14.75" bestFit="1" customWidth="1"/>
    <col min="8" max="8" width="16.75" bestFit="1" customWidth="1"/>
  </cols>
  <sheetData>
    <row r="1" spans="1:8">
      <c r="A1" s="29" t="s">
        <v>13</v>
      </c>
      <c r="B1" s="43" t="s">
        <v>14</v>
      </c>
      <c r="C1" s="43"/>
      <c r="D1" s="43"/>
      <c r="E1" s="43"/>
      <c r="F1" s="43"/>
      <c r="G1" s="43"/>
      <c r="H1" s="43"/>
    </row>
    <row r="2" spans="1:8">
      <c r="A2" s="40">
        <v>45658</v>
      </c>
      <c r="B2" s="40">
        <v>45962</v>
      </c>
      <c r="C2" s="37"/>
      <c r="D2" s="37"/>
      <c r="E2" s="37"/>
      <c r="F2" s="37"/>
      <c r="G2" s="37"/>
      <c r="H2" s="37"/>
    </row>
    <row r="3" spans="1:8">
      <c r="A3" s="40">
        <v>45659</v>
      </c>
      <c r="B3" s="37"/>
      <c r="C3" s="37"/>
      <c r="D3" s="37"/>
      <c r="E3" s="37"/>
      <c r="F3" s="37"/>
      <c r="G3" s="37"/>
      <c r="H3" s="37"/>
    </row>
    <row r="4" spans="1:8">
      <c r="A4" s="40">
        <v>45660</v>
      </c>
      <c r="B4" s="37"/>
      <c r="C4" s="37"/>
      <c r="D4" s="37"/>
      <c r="E4" s="37"/>
      <c r="F4" s="37"/>
      <c r="G4" s="37"/>
      <c r="H4" s="37"/>
    </row>
    <row r="5" spans="1:8">
      <c r="A5" s="40">
        <v>45661</v>
      </c>
      <c r="B5" s="37"/>
      <c r="C5" s="37"/>
      <c r="D5" s="37"/>
      <c r="E5" s="37"/>
      <c r="F5" s="37"/>
      <c r="G5" s="37"/>
      <c r="H5" s="37"/>
    </row>
    <row r="6" spans="1:8">
      <c r="A6" s="40">
        <v>45662</v>
      </c>
      <c r="B6" s="37"/>
      <c r="C6" s="37"/>
      <c r="D6" s="37"/>
      <c r="E6" s="37"/>
      <c r="F6" s="37"/>
      <c r="G6" s="37"/>
      <c r="H6" s="37"/>
    </row>
    <row r="7" spans="1:8">
      <c r="A7" s="40">
        <v>45663</v>
      </c>
      <c r="B7" s="37"/>
      <c r="C7" s="37"/>
      <c r="D7" s="37"/>
      <c r="E7" s="37"/>
      <c r="F7" s="37"/>
      <c r="G7" s="37"/>
      <c r="H7" s="37"/>
    </row>
    <row r="8" spans="1:8">
      <c r="A8" s="40">
        <v>45664</v>
      </c>
      <c r="B8" s="37"/>
      <c r="C8" s="37"/>
      <c r="D8" s="37"/>
      <c r="E8" s="37"/>
      <c r="F8" s="37"/>
      <c r="G8" s="37"/>
      <c r="H8" s="37"/>
    </row>
    <row r="9" spans="1:8">
      <c r="A9" s="40">
        <v>45665</v>
      </c>
      <c r="B9" s="37"/>
      <c r="C9" s="37"/>
      <c r="D9" s="37"/>
      <c r="E9" s="37"/>
      <c r="F9" s="37"/>
      <c r="G9" s="37"/>
      <c r="H9" s="37"/>
    </row>
    <row r="10" spans="1:8">
      <c r="A10" s="41">
        <v>46023</v>
      </c>
      <c r="B10" s="38"/>
      <c r="C10" s="38"/>
      <c r="D10" s="38"/>
      <c r="E10" s="38"/>
      <c r="F10" s="38"/>
      <c r="G10" s="38"/>
      <c r="H10" s="38"/>
    </row>
    <row r="11" spans="1:8">
      <c r="A11" s="42">
        <v>46024</v>
      </c>
      <c r="B11" s="39"/>
      <c r="C11" s="39"/>
      <c r="D11" s="39"/>
      <c r="E11" s="39"/>
      <c r="F11" s="39"/>
      <c r="G11" s="39"/>
      <c r="H11" s="39"/>
    </row>
    <row r="12" spans="1:8">
      <c r="A12" s="40">
        <v>46025</v>
      </c>
      <c r="B12" s="37"/>
      <c r="C12" s="37"/>
      <c r="D12" s="37"/>
      <c r="E12" s="37"/>
      <c r="F12" s="37"/>
      <c r="G12" s="37"/>
      <c r="H12" s="37"/>
    </row>
    <row r="13" spans="1:8">
      <c r="A13" s="40">
        <v>46026</v>
      </c>
      <c r="B13" s="37"/>
      <c r="C13" s="37"/>
      <c r="D13" s="37"/>
      <c r="E13" s="37"/>
      <c r="F13" s="37"/>
      <c r="G13" s="37"/>
      <c r="H13" s="37"/>
    </row>
    <row r="14" spans="1:8">
      <c r="A14" s="40">
        <v>46027</v>
      </c>
      <c r="B14" s="37"/>
      <c r="C14" s="37"/>
      <c r="D14" s="37"/>
      <c r="E14" s="37"/>
      <c r="F14" s="37"/>
      <c r="G14" s="37"/>
      <c r="H14" s="37"/>
    </row>
    <row r="15" spans="1:8">
      <c r="A15" s="40">
        <v>46028</v>
      </c>
      <c r="B15" s="37"/>
      <c r="C15" s="37"/>
      <c r="D15" s="37"/>
      <c r="E15" s="37"/>
      <c r="F15" s="37"/>
      <c r="G15" s="37"/>
      <c r="H15" s="37"/>
    </row>
    <row r="16" spans="1:8">
      <c r="A16" s="40">
        <v>46029</v>
      </c>
      <c r="B16" s="37"/>
      <c r="C16" s="37"/>
      <c r="D16" s="37"/>
      <c r="E16" s="37"/>
      <c r="F16" s="37"/>
      <c r="G16" s="37"/>
      <c r="H16" s="37"/>
    </row>
    <row r="17" spans="1:8">
      <c r="A17" s="40">
        <v>46030</v>
      </c>
      <c r="B17" s="37"/>
      <c r="C17" s="37"/>
      <c r="D17" s="37"/>
      <c r="E17" s="37"/>
      <c r="F17" s="37"/>
      <c r="G17" s="37"/>
      <c r="H17" s="37"/>
    </row>
    <row r="18" spans="1:8">
      <c r="A18" s="40">
        <v>46031</v>
      </c>
      <c r="B18" s="37"/>
      <c r="C18" s="37"/>
      <c r="D18" s="37"/>
      <c r="E18" s="37"/>
      <c r="F18" s="37"/>
      <c r="G18" s="37"/>
      <c r="H18" s="37"/>
    </row>
    <row r="19" spans="1:8">
      <c r="A19" s="40">
        <v>46032</v>
      </c>
      <c r="B19" s="37"/>
      <c r="C19" s="37"/>
      <c r="D19" s="37"/>
      <c r="E19" s="37"/>
      <c r="F19" s="37"/>
      <c r="G19" s="37"/>
      <c r="H19" s="37"/>
    </row>
    <row r="20" spans="1:8">
      <c r="A20" s="41">
        <v>46033</v>
      </c>
      <c r="B20" s="38"/>
      <c r="C20" s="38"/>
      <c r="D20" s="38"/>
      <c r="E20" s="38"/>
      <c r="F20" s="38"/>
      <c r="G20" s="38"/>
      <c r="H20" s="38"/>
    </row>
    <row r="21" spans="1:8">
      <c r="A21" s="40">
        <v>45711</v>
      </c>
    </row>
    <row r="22" spans="1:8">
      <c r="A22" s="40">
        <v>46076</v>
      </c>
    </row>
    <row r="23" spans="1:8">
      <c r="A23" s="40">
        <v>45724</v>
      </c>
    </row>
    <row r="24" spans="1:8">
      <c r="A24" s="40">
        <v>46090</v>
      </c>
    </row>
    <row r="25" spans="1:8">
      <c r="A25" s="40">
        <v>45778</v>
      </c>
    </row>
    <row r="26" spans="1:8">
      <c r="A26" s="40">
        <v>45779</v>
      </c>
    </row>
    <row r="27" spans="1:8">
      <c r="A27" s="40">
        <v>45780</v>
      </c>
    </row>
    <row r="28" spans="1:8">
      <c r="A28" s="40">
        <v>45781</v>
      </c>
    </row>
    <row r="29" spans="1:8">
      <c r="A29" s="40">
        <v>46143</v>
      </c>
    </row>
    <row r="30" spans="1:8">
      <c r="A30" s="40">
        <v>45785</v>
      </c>
    </row>
    <row r="31" spans="1:8">
      <c r="A31" s="40">
        <v>45786</v>
      </c>
    </row>
    <row r="32" spans="1:8">
      <c r="A32" s="40">
        <v>45787</v>
      </c>
    </row>
    <row r="33" spans="1:1">
      <c r="A33" s="40">
        <v>45788</v>
      </c>
    </row>
    <row r="34" spans="1:1">
      <c r="A34" s="40">
        <v>46153</v>
      </c>
    </row>
    <row r="35" spans="1:1">
      <c r="A35" s="40">
        <v>45820</v>
      </c>
    </row>
    <row r="36" spans="1:1">
      <c r="A36" s="40">
        <v>45821</v>
      </c>
    </row>
    <row r="37" spans="1:1">
      <c r="A37" s="40">
        <v>45822</v>
      </c>
    </row>
    <row r="38" spans="1:1">
      <c r="A38" s="40">
        <v>45823</v>
      </c>
    </row>
    <row r="39" spans="1:1">
      <c r="A39" s="40">
        <v>46185</v>
      </c>
    </row>
    <row r="40" spans="1:1">
      <c r="A40" s="40">
        <v>45964</v>
      </c>
    </row>
    <row r="41" spans="1:1">
      <c r="A41" s="40">
        <v>45965</v>
      </c>
    </row>
    <row r="42" spans="1:1">
      <c r="A42" s="40">
        <v>46330</v>
      </c>
    </row>
    <row r="43" spans="1:1">
      <c r="A43" s="40">
        <v>46022</v>
      </c>
    </row>
    <row r="44" spans="1:1">
      <c r="A44" s="40">
        <v>46387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76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табель</vt:lpstr>
      <vt:lpstr>праздники</vt:lpstr>
      <vt:lpstr>праздники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Коля</cp:lastModifiedBy>
  <cp:revision>11</cp:revision>
  <cp:lastPrinted>2025-04-30T06:40:18Z</cp:lastPrinted>
  <dcterms:created xsi:type="dcterms:W3CDTF">2016-03-31T08:15:21Z</dcterms:created>
  <dcterms:modified xsi:type="dcterms:W3CDTF">2025-10-31T07:38:41Z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