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Download\Excel\"/>
    </mc:Choice>
  </mc:AlternateContent>
  <xr:revisionPtr revIDLastSave="0" documentId="13_ncr:1_{028006F6-D7A8-4DA2-B577-69FE0AED8B08}" xr6:coauthVersionLast="47" xr6:coauthVersionMax="47" xr10:uidLastSave="{00000000-0000-0000-0000-000000000000}"/>
  <bookViews>
    <workbookView xWindow="-120" yWindow="-120" windowWidth="38640" windowHeight="15840" tabRatio="888" activeTab="1" xr2:uid="{00000000-000D-0000-FFFF-FFFF00000000}"/>
  </bookViews>
  <sheets>
    <sheet name="План покраска для мотивации" sheetId="9" r:id="rId1"/>
    <sheet name="План покр по сменам для мо" sheetId="10" r:id="rId2"/>
    <sheet name="План покраска (2)" sheetId="11" r:id="rId3"/>
    <sheet name="Количество смен" sheetId="5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calcPr calcId="191029"/>
  <pivotCaches>
    <pivotCache cacheId="0" r:id="rId1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10" l="1"/>
  <c r="M17" i="10"/>
  <c r="B341" i="11" l="1"/>
  <c r="A5" i="10" s="1"/>
  <c r="G341" i="11"/>
  <c r="E341" i="11" s="1"/>
  <c r="B342" i="11"/>
  <c r="A6" i="10" s="1"/>
  <c r="G342" i="11"/>
  <c r="E342" i="11" s="1"/>
  <c r="B343" i="11"/>
  <c r="A7" i="10" s="1"/>
  <c r="G343" i="11"/>
  <c r="E343" i="11" s="1"/>
  <c r="B344" i="11"/>
  <c r="A8" i="10" s="1"/>
  <c r="G344" i="11"/>
  <c r="E344" i="11" s="1"/>
  <c r="G5" i="10" l="1"/>
  <c r="H5" i="10"/>
  <c r="G6" i="10"/>
  <c r="H6" i="10"/>
  <c r="H7" i="10"/>
  <c r="G7" i="10"/>
  <c r="G8" i="10"/>
  <c r="H8" i="10"/>
  <c r="F343" i="11"/>
  <c r="F341" i="11"/>
  <c r="G339" i="11" l="1"/>
  <c r="E339" i="11" s="1"/>
  <c r="G340" i="11"/>
  <c r="E340" i="11" s="1"/>
  <c r="B339" i="11"/>
  <c r="A3" i="10" s="1"/>
  <c r="G3" i="10" s="1"/>
  <c r="B340" i="11"/>
  <c r="A4" i="10" s="1"/>
  <c r="G338" i="11"/>
  <c r="E338" i="11" s="1"/>
  <c r="B338" i="11"/>
  <c r="G337" i="11"/>
  <c r="E337" i="11" s="1"/>
  <c r="B337" i="11"/>
  <c r="G336" i="11"/>
  <c r="E336" i="11" s="1"/>
  <c r="B336" i="11"/>
  <c r="G335" i="11"/>
  <c r="E335" i="11" s="1"/>
  <c r="B335" i="11"/>
  <c r="G334" i="11"/>
  <c r="E334" i="11" s="1"/>
  <c r="B334" i="11"/>
  <c r="G333" i="11"/>
  <c r="E333" i="11" s="1"/>
  <c r="B333" i="11"/>
  <c r="G332" i="11"/>
  <c r="E332" i="11" s="1"/>
  <c r="B332" i="11"/>
  <c r="G331" i="11"/>
  <c r="E331" i="11" s="1"/>
  <c r="B331" i="11"/>
  <c r="G330" i="11"/>
  <c r="E330" i="11" s="1"/>
  <c r="B330" i="11"/>
  <c r="G329" i="11"/>
  <c r="E329" i="11" s="1"/>
  <c r="B329" i="11"/>
  <c r="G328" i="11"/>
  <c r="E328" i="11" s="1"/>
  <c r="B328" i="11"/>
  <c r="G327" i="11"/>
  <c r="E327" i="11" s="1"/>
  <c r="B327" i="11"/>
  <c r="G326" i="11"/>
  <c r="E326" i="11" s="1"/>
  <c r="B326" i="11"/>
  <c r="G325" i="11"/>
  <c r="E325" i="11" s="1"/>
  <c r="B325" i="11"/>
  <c r="G324" i="11"/>
  <c r="E324" i="11" s="1"/>
  <c r="B324" i="11"/>
  <c r="G323" i="11"/>
  <c r="E323" i="11" s="1"/>
  <c r="B323" i="11"/>
  <c r="G322" i="11"/>
  <c r="E322" i="11" s="1"/>
  <c r="B322" i="11"/>
  <c r="G321" i="11"/>
  <c r="E321" i="11" s="1"/>
  <c r="B321" i="11"/>
  <c r="G320" i="11"/>
  <c r="E320" i="11" s="1"/>
  <c r="B320" i="11"/>
  <c r="G319" i="11"/>
  <c r="E319" i="11" s="1"/>
  <c r="B319" i="11"/>
  <c r="G318" i="11"/>
  <c r="E318" i="11" s="1"/>
  <c r="B318" i="11"/>
  <c r="G317" i="11"/>
  <c r="E317" i="11" s="1"/>
  <c r="B317" i="11"/>
  <c r="G316" i="11"/>
  <c r="E316" i="11" s="1"/>
  <c r="B316" i="11"/>
  <c r="G315" i="11"/>
  <c r="E315" i="11" s="1"/>
  <c r="B315" i="11"/>
  <c r="G314" i="11"/>
  <c r="E314" i="11" s="1"/>
  <c r="B314" i="11"/>
  <c r="G313" i="11"/>
  <c r="E313" i="11" s="1"/>
  <c r="B313" i="11"/>
  <c r="G312" i="11"/>
  <c r="E312" i="11" s="1"/>
  <c r="B312" i="11"/>
  <c r="G311" i="11"/>
  <c r="E311" i="11" s="1"/>
  <c r="B311" i="11"/>
  <c r="G310" i="11"/>
  <c r="E310" i="11" s="1"/>
  <c r="B310" i="11"/>
  <c r="G309" i="11"/>
  <c r="E309" i="11" s="1"/>
  <c r="B309" i="11"/>
  <c r="G308" i="11"/>
  <c r="E308" i="11" s="1"/>
  <c r="B308" i="11"/>
  <c r="G307" i="11"/>
  <c r="E307" i="11" s="1"/>
  <c r="B307" i="11"/>
  <c r="G306" i="11"/>
  <c r="E306" i="11" s="1"/>
  <c r="B306" i="11"/>
  <c r="G305" i="11"/>
  <c r="E305" i="11" s="1"/>
  <c r="B305" i="11"/>
  <c r="G304" i="11"/>
  <c r="E304" i="11" s="1"/>
  <c r="B304" i="11"/>
  <c r="G303" i="11"/>
  <c r="E303" i="11"/>
  <c r="B303" i="11"/>
  <c r="G302" i="11"/>
  <c r="E302" i="11" s="1"/>
  <c r="B302" i="11"/>
  <c r="G301" i="11"/>
  <c r="E301" i="11" s="1"/>
  <c r="B301" i="11"/>
  <c r="G300" i="11"/>
  <c r="E300" i="11" s="1"/>
  <c r="B300" i="11"/>
  <c r="G299" i="11"/>
  <c r="E299" i="11" s="1"/>
  <c r="B299" i="11"/>
  <c r="G298" i="11"/>
  <c r="E298" i="11" s="1"/>
  <c r="B298" i="11"/>
  <c r="G297" i="11"/>
  <c r="E297" i="11" s="1"/>
  <c r="B297" i="11"/>
  <c r="G296" i="11"/>
  <c r="E296" i="11" s="1"/>
  <c r="B296" i="11"/>
  <c r="G295" i="11"/>
  <c r="E295" i="11" s="1"/>
  <c r="B295" i="11"/>
  <c r="G294" i="11"/>
  <c r="E294" i="11" s="1"/>
  <c r="B294" i="11"/>
  <c r="G293" i="11"/>
  <c r="E293" i="11" s="1"/>
  <c r="B293" i="11"/>
  <c r="G292" i="11"/>
  <c r="E292" i="11" s="1"/>
  <c r="B292" i="11"/>
  <c r="G291" i="11"/>
  <c r="E291" i="11" s="1"/>
  <c r="B291" i="11"/>
  <c r="G290" i="11"/>
  <c r="E290" i="11" s="1"/>
  <c r="B290" i="11"/>
  <c r="G289" i="11"/>
  <c r="E289" i="11" s="1"/>
  <c r="B289" i="11"/>
  <c r="G288" i="11"/>
  <c r="E288" i="11" s="1"/>
  <c r="B288" i="11"/>
  <c r="G287" i="11"/>
  <c r="E287" i="11" s="1"/>
  <c r="B287" i="11"/>
  <c r="G286" i="11"/>
  <c r="E286" i="11" s="1"/>
  <c r="B286" i="11"/>
  <c r="G285" i="11"/>
  <c r="E285" i="11" s="1"/>
  <c r="B285" i="11"/>
  <c r="G284" i="11"/>
  <c r="E284" i="11" s="1"/>
  <c r="B284" i="11"/>
  <c r="G283" i="11"/>
  <c r="E283" i="11" s="1"/>
  <c r="B283" i="11"/>
  <c r="G282" i="11"/>
  <c r="E282" i="11" s="1"/>
  <c r="F282" i="11" s="1"/>
  <c r="B282" i="11"/>
  <c r="G281" i="11"/>
  <c r="E281" i="11" s="1"/>
  <c r="B281" i="11"/>
  <c r="G280" i="11"/>
  <c r="E280" i="11" s="1"/>
  <c r="B280" i="11"/>
  <c r="G279" i="11"/>
  <c r="E279" i="11"/>
  <c r="B279" i="11"/>
  <c r="G278" i="11"/>
  <c r="E278" i="11" s="1"/>
  <c r="B278" i="11"/>
  <c r="G277" i="11"/>
  <c r="E277" i="11" s="1"/>
  <c r="B277" i="11"/>
  <c r="G276" i="11"/>
  <c r="E276" i="11" s="1"/>
  <c r="B276" i="11"/>
  <c r="G275" i="11"/>
  <c r="E275" i="11" s="1"/>
  <c r="B275" i="11"/>
  <c r="G274" i="11"/>
  <c r="E274" i="11" s="1"/>
  <c r="B274" i="11"/>
  <c r="G273" i="11"/>
  <c r="E273" i="11" s="1"/>
  <c r="B273" i="11"/>
  <c r="G272" i="11"/>
  <c r="E272" i="11" s="1"/>
  <c r="B272" i="11"/>
  <c r="G271" i="11"/>
  <c r="E271" i="11" s="1"/>
  <c r="B271" i="11"/>
  <c r="G270" i="11"/>
  <c r="E270" i="11" s="1"/>
  <c r="B270" i="11"/>
  <c r="G269" i="11"/>
  <c r="E269" i="11" s="1"/>
  <c r="B269" i="11"/>
  <c r="G268" i="11"/>
  <c r="E268" i="11" s="1"/>
  <c r="B268" i="11"/>
  <c r="G267" i="11"/>
  <c r="E267" i="11" s="1"/>
  <c r="F267" i="11" s="1"/>
  <c r="B267" i="11"/>
  <c r="G266" i="11"/>
  <c r="E266" i="11" s="1"/>
  <c r="B266" i="11"/>
  <c r="G265" i="11"/>
  <c r="E265" i="11" s="1"/>
  <c r="B265" i="11"/>
  <c r="G264" i="11"/>
  <c r="E264" i="11" s="1"/>
  <c r="B264" i="11"/>
  <c r="G263" i="11"/>
  <c r="E263" i="11"/>
  <c r="B263" i="11"/>
  <c r="G262" i="11"/>
  <c r="E262" i="11" s="1"/>
  <c r="B262" i="11"/>
  <c r="G261" i="11"/>
  <c r="E261" i="11" s="1"/>
  <c r="B261" i="11"/>
  <c r="G260" i="11"/>
  <c r="E260" i="11" s="1"/>
  <c r="B260" i="11"/>
  <c r="G259" i="11"/>
  <c r="E259" i="11" s="1"/>
  <c r="B259" i="11"/>
  <c r="G258" i="11"/>
  <c r="E258" i="11" s="1"/>
  <c r="B258" i="11"/>
  <c r="G257" i="11"/>
  <c r="E257" i="11" s="1"/>
  <c r="B257" i="11"/>
  <c r="G256" i="11"/>
  <c r="E256" i="11" s="1"/>
  <c r="B256" i="11"/>
  <c r="G255" i="11"/>
  <c r="E255" i="11" s="1"/>
  <c r="B255" i="11"/>
  <c r="G254" i="11"/>
  <c r="E254" i="11" s="1"/>
  <c r="B254" i="11"/>
  <c r="G253" i="11"/>
  <c r="E253" i="11" s="1"/>
  <c r="B253" i="11"/>
  <c r="G252" i="11"/>
  <c r="E252" i="11" s="1"/>
  <c r="B252" i="11"/>
  <c r="G251" i="11"/>
  <c r="E251" i="11" s="1"/>
  <c r="B251" i="11"/>
  <c r="G250" i="11"/>
  <c r="E250" i="11" s="1"/>
  <c r="B250" i="11"/>
  <c r="G249" i="11"/>
  <c r="E249" i="11" s="1"/>
  <c r="B249" i="11"/>
  <c r="G248" i="11"/>
  <c r="E248" i="11" s="1"/>
  <c r="B248" i="11"/>
  <c r="G247" i="11"/>
  <c r="E247" i="11" s="1"/>
  <c r="B247" i="11"/>
  <c r="G246" i="11"/>
  <c r="E246" i="11" s="1"/>
  <c r="B246" i="11"/>
  <c r="G245" i="11"/>
  <c r="E245" i="11" s="1"/>
  <c r="B245" i="11"/>
  <c r="G244" i="11"/>
  <c r="E244" i="11" s="1"/>
  <c r="B244" i="11"/>
  <c r="G243" i="11"/>
  <c r="E243" i="11" s="1"/>
  <c r="B243" i="11"/>
  <c r="G242" i="11"/>
  <c r="E242" i="11" s="1"/>
  <c r="B242" i="11"/>
  <c r="G241" i="11"/>
  <c r="E241" i="11" s="1"/>
  <c r="B241" i="11"/>
  <c r="G240" i="11"/>
  <c r="E240" i="11" s="1"/>
  <c r="B240" i="11"/>
  <c r="G239" i="11"/>
  <c r="E239" i="11" s="1"/>
  <c r="B239" i="11"/>
  <c r="G238" i="11"/>
  <c r="E238" i="11" s="1"/>
  <c r="B238" i="11"/>
  <c r="G237" i="11"/>
  <c r="E237" i="11" s="1"/>
  <c r="B237" i="11"/>
  <c r="G236" i="11"/>
  <c r="E236" i="11" s="1"/>
  <c r="B236" i="11"/>
  <c r="G235" i="11"/>
  <c r="E235" i="11" s="1"/>
  <c r="B235" i="11"/>
  <c r="G234" i="11"/>
  <c r="E234" i="11" s="1"/>
  <c r="B234" i="11"/>
  <c r="G233" i="11"/>
  <c r="E233" i="11" s="1"/>
  <c r="B233" i="11"/>
  <c r="G232" i="11"/>
  <c r="E232" i="11"/>
  <c r="B232" i="11"/>
  <c r="G231" i="11"/>
  <c r="E231" i="11" s="1"/>
  <c r="B231" i="11"/>
  <c r="G230" i="11"/>
  <c r="E230" i="11" s="1"/>
  <c r="B230" i="11"/>
  <c r="G229" i="11"/>
  <c r="E229" i="11" s="1"/>
  <c r="B229" i="11"/>
  <c r="G228" i="11"/>
  <c r="E228" i="11" s="1"/>
  <c r="B228" i="11"/>
  <c r="G227" i="11"/>
  <c r="E227" i="11" s="1"/>
  <c r="F227" i="11" s="1"/>
  <c r="B227" i="11"/>
  <c r="G226" i="11"/>
  <c r="E226" i="11" s="1"/>
  <c r="B226" i="11"/>
  <c r="G225" i="11"/>
  <c r="E225" i="11" s="1"/>
  <c r="B225" i="11"/>
  <c r="G224" i="11"/>
  <c r="E224" i="11" s="1"/>
  <c r="B224" i="11"/>
  <c r="G223" i="11"/>
  <c r="E223" i="11"/>
  <c r="B223" i="11"/>
  <c r="G222" i="11"/>
  <c r="E222" i="11" s="1"/>
  <c r="B222" i="11"/>
  <c r="G221" i="11"/>
  <c r="E221" i="11" s="1"/>
  <c r="B221" i="11"/>
  <c r="G220" i="11"/>
  <c r="E220" i="11" s="1"/>
  <c r="B220" i="11"/>
  <c r="G219" i="11"/>
  <c r="E219" i="11" s="1"/>
  <c r="B219" i="11"/>
  <c r="G218" i="11"/>
  <c r="E218" i="11" s="1"/>
  <c r="B218" i="11"/>
  <c r="G217" i="11"/>
  <c r="E217" i="11" s="1"/>
  <c r="B217" i="11"/>
  <c r="G216" i="11"/>
  <c r="E216" i="11"/>
  <c r="B216" i="11"/>
  <c r="G215" i="11"/>
  <c r="E215" i="11" s="1"/>
  <c r="B215" i="11"/>
  <c r="G214" i="11"/>
  <c r="E214" i="11" s="1"/>
  <c r="B214" i="11"/>
  <c r="G213" i="11"/>
  <c r="E213" i="11" s="1"/>
  <c r="B213" i="11"/>
  <c r="G212" i="11"/>
  <c r="E212" i="11"/>
  <c r="B212" i="11"/>
  <c r="G211" i="11"/>
  <c r="E211" i="11" s="1"/>
  <c r="B211" i="11"/>
  <c r="G210" i="11"/>
  <c r="E210" i="11" s="1"/>
  <c r="B210" i="11"/>
  <c r="G209" i="11"/>
  <c r="E209" i="11" s="1"/>
  <c r="B209" i="11"/>
  <c r="G208" i="11"/>
  <c r="E208" i="11" s="1"/>
  <c r="B208" i="11"/>
  <c r="G207" i="11"/>
  <c r="E207" i="11" s="1"/>
  <c r="B207" i="11"/>
  <c r="G206" i="11"/>
  <c r="E206" i="11"/>
  <c r="B206" i="11"/>
  <c r="G205" i="11"/>
  <c r="E205" i="11" s="1"/>
  <c r="B205" i="11"/>
  <c r="G204" i="11"/>
  <c r="E204" i="11" s="1"/>
  <c r="B204" i="11"/>
  <c r="G203" i="11"/>
  <c r="E203" i="11" s="1"/>
  <c r="B203" i="11"/>
  <c r="G202" i="11"/>
  <c r="E202" i="11"/>
  <c r="B202" i="11"/>
  <c r="G201" i="11"/>
  <c r="E201" i="11" s="1"/>
  <c r="B201" i="11"/>
  <c r="G200" i="11"/>
  <c r="E200" i="11" s="1"/>
  <c r="B200" i="11"/>
  <c r="G199" i="11"/>
  <c r="E199" i="11"/>
  <c r="B199" i="11"/>
  <c r="G198" i="11"/>
  <c r="E198" i="11" s="1"/>
  <c r="B198" i="11"/>
  <c r="G197" i="11"/>
  <c r="E197" i="11" s="1"/>
  <c r="B197" i="11"/>
  <c r="G196" i="11"/>
  <c r="E196" i="11"/>
  <c r="B196" i="11"/>
  <c r="G195" i="11"/>
  <c r="E195" i="11" s="1"/>
  <c r="B195" i="11"/>
  <c r="G194" i="11"/>
  <c r="E194" i="11" s="1"/>
  <c r="B194" i="11"/>
  <c r="G193" i="11"/>
  <c r="E193" i="11"/>
  <c r="B193" i="11"/>
  <c r="G192" i="11"/>
  <c r="E192" i="11"/>
  <c r="B192" i="11"/>
  <c r="G191" i="11"/>
  <c r="E191" i="11" s="1"/>
  <c r="B191" i="11"/>
  <c r="G190" i="11"/>
  <c r="E190" i="11" s="1"/>
  <c r="B190" i="11"/>
  <c r="G189" i="11"/>
  <c r="E189" i="11" s="1"/>
  <c r="B189" i="11"/>
  <c r="G188" i="11"/>
  <c r="E188" i="11" s="1"/>
  <c r="B188" i="11"/>
  <c r="G187" i="11"/>
  <c r="E187" i="11" s="1"/>
  <c r="B187" i="11"/>
  <c r="G186" i="11"/>
  <c r="E186" i="11"/>
  <c r="B186" i="11"/>
  <c r="G185" i="11"/>
  <c r="E185" i="11" s="1"/>
  <c r="B185" i="11"/>
  <c r="G184" i="11"/>
  <c r="E184" i="11" s="1"/>
  <c r="B184" i="11"/>
  <c r="G183" i="11"/>
  <c r="E183" i="11" s="1"/>
  <c r="B183" i="11"/>
  <c r="G182" i="11"/>
  <c r="E182" i="11"/>
  <c r="B182" i="11"/>
  <c r="G181" i="11"/>
  <c r="E181" i="11" s="1"/>
  <c r="B181" i="11"/>
  <c r="G180" i="11"/>
  <c r="E180" i="11" s="1"/>
  <c r="B180" i="11"/>
  <c r="G179" i="11"/>
  <c r="E179" i="11" s="1"/>
  <c r="B179" i="11"/>
  <c r="G178" i="11"/>
  <c r="E178" i="11" s="1"/>
  <c r="B178" i="11"/>
  <c r="G177" i="11"/>
  <c r="E177" i="11"/>
  <c r="B177" i="11"/>
  <c r="G176" i="11"/>
  <c r="E176" i="11" s="1"/>
  <c r="B176" i="11"/>
  <c r="G175" i="11"/>
  <c r="E175" i="11" s="1"/>
  <c r="B175" i="11"/>
  <c r="G174" i="11"/>
  <c r="E174" i="11" s="1"/>
  <c r="B174" i="11"/>
  <c r="G173" i="11"/>
  <c r="E173" i="11" s="1"/>
  <c r="B173" i="11"/>
  <c r="G172" i="11"/>
  <c r="E172" i="11" s="1"/>
  <c r="F172" i="11" s="1"/>
  <c r="B172" i="11"/>
  <c r="G171" i="11"/>
  <c r="E171" i="11" s="1"/>
  <c r="B171" i="11"/>
  <c r="G170" i="11"/>
  <c r="E170" i="11" s="1"/>
  <c r="B170" i="11"/>
  <c r="G169" i="11"/>
  <c r="E169" i="11"/>
  <c r="B169" i="11"/>
  <c r="G168" i="11"/>
  <c r="E168" i="11" s="1"/>
  <c r="B168" i="11"/>
  <c r="G167" i="11"/>
  <c r="E167" i="11" s="1"/>
  <c r="B167" i="11"/>
  <c r="G166" i="11"/>
  <c r="E166" i="11" s="1"/>
  <c r="B166" i="11"/>
  <c r="G165" i="11"/>
  <c r="E165" i="11" s="1"/>
  <c r="B165" i="11"/>
  <c r="G164" i="11"/>
  <c r="E164" i="11" s="1"/>
  <c r="B164" i="11"/>
  <c r="G163" i="11"/>
  <c r="E163" i="11" s="1"/>
  <c r="B163" i="11"/>
  <c r="G162" i="11"/>
  <c r="E162" i="11"/>
  <c r="B162" i="11"/>
  <c r="G161" i="11"/>
  <c r="E161" i="11" s="1"/>
  <c r="B161" i="11"/>
  <c r="G160" i="11"/>
  <c r="E160" i="11" s="1"/>
  <c r="B160" i="11"/>
  <c r="G159" i="11"/>
  <c r="E159" i="11" s="1"/>
  <c r="B159" i="11"/>
  <c r="G158" i="11"/>
  <c r="E158" i="11" s="1"/>
  <c r="B158" i="11"/>
  <c r="G157" i="11"/>
  <c r="E157" i="11" s="1"/>
  <c r="F157" i="11" s="1"/>
  <c r="B157" i="11"/>
  <c r="G156" i="11"/>
  <c r="E156" i="11"/>
  <c r="B156" i="11"/>
  <c r="G155" i="11"/>
  <c r="E155" i="11" s="1"/>
  <c r="B155" i="11"/>
  <c r="G154" i="11"/>
  <c r="E154" i="11" s="1"/>
  <c r="B154" i="11"/>
  <c r="G153" i="11"/>
  <c r="E153" i="11"/>
  <c r="B153" i="11"/>
  <c r="G152" i="11"/>
  <c r="E152" i="11" s="1"/>
  <c r="B152" i="11"/>
  <c r="G151" i="11"/>
  <c r="E151" i="11" s="1"/>
  <c r="B151" i="11"/>
  <c r="G150" i="11"/>
  <c r="E150" i="11" s="1"/>
  <c r="B150" i="11"/>
  <c r="G149" i="11"/>
  <c r="E149" i="11" s="1"/>
  <c r="B149" i="11"/>
  <c r="G148" i="11"/>
  <c r="E148" i="11" s="1"/>
  <c r="B148" i="11"/>
  <c r="G147" i="11"/>
  <c r="E147" i="11" s="1"/>
  <c r="B147" i="11"/>
  <c r="G146" i="11"/>
  <c r="E146" i="11" s="1"/>
  <c r="B146" i="11"/>
  <c r="G145" i="11"/>
  <c r="E145" i="11" s="1"/>
  <c r="B145" i="11"/>
  <c r="G144" i="11"/>
  <c r="E144" i="11" s="1"/>
  <c r="B144" i="11"/>
  <c r="G143" i="11"/>
  <c r="E143" i="11" s="1"/>
  <c r="B143" i="11"/>
  <c r="G142" i="11"/>
  <c r="E142" i="11" s="1"/>
  <c r="B142" i="11"/>
  <c r="G141" i="11"/>
  <c r="E141" i="11" s="1"/>
  <c r="B141" i="11"/>
  <c r="G140" i="11"/>
  <c r="E140" i="11" s="1"/>
  <c r="B140" i="11"/>
  <c r="G139" i="11"/>
  <c r="E139" i="11" s="1"/>
  <c r="B139" i="11"/>
  <c r="G138" i="11"/>
  <c r="E138" i="11" s="1"/>
  <c r="B138" i="11"/>
  <c r="G137" i="11"/>
  <c r="E137" i="11" s="1"/>
  <c r="B137" i="11"/>
  <c r="G136" i="11"/>
  <c r="E136" i="11" s="1"/>
  <c r="B136" i="11"/>
  <c r="G135" i="11"/>
  <c r="E135" i="11" s="1"/>
  <c r="B135" i="11"/>
  <c r="G134" i="11"/>
  <c r="E134" i="11" s="1"/>
  <c r="B134" i="11"/>
  <c r="G133" i="11"/>
  <c r="E133" i="11" s="1"/>
  <c r="B133" i="11"/>
  <c r="G132" i="11"/>
  <c r="E132" i="11" s="1"/>
  <c r="B132" i="11"/>
  <c r="G131" i="11"/>
  <c r="E131" i="11" s="1"/>
  <c r="B131" i="11"/>
  <c r="G130" i="11"/>
  <c r="E130" i="11" s="1"/>
  <c r="B130" i="11"/>
  <c r="G129" i="11"/>
  <c r="E129" i="11" s="1"/>
  <c r="B129" i="11"/>
  <c r="G128" i="11"/>
  <c r="E128" i="11"/>
  <c r="B128" i="11"/>
  <c r="G127" i="11"/>
  <c r="E127" i="11" s="1"/>
  <c r="B127" i="11"/>
  <c r="G126" i="11"/>
  <c r="E126" i="11" s="1"/>
  <c r="B126" i="11"/>
  <c r="G125" i="11"/>
  <c r="E125" i="11" s="1"/>
  <c r="B125" i="11"/>
  <c r="G124" i="11"/>
  <c r="E124" i="11"/>
  <c r="B124" i="11"/>
  <c r="G123" i="11"/>
  <c r="E123" i="11" s="1"/>
  <c r="B123" i="11"/>
  <c r="G122" i="11"/>
  <c r="E122" i="11"/>
  <c r="B122" i="11"/>
  <c r="G121" i="11"/>
  <c r="E121" i="11" s="1"/>
  <c r="B121" i="11"/>
  <c r="G120" i="11"/>
  <c r="E120" i="11" s="1"/>
  <c r="B120" i="11"/>
  <c r="G119" i="11"/>
  <c r="E119" i="11" s="1"/>
  <c r="B119" i="11"/>
  <c r="G118" i="11"/>
  <c r="E118" i="11"/>
  <c r="B118" i="11"/>
  <c r="G117" i="11"/>
  <c r="E117" i="11" s="1"/>
  <c r="B117" i="11"/>
  <c r="G116" i="11"/>
  <c r="E116" i="11"/>
  <c r="B116" i="11"/>
  <c r="G115" i="11"/>
  <c r="E115" i="11"/>
  <c r="B115" i="11"/>
  <c r="G114" i="11"/>
  <c r="E114" i="11"/>
  <c r="B114" i="11"/>
  <c r="G113" i="11"/>
  <c r="E113" i="11"/>
  <c r="B113" i="11"/>
  <c r="G112" i="11"/>
  <c r="E112" i="11"/>
  <c r="B112" i="11"/>
  <c r="G111" i="11"/>
  <c r="E111" i="11"/>
  <c r="B111" i="11"/>
  <c r="G110" i="11"/>
  <c r="E110" i="11"/>
  <c r="B110" i="11"/>
  <c r="G109" i="11"/>
  <c r="E109" i="11"/>
  <c r="B109" i="11"/>
  <c r="G108" i="11"/>
  <c r="E108" i="11"/>
  <c r="B108" i="11"/>
  <c r="G107" i="11"/>
  <c r="E107" i="11"/>
  <c r="B107" i="11"/>
  <c r="G106" i="11"/>
  <c r="E106" i="11"/>
  <c r="B106" i="11"/>
  <c r="G105" i="11"/>
  <c r="E105" i="11"/>
  <c r="B105" i="11"/>
  <c r="G104" i="11"/>
  <c r="E104" i="11"/>
  <c r="B104" i="11"/>
  <c r="G103" i="11"/>
  <c r="E103" i="11"/>
  <c r="B103" i="11"/>
  <c r="G102" i="11"/>
  <c r="E102" i="11"/>
  <c r="F102" i="11" s="1"/>
  <c r="B102" i="11"/>
  <c r="G101" i="11"/>
  <c r="E101" i="11"/>
  <c r="B101" i="11"/>
  <c r="G100" i="11"/>
  <c r="E100" i="11"/>
  <c r="B100" i="11"/>
  <c r="G99" i="11"/>
  <c r="E99" i="11"/>
  <c r="B99" i="11"/>
  <c r="G98" i="11"/>
  <c r="E98" i="11"/>
  <c r="B98" i="11"/>
  <c r="G97" i="11"/>
  <c r="E97" i="11"/>
  <c r="B97" i="11"/>
  <c r="G96" i="11"/>
  <c r="E96" i="11"/>
  <c r="B96" i="11"/>
  <c r="G95" i="11"/>
  <c r="E95" i="11"/>
  <c r="B95" i="11"/>
  <c r="G94" i="11"/>
  <c r="E94" i="11"/>
  <c r="B94" i="11"/>
  <c r="G93" i="11"/>
  <c r="E93" i="11"/>
  <c r="B93" i="11"/>
  <c r="G92" i="11"/>
  <c r="E92" i="11"/>
  <c r="B92" i="11"/>
  <c r="G91" i="11"/>
  <c r="E91" i="11"/>
  <c r="B91" i="11"/>
  <c r="G90" i="11"/>
  <c r="E90" i="11"/>
  <c r="B90" i="11"/>
  <c r="G89" i="11"/>
  <c r="E89" i="11"/>
  <c r="B89" i="11"/>
  <c r="G88" i="11"/>
  <c r="E88" i="11"/>
  <c r="B88" i="11"/>
  <c r="G87" i="11"/>
  <c r="E87" i="11"/>
  <c r="B87" i="11"/>
  <c r="G86" i="11"/>
  <c r="E86" i="11"/>
  <c r="D86" i="11"/>
  <c r="B86" i="11"/>
  <c r="G85" i="11"/>
  <c r="E85" i="11"/>
  <c r="D85" i="11"/>
  <c r="B85" i="11"/>
  <c r="G84" i="11"/>
  <c r="E84" i="11"/>
  <c r="D84" i="11"/>
  <c r="B84" i="11"/>
  <c r="G83" i="11"/>
  <c r="E83" i="11"/>
  <c r="D83" i="11"/>
  <c r="B83" i="11"/>
  <c r="G82" i="11"/>
  <c r="E82" i="11"/>
  <c r="D82" i="11"/>
  <c r="F82" i="11" s="1"/>
  <c r="B82" i="11"/>
  <c r="G81" i="11"/>
  <c r="E81" i="11"/>
  <c r="D81" i="11"/>
  <c r="B81" i="11"/>
  <c r="G80" i="11"/>
  <c r="E80" i="11"/>
  <c r="D80" i="11"/>
  <c r="B80" i="11"/>
  <c r="G79" i="11"/>
  <c r="E79" i="11"/>
  <c r="D79" i="11"/>
  <c r="B79" i="11"/>
  <c r="G78" i="11"/>
  <c r="E78" i="11"/>
  <c r="D78" i="11"/>
  <c r="B78" i="11"/>
  <c r="G77" i="11"/>
  <c r="E77" i="11"/>
  <c r="D77" i="11"/>
  <c r="B77" i="11"/>
  <c r="G76" i="11"/>
  <c r="B76" i="11"/>
  <c r="G75" i="11"/>
  <c r="B75" i="11"/>
  <c r="G74" i="11"/>
  <c r="B74" i="11"/>
  <c r="G73" i="11"/>
  <c r="B73" i="11"/>
  <c r="G72" i="11"/>
  <c r="F72" i="11"/>
  <c r="B72" i="11"/>
  <c r="G71" i="11"/>
  <c r="B71" i="11"/>
  <c r="G70" i="11"/>
  <c r="B70" i="11"/>
  <c r="G69" i="11"/>
  <c r="B69" i="11"/>
  <c r="G68" i="11"/>
  <c r="B68" i="11"/>
  <c r="G67" i="11"/>
  <c r="F67" i="11"/>
  <c r="B67" i="11"/>
  <c r="G66" i="11"/>
  <c r="B66" i="11"/>
  <c r="G65" i="11"/>
  <c r="B65" i="11"/>
  <c r="G64" i="11"/>
  <c r="B64" i="11"/>
  <c r="G63" i="11"/>
  <c r="B63" i="11"/>
  <c r="G62" i="11"/>
  <c r="F62" i="11"/>
  <c r="B62" i="11"/>
  <c r="G61" i="11"/>
  <c r="B61" i="11"/>
  <c r="G60" i="11"/>
  <c r="B60" i="11"/>
  <c r="G59" i="11"/>
  <c r="B59" i="11"/>
  <c r="G58" i="11"/>
  <c r="B58" i="11"/>
  <c r="G57" i="11"/>
  <c r="F57" i="11"/>
  <c r="B57" i="11"/>
  <c r="G56" i="11"/>
  <c r="B56" i="11"/>
  <c r="G55" i="11"/>
  <c r="B55" i="11"/>
  <c r="G54" i="11"/>
  <c r="B54" i="11"/>
  <c r="G53" i="11"/>
  <c r="B53" i="11"/>
  <c r="G52" i="11"/>
  <c r="F52" i="11"/>
  <c r="B52" i="11"/>
  <c r="G51" i="11"/>
  <c r="B51" i="11"/>
  <c r="G50" i="11"/>
  <c r="B50" i="11"/>
  <c r="G49" i="11"/>
  <c r="B49" i="11"/>
  <c r="G48" i="11"/>
  <c r="B48" i="11"/>
  <c r="G47" i="11"/>
  <c r="F47" i="11"/>
  <c r="B47" i="11"/>
  <c r="G46" i="11"/>
  <c r="B46" i="11"/>
  <c r="G45" i="11"/>
  <c r="B45" i="11"/>
  <c r="G44" i="11"/>
  <c r="B44" i="11"/>
  <c r="G43" i="11"/>
  <c r="B43" i="11"/>
  <c r="G42" i="11"/>
  <c r="F42" i="11"/>
  <c r="B42" i="11"/>
  <c r="G41" i="11"/>
  <c r="B41" i="11"/>
  <c r="G40" i="11"/>
  <c r="B40" i="11"/>
  <c r="G39" i="11"/>
  <c r="B39" i="11"/>
  <c r="G38" i="11"/>
  <c r="B38" i="11"/>
  <c r="G37" i="11"/>
  <c r="F37" i="11"/>
  <c r="B37" i="11"/>
  <c r="G36" i="11"/>
  <c r="B36" i="11"/>
  <c r="G35" i="11"/>
  <c r="B35" i="11"/>
  <c r="G34" i="11"/>
  <c r="B34" i="11"/>
  <c r="G33" i="11"/>
  <c r="B33" i="11"/>
  <c r="G32" i="11"/>
  <c r="F32" i="11"/>
  <c r="B32" i="11"/>
  <c r="G31" i="11"/>
  <c r="B31" i="11"/>
  <c r="G30" i="11"/>
  <c r="B30" i="11"/>
  <c r="G29" i="11"/>
  <c r="B29" i="11"/>
  <c r="G28" i="11"/>
  <c r="B28" i="11"/>
  <c r="G27" i="11"/>
  <c r="F27" i="11"/>
  <c r="B27" i="11"/>
  <c r="B26" i="11"/>
  <c r="B25" i="11"/>
  <c r="B24" i="11"/>
  <c r="B23" i="11"/>
  <c r="F22" i="11"/>
  <c r="B22" i="11"/>
  <c r="B21" i="11"/>
  <c r="B20" i="11"/>
  <c r="B19" i="11"/>
  <c r="B18" i="11"/>
  <c r="F17" i="11"/>
  <c r="B17" i="11"/>
  <c r="B16" i="11"/>
  <c r="B15" i="11"/>
  <c r="B14" i="11"/>
  <c r="B13" i="11"/>
  <c r="F12" i="11"/>
  <c r="B12" i="11"/>
  <c r="B11" i="11"/>
  <c r="B10" i="11"/>
  <c r="B9" i="11"/>
  <c r="B8" i="11"/>
  <c r="F7" i="11"/>
  <c r="B7" i="11"/>
  <c r="B6" i="11"/>
  <c r="B5" i="11"/>
  <c r="B4" i="11"/>
  <c r="B3" i="11"/>
  <c r="F2" i="11"/>
  <c r="B2" i="11"/>
  <c r="E4" i="9"/>
  <c r="E3" i="9"/>
  <c r="G3" i="9" s="1"/>
  <c r="B3" i="9"/>
  <c r="B4" i="9"/>
  <c r="E6" i="9"/>
  <c r="E5" i="9"/>
  <c r="F147" i="11" l="1"/>
  <c r="G4" i="10"/>
  <c r="H4" i="10"/>
  <c r="F327" i="11"/>
  <c r="H3" i="10"/>
  <c r="F222" i="11"/>
  <c r="F292" i="11"/>
  <c r="F237" i="11"/>
  <c r="F247" i="11"/>
  <c r="F257" i="11"/>
  <c r="F337" i="11"/>
  <c r="F312" i="11"/>
  <c r="F339" i="11"/>
  <c r="F317" i="11"/>
  <c r="F127" i="11"/>
  <c r="F187" i="11"/>
  <c r="F197" i="11"/>
  <c r="F207" i="11"/>
  <c r="F217" i="11"/>
  <c r="F272" i="11"/>
  <c r="F302" i="11"/>
  <c r="F322" i="11"/>
  <c r="F97" i="11"/>
  <c r="F192" i="11"/>
  <c r="F202" i="11"/>
  <c r="F212" i="11"/>
  <c r="F242" i="11"/>
  <c r="F252" i="11"/>
  <c r="F262" i="11"/>
  <c r="F162" i="11"/>
  <c r="F92" i="11"/>
  <c r="F112" i="11"/>
  <c r="F77" i="11"/>
  <c r="F87" i="11"/>
  <c r="F107" i="11"/>
  <c r="F132" i="11"/>
  <c r="F177" i="11"/>
  <c r="F287" i="11"/>
  <c r="F307" i="11"/>
  <c r="F117" i="11"/>
  <c r="F137" i="11"/>
  <c r="F152" i="11"/>
  <c r="F182" i="11"/>
  <c r="F232" i="11"/>
  <c r="F332" i="11"/>
  <c r="F122" i="11"/>
  <c r="F142" i="11"/>
  <c r="F167" i="11"/>
  <c r="F277" i="11"/>
  <c r="F297" i="11"/>
  <c r="G5" i="9"/>
  <c r="B6" i="9" l="1"/>
  <c r="B5" i="9"/>
  <c r="N84" i="5"/>
  <c r="F84" i="5"/>
  <c r="N83" i="5"/>
  <c r="F83" i="5"/>
  <c r="N82" i="5"/>
  <c r="F82" i="5"/>
  <c r="J5" i="10" l="1"/>
  <c r="C6" i="10"/>
  <c r="K7" i="10"/>
  <c r="L7" i="10"/>
  <c r="L5" i="10"/>
  <c r="L6" i="10"/>
  <c r="I7" i="10"/>
  <c r="C8" i="10"/>
  <c r="I8" i="10"/>
  <c r="E8" i="10"/>
  <c r="I5" i="10"/>
  <c r="C5" i="10"/>
  <c r="D5" i="10"/>
  <c r="E5" i="10"/>
  <c r="F5" i="10"/>
  <c r="K5" i="10"/>
  <c r="E6" i="10"/>
  <c r="D6" i="10"/>
  <c r="J6" i="10"/>
  <c r="F6" i="10"/>
  <c r="I6" i="10"/>
  <c r="K6" i="10"/>
  <c r="C7" i="10"/>
  <c r="F7" i="10"/>
  <c r="J7" i="10"/>
  <c r="E7" i="10"/>
  <c r="D7" i="10"/>
  <c r="D8" i="10"/>
  <c r="L8" i="10"/>
  <c r="F8" i="10"/>
  <c r="J8" i="10"/>
  <c r="K8" i="10"/>
  <c r="F81" i="5"/>
  <c r="N81" i="5"/>
  <c r="N80" i="5"/>
  <c r="F80" i="5"/>
  <c r="N79" i="5"/>
  <c r="F79" i="5"/>
  <c r="N78" i="5" l="1"/>
  <c r="F78" i="5"/>
  <c r="N77" i="5" l="1"/>
  <c r="F77" i="5"/>
  <c r="N76" i="5" l="1"/>
  <c r="F76" i="5"/>
  <c r="N75" i="5" l="1"/>
  <c r="F75" i="5"/>
  <c r="N74" i="5"/>
  <c r="F74" i="5"/>
  <c r="N73" i="5" l="1"/>
  <c r="F73" i="5"/>
  <c r="N72" i="5"/>
  <c r="F72" i="5" l="1"/>
  <c r="N71" i="5" l="1"/>
  <c r="F71" i="5"/>
  <c r="N70" i="5" l="1"/>
  <c r="F70" i="5"/>
  <c r="N69" i="5"/>
  <c r="F69" i="5"/>
  <c r="N68" i="5" l="1"/>
  <c r="F68" i="5"/>
  <c r="F67" i="5" l="1"/>
  <c r="N67" i="5"/>
  <c r="N66" i="5" l="1"/>
  <c r="F66" i="5"/>
  <c r="F65" i="5"/>
  <c r="N65" i="5" l="1"/>
  <c r="N64" i="5" l="1"/>
  <c r="F64" i="5"/>
  <c r="N63" i="5" l="1"/>
  <c r="F63" i="5"/>
  <c r="N62" i="5" l="1"/>
  <c r="F62" i="5"/>
  <c r="N61" i="5" l="1"/>
  <c r="F61" i="5"/>
  <c r="N60" i="5" l="1"/>
  <c r="F60" i="5"/>
  <c r="N59" i="5" l="1"/>
  <c r="F59" i="5"/>
  <c r="N58" i="5" l="1"/>
  <c r="F58" i="5"/>
  <c r="N57" i="5" l="1"/>
  <c r="F57" i="5"/>
  <c r="N56" i="5" l="1"/>
  <c r="F56" i="5"/>
  <c r="N55" i="5" l="1"/>
  <c r="F55" i="5"/>
  <c r="N54" i="5" l="1"/>
  <c r="N53" i="5"/>
  <c r="F54" i="5"/>
  <c r="N52" i="5" l="1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N3" i="5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D4" i="9" l="1"/>
  <c r="D3" i="9" l="1"/>
  <c r="F3" i="9" s="1"/>
  <c r="D6" i="9" l="1"/>
  <c r="D5" i="9"/>
  <c r="C4" i="10" l="1"/>
  <c r="K4" i="10"/>
  <c r="D4" i="10"/>
  <c r="L4" i="10"/>
  <c r="J4" i="10"/>
  <c r="E4" i="10"/>
  <c r="I4" i="10"/>
  <c r="F4" i="10"/>
  <c r="C3" i="10"/>
  <c r="K3" i="10"/>
  <c r="D3" i="10"/>
  <c r="J3" i="10"/>
  <c r="F3" i="10"/>
  <c r="L3" i="10"/>
  <c r="E3" i="10"/>
  <c r="I3" i="10"/>
  <c r="F5" i="9"/>
</calcChain>
</file>

<file path=xl/sharedStrings.xml><?xml version="1.0" encoding="utf-8"?>
<sst xmlns="http://schemas.openxmlformats.org/spreadsheetml/2006/main" count="427" uniqueCount="53">
  <si>
    <t>Пресс линия №1</t>
  </si>
  <si>
    <t>Пресс линия №2</t>
  </si>
  <si>
    <t>Пресс линия №3</t>
  </si>
  <si>
    <t>Пресс линия №4</t>
  </si>
  <si>
    <t>Пресс линия №5</t>
  </si>
  <si>
    <t>Плановый объем</t>
  </si>
  <si>
    <t>Месяц</t>
  </si>
  <si>
    <t>Оборудование</t>
  </si>
  <si>
    <t>Дата</t>
  </si>
  <si>
    <t>План на цех</t>
  </si>
  <si>
    <t>Смена 1</t>
  </si>
  <si>
    <t>Смена 2</t>
  </si>
  <si>
    <t>Смена 3</t>
  </si>
  <si>
    <t>Смена 4</t>
  </si>
  <si>
    <t>Всего смен</t>
  </si>
  <si>
    <t>Названия строк</t>
  </si>
  <si>
    <t>Общий итог</t>
  </si>
  <si>
    <t>Сумма по полю Смена 1</t>
  </si>
  <si>
    <t>Названия столбцов</t>
  </si>
  <si>
    <t>Итог Сумма по полю Смена 1</t>
  </si>
  <si>
    <t>Итог Сумма по полю Смена 2</t>
  </si>
  <si>
    <t>Сумма по полю Смена 2</t>
  </si>
  <si>
    <t>Итог Сумма по полю Смена 3</t>
  </si>
  <si>
    <t>Сумма по полю Смена 3</t>
  </si>
  <si>
    <t>Итог Сумма по полю Смена 4</t>
  </si>
  <si>
    <t>Сумма по полю Смена 4</t>
  </si>
  <si>
    <t>Год</t>
  </si>
  <si>
    <t>Номинальный объем</t>
  </si>
  <si>
    <t>Предворительный</t>
  </si>
  <si>
    <t>Смена 1 предв</t>
  </si>
  <si>
    <t>Смена 2 предв</t>
  </si>
  <si>
    <t>Смена 3 предв</t>
  </si>
  <si>
    <t>Смена 4 предв</t>
  </si>
  <si>
    <t>Итог Сумма по полю Смена 1 предв</t>
  </si>
  <si>
    <t>Сумма по полю Смена 1 предв</t>
  </si>
  <si>
    <t>Итог Сумма по полю Смена 2 предв</t>
  </si>
  <si>
    <t>Сумма по полю Смена 2 предв</t>
  </si>
  <si>
    <t>Итог Сумма по полю Смена 3 предв</t>
  </si>
  <si>
    <t>Сумма по полю Смена 3 предв</t>
  </si>
  <si>
    <t>Итог Сумма по полю Смена 4 предв</t>
  </si>
  <si>
    <t>Сумма по полю Смена 4 предв</t>
  </si>
  <si>
    <t>Уточненный</t>
  </si>
  <si>
    <t>Смена 1 УП</t>
  </si>
  <si>
    <t>Смена 2 УП</t>
  </si>
  <si>
    <t>Смена 3 УП</t>
  </si>
  <si>
    <t>Смена 4 УП</t>
  </si>
  <si>
    <t>Подписанный план</t>
  </si>
  <si>
    <t>пресс</t>
  </si>
  <si>
    <t>ВЛП</t>
  </si>
  <si>
    <t>ГЛП</t>
  </si>
  <si>
    <t>Итог Сумма по полю Год</t>
  </si>
  <si>
    <t>Сумма по полю Год</t>
  </si>
  <si>
    <t>Покр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</si>
</sst>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/>
      <bottom style="thin">
        <color theme="0" tint="-0.249977111117893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 wrapText="1"/>
    </xf>
    <xf numFmtId="14" fontId="0" fillId="0" borderId="0" xfId="0" applyNumberFormat="1"/>
    <xf numFmtId="0" fontId="0" fillId="0" borderId="1" xfId="0" applyBorder="1"/>
    <xf numFmtId="2" fontId="0" fillId="2" borderId="1" xfId="0" applyNumberFormat="1" applyFill="1" applyBorder="1"/>
    <xf numFmtId="2" fontId="0" fillId="3" borderId="1" xfId="0" applyNumberFormat="1" applyFill="1" applyBorder="1"/>
    <xf numFmtId="14" fontId="0" fillId="0" borderId="1" xfId="0" applyNumberFormat="1" applyBorder="1"/>
    <xf numFmtId="2" fontId="0" fillId="2" borderId="2" xfId="0" applyNumberFormat="1" applyFill="1" applyBorder="1"/>
    <xf numFmtId="0" fontId="0" fillId="0" borderId="4" xfId="0" applyBorder="1"/>
    <xf numFmtId="2" fontId="0" fillId="2" borderId="4" xfId="0" applyNumberFormat="1" applyFill="1" applyBorder="1"/>
    <xf numFmtId="2" fontId="0" fillId="3" borderId="4" xfId="0" applyNumberFormat="1" applyFill="1" applyBorder="1"/>
    <xf numFmtId="2" fontId="0" fillId="3" borderId="5" xfId="0" applyNumberFormat="1" applyFill="1" applyBorder="1"/>
    <xf numFmtId="0" fontId="0" fillId="0" borderId="1" xfId="0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0" fillId="5" borderId="1" xfId="0" applyFill="1" applyBorder="1"/>
    <xf numFmtId="14" fontId="0" fillId="4" borderId="1" xfId="0" applyNumberFormat="1" applyFill="1" applyBorder="1"/>
    <xf numFmtId="14" fontId="0" fillId="4" borderId="6" xfId="0" applyNumberFormat="1" applyFill="1" applyBorder="1"/>
    <xf numFmtId="14" fontId="0" fillId="0" borderId="6" xfId="0" applyNumberFormat="1" applyBorder="1"/>
    <xf numFmtId="0" fontId="0" fillId="5" borderId="6" xfId="0" applyFill="1" applyBorder="1"/>
    <xf numFmtId="14" fontId="0" fillId="0" borderId="2" xfId="0" applyNumberFormat="1" applyBorder="1"/>
    <xf numFmtId="14" fontId="0" fillId="0" borderId="7" xfId="0" applyNumberFormat="1" applyBorder="1"/>
    <xf numFmtId="1" fontId="0" fillId="5" borderId="1" xfId="0" applyNumberFormat="1" applyFill="1" applyBorder="1"/>
    <xf numFmtId="0" fontId="0" fillId="0" borderId="0" xfId="0" pivotButton="1"/>
    <xf numFmtId="14" fontId="0" fillId="0" borderId="3" xfId="0" applyNumberFormat="1" applyBorder="1"/>
    <xf numFmtId="0" fontId="0" fillId="6" borderId="0" xfId="0" applyFill="1"/>
    <xf numFmtId="1" fontId="0" fillId="3" borderId="8" xfId="0" applyNumberFormat="1" applyFill="1" applyBorder="1"/>
    <xf numFmtId="1" fontId="0" fillId="2" borderId="4" xfId="0" applyNumberFormat="1" applyFill="1" applyBorder="1"/>
    <xf numFmtId="1" fontId="0" fillId="0" borderId="0" xfId="0" applyNumberFormat="1"/>
    <xf numFmtId="1" fontId="0" fillId="7" borderId="4" xfId="0" applyNumberFormat="1" applyFill="1" applyBorder="1"/>
    <xf numFmtId="14" fontId="0" fillId="6" borderId="1" xfId="0" applyNumberFormat="1" applyFill="1" applyBorder="1"/>
    <xf numFmtId="0" fontId="0" fillId="6" borderId="1" xfId="0" applyFill="1" applyBorder="1"/>
    <xf numFmtId="1" fontId="0" fillId="6" borderId="1" xfId="0" applyNumberFormat="1" applyFill="1" applyBorder="1"/>
    <xf numFmtId="0" fontId="2" fillId="5" borderId="1" xfId="0" applyFont="1" applyFill="1" applyBorder="1"/>
    <xf numFmtId="1" fontId="0" fillId="0" borderId="1" xfId="0" applyNumberFormat="1" applyBorder="1" applyAlignment="1">
      <alignment horizontal="center" wrapText="1"/>
    </xf>
    <xf numFmtId="1" fontId="0" fillId="0" borderId="1" xfId="0" applyNumberFormat="1" applyBorder="1"/>
    <xf numFmtId="0" fontId="0" fillId="0" borderId="6" xfId="0" applyBorder="1"/>
    <xf numFmtId="0" fontId="0" fillId="8" borderId="0" xfId="0" applyFill="1"/>
    <xf numFmtId="1" fontId="3" fillId="5" borderId="1" xfId="0" applyNumberFormat="1" applyFont="1" applyFill="1" applyBorder="1" applyAlignment="1">
      <alignment horizontal="center" wrapText="1"/>
    </xf>
    <xf numFmtId="14" fontId="0" fillId="4" borderId="7" xfId="0" applyNumberFormat="1" applyFill="1" applyBorder="1"/>
    <xf numFmtId="1" fontId="0" fillId="8" borderId="0" xfId="0" applyNumberFormat="1" applyFill="1"/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NumberFormat="1"/>
    <xf numFmtId="1" fontId="0" fillId="0" borderId="0" xfId="0" applyNumberFormat="1" applyAlignment="1">
      <alignment horizontal="left" indent="1"/>
    </xf>
  </cellXfs>
  <cellStyles count="1">
    <cellStyle name="Обычный" xfId="0" builtinId="0"/>
  </cellStyles>
  <dxfs count="28">
    <dxf>
      <numFmt numFmtId="0" formatCode="General"/>
    </dxf>
    <dxf>
      <fill>
        <patternFill patternType="solid">
          <fgColor indexed="64"/>
          <bgColor theme="7" tint="0.79998168889431442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ill>
        <patternFill patternType="solid">
          <fgColor indexed="64"/>
          <bgColor theme="7" tint="0.79998168889431442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ill>
        <patternFill patternType="solid">
          <fgColor indexed="64"/>
          <bgColor theme="7" tint="0.79998168889431442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ill>
        <patternFill patternType="solid">
          <fgColor indexed="64"/>
          <bgColor theme="7" tint="0.79998168889431442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numFmt numFmtId="19" formatCode="dd/mm/yyyy"/>
      <border diagonalUp="0" diagonalDown="0" outline="0">
        <left style="thin">
          <color theme="0" tint="-0.249977111117893"/>
        </left>
        <right/>
        <top style="thin">
          <color theme="0" tint="-0.249977111117893"/>
        </top>
        <bottom style="thin">
          <color theme="0" tint="-0.249977111117893"/>
        </bottom>
      </border>
    </dxf>
    <dxf>
      <numFmt numFmtId="0" formatCode="General"/>
    </dxf>
    <dxf>
      <fill>
        <patternFill patternType="solid">
          <fgColor indexed="64"/>
          <bgColor theme="7" tint="0.79998168889431442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ill>
        <patternFill patternType="solid">
          <fgColor indexed="64"/>
          <bgColor theme="7" tint="0.79998168889431442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ill>
        <patternFill patternType="solid">
          <fgColor indexed="64"/>
          <bgColor theme="7" tint="0.79998168889431442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ill>
        <patternFill patternType="solid">
          <fgColor indexed="64"/>
          <bgColor theme="7" tint="0.79998168889431442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numFmt numFmtId="19" formatCode="dd/mm/yyyy"/>
      <border diagonalUp="0" diagonalDown="0" outline="0">
        <left style="thin">
          <color theme="0" tint="-0.249977111117893"/>
        </left>
        <right/>
        <top style="thin">
          <color theme="0" tint="-0.249977111117893"/>
        </top>
        <bottom style="thin">
          <color theme="0" tint="-0.249977111117893"/>
        </bottom>
      </border>
    </dxf>
    <dxf>
      <numFmt numFmtId="1" formatCode="0"/>
      <fill>
        <patternFill patternType="solid">
          <fgColor rgb="FF000000"/>
          <bgColor rgb="FFDDEBF7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numFmt numFmtId="1" formatCode="0"/>
      <fill>
        <patternFill patternType="solid">
          <fgColor rgb="FF000000"/>
          <bgColor rgb="FFDDEBF7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numFmt numFmtId="1" formatCode="0"/>
      <fill>
        <patternFill patternType="solid">
          <fgColor rgb="FF000000"/>
          <bgColor rgb="FFDDEBF7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numFmt numFmtId="1" formatCode="0"/>
      <fill>
        <patternFill patternType="solid">
          <fgColor rgb="FF000000"/>
          <bgColor rgb="FFDDEBF7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numFmt numFmtId="1" formatCode="0"/>
      <fill>
        <patternFill patternType="solid">
          <fgColor indexed="64"/>
          <bgColor theme="4" tint="0.79998168889431442"/>
        </patternFill>
      </fill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numFmt numFmtId="1" formatCode="0"/>
      <fill>
        <patternFill patternType="solid">
          <fgColor indexed="64"/>
          <bgColor theme="4" tint="0.79998168889431442"/>
        </patternFill>
      </fill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numFmt numFmtId="2" formatCode="0.0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 tint="-0.249977111117893"/>
        </left>
        <right/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numFmt numFmtId="2" formatCode="0.0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numFmt numFmtId="2" formatCode="0.0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numFmt numFmtId="2" formatCode="0.0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numFmt numFmtId="19" formatCode="dd/mm/yyyy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border outline="0">
        <top style="thin">
          <color rgb="FFBFBFBF"/>
        </top>
      </border>
    </dxf>
    <dxf>
      <border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ill>
        <patternFill patternType="solid">
          <fgColor rgb="FF000000"/>
          <bgColor rgb="FFDDEBF7"/>
        </patternFill>
      </fill>
    </dxf>
    <dxf>
      <border outline="0">
        <bottom style="thin">
          <color rgb="FFBFBFBF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pivotCacheDefinition" Target="pivotCache/pivotCacheDefinition1.xml"/><Relationship Id="rId10" Type="http://schemas.openxmlformats.org/officeDocument/2006/relationships/externalLink" Target="externalLinks/externalLink6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b-file\share\&#1055;&#1088;&#1086;&#1080;&#1079;&#1074;&#1086;&#1076;&#1080;&#1090;&#1077;&#1083;&#1100;&#1085;&#1086;&#1089;&#1090;&#1100;\OEE%202025.xlsx" TargetMode="External"/><Relationship Id="rId1" Type="http://schemas.openxmlformats.org/officeDocument/2006/relationships/externalLinkPath" Target="file:///\\sb-file\share\&#1055;&#1088;&#1086;&#1080;&#1079;&#1074;&#1086;&#1076;&#1080;&#1090;&#1077;&#1083;&#1100;&#1085;&#1086;&#1089;&#1090;&#1100;\OEE%20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5;&#1088;&#1086;&#1080;&#1079;&#1074;&#1086;&#1076;&#1080;&#1090;&#1077;&#1083;&#1100;&#1085;&#1086;&#1089;&#1090;&#1100;\OEE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otsrv\&#1055;&#1088;&#1086;&#1080;&#1079;&#1074;&#1086;&#1076;&#1080;&#1090;&#1077;&#1083;&#1100;&#1085;&#1086;&#1089;&#1090;&#1100;\&#1058;&#1101;&#1092;%20&#1094;&#1077;&#1083;&#1077;&#1074;&#1099;&#1077;%20&#1079;&#1085;&#1072;&#1095;&#1077;&#1085;&#1080;&#1103;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otsrv\&#1055;&#1088;&#1086;&#1080;&#1079;&#1074;&#1086;&#1076;&#1080;&#1090;&#1077;&#1083;&#1100;&#1085;&#1086;&#1089;&#1090;&#1100;\OEE%20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otsrv\&#1055;&#1088;&#1086;&#1080;&#1079;&#1074;&#1086;&#1076;&#1080;&#1090;&#1077;&#1083;&#1100;&#1085;&#1086;&#1089;&#1090;&#1100;\OEE%2020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otsrv\&#1055;&#1088;&#1086;&#1080;&#1079;&#1074;&#1086;&#1076;&#1080;&#1090;&#1077;&#1083;&#1100;&#1085;&#1086;&#1089;&#1090;&#1100;\OEE%202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-file\share\&#1055;&#1088;&#1086;&#1080;&#1079;&#1074;&#1086;&#1076;&#1080;&#1090;&#1077;&#1083;&#1100;&#1085;&#1086;&#1089;&#1090;&#1100;\OEE%202023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-file\share\&#1055;&#1088;&#1086;&#1080;&#1079;&#1074;&#1086;&#1076;&#1080;&#1090;&#1077;&#1083;&#1100;&#1085;&#1086;&#1089;&#1090;&#1100;\OEE%202023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b-file\share\&#1055;&#1088;&#1086;&#1080;&#1079;&#1074;&#1086;&#1076;&#1080;&#1090;&#1077;&#1083;&#1100;&#1085;&#1086;&#1089;&#1090;&#1100;\OEE%202024.xlsx" TargetMode="External"/><Relationship Id="rId1" Type="http://schemas.openxmlformats.org/officeDocument/2006/relationships/externalLinkPath" Target="file:///\\sb-file\share\&#1055;&#1088;&#1086;&#1080;&#1079;&#1074;&#1086;&#1076;&#1080;&#1090;&#1077;&#1083;&#1100;&#1085;&#1086;&#1089;&#1090;&#1100;\OEE%202024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&#1055;&#1088;&#1086;&#1080;&#1079;&#1074;&#1086;&#1076;&#1080;&#1090;&#1077;&#1083;&#1100;&#1085;&#1086;&#1089;&#1090;&#1100;\OEE%202024.xlsx" TargetMode="External"/><Relationship Id="rId1" Type="http://schemas.openxmlformats.org/officeDocument/2006/relationships/externalLinkPath" Target="file:///R:\&#1055;&#1088;&#1086;&#1080;&#1079;&#1074;&#1086;&#1076;&#1080;&#1090;&#1077;&#1083;&#1100;&#1085;&#1086;&#1089;&#1090;&#1100;\OE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OEE"/>
      <sheetName val="Мертвое время"/>
      <sheetName val="Данные"/>
      <sheetName val="Данные малые прессования"/>
      <sheetName val="Сложню пресс"/>
      <sheetName val="Сложн. покраска"/>
      <sheetName val="Расчет производительности"/>
    </sheetNames>
    <sheetDataSet>
      <sheetData sheetId="0">
        <row r="131">
          <cell r="G131">
            <v>0</v>
          </cell>
        </row>
        <row r="133">
          <cell r="E133">
            <v>0</v>
          </cell>
        </row>
      </sheetData>
      <sheetData sheetId="1">
        <row r="131">
          <cell r="G131">
            <v>0</v>
          </cell>
        </row>
        <row r="133">
          <cell r="E133">
            <v>0</v>
          </cell>
          <cell r="M133">
            <v>150</v>
          </cell>
          <cell r="U133">
            <v>300</v>
          </cell>
          <cell r="AC133">
            <v>600</v>
          </cell>
          <cell r="AK133">
            <v>0</v>
          </cell>
        </row>
      </sheetData>
      <sheetData sheetId="2">
        <row r="131">
          <cell r="G131">
            <v>153.30494713689063</v>
          </cell>
        </row>
        <row r="133">
          <cell r="E133">
            <v>220</v>
          </cell>
          <cell r="M133">
            <v>230</v>
          </cell>
          <cell r="U133">
            <v>300</v>
          </cell>
          <cell r="AC133">
            <v>650</v>
          </cell>
          <cell r="AK133">
            <v>0</v>
          </cell>
        </row>
      </sheetData>
      <sheetData sheetId="3">
        <row r="131">
          <cell r="G131">
            <v>246.58560465292257</v>
          </cell>
        </row>
        <row r="133">
          <cell r="E133">
            <v>300</v>
          </cell>
          <cell r="M133">
            <v>200</v>
          </cell>
          <cell r="U133">
            <v>300</v>
          </cell>
          <cell r="AC133">
            <v>600</v>
          </cell>
          <cell r="AK133">
            <v>0</v>
          </cell>
        </row>
      </sheetData>
      <sheetData sheetId="4">
        <row r="131">
          <cell r="G131">
            <v>297.62105470345534</v>
          </cell>
        </row>
        <row r="133">
          <cell r="E133">
            <v>250</v>
          </cell>
          <cell r="M133">
            <v>200</v>
          </cell>
          <cell r="U133">
            <v>200</v>
          </cell>
          <cell r="AC133">
            <v>600</v>
          </cell>
          <cell r="AK133">
            <v>50</v>
          </cell>
        </row>
      </sheetData>
      <sheetData sheetId="5">
        <row r="131">
          <cell r="G131">
            <v>282.87572181661881</v>
          </cell>
        </row>
        <row r="133">
          <cell r="E133">
            <v>320</v>
          </cell>
          <cell r="M133">
            <v>280</v>
          </cell>
          <cell r="U133">
            <v>250</v>
          </cell>
          <cell r="AC133">
            <v>550</v>
          </cell>
          <cell r="AK133">
            <v>200</v>
          </cell>
        </row>
      </sheetData>
      <sheetData sheetId="6">
        <row r="131">
          <cell r="G131">
            <v>280.84366084507985</v>
          </cell>
        </row>
        <row r="133">
          <cell r="E133">
            <v>320</v>
          </cell>
          <cell r="M133">
            <v>250</v>
          </cell>
          <cell r="U133">
            <v>250</v>
          </cell>
          <cell r="AC133">
            <v>550</v>
          </cell>
          <cell r="AK133">
            <v>230</v>
          </cell>
        </row>
      </sheetData>
      <sheetData sheetId="7">
        <row r="131">
          <cell r="G131">
            <v>292.59573037467629</v>
          </cell>
          <cell r="BC131">
            <v>399.22333379999998</v>
          </cell>
          <cell r="BK131">
            <v>285.20999999999998</v>
          </cell>
        </row>
        <row r="133">
          <cell r="E133">
            <v>320</v>
          </cell>
          <cell r="M133">
            <v>250</v>
          </cell>
          <cell r="BA133">
            <v>500</v>
          </cell>
          <cell r="BI133">
            <v>200</v>
          </cell>
        </row>
      </sheetData>
      <sheetData sheetId="8">
        <row r="131">
          <cell r="BC131">
            <v>692.38842444700913</v>
          </cell>
          <cell r="BK131">
            <v>36.024026051032536</v>
          </cell>
        </row>
        <row r="133">
          <cell r="BA133">
            <v>550</v>
          </cell>
          <cell r="BI133">
            <v>150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OEE"/>
      <sheetName val="Мертвое время"/>
      <sheetName val="Данные"/>
      <sheetName val="Данные малые прессования"/>
      <sheetName val="Сложню пресс"/>
      <sheetName val="Сложн. покраска"/>
      <sheetName val="Расчет производительности"/>
    </sheetNames>
    <sheetDataSet>
      <sheetData sheetId="0">
        <row r="133">
          <cell r="E133">
            <v>0</v>
          </cell>
          <cell r="M133">
            <v>150</v>
          </cell>
          <cell r="U133">
            <v>150</v>
          </cell>
          <cell r="AC133">
            <v>450</v>
          </cell>
          <cell r="AK13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Анализ 06 мин"/>
      <sheetName val="Анализ 06 средн"/>
      <sheetName val="Анализ 06 макс"/>
      <sheetName val="Анализ 07"/>
      <sheetName val="Анализ 08"/>
      <sheetName val="Анализ 09"/>
      <sheetName val="Анализ 10"/>
      <sheetName val="Анализ 11"/>
      <sheetName val="Анализ 12"/>
      <sheetName val="Мертвое время"/>
      <sheetName val="Данные"/>
      <sheetName val="Сложн"/>
    </sheetNames>
    <sheetDataSet>
      <sheetData sheetId="0">
        <row r="45">
          <cell r="D45">
            <v>320</v>
          </cell>
          <cell r="L45">
            <v>270</v>
          </cell>
          <cell r="T45">
            <v>270</v>
          </cell>
          <cell r="AB45">
            <v>520</v>
          </cell>
          <cell r="AJ45">
            <v>270</v>
          </cell>
        </row>
      </sheetData>
      <sheetData sheetId="1"/>
      <sheetData sheetId="2"/>
      <sheetData sheetId="3">
        <row r="46">
          <cell r="D46">
            <v>320</v>
          </cell>
          <cell r="L46">
            <v>280</v>
          </cell>
          <cell r="T46">
            <v>280</v>
          </cell>
          <cell r="AB46">
            <v>540</v>
          </cell>
          <cell r="AJ46">
            <v>280</v>
          </cell>
        </row>
      </sheetData>
      <sheetData sheetId="4">
        <row r="48">
          <cell r="D48">
            <v>330</v>
          </cell>
          <cell r="L48">
            <v>280</v>
          </cell>
          <cell r="T48">
            <v>260</v>
          </cell>
          <cell r="AB48">
            <v>600</v>
          </cell>
          <cell r="AJ48">
            <v>230</v>
          </cell>
        </row>
      </sheetData>
      <sheetData sheetId="5">
        <row r="48">
          <cell r="D48">
            <v>320</v>
          </cell>
          <cell r="L48">
            <v>280</v>
          </cell>
          <cell r="T48">
            <v>260</v>
          </cell>
          <cell r="AB48">
            <v>560</v>
          </cell>
          <cell r="AJ48">
            <v>230</v>
          </cell>
        </row>
      </sheetData>
      <sheetData sheetId="6">
        <row r="49">
          <cell r="D49">
            <v>320</v>
          </cell>
          <cell r="L49">
            <v>280</v>
          </cell>
          <cell r="T49">
            <v>260</v>
          </cell>
          <cell r="AB49">
            <v>560</v>
          </cell>
          <cell r="AJ49">
            <v>230</v>
          </cell>
        </row>
      </sheetData>
      <sheetData sheetId="7">
        <row r="49">
          <cell r="D49">
            <v>290</v>
          </cell>
          <cell r="L49">
            <v>250</v>
          </cell>
          <cell r="T49">
            <v>270</v>
          </cell>
          <cell r="AB49">
            <v>540</v>
          </cell>
          <cell r="AJ49">
            <v>250</v>
          </cell>
        </row>
      </sheetData>
      <sheetData sheetId="8">
        <row r="49">
          <cell r="D49">
            <v>290</v>
          </cell>
          <cell r="L49">
            <v>250</v>
          </cell>
          <cell r="T49">
            <v>270</v>
          </cell>
          <cell r="AB49">
            <v>540</v>
          </cell>
          <cell r="AJ49">
            <v>250</v>
          </cell>
        </row>
      </sheetData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OEE"/>
      <sheetName val="Мертвое время"/>
      <sheetName val="Данные"/>
      <sheetName val="Данные малые прессования"/>
      <sheetName val="Сложню пресс"/>
      <sheetName val="Сложн. покраска"/>
      <sheetName val="Расчет производительности"/>
    </sheetNames>
    <sheetDataSet>
      <sheetData sheetId="0">
        <row r="50">
          <cell r="D50">
            <v>240</v>
          </cell>
          <cell r="L50">
            <v>180</v>
          </cell>
          <cell r="T50">
            <v>210</v>
          </cell>
          <cell r="AB50">
            <v>440</v>
          </cell>
          <cell r="AJ50">
            <v>180</v>
          </cell>
        </row>
      </sheetData>
      <sheetData sheetId="1">
        <row r="50">
          <cell r="D50">
            <v>260</v>
          </cell>
          <cell r="L50">
            <v>235</v>
          </cell>
          <cell r="T50">
            <v>230</v>
          </cell>
          <cell r="AB50">
            <v>600</v>
          </cell>
          <cell r="AJ50">
            <v>225</v>
          </cell>
        </row>
      </sheetData>
      <sheetData sheetId="2">
        <row r="56">
          <cell r="E56">
            <v>326.39399509803923</v>
          </cell>
        </row>
        <row r="58">
          <cell r="D58">
            <v>320</v>
          </cell>
          <cell r="L58">
            <v>255</v>
          </cell>
          <cell r="T58">
            <v>255</v>
          </cell>
          <cell r="AB58">
            <v>590</v>
          </cell>
          <cell r="AJ58">
            <v>230</v>
          </cell>
        </row>
      </sheetData>
      <sheetData sheetId="3">
        <row r="59">
          <cell r="F59">
            <v>0</v>
          </cell>
          <cell r="G59">
            <v>0</v>
          </cell>
          <cell r="N59">
            <v>0</v>
          </cell>
          <cell r="O59">
            <v>0</v>
          </cell>
          <cell r="V59">
            <v>0</v>
          </cell>
          <cell r="W59">
            <v>0</v>
          </cell>
          <cell r="AD59">
            <v>0</v>
          </cell>
          <cell r="AE59">
            <v>0</v>
          </cell>
          <cell r="AL59">
            <v>0</v>
          </cell>
          <cell r="AM59">
            <v>0</v>
          </cell>
        </row>
        <row r="64">
          <cell r="E64">
            <v>300</v>
          </cell>
          <cell r="M64">
            <v>270</v>
          </cell>
          <cell r="U64">
            <v>240</v>
          </cell>
          <cell r="AC64">
            <v>630</v>
          </cell>
          <cell r="AK64">
            <v>210</v>
          </cell>
        </row>
      </sheetData>
      <sheetData sheetId="4">
        <row r="59">
          <cell r="F59">
            <v>308.50624999999997</v>
          </cell>
          <cell r="G59">
            <v>274.72315062583186</v>
          </cell>
          <cell r="N59">
            <v>280.50844660194178</v>
          </cell>
          <cell r="O59">
            <v>285.66416325287594</v>
          </cell>
          <cell r="V59">
            <v>255.68469026548678</v>
          </cell>
          <cell r="W59">
            <v>250.101446999627</v>
          </cell>
          <cell r="AD59">
            <v>610.91447368421063</v>
          </cell>
          <cell r="AE59">
            <v>623.84600001962883</v>
          </cell>
          <cell r="AL59">
            <v>197.89294520547949</v>
          </cell>
          <cell r="AM59">
            <v>222.49580727717461</v>
          </cell>
        </row>
        <row r="61">
          <cell r="E61">
            <v>340</v>
          </cell>
          <cell r="M61">
            <v>290</v>
          </cell>
          <cell r="U61">
            <v>290</v>
          </cell>
          <cell r="AC61">
            <v>690</v>
          </cell>
          <cell r="AK61">
            <v>290</v>
          </cell>
        </row>
      </sheetData>
      <sheetData sheetId="5">
        <row r="59">
          <cell r="F59">
            <v>305.72691441441435</v>
          </cell>
        </row>
        <row r="61">
          <cell r="E61">
            <v>300</v>
          </cell>
          <cell r="M61">
            <v>280</v>
          </cell>
          <cell r="U61">
            <v>250</v>
          </cell>
          <cell r="AC61">
            <v>620</v>
          </cell>
          <cell r="AK61">
            <v>200</v>
          </cell>
        </row>
      </sheetData>
      <sheetData sheetId="6">
        <row r="68">
          <cell r="F68">
            <v>298.86834490740739</v>
          </cell>
        </row>
        <row r="70">
          <cell r="E70">
            <v>310</v>
          </cell>
          <cell r="M70">
            <v>285</v>
          </cell>
          <cell r="U70">
            <v>280</v>
          </cell>
          <cell r="AC70">
            <v>660</v>
          </cell>
          <cell r="AK70">
            <v>215</v>
          </cell>
        </row>
      </sheetData>
      <sheetData sheetId="7">
        <row r="68">
          <cell r="F68">
            <v>302.20937499999991</v>
          </cell>
        </row>
        <row r="70">
          <cell r="E70">
            <v>310</v>
          </cell>
          <cell r="M70">
            <v>270</v>
          </cell>
          <cell r="U70">
            <v>270</v>
          </cell>
          <cell r="AC70">
            <v>640</v>
          </cell>
          <cell r="AK70">
            <v>210</v>
          </cell>
        </row>
      </sheetData>
      <sheetData sheetId="8">
        <row r="74">
          <cell r="F74">
            <v>291.76874999999995</v>
          </cell>
        </row>
        <row r="76">
          <cell r="E76">
            <v>300</v>
          </cell>
          <cell r="M76">
            <v>260</v>
          </cell>
          <cell r="U76">
            <v>250</v>
          </cell>
          <cell r="AC76">
            <v>620</v>
          </cell>
          <cell r="AK76">
            <v>220</v>
          </cell>
        </row>
      </sheetData>
      <sheetData sheetId="9">
        <row r="68">
          <cell r="F68">
            <v>310.68253504672896</v>
          </cell>
        </row>
        <row r="70">
          <cell r="E70">
            <v>310</v>
          </cell>
          <cell r="M70">
            <v>275</v>
          </cell>
          <cell r="U70">
            <v>265</v>
          </cell>
          <cell r="AC70">
            <v>580</v>
          </cell>
          <cell r="AK70">
            <v>220</v>
          </cell>
        </row>
      </sheetData>
      <sheetData sheetId="10">
        <row r="74">
          <cell r="F74">
            <v>312.4783878504673</v>
          </cell>
        </row>
        <row r="76">
          <cell r="E76">
            <v>310</v>
          </cell>
          <cell r="M76">
            <v>250</v>
          </cell>
          <cell r="U76">
            <v>250</v>
          </cell>
          <cell r="AC76">
            <v>620</v>
          </cell>
          <cell r="AK76">
            <v>220</v>
          </cell>
        </row>
      </sheetData>
      <sheetData sheetId="11">
        <row r="74">
          <cell r="F74">
            <v>320.63281249999994</v>
          </cell>
        </row>
        <row r="76">
          <cell r="E76">
            <v>300</v>
          </cell>
          <cell r="M76">
            <v>230</v>
          </cell>
          <cell r="U76">
            <v>210</v>
          </cell>
          <cell r="AC76">
            <v>600</v>
          </cell>
          <cell r="AK76">
            <v>210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OEE"/>
      <sheetName val="Мертвое время"/>
      <sheetName val="Данные"/>
      <sheetName val="Данные малые прессования"/>
      <sheetName val="Сложню пресс"/>
      <sheetName val="Сложн. покраска"/>
      <sheetName val="Расчет производительности"/>
    </sheetNames>
    <sheetDataSet>
      <sheetData sheetId="0">
        <row r="77">
          <cell r="F77">
            <v>254.23124999999993</v>
          </cell>
        </row>
        <row r="79">
          <cell r="E79">
            <v>250</v>
          </cell>
          <cell r="M79">
            <v>230</v>
          </cell>
          <cell r="U79">
            <v>230</v>
          </cell>
          <cell r="AC79">
            <v>560</v>
          </cell>
          <cell r="AK79">
            <v>230</v>
          </cell>
        </row>
      </sheetData>
      <sheetData sheetId="1">
        <row r="77">
          <cell r="F77">
            <v>0</v>
          </cell>
        </row>
        <row r="79">
          <cell r="E79">
            <v>297.97624999999994</v>
          </cell>
          <cell r="M79">
            <v>197.31010000000001</v>
          </cell>
          <cell r="U79">
            <v>253.82110000000003</v>
          </cell>
          <cell r="AC79">
            <v>616.97999999999979</v>
          </cell>
          <cell r="AK79">
            <v>256.51210000000009</v>
          </cell>
        </row>
      </sheetData>
      <sheetData sheetId="2">
        <row r="80">
          <cell r="F80">
            <v>277.0252604166667</v>
          </cell>
        </row>
        <row r="82">
          <cell r="E82">
            <v>270</v>
          </cell>
          <cell r="M82">
            <v>230</v>
          </cell>
          <cell r="U82">
            <v>210</v>
          </cell>
          <cell r="AC82">
            <v>590</v>
          </cell>
          <cell r="AK82">
            <v>210</v>
          </cell>
        </row>
      </sheetData>
      <sheetData sheetId="3">
        <row r="80">
          <cell r="F80">
            <v>279.08315217391305</v>
          </cell>
        </row>
        <row r="82">
          <cell r="E82">
            <v>281</v>
          </cell>
          <cell r="M82">
            <v>266</v>
          </cell>
          <cell r="U82">
            <v>239</v>
          </cell>
          <cell r="AC82">
            <v>544</v>
          </cell>
          <cell r="AK82">
            <v>171</v>
          </cell>
        </row>
      </sheetData>
      <sheetData sheetId="4">
        <row r="80">
          <cell r="F80">
            <v>223.3284651839339</v>
          </cell>
        </row>
        <row r="82">
          <cell r="E82">
            <v>218.08991045790489</v>
          </cell>
          <cell r="M82">
            <v>214.23789292332432</v>
          </cell>
          <cell r="U82">
            <v>209.64165965312537</v>
          </cell>
          <cell r="AC82">
            <v>449.97963981887096</v>
          </cell>
          <cell r="AK82">
            <v>178.0508971467747</v>
          </cell>
        </row>
      </sheetData>
      <sheetData sheetId="5">
        <row r="80">
          <cell r="F80">
            <v>253.76726156345561</v>
          </cell>
        </row>
        <row r="82">
          <cell r="E82">
            <v>260</v>
          </cell>
          <cell r="M82">
            <v>190</v>
          </cell>
          <cell r="U82">
            <v>130</v>
          </cell>
          <cell r="AC82">
            <v>420</v>
          </cell>
          <cell r="AK82">
            <v>130</v>
          </cell>
        </row>
      </sheetData>
      <sheetData sheetId="6">
        <row r="80">
          <cell r="F80">
            <v>296.10456194196428</v>
          </cell>
        </row>
        <row r="82">
          <cell r="E82">
            <v>260</v>
          </cell>
          <cell r="M82">
            <v>190</v>
          </cell>
          <cell r="U82">
            <v>190</v>
          </cell>
          <cell r="AC82">
            <v>420</v>
          </cell>
          <cell r="AK82">
            <v>190</v>
          </cell>
        </row>
      </sheetData>
      <sheetData sheetId="7">
        <row r="80">
          <cell r="F80">
            <v>304.25422878440367</v>
          </cell>
        </row>
        <row r="82">
          <cell r="E82">
            <v>300</v>
          </cell>
          <cell r="M82">
            <v>0</v>
          </cell>
          <cell r="U82">
            <v>240</v>
          </cell>
          <cell r="AC82">
            <v>570</v>
          </cell>
          <cell r="AK82">
            <v>240</v>
          </cell>
        </row>
      </sheetData>
      <sheetData sheetId="8">
        <row r="82">
          <cell r="E82">
            <v>315.52976190476181</v>
          </cell>
          <cell r="M82">
            <v>0</v>
          </cell>
          <cell r="U82">
            <v>256.01090909090908</v>
          </cell>
          <cell r="AC82">
            <v>581.05603448275872</v>
          </cell>
          <cell r="AK82">
            <v>225.28960000000001</v>
          </cell>
        </row>
      </sheetData>
      <sheetData sheetId="9">
        <row r="86">
          <cell r="F86">
            <v>296.02502765486724</v>
          </cell>
          <cell r="N86">
            <v>281.52626237623764</v>
          </cell>
          <cell r="V86">
            <v>258.4922954545454</v>
          </cell>
          <cell r="AD86">
            <v>557.7644628099174</v>
          </cell>
          <cell r="AL86">
            <v>52.235300000000009</v>
          </cell>
        </row>
      </sheetData>
      <sheetData sheetId="10">
        <row r="86">
          <cell r="F86">
            <v>288.41392299107144</v>
          </cell>
          <cell r="N86">
            <v>271.85316831683173</v>
          </cell>
          <cell r="V86">
            <v>259.02990566037732</v>
          </cell>
          <cell r="AD86">
            <v>533.69262295081978</v>
          </cell>
          <cell r="AL86">
            <v>122.25491379310346</v>
          </cell>
        </row>
      </sheetData>
      <sheetData sheetId="11">
        <row r="86">
          <cell r="F86">
            <v>290.87676630434783</v>
          </cell>
          <cell r="N86">
            <v>148.61325980392158</v>
          </cell>
          <cell r="V86">
            <v>141.66871495327104</v>
          </cell>
          <cell r="AD86">
            <v>553.19262295081978</v>
          </cell>
          <cell r="AL86">
            <v>238.94245798319326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Январь"/>
      <sheetName val="Февраль"/>
      <sheetName val="Март"/>
      <sheetName val="Апрель"/>
      <sheetName val="OEE"/>
      <sheetName val="Мертвое время"/>
      <sheetName val="Данные"/>
      <sheetName val="Данные малые прессования"/>
      <sheetName val="Сложню пресс"/>
      <sheetName val="Сложн. покраска"/>
      <sheetName val="Расчет производительности"/>
      <sheetName val="Май"/>
    </sheetNames>
    <sheetDataSet>
      <sheetData sheetId="0" refreshError="1">
        <row r="86">
          <cell r="F86">
            <v>103.11640625</v>
          </cell>
          <cell r="N86">
            <v>177.1537625</v>
          </cell>
          <cell r="V86">
            <v>161.04887499999998</v>
          </cell>
          <cell r="AD86">
            <v>317.39024390243907</v>
          </cell>
          <cell r="AL86">
            <v>0</v>
          </cell>
        </row>
      </sheetData>
      <sheetData sheetId="1" refreshError="1">
        <row r="86">
          <cell r="F86">
            <v>277.08281249999993</v>
          </cell>
          <cell r="N86">
            <v>251.72243932038833</v>
          </cell>
          <cell r="V86">
            <v>235.7037386363636</v>
          </cell>
          <cell r="AD86">
            <v>507.96694214876038</v>
          </cell>
          <cell r="AL86">
            <v>121.27338068181817</v>
          </cell>
        </row>
      </sheetData>
      <sheetData sheetId="2" refreshError="1">
        <row r="86">
          <cell r="F86">
            <v>187.71853298611111</v>
          </cell>
          <cell r="N86">
            <v>212.5120297029703</v>
          </cell>
          <cell r="V86">
            <v>265.1670527522935</v>
          </cell>
          <cell r="AD86">
            <v>572.65000000000009</v>
          </cell>
          <cell r="AL86">
            <v>217.31735902255639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Январь"/>
      <sheetName val="Февраль"/>
      <sheetName val="Март"/>
      <sheetName val="Апрель"/>
      <sheetName val="Май"/>
      <sheetName val="OEE"/>
      <sheetName val="Мертвое время"/>
      <sheetName val="Данные"/>
      <sheetName val="Данные малые прессования"/>
      <sheetName val="Сложню пресс"/>
      <sheetName val="Сложн. покраска"/>
      <sheetName val="Расчет производительности"/>
    </sheetNames>
    <sheetDataSet>
      <sheetData sheetId="0" refreshError="1"/>
      <sheetData sheetId="1" refreshError="1"/>
      <sheetData sheetId="2" refreshError="1"/>
      <sheetData sheetId="3" refreshError="1">
        <row r="86">
          <cell r="F86">
            <v>234.14815080275227</v>
          </cell>
          <cell r="N86">
            <v>198.75516990291263</v>
          </cell>
          <cell r="V86">
            <v>263.31392688679244</v>
          </cell>
          <cell r="AD86">
            <v>543.44262295081967</v>
          </cell>
          <cell r="AL86">
            <v>216.36648255813955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OEE"/>
      <sheetName val="Мертвое время"/>
      <sheetName val="Данные"/>
      <sheetName val="Данные малые прессования"/>
      <sheetName val="Сложню пресс"/>
      <sheetName val="Сложн. покраска"/>
      <sheetName val="Расчет производительности"/>
    </sheetNames>
    <sheetDataSet>
      <sheetData sheetId="0"/>
      <sheetData sheetId="1"/>
      <sheetData sheetId="2"/>
      <sheetData sheetId="3"/>
      <sheetData sheetId="4">
        <row r="86">
          <cell r="F86">
            <v>300.69150995575228</v>
          </cell>
          <cell r="N86">
            <v>242.84467320261439</v>
          </cell>
          <cell r="V86">
            <v>184.25986235119046</v>
          </cell>
          <cell r="AD86">
            <v>577.46218487394958</v>
          </cell>
          <cell r="AL86">
            <v>215.69558768656714</v>
          </cell>
        </row>
      </sheetData>
      <sheetData sheetId="5">
        <row r="86">
          <cell r="F86">
            <v>298.28906249999994</v>
          </cell>
          <cell r="N86">
            <v>276.3492698019802</v>
          </cell>
          <cell r="V86">
            <v>242.70675000000006</v>
          </cell>
          <cell r="AD86">
            <v>576.52173913043475</v>
          </cell>
          <cell r="AL86">
            <v>199.36625892857148</v>
          </cell>
        </row>
      </sheetData>
      <sheetData sheetId="6">
        <row r="86">
          <cell r="F86">
            <v>303.37625558035711</v>
          </cell>
          <cell r="N86">
            <v>277.91546874999995</v>
          </cell>
          <cell r="V86">
            <v>253.53691885964915</v>
          </cell>
          <cell r="AD86">
            <v>563.2622950819673</v>
          </cell>
          <cell r="AL86">
            <v>202.12034090909091</v>
          </cell>
        </row>
      </sheetData>
      <sheetData sheetId="7">
        <row r="86">
          <cell r="F86">
            <v>303.37625558035711</v>
          </cell>
        </row>
        <row r="89">
          <cell r="E89">
            <v>295</v>
          </cell>
          <cell r="M89">
            <v>265</v>
          </cell>
          <cell r="U89">
            <v>245</v>
          </cell>
          <cell r="AC89">
            <v>550</v>
          </cell>
          <cell r="AK89">
            <v>195</v>
          </cell>
        </row>
      </sheetData>
      <sheetData sheetId="8">
        <row r="88">
          <cell r="F88">
            <v>269.85664062500001</v>
          </cell>
        </row>
        <row r="90">
          <cell r="E90">
            <v>300</v>
          </cell>
          <cell r="M90">
            <v>260</v>
          </cell>
          <cell r="U90">
            <v>220</v>
          </cell>
          <cell r="AC90">
            <v>500</v>
          </cell>
          <cell r="AK90">
            <v>220</v>
          </cell>
        </row>
      </sheetData>
      <sheetData sheetId="9">
        <row r="88">
          <cell r="F88">
            <v>539.8091814159294</v>
          </cell>
        </row>
        <row r="90">
          <cell r="E90">
            <v>300</v>
          </cell>
          <cell r="M90">
            <v>270</v>
          </cell>
          <cell r="U90">
            <v>250</v>
          </cell>
          <cell r="AC90">
            <v>500</v>
          </cell>
          <cell r="AK90">
            <v>230</v>
          </cell>
        </row>
      </sheetData>
      <sheetData sheetId="10">
        <row r="89">
          <cell r="F89">
            <v>286.57342367256638</v>
          </cell>
        </row>
        <row r="91">
          <cell r="E91">
            <v>300</v>
          </cell>
          <cell r="M91">
            <v>260</v>
          </cell>
          <cell r="U91">
            <v>240</v>
          </cell>
          <cell r="AC91">
            <v>500</v>
          </cell>
          <cell r="AK91">
            <v>220</v>
          </cell>
        </row>
      </sheetData>
      <sheetData sheetId="11">
        <row r="89">
          <cell r="F89">
            <v>287.43355918141594</v>
          </cell>
        </row>
        <row r="91">
          <cell r="E91">
            <v>280</v>
          </cell>
          <cell r="M91">
            <v>240</v>
          </cell>
          <cell r="U91">
            <v>230</v>
          </cell>
          <cell r="AC91">
            <v>500</v>
          </cell>
          <cell r="AK91">
            <v>200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OEE"/>
      <sheetName val="Мертвое время"/>
      <sheetName val="Данные"/>
      <sheetName val="Данные малые прессования"/>
      <sheetName val="Сложню пресс"/>
      <sheetName val="Сложн. покраска"/>
      <sheetName val="Расчет производительности"/>
    </sheetNames>
    <sheetDataSet>
      <sheetData sheetId="0">
        <row r="88">
          <cell r="F88">
            <v>279.52426714601773</v>
          </cell>
        </row>
        <row r="90">
          <cell r="E90">
            <v>280</v>
          </cell>
          <cell r="M90">
            <v>210</v>
          </cell>
          <cell r="U90">
            <v>210</v>
          </cell>
          <cell r="AC90">
            <v>460</v>
          </cell>
          <cell r="AK90">
            <v>190</v>
          </cell>
        </row>
      </sheetData>
      <sheetData sheetId="1">
        <row r="88">
          <cell r="F88">
            <v>216.00276548672568</v>
          </cell>
        </row>
        <row r="90">
          <cell r="E90">
            <v>210</v>
          </cell>
          <cell r="M90">
            <v>240</v>
          </cell>
          <cell r="U90">
            <v>230</v>
          </cell>
          <cell r="AC90">
            <v>500</v>
          </cell>
          <cell r="AK90">
            <v>220</v>
          </cell>
        </row>
      </sheetData>
      <sheetData sheetId="2">
        <row r="88">
          <cell r="F88">
            <v>294.83775111607139</v>
          </cell>
        </row>
        <row r="90">
          <cell r="E90">
            <v>300</v>
          </cell>
          <cell r="M90">
            <v>280</v>
          </cell>
          <cell r="U90">
            <v>240</v>
          </cell>
          <cell r="AC90">
            <v>520</v>
          </cell>
          <cell r="AK90">
            <v>210</v>
          </cell>
        </row>
      </sheetData>
      <sheetData sheetId="3">
        <row r="88">
          <cell r="F88">
            <v>318.15407812500001</v>
          </cell>
        </row>
        <row r="90">
          <cell r="E90">
            <v>300</v>
          </cell>
          <cell r="M90">
            <v>250</v>
          </cell>
          <cell r="U90">
            <v>210</v>
          </cell>
          <cell r="AC90">
            <v>590</v>
          </cell>
          <cell r="AK90">
            <v>200</v>
          </cell>
        </row>
      </sheetData>
      <sheetData sheetId="4">
        <row r="88">
          <cell r="G88">
            <v>279.12137344199937</v>
          </cell>
        </row>
        <row r="90">
          <cell r="E90">
            <v>300</v>
          </cell>
          <cell r="M90">
            <v>260</v>
          </cell>
          <cell r="U90">
            <v>250</v>
          </cell>
          <cell r="AC90">
            <v>600</v>
          </cell>
          <cell r="AK90">
            <v>240</v>
          </cell>
        </row>
      </sheetData>
      <sheetData sheetId="5">
        <row r="88">
          <cell r="G88">
            <v>263.15573866343306</v>
          </cell>
        </row>
        <row r="90">
          <cell r="E90">
            <v>300</v>
          </cell>
          <cell r="M90">
            <v>250</v>
          </cell>
          <cell r="U90">
            <v>230</v>
          </cell>
          <cell r="AC90">
            <v>600</v>
          </cell>
          <cell r="AK90">
            <v>220</v>
          </cell>
        </row>
      </sheetData>
      <sheetData sheetId="6">
        <row r="102">
          <cell r="G102">
            <v>266.85647613615379</v>
          </cell>
        </row>
        <row r="104">
          <cell r="E104">
            <v>300</v>
          </cell>
          <cell r="M104">
            <v>250</v>
          </cell>
          <cell r="U104">
            <v>250</v>
          </cell>
          <cell r="AC104">
            <v>600</v>
          </cell>
          <cell r="AK104">
            <v>250</v>
          </cell>
        </row>
      </sheetData>
      <sheetData sheetId="7">
        <row r="102">
          <cell r="G102">
            <v>278.89617419628127</v>
          </cell>
        </row>
        <row r="104">
          <cell r="E104">
            <v>300</v>
          </cell>
          <cell r="M104">
            <v>250</v>
          </cell>
          <cell r="U104">
            <v>250</v>
          </cell>
          <cell r="AC104">
            <v>600</v>
          </cell>
          <cell r="AK104">
            <v>250</v>
          </cell>
        </row>
      </sheetData>
      <sheetData sheetId="8">
        <row r="102">
          <cell r="G102">
            <v>196.90659946130404</v>
          </cell>
        </row>
        <row r="104">
          <cell r="E104">
            <v>310</v>
          </cell>
          <cell r="M104">
            <v>250</v>
          </cell>
          <cell r="U104">
            <v>220</v>
          </cell>
          <cell r="AC104">
            <v>600</v>
          </cell>
          <cell r="AK104">
            <v>220</v>
          </cell>
        </row>
      </sheetData>
      <sheetData sheetId="9">
        <row r="102">
          <cell r="G102">
            <v>271.90578924001926</v>
          </cell>
        </row>
        <row r="104">
          <cell r="E104">
            <v>300</v>
          </cell>
          <cell r="M104">
            <v>180</v>
          </cell>
          <cell r="U104">
            <v>180</v>
          </cell>
          <cell r="AC104">
            <v>560</v>
          </cell>
          <cell r="AK104">
            <v>180</v>
          </cell>
        </row>
      </sheetData>
      <sheetData sheetId="10">
        <row r="132">
          <cell r="E132">
            <v>300</v>
          </cell>
          <cell r="M132">
            <v>180</v>
          </cell>
          <cell r="U132">
            <v>180</v>
          </cell>
          <cell r="AC132">
            <v>560</v>
          </cell>
          <cell r="AK132">
            <v>180</v>
          </cell>
        </row>
      </sheetData>
      <sheetData sheetId="11">
        <row r="130">
          <cell r="G130">
            <v>184.15389803346326</v>
          </cell>
        </row>
        <row r="132">
          <cell r="E132">
            <v>170</v>
          </cell>
        </row>
      </sheetData>
      <sheetData sheetId="12"/>
      <sheetData sheetId="13"/>
      <sheetData sheetId="14"/>
      <sheetData sheetId="15">
        <row r="2">
          <cell r="I2" t="str">
            <v>Количество по полю Об_Код</v>
          </cell>
        </row>
      </sheetData>
      <sheetData sheetId="16"/>
      <sheetData sheetId="17"/>
      <sheetData sheetId="1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OEE"/>
      <sheetName val="Мертвое время"/>
      <sheetName val="Данные"/>
      <sheetName val="Данные малые прессования"/>
      <sheetName val="Сложню пресс"/>
      <sheetName val="Сложн. покраска"/>
      <sheetName val="Расчет производительнос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30">
          <cell r="G130">
            <v>291.59591965707165</v>
          </cell>
        </row>
      </sheetData>
      <sheetData sheetId="11">
        <row r="132">
          <cell r="E132">
            <v>170</v>
          </cell>
          <cell r="M132">
            <v>210</v>
          </cell>
          <cell r="U132">
            <v>200</v>
          </cell>
          <cell r="AC132">
            <v>480</v>
          </cell>
          <cell r="AK132">
            <v>90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Широкова Ольга" refreshedDate="45958.55389560185" createdVersion="8" refreshedVersion="8" minRefreshableVersion="3" recordCount="9" xr:uid="{146CEB7B-1126-4D5A-BCB5-0A96381EB405}">
  <cacheSource type="worksheet">
    <worksheetSource name="Таблица257"/>
  </cacheSource>
  <cacheFields count="15">
    <cacheField name="Дата" numFmtId="14">
      <sharedItems containsSemiMixedTypes="0" containsNonDate="0" containsDate="1" containsString="0" minDate="1899-12-30T00:00:00" maxDate="2025-11-02T00:00:00" count="4">
        <d v="2025-09-01T00:00:00"/>
        <d v="2025-10-01T00:00:00"/>
        <d v="2025-11-01T00:00:00"/>
        <d v="1899-12-30T00:00:00"/>
      </sharedItems>
      <fieldGroup par="14"/>
    </cacheField>
    <cacheField name="Пресс" numFmtId="0">
      <sharedItems count="2">
        <s v="ВЛП"/>
        <s v="ГЛП"/>
      </sharedItems>
    </cacheField>
    <cacheField name="Смена 1" numFmtId="2">
      <sharedItems containsMixedTypes="1" containsNumber="1" minValue="0" maxValue="173.09710611175228" count="4">
        <n v="173.09710611175228"/>
        <n v="9.0060065127581339"/>
        <n v="0"/>
        <e v="#N/A"/>
      </sharedItems>
    </cacheField>
    <cacheField name="Смена 2" numFmtId="2">
      <sharedItems containsMixedTypes="1" containsNumber="1" minValue="0" maxValue="173.09710611175228" count="4">
        <n v="173.09710611175228"/>
        <n v="9.0060065127581339"/>
        <n v="0"/>
        <e v="#N/A"/>
      </sharedItems>
    </cacheField>
    <cacheField name="Смена 3" numFmtId="2">
      <sharedItems containsMixedTypes="1" containsNumber="1" minValue="0" maxValue="173.09710611175228" count="4">
        <n v="173.09710611175228"/>
        <n v="9.0060065127581339"/>
        <n v="0"/>
        <e v="#N/A"/>
      </sharedItems>
    </cacheField>
    <cacheField name="Смена 4" numFmtId="2">
      <sharedItems containsMixedTypes="1" containsNumber="1" minValue="0" maxValue="173.09710611175228" count="4">
        <n v="173.09710611175228"/>
        <n v="9.0060065127581339"/>
        <n v="0"/>
        <e v="#N/A"/>
      </sharedItems>
    </cacheField>
    <cacheField name="Год" numFmtId="1">
      <sharedItems containsSemiMixedTypes="0" containsString="0" containsNumber="1" containsInteger="1" minValue="1900" maxValue="2025" count="2">
        <n v="2025"/>
        <n v="1900"/>
      </sharedItems>
    </cacheField>
    <cacheField name="Месяц" numFmtId="1">
      <sharedItems containsSemiMixedTypes="0" containsString="0" containsNumber="1" containsInteger="1" minValue="1" maxValue="11" count="4">
        <n v="9"/>
        <n v="10"/>
        <n v="11"/>
        <n v="1"/>
      </sharedItems>
    </cacheField>
    <cacheField name="Смена 1 предв" numFmtId="1">
      <sharedItems containsMixedTypes="1" containsNumber="1" minValue="0" maxValue="173.09710611175228" count="4">
        <n v="173.09710611175228"/>
        <n v="9.0060065127581339"/>
        <n v="0"/>
        <e v="#N/A"/>
      </sharedItems>
    </cacheField>
    <cacheField name="Смена 2 предв" numFmtId="1">
      <sharedItems containsMixedTypes="1" containsNumber="1" minValue="0" maxValue="173.09710611175228" count="4">
        <n v="173.09710611175228"/>
        <n v="9.0060065127581339"/>
        <n v="0"/>
        <e v="#N/A"/>
      </sharedItems>
    </cacheField>
    <cacheField name="Смена 3 предв" numFmtId="1">
      <sharedItems containsMixedTypes="1" containsNumber="1" minValue="0" maxValue="173.09710611175228" count="4">
        <n v="173.09710611175228"/>
        <n v="9.0060065127581339"/>
        <n v="0"/>
        <e v="#N/A"/>
      </sharedItems>
    </cacheField>
    <cacheField name="Смена 4 предв" numFmtId="1">
      <sharedItems containsMixedTypes="1" containsNumber="1" minValue="0" maxValue="173.09710611175228" count="4">
        <n v="173.09710611175228"/>
        <n v="9.0060065127581339"/>
        <n v="0"/>
        <e v="#N/A"/>
      </sharedItems>
    </cacheField>
    <cacheField name="Месяцы (Дата)" numFmtId="0" databaseField="0">
      <fieldGroup base="0">
        <rangePr groupBy="months" startDate="1899-12-30T00:00:00" endDate="2025-11-02T00:00:00"/>
        <groupItems count="14">
          <s v="&lt;00.01.1900"/>
          <s v="янв"/>
          <s v="фев"/>
          <s v="мар"/>
          <s v="апр"/>
          <s v="май"/>
          <s v="июн"/>
          <s v="июл"/>
          <s v="авг"/>
          <s v="сен"/>
          <s v="окт"/>
          <s v="ноя"/>
          <s v="дек"/>
          <s v="&gt;02.11.2025"/>
        </groupItems>
      </fieldGroup>
    </cacheField>
    <cacheField name="Кварталы (Дата)" numFmtId="0" databaseField="0">
      <fieldGroup base="0">
        <rangePr groupBy="quarters" startDate="1899-12-30T00:00:00" endDate="2025-11-02T00:00:00"/>
        <groupItems count="6">
          <s v="&lt;00.01.1900"/>
          <s v="Кв-л1"/>
          <s v="Кв-л2"/>
          <s v="Кв-л3"/>
          <s v="Кв-л4"/>
          <s v="&gt;02.11.2025"/>
        </groupItems>
      </fieldGroup>
    </cacheField>
    <cacheField name="Годы (Дата)" numFmtId="0" databaseField="0">
      <fieldGroup base="0">
        <rangePr groupBy="years" startDate="1899-12-30T00:00:00" endDate="2025-11-02T00:00:00"/>
        <groupItems count="128">
          <s v="&lt;00.01.1900"/>
          <s v="1900"/>
          <s v="1901"/>
          <s v="1902"/>
          <s v="1903"/>
          <s v="1904"/>
          <s v="1905"/>
          <s v="1906"/>
          <s v="1907"/>
          <s v="1908"/>
          <s v="1909"/>
          <s v="1910"/>
          <s v="1911"/>
          <s v="1912"/>
          <s v="1913"/>
          <s v="1914"/>
          <s v="1915"/>
          <s v="1916"/>
          <s v="1917"/>
          <s v="1918"/>
          <s v="1919"/>
          <s v="1920"/>
          <s v="1921"/>
          <s v="1922"/>
          <s v="1923"/>
          <s v="1924"/>
          <s v="1925"/>
          <s v="1926"/>
          <s v="1927"/>
          <s v="1928"/>
          <s v="1929"/>
          <s v="1930"/>
          <s v="1931"/>
          <s v="1932"/>
          <s v="1933"/>
          <s v="1934"/>
          <s v="1935"/>
          <s v="1936"/>
          <s v="1937"/>
          <s v="1938"/>
          <s v="1939"/>
          <s v="1940"/>
          <s v="1941"/>
          <s v="1942"/>
          <s v="1943"/>
          <s v="1944"/>
          <s v="1945"/>
          <s v="1946"/>
          <s v="1947"/>
          <s v="1948"/>
          <s v="1949"/>
          <s v="1950"/>
          <s v="1951"/>
          <s v="1952"/>
          <s v="1953"/>
          <s v="1954"/>
          <s v="1955"/>
          <s v="1956"/>
          <s v="1957"/>
          <s v="1958"/>
          <s v="1959"/>
          <s v="1960"/>
          <s v="1961"/>
          <s v="1962"/>
          <s v="1963"/>
          <s v="1964"/>
          <s v="1965"/>
          <s v="1966"/>
          <s v="1967"/>
          <s v="1968"/>
          <s v="1969"/>
          <s v="1970"/>
          <s v="1971"/>
          <s v="1972"/>
          <s v="1973"/>
          <s v="1974"/>
          <s v="1975"/>
          <s v="1976"/>
          <s v="1977"/>
          <s v="1978"/>
          <s v="1979"/>
          <s v="1980"/>
          <s v="1981"/>
          <s v="1982"/>
          <s v="1983"/>
          <s v="1984"/>
          <s v="1985"/>
          <s v="1986"/>
          <s v="1987"/>
          <s v="1988"/>
          <s v="1989"/>
          <s v="1990"/>
          <s v="1991"/>
          <s v="1992"/>
          <s v="1993"/>
          <s v="1994"/>
          <s v="1995"/>
          <s v="1996"/>
          <s v="1997"/>
          <s v="1998"/>
          <s v="1999"/>
          <s v="2000"/>
          <s v="2001"/>
          <s v="2002"/>
          <s v="2003"/>
          <s v="2004"/>
          <s v="2005"/>
          <s v="2006"/>
          <s v="2007"/>
          <s v="2008"/>
          <s v="2009"/>
          <s v="2010"/>
          <s v="2011"/>
          <s v="2012"/>
          <s v="2013"/>
          <s v="2014"/>
          <s v="2015"/>
          <s v="2016"/>
          <s v="2017"/>
          <s v="2018"/>
          <s v="2019"/>
          <s v="2020"/>
          <s v="2021"/>
          <s v="2022"/>
          <s v="2023"/>
          <s v="2024"/>
          <s v="2025"/>
          <s v="&gt;02.11.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x v="0"/>
    <x v="0"/>
    <x v="0"/>
    <x v="0"/>
    <x v="0"/>
    <x v="0"/>
    <x v="0"/>
    <x v="0"/>
    <x v="0"/>
    <x v="0"/>
    <x v="0"/>
    <x v="0"/>
  </r>
  <r>
    <x v="0"/>
    <x v="1"/>
    <x v="1"/>
    <x v="1"/>
    <x v="1"/>
    <x v="1"/>
    <x v="0"/>
    <x v="0"/>
    <x v="1"/>
    <x v="1"/>
    <x v="1"/>
    <x v="1"/>
  </r>
  <r>
    <x v="1"/>
    <x v="0"/>
    <x v="2"/>
    <x v="2"/>
    <x v="2"/>
    <x v="2"/>
    <x v="0"/>
    <x v="1"/>
    <x v="2"/>
    <x v="2"/>
    <x v="2"/>
    <x v="2"/>
  </r>
  <r>
    <x v="1"/>
    <x v="1"/>
    <x v="2"/>
    <x v="2"/>
    <x v="2"/>
    <x v="2"/>
    <x v="0"/>
    <x v="1"/>
    <x v="2"/>
    <x v="2"/>
    <x v="2"/>
    <x v="2"/>
  </r>
  <r>
    <x v="2"/>
    <x v="0"/>
    <x v="2"/>
    <x v="2"/>
    <x v="2"/>
    <x v="2"/>
    <x v="0"/>
    <x v="2"/>
    <x v="2"/>
    <x v="2"/>
    <x v="2"/>
    <x v="2"/>
  </r>
  <r>
    <x v="2"/>
    <x v="1"/>
    <x v="2"/>
    <x v="2"/>
    <x v="2"/>
    <x v="2"/>
    <x v="0"/>
    <x v="2"/>
    <x v="2"/>
    <x v="2"/>
    <x v="2"/>
    <x v="2"/>
  </r>
  <r>
    <x v="3"/>
    <x v="0"/>
    <x v="3"/>
    <x v="3"/>
    <x v="3"/>
    <x v="3"/>
    <x v="1"/>
    <x v="3"/>
    <x v="3"/>
    <x v="3"/>
    <x v="3"/>
    <x v="3"/>
  </r>
  <r>
    <x v="3"/>
    <x v="1"/>
    <x v="3"/>
    <x v="3"/>
    <x v="3"/>
    <x v="3"/>
    <x v="1"/>
    <x v="3"/>
    <x v="3"/>
    <x v="3"/>
    <x v="3"/>
    <x v="3"/>
  </r>
  <r>
    <x v="3"/>
    <x v="0"/>
    <x v="3"/>
    <x v="3"/>
    <x v="3"/>
    <x v="3"/>
    <x v="1"/>
    <x v="3"/>
    <x v="3"/>
    <x v="3"/>
    <x v="3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48AB6F4-46FB-4C69-BD55-C3F4E738928D}" name="Сводная таблица2" cacheId="0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8" indent="0" outline="1" outlineData="1" multipleFieldFilters="0">
  <location ref="N2:AO9" firstHeaderRow="1" firstDataRow="3" firstDataCol="1"/>
  <pivotFields count="15">
    <pivotField numFmtId="14" showAll="0">
      <items count="5">
        <item x="3"/>
        <item x="0"/>
        <item x="1"/>
        <item x="2"/>
        <item t="default"/>
      </items>
    </pivotField>
    <pivotField axis="axisCol" showAll="0">
      <items count="3">
        <item x="0"/>
        <item x="1"/>
        <item t="default"/>
      </items>
    </pivotField>
    <pivotField dataField="1" showAll="0"/>
    <pivotField dataField="1" showAll="0"/>
    <pivotField dataField="1" showAll="0"/>
    <pivotField dataField="1" showAll="0"/>
    <pivotField axis="axisRow" dataField="1" numFmtId="1" showAll="0">
      <items count="3">
        <item h="1" x="1"/>
        <item x="0"/>
        <item t="default"/>
      </items>
    </pivotField>
    <pivotField axis="axisRow" numFmtId="1" showAll="0">
      <items count="5">
        <item x="3"/>
        <item x="0"/>
        <item x="1"/>
        <item x="2"/>
        <item t="default"/>
      </items>
    </pivotField>
    <pivotField dataField="1" showAll="0" sumSubtotal="1">
      <items count="5">
        <item x="2"/>
        <item x="1"/>
        <item x="0"/>
        <item x="3"/>
        <item t="sum"/>
      </items>
    </pivotField>
    <pivotField dataField="1" showAll="0"/>
    <pivotField dataField="1" showAll="0"/>
    <pivotField dataField="1"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x="5"/>
        <item t="default"/>
      </items>
    </pivotField>
    <pivotField showAll="0">
      <items count="129">
        <item sd="0" x="0"/>
        <item h="1"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x="126"/>
        <item x="127"/>
        <item t="default"/>
      </items>
    </pivotField>
  </pivotFields>
  <rowFields count="2">
    <field x="6"/>
    <field x="7"/>
  </rowFields>
  <rowItems count="5">
    <i>
      <x v="1"/>
    </i>
    <i r="1">
      <x v="1"/>
    </i>
    <i r="1">
      <x v="2"/>
    </i>
    <i r="1">
      <x v="3"/>
    </i>
    <i t="grand">
      <x/>
    </i>
  </rowItems>
  <colFields count="2">
    <field x="1"/>
    <field x="-2"/>
  </colFields>
  <colItems count="27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t="grand">
      <x/>
    </i>
    <i t="grand" i="1">
      <x/>
    </i>
    <i t="grand" i="2">
      <x/>
    </i>
    <i t="grand" i="3">
      <x/>
    </i>
    <i t="grand" i="4">
      <x/>
    </i>
    <i t="grand" i="5">
      <x/>
    </i>
    <i t="grand" i="6">
      <x/>
    </i>
    <i t="grand" i="7">
      <x/>
    </i>
    <i t="grand" i="8">
      <x/>
    </i>
  </colItems>
  <dataFields count="9">
    <dataField name="Сумма по полю Смена 1" fld="2" baseField="14" baseItem="1"/>
    <dataField name="Сумма по полю Смена 2" fld="3" baseField="14" baseItem="1"/>
    <dataField name="Сумма по полю Смена 3" fld="4" baseField="14" baseItem="1"/>
    <dataField name="Сумма по полю Смена 4" fld="5" baseField="14" baseItem="1"/>
    <dataField name="Сумма по полю Смена 1 предв" fld="8" baseField="6" baseItem="1"/>
    <dataField name="Сумма по полю Смена 2 предв" fld="9" baseField="6" baseItem="1"/>
    <dataField name="Сумма по полю Смена 3 предв" fld="10" baseField="6" baseItem="1"/>
    <dataField name="Сумма по полю Смена 4 предв" fld="11" baseField="6" baseItem="1"/>
    <dataField name="Сумма по полю Год" fld="6" baseField="0" baseItem="0" numFmtId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500549D-CE3C-4E03-87ED-07EB2A6CF0E6}" name="Таблица257" displayName="Таблица257" ref="A2:L11" totalsRowShown="0" dataDxfId="26" headerRowBorderDxfId="27" tableBorderDxfId="25" totalsRowBorderDxfId="24">
  <autoFilter ref="A2:L11" xr:uid="{00000000-0009-0000-0100-000004000000}"/>
  <tableColumns count="12">
    <tableColumn id="1" xr3:uid="{C57257F8-13AA-46B2-9D78-C301A4B317AC}" name="Дата" dataDxfId="23">
      <calculatedColumnFormula>'План покраска (2)'!B339</calculatedColumnFormula>
    </tableColumn>
    <tableColumn id="2" xr3:uid="{08DDA357-D22E-406A-B5A8-9A2C90F28757}" name="Покр" dataDxfId="22"/>
    <tableColumn id="3" xr3:uid="{7F7AF388-505C-43F6-9943-9EA52BD809DF}" name="Смена 1" dataDxfId="21">
      <calculatedColumnFormula>'План покраска для мотивации'!$D3/VLOOKUP($A3,Таблица1[],6)*VLOOKUP($A3,Таблица1[],2)</calculatedColumnFormula>
    </tableColumn>
    <tableColumn id="4" xr3:uid="{57547D7E-C4D9-491E-B486-B44038B86357}" name="Смена 2" dataDxfId="20">
      <calculatedColumnFormula>'План покраска для мотивации'!$D3/VLOOKUP($A3,Таблица1[],6)*VLOOKUP($A3,Таблица1[],3)</calculatedColumnFormula>
    </tableColumn>
    <tableColumn id="5" xr3:uid="{8010E606-F0CD-4263-A3DB-83E8E8A0524E}" name="Смена 3" dataDxfId="19">
      <calculatedColumnFormula>'План покраска для мотивации'!$D3/VLOOKUP($A3,Таблица1[],6)*VLOOKUP($A3,Таблица1[],4)</calculatedColumnFormula>
    </tableColumn>
    <tableColumn id="6" xr3:uid="{511E8080-CEA6-497C-B3AD-01567093C6ED}" name="Смена 4" dataDxfId="18">
      <calculatedColumnFormula>'План покраска для мотивации'!$D3/VLOOKUP($A3,Таблица1[],6)*VLOOKUP($A3,Таблица1[],5)</calculatedColumnFormula>
    </tableColumn>
    <tableColumn id="7" xr3:uid="{66956230-8FB2-420E-8D93-868E0EE6A3D0}" name="Год" dataDxfId="17">
      <calculatedColumnFormula>YEAR(Таблица257[[#This Row],[Дата]])</calculatedColumnFormula>
    </tableColumn>
    <tableColumn id="8" xr3:uid="{376BF93A-09B9-4683-B2CE-466C024B071A}" name="Месяц" dataDxfId="16">
      <calculatedColumnFormula>MONTH(Таблица257[[#This Row],[Дата]])</calculatedColumnFormula>
    </tableColumn>
    <tableColumn id="9" xr3:uid="{572D630F-6EFD-4F9E-A7BF-E57B2BF57449}" name="Смена 1 предв" dataDxfId="15">
      <calculatedColumnFormula>'План покраска для мотивации'!$D5/VLOOKUP($A3,Таблица1[],6)*VLOOKUP($A3,Таблица1[],2)</calculatedColumnFormula>
    </tableColumn>
    <tableColumn id="10" xr3:uid="{A77FF1C0-1A59-4496-AC93-1DF59B0E8EA8}" name="Смена 2 предв" dataDxfId="14">
      <calculatedColumnFormula>'План покраска для мотивации'!$D5/VLOOKUP($A3,Таблица1[],6)*VLOOKUP($A3,Таблица1[],3)</calculatedColumnFormula>
    </tableColumn>
    <tableColumn id="11" xr3:uid="{2682340F-E6F8-45F3-A6A4-96355CF2AF09}" name="Смена 3 предв" dataDxfId="13">
      <calculatedColumnFormula>'План покраска для мотивации'!$D5/VLOOKUP($A3,Таблица1[],6)*VLOOKUP($A3,Таблица1[],4)</calculatedColumnFormula>
    </tableColumn>
    <tableColumn id="12" xr3:uid="{1C0DB76B-B21C-4E79-A641-F7E73F891881}" name="Смена 4 предв" dataDxfId="12">
      <calculatedColumnFormula>'План покраска для мотивации'!$D5/VLOOKUP($A3,Таблица1[],6)*VLOOKUP($A3,Таблица1[],5)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Таблица1" displayName="Таблица1" ref="A2:F84" totalsRowShown="0">
  <autoFilter ref="A2:F84" xr:uid="{00000000-0009-0000-0100-000001000000}"/>
  <sortState xmlns:xlrd2="http://schemas.microsoft.com/office/spreadsheetml/2017/richdata2" ref="A3:F26">
    <sortCondition ref="A2:A26"/>
  </sortState>
  <tableColumns count="6">
    <tableColumn id="1" xr3:uid="{00000000-0010-0000-0200-000001000000}" name="Дата" dataDxfId="11"/>
    <tableColumn id="2" xr3:uid="{00000000-0010-0000-0200-000002000000}" name="Смена 1" dataDxfId="10"/>
    <tableColumn id="3" xr3:uid="{00000000-0010-0000-0200-000003000000}" name="Смена 2" dataDxfId="9"/>
    <tableColumn id="4" xr3:uid="{00000000-0010-0000-0200-000004000000}" name="Смена 3" dataDxfId="8"/>
    <tableColumn id="5" xr3:uid="{00000000-0010-0000-0200-000005000000}" name="Смена 4" dataDxfId="7"/>
    <tableColumn id="6" xr3:uid="{00000000-0010-0000-0200-000006000000}" name="Всего смен" dataDxfId="6">
      <calculatedColumnFormula>SUM(Таблица1[[#This Row],[Смена 1]:[Смена 4]])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Таблица16" displayName="Таблица16" ref="I2:N84" totalsRowShown="0">
  <autoFilter ref="I2:N84" xr:uid="{00000000-0009-0000-0100-000005000000}"/>
  <sortState xmlns:xlrd2="http://schemas.microsoft.com/office/spreadsheetml/2017/richdata2" ref="I3:N26">
    <sortCondition ref="I2:I26"/>
  </sortState>
  <tableColumns count="6">
    <tableColumn id="1" xr3:uid="{00000000-0010-0000-0300-000001000000}" name="Дата" dataDxfId="5"/>
    <tableColumn id="2" xr3:uid="{00000000-0010-0000-0300-000002000000}" name="Смена 1 УП" dataDxfId="4"/>
    <tableColumn id="3" xr3:uid="{00000000-0010-0000-0300-000003000000}" name="Смена 2 УП" dataDxfId="3"/>
    <tableColumn id="4" xr3:uid="{00000000-0010-0000-0300-000004000000}" name="Смена 3 УП" dataDxfId="2"/>
    <tableColumn id="5" xr3:uid="{00000000-0010-0000-0300-000005000000}" name="Смена 4 УП" dataDxfId="1"/>
    <tableColumn id="6" xr3:uid="{00000000-0010-0000-0300-000006000000}" name="Всего смен" dataDxfId="0">
      <calculatedColumnFormula>SUM(Таблица16[[#This Row],[Смена 1 УП]:[Смена 4 УП]])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8C4F7-3DA8-4A6D-986A-48623A981FB9}">
  <dimension ref="A1:G6"/>
  <sheetViews>
    <sheetView workbookViewId="0">
      <pane ySplit="2" topLeftCell="A3" activePane="bottomLeft" state="frozen"/>
      <selection pane="bottomLeft" activeCell="E5" sqref="E5"/>
    </sheetView>
  </sheetViews>
  <sheetFormatPr defaultRowHeight="15" x14ac:dyDescent="0.25"/>
  <cols>
    <col min="1" max="1" width="8.85546875" style="3"/>
    <col min="2" max="2" width="23.42578125" style="3" customWidth="1"/>
    <col min="3" max="3" width="20.7109375" style="3" customWidth="1"/>
    <col min="4" max="4" width="17.5703125" style="21" customWidth="1"/>
    <col min="5" max="5" width="15.7109375" style="21" customWidth="1"/>
    <col min="6" max="6" width="25" style="34" customWidth="1"/>
    <col min="7" max="7" width="17.7109375" customWidth="1"/>
    <col min="8" max="8" width="13.5703125" customWidth="1"/>
    <col min="11" max="11" width="11.7109375" customWidth="1"/>
    <col min="12" max="12" width="11.5703125" customWidth="1"/>
  </cols>
  <sheetData>
    <row r="1" spans="1:7" x14ac:dyDescent="0.25">
      <c r="D1" s="32" t="s">
        <v>28</v>
      </c>
      <c r="E1" s="32" t="s">
        <v>41</v>
      </c>
    </row>
    <row r="2" spans="1:7" s="1" customFormat="1" ht="48.75" customHeight="1" x14ac:dyDescent="0.25">
      <c r="A2" s="12" t="s">
        <v>6</v>
      </c>
      <c r="B2" s="12" t="s">
        <v>8</v>
      </c>
      <c r="C2" s="12" t="s">
        <v>7</v>
      </c>
      <c r="D2" s="37" t="s">
        <v>5</v>
      </c>
      <c r="E2" s="37" t="s">
        <v>28</v>
      </c>
      <c r="F2" s="33" t="s">
        <v>9</v>
      </c>
    </row>
    <row r="3" spans="1:7" s="1" customFormat="1" ht="20.45" customHeight="1" x14ac:dyDescent="0.25">
      <c r="A3" s="3">
        <v>8</v>
      </c>
      <c r="B3" s="6">
        <f t="shared" ref="B3:B4" si="0">DATE(2025,A3,1)</f>
        <v>45870</v>
      </c>
      <c r="C3" s="3" t="s">
        <v>48</v>
      </c>
      <c r="D3" s="31">
        <f>[1]Август!$BC$131</f>
        <v>399.22333379999998</v>
      </c>
      <c r="E3" s="31">
        <f>[1]Август!$BA$133</f>
        <v>500</v>
      </c>
      <c r="F3" s="41">
        <f>SUM(D3:D4)</f>
        <v>684.4333337999999</v>
      </c>
      <c r="G3" s="41">
        <f>SUM(E3:E4)</f>
        <v>700</v>
      </c>
    </row>
    <row r="4" spans="1:7" s="1" customFormat="1" ht="19.899999999999999" customHeight="1" x14ac:dyDescent="0.25">
      <c r="A4" s="3">
        <v>8</v>
      </c>
      <c r="B4" s="6">
        <f t="shared" si="0"/>
        <v>45870</v>
      </c>
      <c r="C4" s="3" t="s">
        <v>49</v>
      </c>
      <c r="D4" s="31">
        <f>[1]Август!$BK$131</f>
        <v>285.20999999999998</v>
      </c>
      <c r="E4" s="31">
        <f>[1]Август!$BI$133</f>
        <v>200</v>
      </c>
      <c r="F4" s="41"/>
      <c r="G4" s="41"/>
    </row>
    <row r="5" spans="1:7" x14ac:dyDescent="0.25">
      <c r="A5" s="3">
        <v>9</v>
      </c>
      <c r="B5" s="6">
        <f t="shared" ref="B5:B6" si="1">DATE(2025,A5,1)</f>
        <v>45901</v>
      </c>
      <c r="C5" s="3" t="s">
        <v>48</v>
      </c>
      <c r="D5" s="31">
        <f>[1]Сентябрь!$BC$131</f>
        <v>692.38842444700913</v>
      </c>
      <c r="E5" s="31">
        <f>[1]Сентябрь!$BA$133</f>
        <v>550</v>
      </c>
      <c r="F5" s="41">
        <f>SUM(D5:D6)</f>
        <v>728.41245049804161</v>
      </c>
      <c r="G5" s="41">
        <f>SUM(E5:E6)</f>
        <v>700</v>
      </c>
    </row>
    <row r="6" spans="1:7" x14ac:dyDescent="0.25">
      <c r="A6" s="3">
        <v>9</v>
      </c>
      <c r="B6" s="6">
        <f t="shared" si="1"/>
        <v>45901</v>
      </c>
      <c r="C6" s="3" t="s">
        <v>49</v>
      </c>
      <c r="D6" s="31">
        <f>[1]Сентябрь!$BK$131</f>
        <v>36.024026051032536</v>
      </c>
      <c r="E6" s="31">
        <f>[1]Сентябрь!$BI$133</f>
        <v>150</v>
      </c>
      <c r="F6" s="41"/>
      <c r="G6" s="41"/>
    </row>
  </sheetData>
  <mergeCells count="4">
    <mergeCell ref="F5:F6"/>
    <mergeCell ref="G5:G6"/>
    <mergeCell ref="F3:F4"/>
    <mergeCell ref="G3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4EEF4-F4E1-4522-93FC-86530F35D9E2}">
  <dimension ref="A2:AO21"/>
  <sheetViews>
    <sheetView tabSelected="1" zoomScale="70" zoomScaleNormal="70" workbookViewId="0">
      <selection activeCell="M17" sqref="M17"/>
    </sheetView>
  </sheetViews>
  <sheetFormatPr defaultRowHeight="15" x14ac:dyDescent="0.25"/>
  <cols>
    <col min="1" max="1" width="21.140625" style="3" customWidth="1"/>
    <col min="2" max="2" width="22.85546875" style="4" customWidth="1"/>
    <col min="3" max="3" width="11.28515625" style="5" customWidth="1"/>
    <col min="4" max="4" width="12.85546875" style="4" customWidth="1"/>
    <col min="5" max="5" width="12.85546875" style="5" customWidth="1"/>
    <col min="6" max="6" width="12.140625" customWidth="1"/>
    <col min="7" max="7" width="10.42578125" style="27" customWidth="1"/>
    <col min="8" max="8" width="14.28515625" style="27" customWidth="1"/>
    <col min="9" max="9" width="23.7109375" bestFit="1" customWidth="1"/>
    <col min="10" max="10" width="17.28515625" bestFit="1" customWidth="1"/>
    <col min="11" max="13" width="23.7109375" bestFit="1" customWidth="1"/>
    <col min="14" max="14" width="18.28515625" bestFit="1" customWidth="1"/>
    <col min="15" max="18" width="23.7109375" bestFit="1" customWidth="1"/>
    <col min="19" max="22" width="30.140625" bestFit="1" customWidth="1"/>
    <col min="23" max="23" width="19.42578125" bestFit="1" customWidth="1"/>
    <col min="24" max="27" width="23.7109375" bestFit="1" customWidth="1"/>
    <col min="28" max="31" width="30.140625" bestFit="1" customWidth="1"/>
    <col min="32" max="32" width="19.42578125" bestFit="1" customWidth="1"/>
    <col min="33" max="36" width="28.42578125" bestFit="1" customWidth="1"/>
    <col min="37" max="40" width="34.85546875" bestFit="1" customWidth="1"/>
    <col min="41" max="41" width="24.140625" bestFit="1" customWidth="1"/>
    <col min="42" max="42" width="33.85546875" bestFit="1" customWidth="1"/>
    <col min="43" max="46" width="23.140625" bestFit="1" customWidth="1"/>
    <col min="47" max="49" width="33.85546875" bestFit="1" customWidth="1"/>
    <col min="50" max="53" width="27.28515625" bestFit="1" customWidth="1"/>
    <col min="54" max="56" width="38" bestFit="1" customWidth="1"/>
    <col min="57" max="60" width="27.7109375" bestFit="1" customWidth="1"/>
    <col min="61" max="63" width="38.5703125" bestFit="1" customWidth="1"/>
    <col min="64" max="66" width="28.5703125" bestFit="1" customWidth="1"/>
    <col min="67" max="68" width="39.140625" bestFit="1" customWidth="1"/>
    <col min="69" max="72" width="27.28515625" bestFit="1" customWidth="1"/>
    <col min="73" max="74" width="38" bestFit="1" customWidth="1"/>
    <col min="75" max="78" width="27.7109375" bestFit="1" customWidth="1"/>
    <col min="79" max="80" width="38.5703125" bestFit="1" customWidth="1"/>
    <col min="81" max="83" width="27.28515625" bestFit="1" customWidth="1"/>
    <col min="84" max="84" width="38" bestFit="1" customWidth="1"/>
    <col min="85" max="88" width="27.7109375" bestFit="1" customWidth="1"/>
    <col min="89" max="89" width="38.5703125" bestFit="1" customWidth="1"/>
    <col min="90" max="90" width="27.7109375" bestFit="1" customWidth="1"/>
    <col min="91" max="92" width="23.140625" bestFit="1" customWidth="1"/>
    <col min="93" max="96" width="29.42578125" bestFit="1" customWidth="1"/>
    <col min="97" max="100" width="23.140625" bestFit="1" customWidth="1"/>
    <col min="101" max="104" width="29.42578125" bestFit="1" customWidth="1"/>
    <col min="105" max="108" width="23.140625" bestFit="1" customWidth="1"/>
    <col min="109" max="112" width="29.42578125" bestFit="1" customWidth="1"/>
    <col min="113" max="116" width="23.140625" bestFit="1" customWidth="1"/>
    <col min="117" max="120" width="29.42578125" bestFit="1" customWidth="1"/>
    <col min="121" max="124" width="23.140625" bestFit="1" customWidth="1"/>
    <col min="125" max="128" width="29.42578125" bestFit="1" customWidth="1"/>
    <col min="129" max="132" width="23.140625" bestFit="1" customWidth="1"/>
    <col min="133" max="136" width="29.42578125" bestFit="1" customWidth="1"/>
    <col min="137" max="140" width="27.7109375" bestFit="1" customWidth="1"/>
    <col min="141" max="144" width="34.140625" bestFit="1" customWidth="1"/>
  </cols>
  <sheetData>
    <row r="2" spans="1:41" x14ac:dyDescent="0.25">
      <c r="A2" s="23" t="s">
        <v>8</v>
      </c>
      <c r="B2" s="8" t="s">
        <v>52</v>
      </c>
      <c r="C2" s="9" t="s">
        <v>10</v>
      </c>
      <c r="D2" s="10" t="s">
        <v>11</v>
      </c>
      <c r="E2" s="9" t="s">
        <v>12</v>
      </c>
      <c r="F2" s="11" t="s">
        <v>13</v>
      </c>
      <c r="G2" s="25" t="s">
        <v>26</v>
      </c>
      <c r="H2" s="25" t="s">
        <v>6</v>
      </c>
      <c r="I2" s="9" t="s">
        <v>29</v>
      </c>
      <c r="J2" s="10" t="s">
        <v>30</v>
      </c>
      <c r="K2" s="9" t="s">
        <v>31</v>
      </c>
      <c r="L2" s="11" t="s">
        <v>32</v>
      </c>
      <c r="O2" s="22" t="s">
        <v>18</v>
      </c>
    </row>
    <row r="3" spans="1:41" x14ac:dyDescent="0.25">
      <c r="A3" s="6">
        <f>'План покраска (2)'!B339</f>
        <v>45901</v>
      </c>
      <c r="B3" s="3" t="s">
        <v>48</v>
      </c>
      <c r="C3" s="4">
        <f>'План покраска для мотивации'!$D5/VLOOKUP($A3,Таблица1[],6)*VLOOKUP($A3,Таблица1[],2)</f>
        <v>173.09710611175228</v>
      </c>
      <c r="D3" s="4">
        <f>'План покраска для мотивации'!$D5/VLOOKUP($A3,Таблица1[],6)*VLOOKUP($A3,Таблица1[],3)</f>
        <v>173.09710611175228</v>
      </c>
      <c r="E3" s="4">
        <f>'План покраска для мотивации'!$D5/VLOOKUP($A3,Таблица1[],6)*VLOOKUP($A3,Таблица1[],4)</f>
        <v>173.09710611175228</v>
      </c>
      <c r="F3" s="7">
        <f>'План покраска для мотивации'!$D5/VLOOKUP($A3,Таблица1[],6)*VLOOKUP($A3,Таблица1[],5)</f>
        <v>173.09710611175228</v>
      </c>
      <c r="G3" s="26">
        <f>YEAR(Таблица257[[#This Row],[Дата]])</f>
        <v>2025</v>
      </c>
      <c r="H3" s="26">
        <f>MONTH(Таблица257[[#This Row],[Дата]])</f>
        <v>9</v>
      </c>
      <c r="I3" s="28">
        <f>'План покраска для мотивации'!$D5/VLOOKUP($A3,Таблица1[],6)*VLOOKUP($A3,Таблица1[],2)</f>
        <v>173.09710611175228</v>
      </c>
      <c r="J3" s="28">
        <f>'План покраска для мотивации'!$D5/VLOOKUP($A3,Таблица1[],6)*VLOOKUP($A3,Таблица1[],3)</f>
        <v>173.09710611175228</v>
      </c>
      <c r="K3" s="28">
        <f>'План покраска для мотивации'!$D5/VLOOKUP($A3,Таблица1[],6)*VLOOKUP($A3,Таблица1[],4)</f>
        <v>173.09710611175228</v>
      </c>
      <c r="L3" s="28">
        <f>'План покраска для мотивации'!$D5/VLOOKUP($A3,Таблица1[],6)*VLOOKUP($A3,Таблица1[],5)</f>
        <v>173.09710611175228</v>
      </c>
      <c r="O3" t="s">
        <v>48</v>
      </c>
      <c r="X3" t="s">
        <v>49</v>
      </c>
      <c r="AG3" t="s">
        <v>19</v>
      </c>
      <c r="AH3" t="s">
        <v>20</v>
      </c>
      <c r="AI3" t="s">
        <v>22</v>
      </c>
      <c r="AJ3" t="s">
        <v>24</v>
      </c>
      <c r="AK3" t="s">
        <v>33</v>
      </c>
      <c r="AL3" t="s">
        <v>35</v>
      </c>
      <c r="AM3" t="s">
        <v>37</v>
      </c>
      <c r="AN3" t="s">
        <v>39</v>
      </c>
      <c r="AO3" t="s">
        <v>50</v>
      </c>
    </row>
    <row r="4" spans="1:41" x14ac:dyDescent="0.25">
      <c r="A4" s="6">
        <f>'План покраска (2)'!B340</f>
        <v>45901</v>
      </c>
      <c r="B4" s="35" t="s">
        <v>49</v>
      </c>
      <c r="C4" s="4">
        <f>'План покраска для мотивации'!$D6/VLOOKUP($A4,Таблица1[],6)*VLOOKUP($A4,Таблица1[],2)</f>
        <v>9.0060065127581339</v>
      </c>
      <c r="D4" s="4">
        <f>'План покраска для мотивации'!$D6/VLOOKUP($A4,Таблица1[],6)*VLOOKUP($A4,Таблица1[],3)</f>
        <v>9.0060065127581339</v>
      </c>
      <c r="E4" s="4">
        <f>'План покраска для мотивации'!$D6/VLOOKUP($A4,Таблица1[],6)*VLOOKUP($A4,Таблица1[],4)</f>
        <v>9.0060065127581339</v>
      </c>
      <c r="F4" s="7">
        <f>'План покраска для мотивации'!$D6/VLOOKUP($A4,Таблица1[],6)*VLOOKUP($A4,Таблица1[],5)</f>
        <v>9.0060065127581339</v>
      </c>
      <c r="G4" s="26">
        <f>YEAR(Таблица257[[#This Row],[Дата]])</f>
        <v>2025</v>
      </c>
      <c r="H4" s="26">
        <f>MONTH(Таблица257[[#This Row],[Дата]])</f>
        <v>9</v>
      </c>
      <c r="I4" s="28">
        <f>'План покраска для мотивации'!$D6/VLOOKUP($A4,Таблица1[],6)*VLOOKUP($A4,Таблица1[],2)</f>
        <v>9.0060065127581339</v>
      </c>
      <c r="J4" s="28">
        <f>'План покраска для мотивации'!$D6/VLOOKUP($A4,Таблица1[],6)*VLOOKUP($A4,Таблица1[],3)</f>
        <v>9.0060065127581339</v>
      </c>
      <c r="K4" s="28">
        <f>'План покраска для мотивации'!$D6/VLOOKUP($A4,Таблица1[],6)*VLOOKUP($A4,Таблица1[],4)</f>
        <v>9.0060065127581339</v>
      </c>
      <c r="L4" s="28">
        <f>'План покраска для мотивации'!$D6/VLOOKUP($A4,Таблица1[],6)*VLOOKUP($A4,Таблица1[],5)</f>
        <v>9.0060065127581339</v>
      </c>
      <c r="N4" s="22" t="s">
        <v>15</v>
      </c>
      <c r="O4" t="s">
        <v>17</v>
      </c>
      <c r="P4" t="s">
        <v>21</v>
      </c>
      <c r="Q4" t="s">
        <v>23</v>
      </c>
      <c r="R4" t="s">
        <v>25</v>
      </c>
      <c r="S4" t="s">
        <v>34</v>
      </c>
      <c r="T4" t="s">
        <v>36</v>
      </c>
      <c r="U4" t="s">
        <v>38</v>
      </c>
      <c r="V4" t="s">
        <v>40</v>
      </c>
      <c r="W4" t="s">
        <v>51</v>
      </c>
      <c r="X4" t="s">
        <v>17</v>
      </c>
      <c r="Y4" t="s">
        <v>21</v>
      </c>
      <c r="Z4" t="s">
        <v>23</v>
      </c>
      <c r="AA4" t="s">
        <v>25</v>
      </c>
      <c r="AB4" t="s">
        <v>34</v>
      </c>
      <c r="AC4" t="s">
        <v>36</v>
      </c>
      <c r="AD4" t="s">
        <v>38</v>
      </c>
      <c r="AE4" t="s">
        <v>40</v>
      </c>
      <c r="AF4" t="s">
        <v>51</v>
      </c>
    </row>
    <row r="5" spans="1:41" x14ac:dyDescent="0.25">
      <c r="A5" s="6">
        <f>'План покраска (2)'!B341</f>
        <v>45931</v>
      </c>
      <c r="B5" s="3" t="s">
        <v>48</v>
      </c>
      <c r="C5" s="4">
        <f>'План покраска для мотивации'!$D7/VLOOKUP($A5,Таблица1[],6)*VLOOKUP($A5,Таблица1[],2)</f>
        <v>0</v>
      </c>
      <c r="D5" s="4">
        <f>'План покраска для мотивации'!$D7/VLOOKUP($A5,Таблица1[],6)*VLOOKUP($A5,Таблица1[],3)</f>
        <v>0</v>
      </c>
      <c r="E5" s="4">
        <f>'План покраска для мотивации'!$D7/VLOOKUP($A5,Таблица1[],6)*VLOOKUP($A5,Таблица1[],4)</f>
        <v>0</v>
      </c>
      <c r="F5" s="7">
        <f>'План покраска для мотивации'!$D7/VLOOKUP($A5,Таблица1[],6)*VLOOKUP($A5,Таблица1[],5)</f>
        <v>0</v>
      </c>
      <c r="G5" s="26">
        <f>YEAR(Таблица257[[#This Row],[Дата]])</f>
        <v>2025</v>
      </c>
      <c r="H5" s="26">
        <f>MONTH(Таблица257[[#This Row],[Дата]])</f>
        <v>10</v>
      </c>
      <c r="I5" s="28">
        <f>'План покраска для мотивации'!$D7/VLOOKUP($A5,Таблица1[],6)*VLOOKUP($A5,Таблица1[],2)</f>
        <v>0</v>
      </c>
      <c r="J5" s="28">
        <f>'План покраска для мотивации'!$D7/VLOOKUP($A5,Таблица1[],6)*VLOOKUP($A5,Таблица1[],3)</f>
        <v>0</v>
      </c>
      <c r="K5" s="28">
        <f>'План покраска для мотивации'!$D7/VLOOKUP($A5,Таблица1[],6)*VLOOKUP($A5,Таблица1[],4)</f>
        <v>0</v>
      </c>
      <c r="L5" s="28">
        <f>'План покраска для мотивации'!$D7/VLOOKUP($A5,Таблица1[],6)*VLOOKUP($A5,Таблица1[],5)</f>
        <v>0</v>
      </c>
      <c r="N5" s="40">
        <v>2025</v>
      </c>
      <c r="O5" s="44">
        <v>173.09710611175228</v>
      </c>
      <c r="P5" s="44">
        <v>173.09710611175228</v>
      </c>
      <c r="Q5" s="44">
        <v>173.09710611175228</v>
      </c>
      <c r="R5" s="44">
        <v>173.09710611175228</v>
      </c>
      <c r="S5" s="44">
        <v>173.09710611175228</v>
      </c>
      <c r="T5" s="44">
        <v>173.09710611175228</v>
      </c>
      <c r="U5" s="44">
        <v>173.09710611175228</v>
      </c>
      <c r="V5" s="44">
        <v>173.09710611175228</v>
      </c>
      <c r="W5" s="27">
        <v>6075</v>
      </c>
      <c r="X5" s="44">
        <v>9.0060065127581339</v>
      </c>
      <c r="Y5" s="44">
        <v>9.0060065127581339</v>
      </c>
      <c r="Z5" s="44">
        <v>9.0060065127581339</v>
      </c>
      <c r="AA5" s="44">
        <v>9.0060065127581339</v>
      </c>
      <c r="AB5" s="44">
        <v>9.0060065127581339</v>
      </c>
      <c r="AC5" s="44">
        <v>9.0060065127581339</v>
      </c>
      <c r="AD5" s="44">
        <v>9.0060065127581339</v>
      </c>
      <c r="AE5" s="44">
        <v>9.0060065127581339</v>
      </c>
      <c r="AF5" s="27">
        <v>6075</v>
      </c>
      <c r="AG5" s="44">
        <v>182.1031126245104</v>
      </c>
      <c r="AH5" s="44">
        <v>182.1031126245104</v>
      </c>
      <c r="AI5" s="44">
        <v>182.1031126245104</v>
      </c>
      <c r="AJ5" s="44">
        <v>182.1031126245104</v>
      </c>
      <c r="AK5" s="44">
        <v>182.1031126245104</v>
      </c>
      <c r="AL5" s="44">
        <v>182.1031126245104</v>
      </c>
      <c r="AM5" s="44">
        <v>182.1031126245104</v>
      </c>
      <c r="AN5" s="44">
        <v>182.1031126245104</v>
      </c>
      <c r="AO5" s="27">
        <v>12150</v>
      </c>
    </row>
    <row r="6" spans="1:41" x14ac:dyDescent="0.25">
      <c r="A6" s="6">
        <f>'План покраска (2)'!B342</f>
        <v>45931</v>
      </c>
      <c r="B6" s="35" t="s">
        <v>49</v>
      </c>
      <c r="C6" s="4">
        <f>'План покраска для мотивации'!$D8/VLOOKUP($A6,Таблица1[],6)*VLOOKUP($A6,Таблица1[],2)</f>
        <v>0</v>
      </c>
      <c r="D6" s="4">
        <f>'План покраска для мотивации'!$D8/VLOOKUP($A6,Таблица1[],6)*VLOOKUP($A6,Таблица1[],3)</f>
        <v>0</v>
      </c>
      <c r="E6" s="4">
        <f>'План покраска для мотивации'!$D8/VLOOKUP($A6,Таблица1[],6)*VLOOKUP($A6,Таблица1[],4)</f>
        <v>0</v>
      </c>
      <c r="F6" s="7">
        <f>'План покраска для мотивации'!$D8/VLOOKUP($A6,Таблица1[],6)*VLOOKUP($A6,Таблица1[],5)</f>
        <v>0</v>
      </c>
      <c r="G6" s="26">
        <f>YEAR(Таблица257[[#This Row],[Дата]])</f>
        <v>2025</v>
      </c>
      <c r="H6" s="26">
        <f>MONTH(Таблица257[[#This Row],[Дата]])</f>
        <v>10</v>
      </c>
      <c r="I6" s="28">
        <f>'План покраска для мотивации'!$D8/VLOOKUP($A6,Таблица1[],6)*VLOOKUP($A6,Таблица1[],2)</f>
        <v>0</v>
      </c>
      <c r="J6" s="28">
        <f>'План покраска для мотивации'!$D8/VLOOKUP($A6,Таблица1[],6)*VLOOKUP($A6,Таблица1[],3)</f>
        <v>0</v>
      </c>
      <c r="K6" s="28">
        <f>'План покраска для мотивации'!$D8/VLOOKUP($A6,Таблица1[],6)*VLOOKUP($A6,Таблица1[],4)</f>
        <v>0</v>
      </c>
      <c r="L6" s="28">
        <f>'План покраска для мотивации'!$D8/VLOOKUP($A6,Таблица1[],6)*VLOOKUP($A6,Таблица1[],5)</f>
        <v>0</v>
      </c>
      <c r="N6" s="45">
        <v>9</v>
      </c>
      <c r="O6" s="44">
        <v>173.09710611175228</v>
      </c>
      <c r="P6" s="44">
        <v>173.09710611175228</v>
      </c>
      <c r="Q6" s="44">
        <v>173.09710611175228</v>
      </c>
      <c r="R6" s="44">
        <v>173.09710611175228</v>
      </c>
      <c r="S6" s="44">
        <v>173.09710611175228</v>
      </c>
      <c r="T6" s="44">
        <v>173.09710611175228</v>
      </c>
      <c r="U6" s="44">
        <v>173.09710611175228</v>
      </c>
      <c r="V6" s="44">
        <v>173.09710611175228</v>
      </c>
      <c r="W6" s="27">
        <v>2025</v>
      </c>
      <c r="X6" s="44">
        <v>9.0060065127581339</v>
      </c>
      <c r="Y6" s="44">
        <v>9.0060065127581339</v>
      </c>
      <c r="Z6" s="44">
        <v>9.0060065127581339</v>
      </c>
      <c r="AA6" s="44">
        <v>9.0060065127581339</v>
      </c>
      <c r="AB6" s="44">
        <v>9.0060065127581339</v>
      </c>
      <c r="AC6" s="44">
        <v>9.0060065127581339</v>
      </c>
      <c r="AD6" s="44">
        <v>9.0060065127581339</v>
      </c>
      <c r="AE6" s="44">
        <v>9.0060065127581339</v>
      </c>
      <c r="AF6" s="27">
        <v>2025</v>
      </c>
      <c r="AG6" s="44">
        <v>182.1031126245104</v>
      </c>
      <c r="AH6" s="44">
        <v>182.1031126245104</v>
      </c>
      <c r="AI6" s="44">
        <v>182.1031126245104</v>
      </c>
      <c r="AJ6" s="44">
        <v>182.1031126245104</v>
      </c>
      <c r="AK6" s="44">
        <v>182.1031126245104</v>
      </c>
      <c r="AL6" s="44">
        <v>182.1031126245104</v>
      </c>
      <c r="AM6" s="44">
        <v>182.1031126245104</v>
      </c>
      <c r="AN6" s="44">
        <v>182.1031126245104</v>
      </c>
      <c r="AO6" s="27">
        <v>4050</v>
      </c>
    </row>
    <row r="7" spans="1:41" x14ac:dyDescent="0.25">
      <c r="A7" s="6">
        <f>'План покраска (2)'!B343</f>
        <v>45962</v>
      </c>
      <c r="B7" s="3" t="s">
        <v>48</v>
      </c>
      <c r="C7" s="4">
        <f>'План покраска для мотивации'!$D9/VLOOKUP($A7,Таблица1[],6)*VLOOKUP($A7,Таблица1[],2)</f>
        <v>0</v>
      </c>
      <c r="D7" s="4">
        <f>'План покраска для мотивации'!$D9/VLOOKUP($A7,Таблица1[],6)*VLOOKUP($A7,Таблица1[],3)</f>
        <v>0</v>
      </c>
      <c r="E7" s="4">
        <f>'План покраска для мотивации'!$D9/VLOOKUP($A7,Таблица1[],6)*VLOOKUP($A7,Таблица1[],4)</f>
        <v>0</v>
      </c>
      <c r="F7" s="7">
        <f>'План покраска для мотивации'!$D9/VLOOKUP($A7,Таблица1[],6)*VLOOKUP($A7,Таблица1[],5)</f>
        <v>0</v>
      </c>
      <c r="G7" s="26">
        <f>YEAR(Таблица257[[#This Row],[Дата]])</f>
        <v>2025</v>
      </c>
      <c r="H7" s="26">
        <f>MONTH(Таблица257[[#This Row],[Дата]])</f>
        <v>11</v>
      </c>
      <c r="I7" s="28">
        <f>'План покраска для мотивации'!$D9/VLOOKUP($A7,Таблица1[],6)*VLOOKUP($A7,Таблица1[],2)</f>
        <v>0</v>
      </c>
      <c r="J7" s="28">
        <f>'План покраска для мотивации'!$D9/VLOOKUP($A7,Таблица1[],6)*VLOOKUP($A7,Таблица1[],3)</f>
        <v>0</v>
      </c>
      <c r="K7" s="28">
        <f>'План покраска для мотивации'!$D9/VLOOKUP($A7,Таблица1[],6)*VLOOKUP($A7,Таблица1[],4)</f>
        <v>0</v>
      </c>
      <c r="L7" s="28">
        <f>'План покраска для мотивации'!$D9/VLOOKUP($A7,Таблица1[],6)*VLOOKUP($A7,Таблица1[],5)</f>
        <v>0</v>
      </c>
      <c r="N7" s="45">
        <v>10</v>
      </c>
      <c r="O7" s="44">
        <v>0</v>
      </c>
      <c r="P7" s="44">
        <v>0</v>
      </c>
      <c r="Q7" s="44">
        <v>0</v>
      </c>
      <c r="R7" s="44">
        <v>0</v>
      </c>
      <c r="S7" s="44">
        <v>0</v>
      </c>
      <c r="T7" s="44">
        <v>0</v>
      </c>
      <c r="U7" s="44">
        <v>0</v>
      </c>
      <c r="V7" s="44">
        <v>0</v>
      </c>
      <c r="W7" s="27">
        <v>2025</v>
      </c>
      <c r="X7" s="44">
        <v>0</v>
      </c>
      <c r="Y7" s="44">
        <v>0</v>
      </c>
      <c r="Z7" s="44">
        <v>0</v>
      </c>
      <c r="AA7" s="44">
        <v>0</v>
      </c>
      <c r="AB7" s="44">
        <v>0</v>
      </c>
      <c r="AC7" s="44">
        <v>0</v>
      </c>
      <c r="AD7" s="44">
        <v>0</v>
      </c>
      <c r="AE7" s="44">
        <v>0</v>
      </c>
      <c r="AF7" s="27">
        <v>2025</v>
      </c>
      <c r="AG7" s="44">
        <v>0</v>
      </c>
      <c r="AH7" s="44">
        <v>0</v>
      </c>
      <c r="AI7" s="44">
        <v>0</v>
      </c>
      <c r="AJ7" s="44">
        <v>0</v>
      </c>
      <c r="AK7" s="44">
        <v>0</v>
      </c>
      <c r="AL7" s="44">
        <v>0</v>
      </c>
      <c r="AM7" s="44">
        <v>0</v>
      </c>
      <c r="AN7" s="44">
        <v>0</v>
      </c>
      <c r="AO7" s="27">
        <v>4050</v>
      </c>
    </row>
    <row r="8" spans="1:41" x14ac:dyDescent="0.25">
      <c r="A8" s="6">
        <f>'План покраска (2)'!B344</f>
        <v>45962</v>
      </c>
      <c r="B8" s="35" t="s">
        <v>49</v>
      </c>
      <c r="C8" s="4">
        <f>'План покраска для мотивации'!$D10/VLOOKUP($A8,Таблица1[],6)*VLOOKUP($A8,Таблица1[],2)</f>
        <v>0</v>
      </c>
      <c r="D8" s="4">
        <f>'План покраска для мотивации'!$D10/VLOOKUP($A8,Таблица1[],6)*VLOOKUP($A8,Таблица1[],3)</f>
        <v>0</v>
      </c>
      <c r="E8" s="4">
        <f>'План покраска для мотивации'!$D10/VLOOKUP($A8,Таблица1[],6)*VLOOKUP($A8,Таблица1[],4)</f>
        <v>0</v>
      </c>
      <c r="F8" s="7">
        <f>'План покраска для мотивации'!$D10/VLOOKUP($A8,Таблица1[],6)*VLOOKUP($A8,Таблица1[],5)</f>
        <v>0</v>
      </c>
      <c r="G8" s="26">
        <f>YEAR(Таблица257[[#This Row],[Дата]])</f>
        <v>2025</v>
      </c>
      <c r="H8" s="26">
        <f>MONTH(Таблица257[[#This Row],[Дата]])</f>
        <v>11</v>
      </c>
      <c r="I8" s="28">
        <f>'План покраска для мотивации'!$D10/VLOOKUP($A8,Таблица1[],6)*VLOOKUP($A8,Таблица1[],2)</f>
        <v>0</v>
      </c>
      <c r="J8" s="28">
        <f>'План покраска для мотивации'!$D10/VLOOKUP($A8,Таблица1[],6)*VLOOKUP($A8,Таблица1[],3)</f>
        <v>0</v>
      </c>
      <c r="K8" s="28">
        <f>'План покраска для мотивации'!$D10/VLOOKUP($A8,Таблица1[],6)*VLOOKUP($A8,Таблица1[],4)</f>
        <v>0</v>
      </c>
      <c r="L8" s="28">
        <f>'План покраска для мотивации'!$D10/VLOOKUP($A8,Таблица1[],6)*VLOOKUP($A8,Таблица1[],5)</f>
        <v>0</v>
      </c>
      <c r="N8" s="45">
        <v>11</v>
      </c>
      <c r="O8" s="44">
        <v>0</v>
      </c>
      <c r="P8" s="44">
        <v>0</v>
      </c>
      <c r="Q8" s="44">
        <v>0</v>
      </c>
      <c r="R8" s="44">
        <v>0</v>
      </c>
      <c r="S8" s="44">
        <v>0</v>
      </c>
      <c r="T8" s="44">
        <v>0</v>
      </c>
      <c r="U8" s="44">
        <v>0</v>
      </c>
      <c r="V8" s="44">
        <v>0</v>
      </c>
      <c r="W8" s="27">
        <v>2025</v>
      </c>
      <c r="X8" s="44">
        <v>0</v>
      </c>
      <c r="Y8" s="44">
        <v>0</v>
      </c>
      <c r="Z8" s="44">
        <v>0</v>
      </c>
      <c r="AA8" s="44">
        <v>0</v>
      </c>
      <c r="AB8" s="44">
        <v>0</v>
      </c>
      <c r="AC8" s="44">
        <v>0</v>
      </c>
      <c r="AD8" s="44">
        <v>0</v>
      </c>
      <c r="AE8" s="44">
        <v>0</v>
      </c>
      <c r="AF8" s="27">
        <v>2025</v>
      </c>
      <c r="AG8" s="44">
        <v>0</v>
      </c>
      <c r="AH8" s="44">
        <v>0</v>
      </c>
      <c r="AI8" s="44">
        <v>0</v>
      </c>
      <c r="AJ8" s="44">
        <v>0</v>
      </c>
      <c r="AK8" s="44">
        <v>0</v>
      </c>
      <c r="AL8" s="44">
        <v>0</v>
      </c>
      <c r="AM8" s="44">
        <v>0</v>
      </c>
      <c r="AN8" s="44">
        <v>0</v>
      </c>
      <c r="AO8" s="27">
        <v>4050</v>
      </c>
    </row>
    <row r="9" spans="1:41" x14ac:dyDescent="0.25">
      <c r="A9" s="6"/>
      <c r="B9" s="3"/>
      <c r="C9" s="4"/>
      <c r="E9" s="4"/>
      <c r="F9" s="7"/>
      <c r="G9" s="26"/>
      <c r="H9" s="26"/>
      <c r="I9" s="28"/>
      <c r="J9" s="28"/>
      <c r="K9" s="28"/>
      <c r="L9" s="28"/>
      <c r="N9" s="40" t="s">
        <v>16</v>
      </c>
      <c r="O9" s="44">
        <v>173.09710611175228</v>
      </c>
      <c r="P9" s="44">
        <v>173.09710611175228</v>
      </c>
      <c r="Q9" s="44">
        <v>173.09710611175228</v>
      </c>
      <c r="R9" s="44">
        <v>173.09710611175228</v>
      </c>
      <c r="S9" s="44">
        <v>173.09710611175228</v>
      </c>
      <c r="T9" s="44">
        <v>173.09710611175228</v>
      </c>
      <c r="U9" s="44">
        <v>173.09710611175228</v>
      </c>
      <c r="V9" s="44">
        <v>173.09710611175228</v>
      </c>
      <c r="W9" s="27">
        <v>6075</v>
      </c>
      <c r="X9" s="44">
        <v>9.0060065127581339</v>
      </c>
      <c r="Y9" s="44">
        <v>9.0060065127581339</v>
      </c>
      <c r="Z9" s="44">
        <v>9.0060065127581339</v>
      </c>
      <c r="AA9" s="44">
        <v>9.0060065127581339</v>
      </c>
      <c r="AB9" s="44">
        <v>9.0060065127581339</v>
      </c>
      <c r="AC9" s="44">
        <v>9.0060065127581339</v>
      </c>
      <c r="AD9" s="44">
        <v>9.0060065127581339</v>
      </c>
      <c r="AE9" s="44">
        <v>9.0060065127581339</v>
      </c>
      <c r="AF9" s="27">
        <v>6075</v>
      </c>
      <c r="AG9" s="44">
        <v>182.1031126245104</v>
      </c>
      <c r="AH9" s="44">
        <v>182.1031126245104</v>
      </c>
      <c r="AI9" s="44">
        <v>182.1031126245104</v>
      </c>
      <c r="AJ9" s="44">
        <v>182.1031126245104</v>
      </c>
      <c r="AK9" s="44">
        <v>182.1031126245104</v>
      </c>
      <c r="AL9" s="44">
        <v>182.1031126245104</v>
      </c>
      <c r="AM9" s="44">
        <v>182.1031126245104</v>
      </c>
      <c r="AN9" s="44">
        <v>182.1031126245104</v>
      </c>
      <c r="AO9" s="27">
        <v>12150</v>
      </c>
    </row>
    <row r="10" spans="1:41" x14ac:dyDescent="0.25">
      <c r="A10" s="6"/>
      <c r="B10" s="35"/>
      <c r="C10" s="4"/>
      <c r="E10" s="4"/>
      <c r="F10" s="7"/>
      <c r="G10" s="26"/>
      <c r="H10" s="26"/>
      <c r="I10" s="28"/>
      <c r="J10" s="28"/>
      <c r="K10" s="28"/>
      <c r="L10" s="28"/>
    </row>
    <row r="11" spans="1:41" x14ac:dyDescent="0.25">
      <c r="A11" s="6"/>
      <c r="B11" s="3"/>
      <c r="C11" s="4"/>
      <c r="E11" s="4"/>
      <c r="F11" s="7"/>
      <c r="G11" s="26"/>
      <c r="H11" s="26"/>
      <c r="I11" s="28"/>
      <c r="J11" s="28"/>
      <c r="K11" s="28"/>
      <c r="L11" s="28"/>
    </row>
    <row r="17" spans="12:13" x14ac:dyDescent="0.25">
      <c r="M17" s="24">
        <f>GETPIVOTDATA("Смена 1 предв",$N$2,"Месяц",MONTH($L$19),"Пресс",L20,"Год",YEAR($L$19))+GETPIVOTDATA("Смена 2 предв",$N$2,"Месяц",MONTH($L$19),"Пресс",L20,"Год",YEAR($L$19))</f>
        <v>346.19421222350456</v>
      </c>
    </row>
    <row r="18" spans="12:13" x14ac:dyDescent="0.25">
      <c r="M18" s="24">
        <f>GETPIVOTDATA("Смена 1 предв",$N$2,"Месяц",MONTH($L$19),"Пресс",L21,"Год",YEAR($L$19))+GETPIVOTDATA("Смена 2 предв",$N$2,"Месяц",MONTH($L$19),"Пресс",L21,"Год",YEAR($L$19))</f>
        <v>18.012013025516268</v>
      </c>
    </row>
    <row r="19" spans="12:13" x14ac:dyDescent="0.25">
      <c r="L19" s="2">
        <v>45901</v>
      </c>
    </row>
    <row r="20" spans="12:13" x14ac:dyDescent="0.25">
      <c r="L20" t="s">
        <v>48</v>
      </c>
    </row>
    <row r="21" spans="12:13" x14ac:dyDescent="0.25">
      <c r="L21" t="s">
        <v>49</v>
      </c>
    </row>
  </sheetData>
  <dataConsolidate link="1"/>
  <phoneticPr fontId="1" type="noConversion"/>
  <pageMargins left="0.7" right="0.7" top="0.75" bottom="0.75" header="0.3" footer="0.3"/>
  <pageSetup paperSize="9" orientation="portrait"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0855F-21C5-49EF-8943-AEB891B52879}">
  <dimension ref="A1:G344"/>
  <sheetViews>
    <sheetView topLeftCell="A323" workbookViewId="0">
      <selection activeCell="B339" sqref="B339:B340"/>
    </sheetView>
  </sheetViews>
  <sheetFormatPr defaultRowHeight="15" x14ac:dyDescent="0.25"/>
  <cols>
    <col min="1" max="1" width="8.85546875" style="3"/>
    <col min="2" max="2" width="23.42578125" style="3" customWidth="1"/>
    <col min="3" max="3" width="20.7109375" style="3" customWidth="1"/>
    <col min="4" max="4" width="18.42578125" style="14" customWidth="1"/>
    <col min="5" max="5" width="16.7109375" style="14" customWidth="1"/>
    <col min="6" max="6" width="25" style="3" customWidth="1"/>
    <col min="7" max="7" width="13.5703125" customWidth="1"/>
    <col min="11" max="11" width="11.7109375" customWidth="1"/>
    <col min="12" max="12" width="11.5703125" customWidth="1"/>
  </cols>
  <sheetData>
    <row r="1" spans="1:7" s="1" customFormat="1" ht="48.75" customHeight="1" x14ac:dyDescent="0.25">
      <c r="A1" s="12" t="s">
        <v>6</v>
      </c>
      <c r="B1" s="12" t="s">
        <v>8</v>
      </c>
      <c r="C1" s="12" t="s">
        <v>7</v>
      </c>
      <c r="D1" s="13" t="s">
        <v>27</v>
      </c>
      <c r="E1" s="13" t="s">
        <v>5</v>
      </c>
      <c r="F1" s="12" t="s">
        <v>9</v>
      </c>
      <c r="G1" s="1" t="s">
        <v>46</v>
      </c>
    </row>
    <row r="2" spans="1:7" x14ac:dyDescent="0.25">
      <c r="A2" s="3">
        <v>1</v>
      </c>
      <c r="B2" s="6">
        <f>DATE(2020,A2,1)</f>
        <v>43831</v>
      </c>
      <c r="C2" s="3" t="s">
        <v>0</v>
      </c>
      <c r="E2" s="14">
        <v>250</v>
      </c>
      <c r="F2" s="42">
        <f>SUM(E2:E6)</f>
        <v>1250</v>
      </c>
      <c r="G2" s="14">
        <v>250</v>
      </c>
    </row>
    <row r="3" spans="1:7" x14ac:dyDescent="0.25">
      <c r="A3" s="3">
        <v>1</v>
      </c>
      <c r="B3" s="6">
        <f t="shared" ref="B3:B61" si="0">DATE(2020,A3,1)</f>
        <v>43831</v>
      </c>
      <c r="C3" s="3" t="s">
        <v>1</v>
      </c>
      <c r="E3" s="14">
        <v>130</v>
      </c>
      <c r="F3" s="42"/>
      <c r="G3" s="14">
        <v>130</v>
      </c>
    </row>
    <row r="4" spans="1:7" x14ac:dyDescent="0.25">
      <c r="A4" s="3">
        <v>1</v>
      </c>
      <c r="B4" s="6">
        <f t="shared" si="0"/>
        <v>43831</v>
      </c>
      <c r="C4" s="3" t="s">
        <v>2</v>
      </c>
      <c r="E4" s="14">
        <v>210</v>
      </c>
      <c r="F4" s="42"/>
      <c r="G4" s="14">
        <v>210</v>
      </c>
    </row>
    <row r="5" spans="1:7" x14ac:dyDescent="0.25">
      <c r="A5" s="3">
        <v>1</v>
      </c>
      <c r="B5" s="6">
        <f t="shared" si="0"/>
        <v>43831</v>
      </c>
      <c r="C5" s="3" t="s">
        <v>3</v>
      </c>
      <c r="E5" s="14">
        <v>450</v>
      </c>
      <c r="F5" s="42"/>
      <c r="G5" s="14">
        <v>450</v>
      </c>
    </row>
    <row r="6" spans="1:7" x14ac:dyDescent="0.25">
      <c r="A6" s="3">
        <v>1</v>
      </c>
      <c r="B6" s="6">
        <f t="shared" si="0"/>
        <v>43831</v>
      </c>
      <c r="C6" s="3" t="s">
        <v>4</v>
      </c>
      <c r="E6" s="14">
        <v>210</v>
      </c>
      <c r="F6" s="42"/>
      <c r="G6" s="14">
        <v>210</v>
      </c>
    </row>
    <row r="7" spans="1:7" x14ac:dyDescent="0.25">
      <c r="A7" s="3">
        <v>2</v>
      </c>
      <c r="B7" s="6">
        <f t="shared" si="0"/>
        <v>43862</v>
      </c>
      <c r="C7" s="3" t="s">
        <v>0</v>
      </c>
      <c r="E7" s="14">
        <v>310</v>
      </c>
      <c r="F7" s="42">
        <f>SUM(E7:E11)</f>
        <v>1400</v>
      </c>
      <c r="G7" s="14">
        <v>310</v>
      </c>
    </row>
    <row r="8" spans="1:7" x14ac:dyDescent="0.25">
      <c r="A8" s="3">
        <v>2</v>
      </c>
      <c r="B8" s="6">
        <f t="shared" si="0"/>
        <v>43862</v>
      </c>
      <c r="C8" s="3" t="s">
        <v>1</v>
      </c>
      <c r="E8" s="14">
        <v>180</v>
      </c>
      <c r="F8" s="42"/>
      <c r="G8" s="14">
        <v>180</v>
      </c>
    </row>
    <row r="9" spans="1:7" x14ac:dyDescent="0.25">
      <c r="A9" s="3">
        <v>2</v>
      </c>
      <c r="B9" s="6">
        <f t="shared" si="0"/>
        <v>43862</v>
      </c>
      <c r="C9" s="3" t="s">
        <v>2</v>
      </c>
      <c r="E9" s="14">
        <v>260</v>
      </c>
      <c r="F9" s="42"/>
      <c r="G9" s="14">
        <v>260</v>
      </c>
    </row>
    <row r="10" spans="1:7" x14ac:dyDescent="0.25">
      <c r="A10" s="3">
        <v>2</v>
      </c>
      <c r="B10" s="6">
        <f t="shared" si="0"/>
        <v>43862</v>
      </c>
      <c r="C10" s="3" t="s">
        <v>3</v>
      </c>
      <c r="E10" s="14">
        <v>390</v>
      </c>
      <c r="F10" s="42"/>
      <c r="G10" s="14">
        <v>390</v>
      </c>
    </row>
    <row r="11" spans="1:7" x14ac:dyDescent="0.25">
      <c r="A11" s="3">
        <v>2</v>
      </c>
      <c r="B11" s="6">
        <f t="shared" si="0"/>
        <v>43862</v>
      </c>
      <c r="C11" s="3" t="s">
        <v>4</v>
      </c>
      <c r="E11" s="14">
        <v>260</v>
      </c>
      <c r="F11" s="42"/>
      <c r="G11" s="14">
        <v>260</v>
      </c>
    </row>
    <row r="12" spans="1:7" x14ac:dyDescent="0.25">
      <c r="A12" s="3">
        <v>3</v>
      </c>
      <c r="B12" s="6">
        <f t="shared" si="0"/>
        <v>43891</v>
      </c>
      <c r="C12" s="3" t="s">
        <v>0</v>
      </c>
      <c r="E12" s="14">
        <v>330</v>
      </c>
      <c r="F12" s="42">
        <f>SUM(E12:E16)</f>
        <v>1600</v>
      </c>
      <c r="G12" s="14">
        <v>330</v>
      </c>
    </row>
    <row r="13" spans="1:7" x14ac:dyDescent="0.25">
      <c r="A13" s="3">
        <v>3</v>
      </c>
      <c r="B13" s="6">
        <f t="shared" si="0"/>
        <v>43891</v>
      </c>
      <c r="C13" s="3" t="s">
        <v>1</v>
      </c>
      <c r="E13" s="14">
        <v>270</v>
      </c>
      <c r="F13" s="42"/>
      <c r="G13" s="14">
        <v>270</v>
      </c>
    </row>
    <row r="14" spans="1:7" x14ac:dyDescent="0.25">
      <c r="A14" s="3">
        <v>3</v>
      </c>
      <c r="B14" s="6">
        <f t="shared" si="0"/>
        <v>43891</v>
      </c>
      <c r="C14" s="3" t="s">
        <v>2</v>
      </c>
      <c r="E14" s="14">
        <v>270</v>
      </c>
      <c r="F14" s="42"/>
      <c r="G14" s="14">
        <v>270</v>
      </c>
    </row>
    <row r="15" spans="1:7" x14ac:dyDescent="0.25">
      <c r="A15" s="3">
        <v>3</v>
      </c>
      <c r="B15" s="6">
        <f t="shared" si="0"/>
        <v>43891</v>
      </c>
      <c r="C15" s="3" t="s">
        <v>3</v>
      </c>
      <c r="E15" s="14">
        <v>460</v>
      </c>
      <c r="F15" s="42"/>
      <c r="G15" s="14">
        <v>460</v>
      </c>
    </row>
    <row r="16" spans="1:7" x14ac:dyDescent="0.25">
      <c r="A16" s="3">
        <v>3</v>
      </c>
      <c r="B16" s="6">
        <f t="shared" si="0"/>
        <v>43891</v>
      </c>
      <c r="C16" s="3" t="s">
        <v>4</v>
      </c>
      <c r="E16" s="14">
        <v>270</v>
      </c>
      <c r="F16" s="42"/>
      <c r="G16" s="14">
        <v>270</v>
      </c>
    </row>
    <row r="17" spans="1:7" x14ac:dyDescent="0.25">
      <c r="A17" s="3">
        <v>4</v>
      </c>
      <c r="B17" s="6">
        <f t="shared" si="0"/>
        <v>43922</v>
      </c>
      <c r="C17" s="3" t="s">
        <v>0</v>
      </c>
      <c r="E17" s="14">
        <v>300</v>
      </c>
      <c r="F17" s="42">
        <f>SUM(E17:E21)</f>
        <v>1650</v>
      </c>
      <c r="G17" s="14">
        <v>300</v>
      </c>
    </row>
    <row r="18" spans="1:7" x14ac:dyDescent="0.25">
      <c r="A18" s="3">
        <v>4</v>
      </c>
      <c r="B18" s="6">
        <f t="shared" si="0"/>
        <v>43922</v>
      </c>
      <c r="C18" s="3" t="s">
        <v>1</v>
      </c>
      <c r="E18" s="14">
        <v>270</v>
      </c>
      <c r="F18" s="42"/>
      <c r="G18" s="14">
        <v>270</v>
      </c>
    </row>
    <row r="19" spans="1:7" x14ac:dyDescent="0.25">
      <c r="A19" s="3">
        <v>4</v>
      </c>
      <c r="B19" s="6">
        <f t="shared" si="0"/>
        <v>43922</v>
      </c>
      <c r="C19" s="3" t="s">
        <v>2</v>
      </c>
      <c r="E19" s="14">
        <v>240</v>
      </c>
      <c r="F19" s="42"/>
      <c r="G19" s="14">
        <v>240</v>
      </c>
    </row>
    <row r="20" spans="1:7" x14ac:dyDescent="0.25">
      <c r="A20" s="3">
        <v>4</v>
      </c>
      <c r="B20" s="6">
        <f t="shared" si="0"/>
        <v>43922</v>
      </c>
      <c r="C20" s="3" t="s">
        <v>3</v>
      </c>
      <c r="E20" s="14">
        <v>630</v>
      </c>
      <c r="F20" s="42"/>
      <c r="G20" s="14">
        <v>630</v>
      </c>
    </row>
    <row r="21" spans="1:7" x14ac:dyDescent="0.25">
      <c r="A21" s="3">
        <v>4</v>
      </c>
      <c r="B21" s="6">
        <f t="shared" si="0"/>
        <v>43922</v>
      </c>
      <c r="C21" s="3" t="s">
        <v>4</v>
      </c>
      <c r="E21" s="14">
        <v>210</v>
      </c>
      <c r="F21" s="42"/>
      <c r="G21" s="14">
        <v>210</v>
      </c>
    </row>
    <row r="22" spans="1:7" x14ac:dyDescent="0.25">
      <c r="A22" s="3">
        <v>5</v>
      </c>
      <c r="B22" s="6">
        <f t="shared" si="0"/>
        <v>43952</v>
      </c>
      <c r="C22" s="3" t="s">
        <v>0</v>
      </c>
      <c r="E22" s="14">
        <v>260</v>
      </c>
      <c r="F22" s="42">
        <f>SUM(E22:E26)</f>
        <v>1350</v>
      </c>
      <c r="G22" s="14">
        <v>260</v>
      </c>
    </row>
    <row r="23" spans="1:7" x14ac:dyDescent="0.25">
      <c r="A23" s="3">
        <v>5</v>
      </c>
      <c r="B23" s="6">
        <f t="shared" si="0"/>
        <v>43952</v>
      </c>
      <c r="C23" s="3" t="s">
        <v>1</v>
      </c>
      <c r="E23" s="14">
        <v>220</v>
      </c>
      <c r="F23" s="42"/>
      <c r="G23" s="14">
        <v>220</v>
      </c>
    </row>
    <row r="24" spans="1:7" x14ac:dyDescent="0.25">
      <c r="A24" s="3">
        <v>5</v>
      </c>
      <c r="B24" s="6">
        <f t="shared" si="0"/>
        <v>43952</v>
      </c>
      <c r="C24" s="3" t="s">
        <v>2</v>
      </c>
      <c r="E24" s="14">
        <v>220</v>
      </c>
      <c r="F24" s="42"/>
      <c r="G24" s="14">
        <v>220</v>
      </c>
    </row>
    <row r="25" spans="1:7" x14ac:dyDescent="0.25">
      <c r="A25" s="3">
        <v>5</v>
      </c>
      <c r="B25" s="6">
        <f t="shared" si="0"/>
        <v>43952</v>
      </c>
      <c r="C25" s="3" t="s">
        <v>3</v>
      </c>
      <c r="E25" s="14">
        <v>430</v>
      </c>
      <c r="F25" s="42"/>
      <c r="G25" s="14">
        <v>430</v>
      </c>
    </row>
    <row r="26" spans="1:7" x14ac:dyDescent="0.25">
      <c r="A26" s="3">
        <v>5</v>
      </c>
      <c r="B26" s="6">
        <f t="shared" si="0"/>
        <v>43952</v>
      </c>
      <c r="C26" s="3" t="s">
        <v>4</v>
      </c>
      <c r="E26" s="14">
        <v>220</v>
      </c>
      <c r="F26" s="42"/>
      <c r="G26" s="14">
        <v>220</v>
      </c>
    </row>
    <row r="27" spans="1:7" x14ac:dyDescent="0.25">
      <c r="A27" s="3">
        <v>6</v>
      </c>
      <c r="B27" s="6">
        <f t="shared" si="0"/>
        <v>43983</v>
      </c>
      <c r="C27" s="3" t="s">
        <v>0</v>
      </c>
      <c r="E27" s="14">
        <v>320</v>
      </c>
      <c r="F27" s="42">
        <f>SUM(E27:E31)</f>
        <v>1650</v>
      </c>
      <c r="G27">
        <f>'[2]Анализ 06 мин'!D45</f>
        <v>320</v>
      </c>
    </row>
    <row r="28" spans="1:7" x14ac:dyDescent="0.25">
      <c r="A28" s="3">
        <v>6</v>
      </c>
      <c r="B28" s="6">
        <f t="shared" si="0"/>
        <v>43983</v>
      </c>
      <c r="C28" s="3" t="s">
        <v>1</v>
      </c>
      <c r="E28" s="14">
        <v>270</v>
      </c>
      <c r="F28" s="42"/>
      <c r="G28">
        <f>'[2]Анализ 06 мин'!L45</f>
        <v>270</v>
      </c>
    </row>
    <row r="29" spans="1:7" x14ac:dyDescent="0.25">
      <c r="A29" s="3">
        <v>6</v>
      </c>
      <c r="B29" s="6">
        <f t="shared" si="0"/>
        <v>43983</v>
      </c>
      <c r="C29" s="3" t="s">
        <v>2</v>
      </c>
      <c r="E29" s="14">
        <v>270</v>
      </c>
      <c r="F29" s="42"/>
      <c r="G29">
        <f>'[2]Анализ 06 мин'!T45</f>
        <v>270</v>
      </c>
    </row>
    <row r="30" spans="1:7" x14ac:dyDescent="0.25">
      <c r="A30" s="3">
        <v>6</v>
      </c>
      <c r="B30" s="6">
        <f t="shared" si="0"/>
        <v>43983</v>
      </c>
      <c r="C30" s="3" t="s">
        <v>3</v>
      </c>
      <c r="E30" s="14">
        <v>520</v>
      </c>
      <c r="F30" s="42"/>
      <c r="G30">
        <f>'[2]Анализ 06 мин'!AB45</f>
        <v>520</v>
      </c>
    </row>
    <row r="31" spans="1:7" x14ac:dyDescent="0.25">
      <c r="A31" s="3">
        <v>6</v>
      </c>
      <c r="B31" s="6">
        <f t="shared" si="0"/>
        <v>43983</v>
      </c>
      <c r="C31" s="3" t="s">
        <v>4</v>
      </c>
      <c r="E31" s="14">
        <v>270</v>
      </c>
      <c r="F31" s="42"/>
      <c r="G31">
        <f>'[2]Анализ 06 мин'!AJ45</f>
        <v>270</v>
      </c>
    </row>
    <row r="32" spans="1:7" x14ac:dyDescent="0.25">
      <c r="A32" s="3">
        <v>7</v>
      </c>
      <c r="B32" s="6">
        <f t="shared" si="0"/>
        <v>44013</v>
      </c>
      <c r="C32" s="3" t="s">
        <v>0</v>
      </c>
      <c r="E32" s="14">
        <v>320</v>
      </c>
      <c r="F32" s="42">
        <f>SUM(E32:E36)</f>
        <v>1700</v>
      </c>
      <c r="G32">
        <f>'[2]Анализ 07'!D46</f>
        <v>320</v>
      </c>
    </row>
    <row r="33" spans="1:7" x14ac:dyDescent="0.25">
      <c r="A33" s="3">
        <v>7</v>
      </c>
      <c r="B33" s="6">
        <f t="shared" si="0"/>
        <v>44013</v>
      </c>
      <c r="C33" s="3" t="s">
        <v>1</v>
      </c>
      <c r="E33" s="14">
        <v>280</v>
      </c>
      <c r="F33" s="42"/>
      <c r="G33">
        <f>'[2]Анализ 07'!L46</f>
        <v>280</v>
      </c>
    </row>
    <row r="34" spans="1:7" x14ac:dyDescent="0.25">
      <c r="A34" s="3">
        <v>7</v>
      </c>
      <c r="B34" s="6">
        <f t="shared" si="0"/>
        <v>44013</v>
      </c>
      <c r="C34" s="3" t="s">
        <v>2</v>
      </c>
      <c r="E34" s="14">
        <v>280</v>
      </c>
      <c r="F34" s="42"/>
      <c r="G34">
        <f>'[2]Анализ 07'!T46</f>
        <v>280</v>
      </c>
    </row>
    <row r="35" spans="1:7" x14ac:dyDescent="0.25">
      <c r="A35" s="3">
        <v>7</v>
      </c>
      <c r="B35" s="6">
        <f t="shared" si="0"/>
        <v>44013</v>
      </c>
      <c r="C35" s="3" t="s">
        <v>3</v>
      </c>
      <c r="E35" s="14">
        <v>540</v>
      </c>
      <c r="F35" s="42"/>
      <c r="G35">
        <f>'[2]Анализ 07'!AB46</f>
        <v>540</v>
      </c>
    </row>
    <row r="36" spans="1:7" x14ac:dyDescent="0.25">
      <c r="A36" s="3">
        <v>7</v>
      </c>
      <c r="B36" s="6">
        <f t="shared" si="0"/>
        <v>44013</v>
      </c>
      <c r="C36" s="3" t="s">
        <v>4</v>
      </c>
      <c r="E36" s="14">
        <v>280</v>
      </c>
      <c r="F36" s="42"/>
      <c r="G36">
        <f>'[2]Анализ 07'!AJ46</f>
        <v>280</v>
      </c>
    </row>
    <row r="37" spans="1:7" x14ac:dyDescent="0.25">
      <c r="A37" s="3">
        <v>8</v>
      </c>
      <c r="B37" s="6">
        <f t="shared" si="0"/>
        <v>44044</v>
      </c>
      <c r="C37" s="3" t="s">
        <v>0</v>
      </c>
      <c r="E37" s="14">
        <v>330</v>
      </c>
      <c r="F37" s="42">
        <f>SUM(E37:E41)</f>
        <v>1700</v>
      </c>
      <c r="G37">
        <f>'[2]Анализ 08'!D48</f>
        <v>330</v>
      </c>
    </row>
    <row r="38" spans="1:7" x14ac:dyDescent="0.25">
      <c r="A38" s="3">
        <v>8</v>
      </c>
      <c r="B38" s="6">
        <f t="shared" si="0"/>
        <v>44044</v>
      </c>
      <c r="C38" s="3" t="s">
        <v>1</v>
      </c>
      <c r="E38" s="14">
        <v>280</v>
      </c>
      <c r="F38" s="42"/>
      <c r="G38">
        <f>'[2]Анализ 08'!L48</f>
        <v>280</v>
      </c>
    </row>
    <row r="39" spans="1:7" x14ac:dyDescent="0.25">
      <c r="A39" s="3">
        <v>8</v>
      </c>
      <c r="B39" s="6">
        <f t="shared" si="0"/>
        <v>44044</v>
      </c>
      <c r="C39" s="3" t="s">
        <v>2</v>
      </c>
      <c r="E39" s="14">
        <v>260</v>
      </c>
      <c r="F39" s="42"/>
      <c r="G39">
        <f>'[2]Анализ 08'!T48</f>
        <v>260</v>
      </c>
    </row>
    <row r="40" spans="1:7" x14ac:dyDescent="0.25">
      <c r="A40" s="3">
        <v>8</v>
      </c>
      <c r="B40" s="6">
        <f t="shared" si="0"/>
        <v>44044</v>
      </c>
      <c r="C40" s="3" t="s">
        <v>3</v>
      </c>
      <c r="E40" s="14">
        <v>600</v>
      </c>
      <c r="F40" s="42"/>
      <c r="G40">
        <f>'[2]Анализ 08'!AB48</f>
        <v>600</v>
      </c>
    </row>
    <row r="41" spans="1:7" x14ac:dyDescent="0.25">
      <c r="A41" s="3">
        <v>8</v>
      </c>
      <c r="B41" s="6">
        <f t="shared" si="0"/>
        <v>44044</v>
      </c>
      <c r="C41" s="3" t="s">
        <v>4</v>
      </c>
      <c r="E41" s="14">
        <v>230</v>
      </c>
      <c r="F41" s="42"/>
      <c r="G41">
        <f>'[2]Анализ 08'!AJ48</f>
        <v>230</v>
      </c>
    </row>
    <row r="42" spans="1:7" x14ac:dyDescent="0.25">
      <c r="A42" s="3">
        <v>9</v>
      </c>
      <c r="B42" s="6">
        <f t="shared" si="0"/>
        <v>44075</v>
      </c>
      <c r="C42" s="3" t="s">
        <v>0</v>
      </c>
      <c r="E42" s="14">
        <v>320</v>
      </c>
      <c r="F42" s="42">
        <f>SUM(E42:E46)</f>
        <v>1650</v>
      </c>
      <c r="G42">
        <f>'[2]Анализ 09'!D48</f>
        <v>320</v>
      </c>
    </row>
    <row r="43" spans="1:7" x14ac:dyDescent="0.25">
      <c r="A43" s="3">
        <v>9</v>
      </c>
      <c r="B43" s="6">
        <f t="shared" si="0"/>
        <v>44075</v>
      </c>
      <c r="C43" s="3" t="s">
        <v>1</v>
      </c>
      <c r="E43" s="14">
        <v>280</v>
      </c>
      <c r="F43" s="42"/>
      <c r="G43">
        <f>'[2]Анализ 09'!L48</f>
        <v>280</v>
      </c>
    </row>
    <row r="44" spans="1:7" x14ac:dyDescent="0.25">
      <c r="A44" s="3">
        <v>9</v>
      </c>
      <c r="B44" s="6">
        <f t="shared" si="0"/>
        <v>44075</v>
      </c>
      <c r="C44" s="3" t="s">
        <v>2</v>
      </c>
      <c r="E44" s="14">
        <v>260</v>
      </c>
      <c r="F44" s="42"/>
      <c r="G44">
        <f>'[2]Анализ 09'!T48</f>
        <v>260</v>
      </c>
    </row>
    <row r="45" spans="1:7" x14ac:dyDescent="0.25">
      <c r="A45" s="3">
        <v>9</v>
      </c>
      <c r="B45" s="6">
        <f t="shared" si="0"/>
        <v>44075</v>
      </c>
      <c r="C45" s="3" t="s">
        <v>3</v>
      </c>
      <c r="E45" s="14">
        <v>560</v>
      </c>
      <c r="F45" s="42"/>
      <c r="G45">
        <f>'[2]Анализ 09'!AB48</f>
        <v>560</v>
      </c>
    </row>
    <row r="46" spans="1:7" x14ac:dyDescent="0.25">
      <c r="A46" s="3">
        <v>9</v>
      </c>
      <c r="B46" s="6">
        <f t="shared" si="0"/>
        <v>44075</v>
      </c>
      <c r="C46" s="3" t="s">
        <v>4</v>
      </c>
      <c r="E46" s="14">
        <v>230</v>
      </c>
      <c r="F46" s="42"/>
      <c r="G46">
        <f>'[2]Анализ 09'!AJ48</f>
        <v>230</v>
      </c>
    </row>
    <row r="47" spans="1:7" x14ac:dyDescent="0.25">
      <c r="A47" s="3">
        <v>10</v>
      </c>
      <c r="B47" s="6">
        <f t="shared" si="0"/>
        <v>44105</v>
      </c>
      <c r="C47" s="3" t="s">
        <v>0</v>
      </c>
      <c r="E47" s="14">
        <v>320</v>
      </c>
      <c r="F47" s="42">
        <f>SUM(E47:E51)</f>
        <v>1650</v>
      </c>
      <c r="G47">
        <f>'[2]Анализ 10'!D49</f>
        <v>320</v>
      </c>
    </row>
    <row r="48" spans="1:7" x14ac:dyDescent="0.25">
      <c r="A48" s="3">
        <v>10</v>
      </c>
      <c r="B48" s="6">
        <f t="shared" si="0"/>
        <v>44105</v>
      </c>
      <c r="C48" s="3" t="s">
        <v>1</v>
      </c>
      <c r="E48" s="14">
        <v>280</v>
      </c>
      <c r="F48" s="42"/>
      <c r="G48">
        <f>'[2]Анализ 10'!L49</f>
        <v>280</v>
      </c>
    </row>
    <row r="49" spans="1:7" x14ac:dyDescent="0.25">
      <c r="A49" s="3">
        <v>10</v>
      </c>
      <c r="B49" s="6">
        <f t="shared" si="0"/>
        <v>44105</v>
      </c>
      <c r="C49" s="3" t="s">
        <v>2</v>
      </c>
      <c r="E49" s="14">
        <v>260</v>
      </c>
      <c r="F49" s="42"/>
      <c r="G49">
        <f>'[2]Анализ 10'!T49</f>
        <v>260</v>
      </c>
    </row>
    <row r="50" spans="1:7" x14ac:dyDescent="0.25">
      <c r="A50" s="3">
        <v>10</v>
      </c>
      <c r="B50" s="6">
        <f t="shared" si="0"/>
        <v>44105</v>
      </c>
      <c r="C50" s="3" t="s">
        <v>3</v>
      </c>
      <c r="E50" s="14">
        <v>560</v>
      </c>
      <c r="F50" s="42"/>
      <c r="G50">
        <f>'[2]Анализ 10'!AB49</f>
        <v>560</v>
      </c>
    </row>
    <row r="51" spans="1:7" x14ac:dyDescent="0.25">
      <c r="A51" s="3">
        <v>10</v>
      </c>
      <c r="B51" s="6">
        <f t="shared" si="0"/>
        <v>44105</v>
      </c>
      <c r="C51" s="3" t="s">
        <v>4</v>
      </c>
      <c r="E51" s="14">
        <v>230</v>
      </c>
      <c r="F51" s="42"/>
      <c r="G51">
        <f>'[2]Анализ 10'!AJ49</f>
        <v>230</v>
      </c>
    </row>
    <row r="52" spans="1:7" x14ac:dyDescent="0.25">
      <c r="A52" s="3">
        <v>11</v>
      </c>
      <c r="B52" s="6">
        <f t="shared" si="0"/>
        <v>44136</v>
      </c>
      <c r="C52" s="3" t="s">
        <v>0</v>
      </c>
      <c r="E52" s="14">
        <v>290</v>
      </c>
      <c r="F52" s="42">
        <f>SUM(E52:E56)</f>
        <v>1600</v>
      </c>
      <c r="G52">
        <f>'[2]Анализ 11'!D49</f>
        <v>290</v>
      </c>
    </row>
    <row r="53" spans="1:7" x14ac:dyDescent="0.25">
      <c r="A53" s="3">
        <v>11</v>
      </c>
      <c r="B53" s="6">
        <f t="shared" si="0"/>
        <v>44136</v>
      </c>
      <c r="C53" s="3" t="s">
        <v>1</v>
      </c>
      <c r="E53" s="14">
        <v>250</v>
      </c>
      <c r="F53" s="42"/>
      <c r="G53">
        <f>'[2]Анализ 11'!L49</f>
        <v>250</v>
      </c>
    </row>
    <row r="54" spans="1:7" x14ac:dyDescent="0.25">
      <c r="A54" s="3">
        <v>11</v>
      </c>
      <c r="B54" s="6">
        <f t="shared" si="0"/>
        <v>44136</v>
      </c>
      <c r="C54" s="3" t="s">
        <v>2</v>
      </c>
      <c r="E54" s="14">
        <v>270</v>
      </c>
      <c r="F54" s="42"/>
      <c r="G54">
        <f>'[2]Анализ 11'!T49</f>
        <v>270</v>
      </c>
    </row>
    <row r="55" spans="1:7" x14ac:dyDescent="0.25">
      <c r="A55" s="3">
        <v>11</v>
      </c>
      <c r="B55" s="6">
        <f t="shared" si="0"/>
        <v>44136</v>
      </c>
      <c r="C55" s="3" t="s">
        <v>3</v>
      </c>
      <c r="E55" s="14">
        <v>540</v>
      </c>
      <c r="F55" s="42"/>
      <c r="G55">
        <f>'[2]Анализ 11'!AB49</f>
        <v>540</v>
      </c>
    </row>
    <row r="56" spans="1:7" x14ac:dyDescent="0.25">
      <c r="A56" s="3">
        <v>11</v>
      </c>
      <c r="B56" s="6">
        <f t="shared" si="0"/>
        <v>44136</v>
      </c>
      <c r="C56" s="3" t="s">
        <v>4</v>
      </c>
      <c r="E56" s="14">
        <v>250</v>
      </c>
      <c r="F56" s="42"/>
      <c r="G56">
        <f>'[2]Анализ 11'!AJ49</f>
        <v>250</v>
      </c>
    </row>
    <row r="57" spans="1:7" x14ac:dyDescent="0.25">
      <c r="A57" s="3">
        <v>12</v>
      </c>
      <c r="B57" s="6">
        <f t="shared" si="0"/>
        <v>44166</v>
      </c>
      <c r="C57" s="3" t="s">
        <v>0</v>
      </c>
      <c r="E57" s="14">
        <v>280</v>
      </c>
      <c r="F57" s="42">
        <f>SUM(E57:E61)</f>
        <v>1550</v>
      </c>
      <c r="G57">
        <f>'[2]Анализ 12'!D49</f>
        <v>290</v>
      </c>
    </row>
    <row r="58" spans="1:7" x14ac:dyDescent="0.25">
      <c r="A58" s="3">
        <v>12</v>
      </c>
      <c r="B58" s="6">
        <f t="shared" si="0"/>
        <v>44166</v>
      </c>
      <c r="C58" s="3" t="s">
        <v>1</v>
      </c>
      <c r="E58" s="14">
        <v>250</v>
      </c>
      <c r="F58" s="42"/>
      <c r="G58">
        <f>'[2]Анализ 12'!L49</f>
        <v>250</v>
      </c>
    </row>
    <row r="59" spans="1:7" x14ac:dyDescent="0.25">
      <c r="A59" s="3">
        <v>12</v>
      </c>
      <c r="B59" s="6">
        <f t="shared" si="0"/>
        <v>44166</v>
      </c>
      <c r="C59" s="3" t="s">
        <v>2</v>
      </c>
      <c r="E59" s="14">
        <v>250</v>
      </c>
      <c r="F59" s="42"/>
      <c r="G59">
        <f>'[2]Анализ 12'!T49</f>
        <v>270</v>
      </c>
    </row>
    <row r="60" spans="1:7" x14ac:dyDescent="0.25">
      <c r="A60" s="3">
        <v>12</v>
      </c>
      <c r="B60" s="6">
        <f t="shared" si="0"/>
        <v>44166</v>
      </c>
      <c r="C60" s="3" t="s">
        <v>3</v>
      </c>
      <c r="E60" s="14">
        <v>520</v>
      </c>
      <c r="F60" s="42"/>
      <c r="G60">
        <f>'[2]Анализ 12'!AB49</f>
        <v>540</v>
      </c>
    </row>
    <row r="61" spans="1:7" x14ac:dyDescent="0.25">
      <c r="A61" s="3">
        <v>12</v>
      </c>
      <c r="B61" s="6">
        <f t="shared" si="0"/>
        <v>44166</v>
      </c>
      <c r="C61" s="3" t="s">
        <v>4</v>
      </c>
      <c r="E61" s="14">
        <v>250</v>
      </c>
      <c r="F61" s="42"/>
      <c r="G61">
        <f>'[2]Анализ 12'!AJ49</f>
        <v>250</v>
      </c>
    </row>
    <row r="62" spans="1:7" x14ac:dyDescent="0.25">
      <c r="A62" s="3">
        <v>1</v>
      </c>
      <c r="B62" s="6">
        <f>DATE(2021,A62,1)</f>
        <v>44197</v>
      </c>
      <c r="C62" s="3" t="s">
        <v>0</v>
      </c>
      <c r="E62" s="14">
        <v>240</v>
      </c>
      <c r="F62" s="42">
        <f>SUM(E62:E66)</f>
        <v>1250</v>
      </c>
      <c r="G62">
        <f>[3]Январь!$D$50</f>
        <v>240</v>
      </c>
    </row>
    <row r="63" spans="1:7" x14ac:dyDescent="0.25">
      <c r="A63" s="3">
        <v>1</v>
      </c>
      <c r="B63" s="6">
        <f t="shared" ref="B63:B121" si="1">DATE(2021,A63,1)</f>
        <v>44197</v>
      </c>
      <c r="C63" s="3" t="s">
        <v>1</v>
      </c>
      <c r="E63" s="14">
        <v>180</v>
      </c>
      <c r="F63" s="42"/>
      <c r="G63">
        <f>[3]Январь!$L$50</f>
        <v>180</v>
      </c>
    </row>
    <row r="64" spans="1:7" x14ac:dyDescent="0.25">
      <c r="A64" s="3">
        <v>1</v>
      </c>
      <c r="B64" s="6">
        <f t="shared" si="1"/>
        <v>44197</v>
      </c>
      <c r="C64" s="3" t="s">
        <v>2</v>
      </c>
      <c r="E64" s="14">
        <v>210</v>
      </c>
      <c r="F64" s="42"/>
      <c r="G64">
        <f>[3]Январь!$T$50</f>
        <v>210</v>
      </c>
    </row>
    <row r="65" spans="1:7" x14ac:dyDescent="0.25">
      <c r="A65" s="3">
        <v>1</v>
      </c>
      <c r="B65" s="6">
        <f t="shared" si="1"/>
        <v>44197</v>
      </c>
      <c r="C65" s="3" t="s">
        <v>3</v>
      </c>
      <c r="E65" s="14">
        <v>440</v>
      </c>
      <c r="F65" s="42"/>
      <c r="G65">
        <f>[3]Январь!$AB$50</f>
        <v>440</v>
      </c>
    </row>
    <row r="66" spans="1:7" x14ac:dyDescent="0.25">
      <c r="A66" s="3">
        <v>1</v>
      </c>
      <c r="B66" s="6">
        <f t="shared" si="1"/>
        <v>44197</v>
      </c>
      <c r="C66" s="3" t="s">
        <v>4</v>
      </c>
      <c r="E66" s="14">
        <v>180</v>
      </c>
      <c r="F66" s="42"/>
      <c r="G66">
        <f>[3]Январь!$AJ$50</f>
        <v>180</v>
      </c>
    </row>
    <row r="67" spans="1:7" x14ac:dyDescent="0.25">
      <c r="A67" s="3">
        <v>2</v>
      </c>
      <c r="B67" s="6">
        <f t="shared" si="1"/>
        <v>44228</v>
      </c>
      <c r="C67" s="3" t="s">
        <v>0</v>
      </c>
      <c r="D67" s="14">
        <v>322</v>
      </c>
      <c r="E67" s="14">
        <v>260</v>
      </c>
      <c r="F67" s="42">
        <f>SUM(D67:D71)</f>
        <v>1768</v>
      </c>
      <c r="G67">
        <f>[3]Февраль!$D$50</f>
        <v>260</v>
      </c>
    </row>
    <row r="68" spans="1:7" x14ac:dyDescent="0.25">
      <c r="A68" s="3">
        <v>2</v>
      </c>
      <c r="B68" s="6">
        <f t="shared" si="1"/>
        <v>44228</v>
      </c>
      <c r="C68" s="3" t="s">
        <v>1</v>
      </c>
      <c r="D68" s="14">
        <v>268</v>
      </c>
      <c r="E68" s="14">
        <v>235</v>
      </c>
      <c r="F68" s="42"/>
      <c r="G68">
        <f>[3]Февраль!$L$50</f>
        <v>235</v>
      </c>
    </row>
    <row r="69" spans="1:7" x14ac:dyDescent="0.25">
      <c r="A69" s="3">
        <v>2</v>
      </c>
      <c r="B69" s="6">
        <f t="shared" si="1"/>
        <v>44228</v>
      </c>
      <c r="C69" s="3" t="s">
        <v>2</v>
      </c>
      <c r="D69" s="14">
        <v>241</v>
      </c>
      <c r="E69" s="14">
        <v>230</v>
      </c>
      <c r="F69" s="42"/>
      <c r="G69">
        <f>[3]Февраль!$T$50</f>
        <v>230</v>
      </c>
    </row>
    <row r="70" spans="1:7" x14ac:dyDescent="0.25">
      <c r="A70" s="3">
        <v>2</v>
      </c>
      <c r="B70" s="6">
        <f t="shared" si="1"/>
        <v>44228</v>
      </c>
      <c r="C70" s="3" t="s">
        <v>3</v>
      </c>
      <c r="D70" s="14">
        <v>663</v>
      </c>
      <c r="E70" s="14">
        <v>600</v>
      </c>
      <c r="F70" s="42"/>
      <c r="G70">
        <f>[3]Февраль!$AB$50</f>
        <v>600</v>
      </c>
    </row>
    <row r="71" spans="1:7" x14ac:dyDescent="0.25">
      <c r="A71" s="3">
        <v>2</v>
      </c>
      <c r="B71" s="6">
        <f t="shared" si="1"/>
        <v>44228</v>
      </c>
      <c r="C71" s="3" t="s">
        <v>4</v>
      </c>
      <c r="D71" s="14">
        <v>274</v>
      </c>
      <c r="E71" s="14">
        <v>225</v>
      </c>
      <c r="F71" s="42"/>
      <c r="G71">
        <f>[3]Февраль!$AJ$50</f>
        <v>225</v>
      </c>
    </row>
    <row r="72" spans="1:7" x14ac:dyDescent="0.25">
      <c r="A72" s="3">
        <v>3</v>
      </c>
      <c r="B72" s="6">
        <f t="shared" si="1"/>
        <v>44256</v>
      </c>
      <c r="C72" s="3" t="s">
        <v>0</v>
      </c>
      <c r="D72" s="14">
        <v>360</v>
      </c>
      <c r="E72" s="14">
        <v>320</v>
      </c>
      <c r="F72" s="42">
        <f>SUM(D72:D76)</f>
        <v>2005</v>
      </c>
      <c r="G72">
        <f>[3]Март!D58</f>
        <v>320</v>
      </c>
    </row>
    <row r="73" spans="1:7" x14ac:dyDescent="0.25">
      <c r="A73" s="3">
        <v>3</v>
      </c>
      <c r="B73" s="6">
        <f t="shared" si="1"/>
        <v>44256</v>
      </c>
      <c r="C73" s="3" t="s">
        <v>1</v>
      </c>
      <c r="D73" s="14">
        <v>300</v>
      </c>
      <c r="E73" s="14">
        <v>255</v>
      </c>
      <c r="F73" s="42"/>
      <c r="G73">
        <f>[3]Март!L58</f>
        <v>255</v>
      </c>
    </row>
    <row r="74" spans="1:7" x14ac:dyDescent="0.25">
      <c r="A74" s="3">
        <v>3</v>
      </c>
      <c r="B74" s="6">
        <f t="shared" si="1"/>
        <v>44256</v>
      </c>
      <c r="C74" s="3" t="s">
        <v>2</v>
      </c>
      <c r="D74" s="14">
        <v>297</v>
      </c>
      <c r="E74" s="14">
        <v>255</v>
      </c>
      <c r="F74" s="42"/>
      <c r="G74">
        <f>[3]Март!T58</f>
        <v>255</v>
      </c>
    </row>
    <row r="75" spans="1:7" x14ac:dyDescent="0.25">
      <c r="A75" s="3">
        <v>3</v>
      </c>
      <c r="B75" s="6">
        <f t="shared" si="1"/>
        <v>44256</v>
      </c>
      <c r="C75" s="3" t="s">
        <v>3</v>
      </c>
      <c r="D75" s="14">
        <v>742</v>
      </c>
      <c r="E75" s="14">
        <v>590</v>
      </c>
      <c r="F75" s="42"/>
      <c r="G75">
        <f>[3]Март!AB58</f>
        <v>590</v>
      </c>
    </row>
    <row r="76" spans="1:7" x14ac:dyDescent="0.25">
      <c r="A76" s="3">
        <v>3</v>
      </c>
      <c r="B76" s="6">
        <f t="shared" si="1"/>
        <v>44256</v>
      </c>
      <c r="C76" s="3" t="s">
        <v>4</v>
      </c>
      <c r="D76" s="14">
        <v>306</v>
      </c>
      <c r="E76" s="14">
        <v>230</v>
      </c>
      <c r="F76" s="42"/>
      <c r="G76">
        <f>[3]Март!AJ58</f>
        <v>230</v>
      </c>
    </row>
    <row r="77" spans="1:7" x14ac:dyDescent="0.25">
      <c r="A77" s="3">
        <v>4</v>
      </c>
      <c r="B77" s="6">
        <f t="shared" si="1"/>
        <v>44287</v>
      </c>
      <c r="C77" s="3" t="s">
        <v>0</v>
      </c>
      <c r="D77" s="21">
        <f>[3]Апрель!$G$59</f>
        <v>0</v>
      </c>
      <c r="E77" s="21">
        <f>[3]Апрель!$F$59</f>
        <v>0</v>
      </c>
      <c r="F77" s="41">
        <f>SUM(D77:D81)</f>
        <v>0</v>
      </c>
      <c r="G77">
        <f>[3]Апрель!E64</f>
        <v>300</v>
      </c>
    </row>
    <row r="78" spans="1:7" x14ac:dyDescent="0.25">
      <c r="A78" s="3">
        <v>4</v>
      </c>
      <c r="B78" s="6">
        <f t="shared" si="1"/>
        <v>44287</v>
      </c>
      <c r="C78" s="3" t="s">
        <v>1</v>
      </c>
      <c r="D78" s="21">
        <f>[3]Апрель!$O$59</f>
        <v>0</v>
      </c>
      <c r="E78" s="21">
        <f>[3]Апрель!$N$59</f>
        <v>0</v>
      </c>
      <c r="F78" s="42"/>
      <c r="G78">
        <f>[3]Апрель!M64</f>
        <v>270</v>
      </c>
    </row>
    <row r="79" spans="1:7" x14ac:dyDescent="0.25">
      <c r="A79" s="3">
        <v>4</v>
      </c>
      <c r="B79" s="6">
        <f t="shared" si="1"/>
        <v>44287</v>
      </c>
      <c r="C79" s="3" t="s">
        <v>2</v>
      </c>
      <c r="D79" s="21">
        <f>[3]Апрель!$W$59</f>
        <v>0</v>
      </c>
      <c r="E79" s="21">
        <f>[3]Апрель!$V$59</f>
        <v>0</v>
      </c>
      <c r="F79" s="42"/>
      <c r="G79">
        <f>[3]Апрель!U64</f>
        <v>240</v>
      </c>
    </row>
    <row r="80" spans="1:7" x14ac:dyDescent="0.25">
      <c r="A80" s="3">
        <v>4</v>
      </c>
      <c r="B80" s="6">
        <f t="shared" si="1"/>
        <v>44287</v>
      </c>
      <c r="C80" s="3" t="s">
        <v>3</v>
      </c>
      <c r="D80" s="21">
        <f>[3]Апрель!$AE$59</f>
        <v>0</v>
      </c>
      <c r="E80" s="21">
        <f>[3]Апрель!$AD$59</f>
        <v>0</v>
      </c>
      <c r="F80" s="42"/>
      <c r="G80">
        <f>[3]Апрель!AC64</f>
        <v>630</v>
      </c>
    </row>
    <row r="81" spans="1:7" x14ac:dyDescent="0.25">
      <c r="A81" s="3">
        <v>4</v>
      </c>
      <c r="B81" s="6">
        <f t="shared" si="1"/>
        <v>44287</v>
      </c>
      <c r="C81" s="3" t="s">
        <v>4</v>
      </c>
      <c r="D81" s="21">
        <f>[3]Апрель!$AM$59</f>
        <v>0</v>
      </c>
      <c r="E81" s="21">
        <f>[3]Апрель!$AL$59</f>
        <v>0</v>
      </c>
      <c r="F81" s="42"/>
      <c r="G81">
        <f>[3]Апрель!AK64</f>
        <v>210</v>
      </c>
    </row>
    <row r="82" spans="1:7" s="24" customFormat="1" x14ac:dyDescent="0.25">
      <c r="A82" s="30">
        <v>5</v>
      </c>
      <c r="B82" s="29">
        <f t="shared" si="1"/>
        <v>44317</v>
      </c>
      <c r="C82" s="30" t="s">
        <v>0</v>
      </c>
      <c r="D82" s="31">
        <f>[3]Май!$G$59</f>
        <v>274.72315062583186</v>
      </c>
      <c r="E82" s="31">
        <f>[3]Май!$F$59</f>
        <v>308.50624999999997</v>
      </c>
      <c r="F82" s="41">
        <f>SUM(D82:D86)</f>
        <v>1656.8305681751383</v>
      </c>
      <c r="G82" s="24">
        <f>[3]Май!E61</f>
        <v>340</v>
      </c>
    </row>
    <row r="83" spans="1:7" x14ac:dyDescent="0.25">
      <c r="A83" s="3">
        <v>5</v>
      </c>
      <c r="B83" s="6">
        <f t="shared" si="1"/>
        <v>44317</v>
      </c>
      <c r="C83" s="3" t="s">
        <v>1</v>
      </c>
      <c r="D83" s="21">
        <f>[3]Май!$O$59</f>
        <v>285.66416325287594</v>
      </c>
      <c r="E83" s="31">
        <f>[3]Май!$N$59</f>
        <v>280.50844660194178</v>
      </c>
      <c r="F83" s="42"/>
      <c r="G83" s="24">
        <f>[3]Май!M61</f>
        <v>290</v>
      </c>
    </row>
    <row r="84" spans="1:7" x14ac:dyDescent="0.25">
      <c r="A84" s="3">
        <v>5</v>
      </c>
      <c r="B84" s="6">
        <f t="shared" si="1"/>
        <v>44317</v>
      </c>
      <c r="C84" s="3" t="s">
        <v>2</v>
      </c>
      <c r="D84" s="21">
        <f>[3]Май!$W$59</f>
        <v>250.101446999627</v>
      </c>
      <c r="E84" s="31">
        <f>[3]Май!$V$59</f>
        <v>255.68469026548678</v>
      </c>
      <c r="F84" s="42"/>
      <c r="G84" s="24">
        <f>[3]Май!U61</f>
        <v>290</v>
      </c>
    </row>
    <row r="85" spans="1:7" x14ac:dyDescent="0.25">
      <c r="A85" s="3">
        <v>5</v>
      </c>
      <c r="B85" s="6">
        <f t="shared" si="1"/>
        <v>44317</v>
      </c>
      <c r="C85" s="3" t="s">
        <v>3</v>
      </c>
      <c r="D85" s="21">
        <f>[3]Май!$AE$59</f>
        <v>623.84600001962883</v>
      </c>
      <c r="E85" s="31">
        <f>[3]Май!$AD$59</f>
        <v>610.91447368421063</v>
      </c>
      <c r="F85" s="42"/>
      <c r="G85" s="24">
        <f>[3]Май!AC61</f>
        <v>690</v>
      </c>
    </row>
    <row r="86" spans="1:7" x14ac:dyDescent="0.25">
      <c r="A86" s="3">
        <v>5</v>
      </c>
      <c r="B86" s="6">
        <f t="shared" si="1"/>
        <v>44317</v>
      </c>
      <c r="C86" s="3" t="s">
        <v>4</v>
      </c>
      <c r="D86" s="21">
        <f>[3]Май!$AM$59</f>
        <v>222.49580727717461</v>
      </c>
      <c r="E86" s="31">
        <f>[3]Май!$AL$59</f>
        <v>197.89294520547949</v>
      </c>
      <c r="F86" s="42"/>
      <c r="G86" s="24">
        <f>[3]Май!AK61</f>
        <v>290</v>
      </c>
    </row>
    <row r="87" spans="1:7" x14ac:dyDescent="0.25">
      <c r="A87" s="3">
        <v>6</v>
      </c>
      <c r="B87" s="6">
        <f t="shared" si="1"/>
        <v>44348</v>
      </c>
      <c r="C87" s="3" t="s">
        <v>0</v>
      </c>
      <c r="D87" s="14">
        <v>300</v>
      </c>
      <c r="E87" s="14">
        <f>D87</f>
        <v>300</v>
      </c>
      <c r="F87" s="42">
        <f>SUM(E87:E91)</f>
        <v>1650</v>
      </c>
      <c r="G87">
        <f>[3]Июнь!E61</f>
        <v>300</v>
      </c>
    </row>
    <row r="88" spans="1:7" x14ac:dyDescent="0.25">
      <c r="A88" s="3">
        <v>6</v>
      </c>
      <c r="B88" s="6">
        <f t="shared" si="1"/>
        <v>44348</v>
      </c>
      <c r="C88" s="3" t="s">
        <v>1</v>
      </c>
      <c r="D88" s="14">
        <v>280</v>
      </c>
      <c r="E88" s="14">
        <f t="shared" ref="E88:E116" si="2">D88</f>
        <v>280</v>
      </c>
      <c r="F88" s="42"/>
      <c r="G88">
        <f>[3]Июнь!M61</f>
        <v>280</v>
      </c>
    </row>
    <row r="89" spans="1:7" x14ac:dyDescent="0.25">
      <c r="A89" s="3">
        <v>6</v>
      </c>
      <c r="B89" s="6">
        <f t="shared" si="1"/>
        <v>44348</v>
      </c>
      <c r="C89" s="3" t="s">
        <v>2</v>
      </c>
      <c r="D89" s="14">
        <v>250</v>
      </c>
      <c r="E89" s="14">
        <f t="shared" si="2"/>
        <v>250</v>
      </c>
      <c r="F89" s="42"/>
      <c r="G89">
        <f>[3]Июнь!U61</f>
        <v>250</v>
      </c>
    </row>
    <row r="90" spans="1:7" x14ac:dyDescent="0.25">
      <c r="A90" s="3">
        <v>6</v>
      </c>
      <c r="B90" s="6">
        <f t="shared" si="1"/>
        <v>44348</v>
      </c>
      <c r="C90" s="3" t="s">
        <v>3</v>
      </c>
      <c r="D90" s="14">
        <v>620</v>
      </c>
      <c r="E90" s="14">
        <f t="shared" si="2"/>
        <v>620</v>
      </c>
      <c r="F90" s="42"/>
      <c r="G90">
        <f>[3]Июнь!AC61</f>
        <v>620</v>
      </c>
    </row>
    <row r="91" spans="1:7" x14ac:dyDescent="0.25">
      <c r="A91" s="3">
        <v>6</v>
      </c>
      <c r="B91" s="6">
        <f t="shared" si="1"/>
        <v>44348</v>
      </c>
      <c r="C91" s="3" t="s">
        <v>4</v>
      </c>
      <c r="D91" s="14">
        <v>200</v>
      </c>
      <c r="E91" s="14">
        <f t="shared" si="2"/>
        <v>200</v>
      </c>
      <c r="F91" s="42"/>
      <c r="G91">
        <f>[3]Июнь!AK61</f>
        <v>200</v>
      </c>
    </row>
    <row r="92" spans="1:7" x14ac:dyDescent="0.25">
      <c r="A92" s="3">
        <v>7</v>
      </c>
      <c r="B92" s="6">
        <f t="shared" si="1"/>
        <v>44378</v>
      </c>
      <c r="C92" s="3" t="s">
        <v>0</v>
      </c>
      <c r="D92" s="14">
        <v>310</v>
      </c>
      <c r="E92" s="14">
        <f t="shared" si="2"/>
        <v>310</v>
      </c>
      <c r="F92" s="42">
        <f>SUM(E92:E96)</f>
        <v>1750</v>
      </c>
      <c r="G92">
        <f>[3]Июль!E70</f>
        <v>310</v>
      </c>
    </row>
    <row r="93" spans="1:7" x14ac:dyDescent="0.25">
      <c r="A93" s="3">
        <v>7</v>
      </c>
      <c r="B93" s="6">
        <f t="shared" si="1"/>
        <v>44378</v>
      </c>
      <c r="C93" s="3" t="s">
        <v>1</v>
      </c>
      <c r="D93" s="14">
        <v>285</v>
      </c>
      <c r="E93" s="14">
        <f t="shared" si="2"/>
        <v>285</v>
      </c>
      <c r="F93" s="42"/>
      <c r="G93">
        <f>[3]Июль!M70</f>
        <v>285</v>
      </c>
    </row>
    <row r="94" spans="1:7" x14ac:dyDescent="0.25">
      <c r="A94" s="3">
        <v>7</v>
      </c>
      <c r="B94" s="6">
        <f t="shared" si="1"/>
        <v>44378</v>
      </c>
      <c r="C94" s="3" t="s">
        <v>2</v>
      </c>
      <c r="D94" s="14">
        <v>280</v>
      </c>
      <c r="E94" s="14">
        <f t="shared" si="2"/>
        <v>280</v>
      </c>
      <c r="F94" s="42"/>
      <c r="G94">
        <f>[3]Июль!U70</f>
        <v>280</v>
      </c>
    </row>
    <row r="95" spans="1:7" x14ac:dyDescent="0.25">
      <c r="A95" s="3">
        <v>7</v>
      </c>
      <c r="B95" s="6">
        <f t="shared" si="1"/>
        <v>44378</v>
      </c>
      <c r="C95" s="3" t="s">
        <v>3</v>
      </c>
      <c r="D95" s="14">
        <v>660</v>
      </c>
      <c r="E95" s="14">
        <f t="shared" si="2"/>
        <v>660</v>
      </c>
      <c r="F95" s="42"/>
      <c r="G95">
        <f>[3]Июль!AC70</f>
        <v>660</v>
      </c>
    </row>
    <row r="96" spans="1:7" x14ac:dyDescent="0.25">
      <c r="A96" s="3">
        <v>7</v>
      </c>
      <c r="B96" s="6">
        <f t="shared" si="1"/>
        <v>44378</v>
      </c>
      <c r="C96" s="3" t="s">
        <v>4</v>
      </c>
      <c r="D96" s="14">
        <v>215</v>
      </c>
      <c r="E96" s="14">
        <f t="shared" si="2"/>
        <v>215</v>
      </c>
      <c r="F96" s="42"/>
      <c r="G96">
        <f>[3]Июль!AK70</f>
        <v>215</v>
      </c>
    </row>
    <row r="97" spans="1:7" x14ac:dyDescent="0.25">
      <c r="A97" s="3">
        <v>8</v>
      </c>
      <c r="B97" s="6">
        <f t="shared" si="1"/>
        <v>44409</v>
      </c>
      <c r="C97" s="3" t="s">
        <v>0</v>
      </c>
      <c r="D97" s="14">
        <v>310</v>
      </c>
      <c r="E97" s="14">
        <f t="shared" si="2"/>
        <v>310</v>
      </c>
      <c r="F97" s="42">
        <f>SUM(E97:E101)</f>
        <v>1700</v>
      </c>
      <c r="G97">
        <f>[3]Август!E70</f>
        <v>310</v>
      </c>
    </row>
    <row r="98" spans="1:7" x14ac:dyDescent="0.25">
      <c r="A98" s="3">
        <v>8</v>
      </c>
      <c r="B98" s="6">
        <f t="shared" si="1"/>
        <v>44409</v>
      </c>
      <c r="C98" s="3" t="s">
        <v>1</v>
      </c>
      <c r="D98" s="14">
        <v>270</v>
      </c>
      <c r="E98" s="14">
        <f t="shared" si="2"/>
        <v>270</v>
      </c>
      <c r="F98" s="42"/>
      <c r="G98">
        <f>[3]Август!M70</f>
        <v>270</v>
      </c>
    </row>
    <row r="99" spans="1:7" x14ac:dyDescent="0.25">
      <c r="A99" s="3">
        <v>8</v>
      </c>
      <c r="B99" s="6">
        <f t="shared" si="1"/>
        <v>44409</v>
      </c>
      <c r="C99" s="3" t="s">
        <v>2</v>
      </c>
      <c r="D99" s="14">
        <v>270</v>
      </c>
      <c r="E99" s="14">
        <f t="shared" si="2"/>
        <v>270</v>
      </c>
      <c r="F99" s="42"/>
      <c r="G99">
        <f>[3]Август!U70</f>
        <v>270</v>
      </c>
    </row>
    <row r="100" spans="1:7" x14ac:dyDescent="0.25">
      <c r="A100" s="3">
        <v>8</v>
      </c>
      <c r="B100" s="6">
        <f t="shared" si="1"/>
        <v>44409</v>
      </c>
      <c r="C100" s="3" t="s">
        <v>3</v>
      </c>
      <c r="D100" s="14">
        <v>640</v>
      </c>
      <c r="E100" s="14">
        <f t="shared" si="2"/>
        <v>640</v>
      </c>
      <c r="F100" s="42"/>
      <c r="G100">
        <f>[3]Август!AC70</f>
        <v>640</v>
      </c>
    </row>
    <row r="101" spans="1:7" x14ac:dyDescent="0.25">
      <c r="A101" s="3">
        <v>8</v>
      </c>
      <c r="B101" s="6">
        <f t="shared" si="1"/>
        <v>44409</v>
      </c>
      <c r="C101" s="3" t="s">
        <v>4</v>
      </c>
      <c r="D101" s="14">
        <v>210</v>
      </c>
      <c r="E101" s="14">
        <f t="shared" si="2"/>
        <v>210</v>
      </c>
      <c r="F101" s="42"/>
      <c r="G101">
        <f>[3]Август!AK70</f>
        <v>210</v>
      </c>
    </row>
    <row r="102" spans="1:7" x14ac:dyDescent="0.25">
      <c r="A102" s="3">
        <v>9</v>
      </c>
      <c r="B102" s="6">
        <f t="shared" si="1"/>
        <v>44440</v>
      </c>
      <c r="C102" s="3" t="s">
        <v>0</v>
      </c>
      <c r="D102" s="14">
        <v>300</v>
      </c>
      <c r="E102" s="14">
        <f t="shared" si="2"/>
        <v>300</v>
      </c>
      <c r="F102" s="42">
        <f>SUM(E102:E106)</f>
        <v>1650</v>
      </c>
      <c r="G102">
        <f>[3]Сентябрь!E76</f>
        <v>300</v>
      </c>
    </row>
    <row r="103" spans="1:7" x14ac:dyDescent="0.25">
      <c r="A103" s="3">
        <v>9</v>
      </c>
      <c r="B103" s="6">
        <f t="shared" si="1"/>
        <v>44440</v>
      </c>
      <c r="C103" s="3" t="s">
        <v>1</v>
      </c>
      <c r="D103" s="14">
        <v>260</v>
      </c>
      <c r="E103" s="14">
        <f t="shared" si="2"/>
        <v>260</v>
      </c>
      <c r="F103" s="42"/>
      <c r="G103">
        <f>[3]Сентябрь!M76</f>
        <v>260</v>
      </c>
    </row>
    <row r="104" spans="1:7" x14ac:dyDescent="0.25">
      <c r="A104" s="3">
        <v>9</v>
      </c>
      <c r="B104" s="6">
        <f t="shared" si="1"/>
        <v>44440</v>
      </c>
      <c r="C104" s="3" t="s">
        <v>2</v>
      </c>
      <c r="D104" s="14">
        <v>250</v>
      </c>
      <c r="E104" s="14">
        <f t="shared" si="2"/>
        <v>250</v>
      </c>
      <c r="F104" s="42"/>
      <c r="G104">
        <f>[3]Сентябрь!U76</f>
        <v>250</v>
      </c>
    </row>
    <row r="105" spans="1:7" x14ac:dyDescent="0.25">
      <c r="A105" s="3">
        <v>9</v>
      </c>
      <c r="B105" s="6">
        <f t="shared" si="1"/>
        <v>44440</v>
      </c>
      <c r="C105" s="3" t="s">
        <v>3</v>
      </c>
      <c r="D105" s="14">
        <v>620</v>
      </c>
      <c r="E105" s="14">
        <f t="shared" si="2"/>
        <v>620</v>
      </c>
      <c r="F105" s="42"/>
      <c r="G105">
        <f>[3]Сентябрь!AC76</f>
        <v>620</v>
      </c>
    </row>
    <row r="106" spans="1:7" x14ac:dyDescent="0.25">
      <c r="A106" s="3">
        <v>9</v>
      </c>
      <c r="B106" s="6">
        <f t="shared" si="1"/>
        <v>44440</v>
      </c>
      <c r="C106" s="3" t="s">
        <v>4</v>
      </c>
      <c r="D106" s="14">
        <v>220</v>
      </c>
      <c r="E106" s="14">
        <f t="shared" si="2"/>
        <v>220</v>
      </c>
      <c r="F106" s="42"/>
      <c r="G106">
        <f>[3]Сентябрь!AK76</f>
        <v>220</v>
      </c>
    </row>
    <row r="107" spans="1:7" x14ac:dyDescent="0.25">
      <c r="A107" s="3">
        <v>10</v>
      </c>
      <c r="B107" s="6">
        <f t="shared" si="1"/>
        <v>44470</v>
      </c>
      <c r="C107" s="3" t="s">
        <v>0</v>
      </c>
      <c r="D107" s="14">
        <v>310</v>
      </c>
      <c r="E107" s="14">
        <f t="shared" si="2"/>
        <v>310</v>
      </c>
      <c r="F107" s="42">
        <f>SUM(E107:E111)</f>
        <v>1650</v>
      </c>
      <c r="G107">
        <f>[3]Октябрь!E70</f>
        <v>310</v>
      </c>
    </row>
    <row r="108" spans="1:7" x14ac:dyDescent="0.25">
      <c r="A108" s="3">
        <v>10</v>
      </c>
      <c r="B108" s="6">
        <f t="shared" si="1"/>
        <v>44470</v>
      </c>
      <c r="C108" s="3" t="s">
        <v>1</v>
      </c>
      <c r="D108" s="14">
        <v>275</v>
      </c>
      <c r="E108" s="14">
        <f t="shared" si="2"/>
        <v>275</v>
      </c>
      <c r="F108" s="42"/>
      <c r="G108">
        <f>[3]Октябрь!M70</f>
        <v>275</v>
      </c>
    </row>
    <row r="109" spans="1:7" x14ac:dyDescent="0.25">
      <c r="A109" s="3">
        <v>10</v>
      </c>
      <c r="B109" s="6">
        <f t="shared" si="1"/>
        <v>44470</v>
      </c>
      <c r="C109" s="3" t="s">
        <v>2</v>
      </c>
      <c r="D109" s="14">
        <v>265</v>
      </c>
      <c r="E109" s="14">
        <f t="shared" si="2"/>
        <v>265</v>
      </c>
      <c r="F109" s="42"/>
      <c r="G109">
        <f>[3]Октябрь!U70</f>
        <v>265</v>
      </c>
    </row>
    <row r="110" spans="1:7" x14ac:dyDescent="0.25">
      <c r="A110" s="3">
        <v>10</v>
      </c>
      <c r="B110" s="6">
        <f t="shared" si="1"/>
        <v>44470</v>
      </c>
      <c r="C110" s="3" t="s">
        <v>3</v>
      </c>
      <c r="D110" s="14">
        <v>580</v>
      </c>
      <c r="E110" s="14">
        <f t="shared" si="2"/>
        <v>580</v>
      </c>
      <c r="F110" s="42"/>
      <c r="G110">
        <f>[3]Октябрь!AC70</f>
        <v>580</v>
      </c>
    </row>
    <row r="111" spans="1:7" x14ac:dyDescent="0.25">
      <c r="A111" s="3">
        <v>10</v>
      </c>
      <c r="B111" s="6">
        <f t="shared" si="1"/>
        <v>44470</v>
      </c>
      <c r="C111" s="3" t="s">
        <v>4</v>
      </c>
      <c r="D111" s="14">
        <v>220</v>
      </c>
      <c r="E111" s="14">
        <f t="shared" si="2"/>
        <v>220</v>
      </c>
      <c r="F111" s="42"/>
      <c r="G111">
        <f>[3]Октябрь!AK70</f>
        <v>220</v>
      </c>
    </row>
    <row r="112" spans="1:7" x14ac:dyDescent="0.25">
      <c r="A112" s="3">
        <v>11</v>
      </c>
      <c r="B112" s="6">
        <f t="shared" si="1"/>
        <v>44501</v>
      </c>
      <c r="C112" s="3" t="s">
        <v>0</v>
      </c>
      <c r="D112" s="14">
        <v>310</v>
      </c>
      <c r="E112" s="14">
        <f t="shared" si="2"/>
        <v>310</v>
      </c>
      <c r="F112" s="42">
        <f>SUM(E112:E116)</f>
        <v>1650</v>
      </c>
      <c r="G112">
        <f>[3]Ноябрь!E$76</f>
        <v>310</v>
      </c>
    </row>
    <row r="113" spans="1:7" x14ac:dyDescent="0.25">
      <c r="A113" s="3">
        <v>11</v>
      </c>
      <c r="B113" s="6">
        <f t="shared" si="1"/>
        <v>44501</v>
      </c>
      <c r="C113" s="3" t="s">
        <v>1</v>
      </c>
      <c r="D113" s="14">
        <v>250</v>
      </c>
      <c r="E113" s="14">
        <f t="shared" si="2"/>
        <v>250</v>
      </c>
      <c r="F113" s="42"/>
      <c r="G113">
        <f>[3]Ноябрь!M$76</f>
        <v>250</v>
      </c>
    </row>
    <row r="114" spans="1:7" x14ac:dyDescent="0.25">
      <c r="A114" s="3">
        <v>11</v>
      </c>
      <c r="B114" s="6">
        <f t="shared" si="1"/>
        <v>44501</v>
      </c>
      <c r="C114" s="3" t="s">
        <v>2</v>
      </c>
      <c r="D114" s="14">
        <v>250</v>
      </c>
      <c r="E114" s="14">
        <f t="shared" si="2"/>
        <v>250</v>
      </c>
      <c r="F114" s="42"/>
      <c r="G114">
        <f>[3]Ноябрь!U$76</f>
        <v>250</v>
      </c>
    </row>
    <row r="115" spans="1:7" x14ac:dyDescent="0.25">
      <c r="A115" s="3">
        <v>11</v>
      </c>
      <c r="B115" s="6">
        <f t="shared" si="1"/>
        <v>44501</v>
      </c>
      <c r="C115" s="3" t="s">
        <v>3</v>
      </c>
      <c r="D115" s="14">
        <v>620</v>
      </c>
      <c r="E115" s="14">
        <f t="shared" si="2"/>
        <v>620</v>
      </c>
      <c r="F115" s="42"/>
      <c r="G115">
        <f>[3]Ноябрь!AC$76</f>
        <v>620</v>
      </c>
    </row>
    <row r="116" spans="1:7" x14ac:dyDescent="0.25">
      <c r="A116" s="3">
        <v>11</v>
      </c>
      <c r="B116" s="6">
        <f t="shared" si="1"/>
        <v>44501</v>
      </c>
      <c r="C116" s="3" t="s">
        <v>4</v>
      </c>
      <c r="D116" s="14">
        <v>220</v>
      </c>
      <c r="E116" s="14">
        <f t="shared" si="2"/>
        <v>220</v>
      </c>
      <c r="F116" s="42"/>
      <c r="G116">
        <f>[3]Ноябрь!AK$76</f>
        <v>220</v>
      </c>
    </row>
    <row r="117" spans="1:7" x14ac:dyDescent="0.25">
      <c r="A117" s="3">
        <v>12</v>
      </c>
      <c r="B117" s="6">
        <f t="shared" si="1"/>
        <v>44531</v>
      </c>
      <c r="C117" s="3" t="s">
        <v>0</v>
      </c>
      <c r="D117" s="14">
        <v>300</v>
      </c>
      <c r="E117" s="14">
        <f t="shared" ref="E117:E180" si="3">G117</f>
        <v>300</v>
      </c>
      <c r="F117" s="42">
        <f>SUM(E117:E121)</f>
        <v>1550</v>
      </c>
      <c r="G117">
        <f>[3]Декабрь!E$76</f>
        <v>300</v>
      </c>
    </row>
    <row r="118" spans="1:7" x14ac:dyDescent="0.25">
      <c r="A118" s="3">
        <v>12</v>
      </c>
      <c r="B118" s="6">
        <f t="shared" si="1"/>
        <v>44531</v>
      </c>
      <c r="C118" s="3" t="s">
        <v>1</v>
      </c>
      <c r="D118" s="14">
        <v>230</v>
      </c>
      <c r="E118" s="14">
        <f t="shared" si="3"/>
        <v>230</v>
      </c>
      <c r="F118" s="42"/>
      <c r="G118">
        <f>[3]Декабрь!M$76</f>
        <v>230</v>
      </c>
    </row>
    <row r="119" spans="1:7" x14ac:dyDescent="0.25">
      <c r="A119" s="3">
        <v>12</v>
      </c>
      <c r="B119" s="6">
        <f t="shared" si="1"/>
        <v>44531</v>
      </c>
      <c r="C119" s="3" t="s">
        <v>2</v>
      </c>
      <c r="D119" s="14">
        <v>210</v>
      </c>
      <c r="E119" s="14">
        <f t="shared" si="3"/>
        <v>210</v>
      </c>
      <c r="F119" s="42"/>
      <c r="G119">
        <f>[3]Декабрь!U$76</f>
        <v>210</v>
      </c>
    </row>
    <row r="120" spans="1:7" x14ac:dyDescent="0.25">
      <c r="A120" s="3">
        <v>12</v>
      </c>
      <c r="B120" s="6">
        <f t="shared" si="1"/>
        <v>44531</v>
      </c>
      <c r="C120" s="3" t="s">
        <v>3</v>
      </c>
      <c r="D120" s="14">
        <v>600</v>
      </c>
      <c r="E120" s="14">
        <f t="shared" si="3"/>
        <v>600</v>
      </c>
      <c r="F120" s="42"/>
      <c r="G120">
        <f>[3]Декабрь!AC$76</f>
        <v>600</v>
      </c>
    </row>
    <row r="121" spans="1:7" x14ac:dyDescent="0.25">
      <c r="A121" s="3">
        <v>12</v>
      </c>
      <c r="B121" s="6">
        <f t="shared" si="1"/>
        <v>44531</v>
      </c>
      <c r="C121" s="3" t="s">
        <v>4</v>
      </c>
      <c r="D121" s="14">
        <v>210</v>
      </c>
      <c r="E121" s="14">
        <f t="shared" si="3"/>
        <v>210</v>
      </c>
      <c r="F121" s="42"/>
      <c r="G121">
        <f>[3]Декабрь!AK$76</f>
        <v>210</v>
      </c>
    </row>
    <row r="122" spans="1:7" x14ac:dyDescent="0.25">
      <c r="A122" s="3">
        <v>1</v>
      </c>
      <c r="B122" s="6">
        <f t="shared" ref="B122:B181" si="4">DATE(2022,A122,1)</f>
        <v>44562</v>
      </c>
      <c r="C122" s="3" t="s">
        <v>0</v>
      </c>
      <c r="D122" s="14">
        <v>300</v>
      </c>
      <c r="E122" s="14">
        <f t="shared" si="3"/>
        <v>250</v>
      </c>
      <c r="F122" s="42">
        <f>SUM(E122:E126)</f>
        <v>1500</v>
      </c>
      <c r="G122" s="36">
        <f>[4]Январь!E$79</f>
        <v>250</v>
      </c>
    </row>
    <row r="123" spans="1:7" x14ac:dyDescent="0.25">
      <c r="A123" s="3">
        <v>1</v>
      </c>
      <c r="B123" s="6">
        <f t="shared" si="4"/>
        <v>44562</v>
      </c>
      <c r="C123" s="3" t="s">
        <v>1</v>
      </c>
      <c r="D123" s="14">
        <v>230</v>
      </c>
      <c r="E123" s="14">
        <f t="shared" si="3"/>
        <v>230</v>
      </c>
      <c r="F123" s="42"/>
      <c r="G123" s="36">
        <f>[4]Январь!M$79</f>
        <v>230</v>
      </c>
    </row>
    <row r="124" spans="1:7" x14ac:dyDescent="0.25">
      <c r="A124" s="3">
        <v>1</v>
      </c>
      <c r="B124" s="6">
        <f t="shared" si="4"/>
        <v>44562</v>
      </c>
      <c r="C124" s="3" t="s">
        <v>2</v>
      </c>
      <c r="D124" s="14">
        <v>210</v>
      </c>
      <c r="E124" s="14">
        <f t="shared" si="3"/>
        <v>230</v>
      </c>
      <c r="F124" s="42"/>
      <c r="G124" s="36">
        <f>[4]Январь!U$79</f>
        <v>230</v>
      </c>
    </row>
    <row r="125" spans="1:7" x14ac:dyDescent="0.25">
      <c r="A125" s="3">
        <v>1</v>
      </c>
      <c r="B125" s="6">
        <f t="shared" si="4"/>
        <v>44562</v>
      </c>
      <c r="C125" s="3" t="s">
        <v>3</v>
      </c>
      <c r="D125" s="14">
        <v>600</v>
      </c>
      <c r="E125" s="14">
        <f t="shared" si="3"/>
        <v>560</v>
      </c>
      <c r="F125" s="42"/>
      <c r="G125" s="36">
        <f>[4]Январь!AC$79</f>
        <v>560</v>
      </c>
    </row>
    <row r="126" spans="1:7" x14ac:dyDescent="0.25">
      <c r="A126" s="3">
        <v>1</v>
      </c>
      <c r="B126" s="6">
        <f t="shared" si="4"/>
        <v>44562</v>
      </c>
      <c r="C126" s="3" t="s">
        <v>4</v>
      </c>
      <c r="D126" s="14">
        <v>210</v>
      </c>
      <c r="E126" s="14">
        <f t="shared" si="3"/>
        <v>230</v>
      </c>
      <c r="F126" s="42"/>
      <c r="G126" s="36">
        <f>[4]Январь!AK$79</f>
        <v>230</v>
      </c>
    </row>
    <row r="127" spans="1:7" x14ac:dyDescent="0.25">
      <c r="A127" s="3">
        <v>2</v>
      </c>
      <c r="B127" s="6">
        <f t="shared" si="4"/>
        <v>44593</v>
      </c>
      <c r="C127" s="3" t="s">
        <v>0</v>
      </c>
      <c r="D127" s="14">
        <v>300</v>
      </c>
      <c r="E127" s="14">
        <f t="shared" si="3"/>
        <v>297.97624999999994</v>
      </c>
      <c r="F127" s="42">
        <f>SUM(E127:E131)</f>
        <v>1622.5995499999999</v>
      </c>
      <c r="G127" s="36">
        <f>[4]Февраль!E$79</f>
        <v>297.97624999999994</v>
      </c>
    </row>
    <row r="128" spans="1:7" x14ac:dyDescent="0.25">
      <c r="A128" s="3">
        <v>2</v>
      </c>
      <c r="B128" s="6">
        <f t="shared" si="4"/>
        <v>44593</v>
      </c>
      <c r="C128" s="3" t="s">
        <v>1</v>
      </c>
      <c r="D128" s="14">
        <v>230</v>
      </c>
      <c r="E128" s="14">
        <f t="shared" si="3"/>
        <v>197.31010000000001</v>
      </c>
      <c r="F128" s="42"/>
      <c r="G128" s="36">
        <f>[4]Февраль!M$79</f>
        <v>197.31010000000001</v>
      </c>
    </row>
    <row r="129" spans="1:7" x14ac:dyDescent="0.25">
      <c r="A129" s="3">
        <v>2</v>
      </c>
      <c r="B129" s="6">
        <f t="shared" si="4"/>
        <v>44593</v>
      </c>
      <c r="C129" s="3" t="s">
        <v>2</v>
      </c>
      <c r="D129" s="14">
        <v>210</v>
      </c>
      <c r="E129" s="14">
        <f t="shared" si="3"/>
        <v>253.82110000000003</v>
      </c>
      <c r="F129" s="42"/>
      <c r="G129" s="36">
        <f>[4]Февраль!U$79</f>
        <v>253.82110000000003</v>
      </c>
    </row>
    <row r="130" spans="1:7" x14ac:dyDescent="0.25">
      <c r="A130" s="3">
        <v>2</v>
      </c>
      <c r="B130" s="6">
        <f t="shared" si="4"/>
        <v>44593</v>
      </c>
      <c r="C130" s="3" t="s">
        <v>3</v>
      </c>
      <c r="D130" s="14">
        <v>600</v>
      </c>
      <c r="E130" s="14">
        <f t="shared" si="3"/>
        <v>616.97999999999979</v>
      </c>
      <c r="F130" s="42"/>
      <c r="G130" s="36">
        <f>[4]Февраль!AC$79</f>
        <v>616.97999999999979</v>
      </c>
    </row>
    <row r="131" spans="1:7" x14ac:dyDescent="0.25">
      <c r="A131" s="3">
        <v>2</v>
      </c>
      <c r="B131" s="6">
        <f t="shared" si="4"/>
        <v>44593</v>
      </c>
      <c r="C131" s="3" t="s">
        <v>4</v>
      </c>
      <c r="D131" s="14">
        <v>210</v>
      </c>
      <c r="E131" s="14">
        <f t="shared" si="3"/>
        <v>256.51210000000009</v>
      </c>
      <c r="F131" s="42"/>
      <c r="G131" s="36">
        <f>[4]Февраль!AK$79</f>
        <v>256.51210000000009</v>
      </c>
    </row>
    <row r="132" spans="1:7" x14ac:dyDescent="0.25">
      <c r="A132" s="3">
        <v>3</v>
      </c>
      <c r="B132" s="6">
        <f t="shared" si="4"/>
        <v>44621</v>
      </c>
      <c r="C132" s="3" t="s">
        <v>0</v>
      </c>
      <c r="D132" s="14">
        <v>300</v>
      </c>
      <c r="E132" s="14">
        <f t="shared" si="3"/>
        <v>270</v>
      </c>
      <c r="F132" s="42">
        <f>SUM(E132:E136)</f>
        <v>1510</v>
      </c>
      <c r="G132" s="36">
        <f>[4]Март!E$82</f>
        <v>270</v>
      </c>
    </row>
    <row r="133" spans="1:7" x14ac:dyDescent="0.25">
      <c r="A133" s="3">
        <v>3</v>
      </c>
      <c r="B133" s="6">
        <f t="shared" si="4"/>
        <v>44621</v>
      </c>
      <c r="C133" s="3" t="s">
        <v>1</v>
      </c>
      <c r="D133" s="14">
        <v>230</v>
      </c>
      <c r="E133" s="14">
        <f t="shared" si="3"/>
        <v>230</v>
      </c>
      <c r="F133" s="42"/>
      <c r="G133" s="36">
        <f>[4]Март!M$82</f>
        <v>230</v>
      </c>
    </row>
    <row r="134" spans="1:7" x14ac:dyDescent="0.25">
      <c r="A134" s="3">
        <v>3</v>
      </c>
      <c r="B134" s="6">
        <f t="shared" si="4"/>
        <v>44621</v>
      </c>
      <c r="C134" s="3" t="s">
        <v>2</v>
      </c>
      <c r="D134" s="14">
        <v>210</v>
      </c>
      <c r="E134" s="14">
        <f t="shared" si="3"/>
        <v>210</v>
      </c>
      <c r="F134" s="42"/>
      <c r="G134" s="36">
        <f>[4]Март!U$82</f>
        <v>210</v>
      </c>
    </row>
    <row r="135" spans="1:7" x14ac:dyDescent="0.25">
      <c r="A135" s="3">
        <v>3</v>
      </c>
      <c r="B135" s="6">
        <f t="shared" si="4"/>
        <v>44621</v>
      </c>
      <c r="C135" s="3" t="s">
        <v>3</v>
      </c>
      <c r="D135" s="14">
        <v>600</v>
      </c>
      <c r="E135" s="14">
        <f t="shared" si="3"/>
        <v>590</v>
      </c>
      <c r="F135" s="42"/>
      <c r="G135" s="36">
        <f>[4]Март!AC$82</f>
        <v>590</v>
      </c>
    </row>
    <row r="136" spans="1:7" x14ac:dyDescent="0.25">
      <c r="A136" s="3">
        <v>3</v>
      </c>
      <c r="B136" s="6">
        <f t="shared" si="4"/>
        <v>44621</v>
      </c>
      <c r="C136" s="3" t="s">
        <v>4</v>
      </c>
      <c r="D136" s="14">
        <v>210</v>
      </c>
      <c r="E136" s="14">
        <f t="shared" si="3"/>
        <v>210</v>
      </c>
      <c r="F136" s="42"/>
      <c r="G136" s="36">
        <f>[4]Март!AK$82</f>
        <v>210</v>
      </c>
    </row>
    <row r="137" spans="1:7" x14ac:dyDescent="0.25">
      <c r="A137" s="3">
        <v>4</v>
      </c>
      <c r="B137" s="6">
        <f t="shared" si="4"/>
        <v>44652</v>
      </c>
      <c r="C137" s="3" t="s">
        <v>0</v>
      </c>
      <c r="D137" s="14">
        <v>300</v>
      </c>
      <c r="E137" s="14">
        <f t="shared" si="3"/>
        <v>281</v>
      </c>
      <c r="F137" s="42">
        <f>SUM(E137:E141)</f>
        <v>1501</v>
      </c>
      <c r="G137" s="36">
        <f>[4]Апрель!E$82</f>
        <v>281</v>
      </c>
    </row>
    <row r="138" spans="1:7" x14ac:dyDescent="0.25">
      <c r="A138" s="3">
        <v>4</v>
      </c>
      <c r="B138" s="6">
        <f t="shared" si="4"/>
        <v>44652</v>
      </c>
      <c r="C138" s="3" t="s">
        <v>1</v>
      </c>
      <c r="D138" s="14">
        <v>230</v>
      </c>
      <c r="E138" s="14">
        <f t="shared" si="3"/>
        <v>266</v>
      </c>
      <c r="F138" s="42"/>
      <c r="G138" s="36">
        <f>[4]Апрель!M$82</f>
        <v>266</v>
      </c>
    </row>
    <row r="139" spans="1:7" x14ac:dyDescent="0.25">
      <c r="A139" s="3">
        <v>4</v>
      </c>
      <c r="B139" s="6">
        <f t="shared" si="4"/>
        <v>44652</v>
      </c>
      <c r="C139" s="3" t="s">
        <v>2</v>
      </c>
      <c r="D139" s="14">
        <v>210</v>
      </c>
      <c r="E139" s="14">
        <f t="shared" si="3"/>
        <v>239</v>
      </c>
      <c r="F139" s="42"/>
      <c r="G139" s="36">
        <f>[4]Апрель!U$82</f>
        <v>239</v>
      </c>
    </row>
    <row r="140" spans="1:7" x14ac:dyDescent="0.25">
      <c r="A140" s="3">
        <v>4</v>
      </c>
      <c r="B140" s="6">
        <f t="shared" si="4"/>
        <v>44652</v>
      </c>
      <c r="C140" s="3" t="s">
        <v>3</v>
      </c>
      <c r="D140" s="14">
        <v>600</v>
      </c>
      <c r="E140" s="14">
        <f t="shared" si="3"/>
        <v>544</v>
      </c>
      <c r="F140" s="42"/>
      <c r="G140" s="36">
        <f>[4]Апрель!AC$82</f>
        <v>544</v>
      </c>
    </row>
    <row r="141" spans="1:7" x14ac:dyDescent="0.25">
      <c r="A141" s="3">
        <v>4</v>
      </c>
      <c r="B141" s="6">
        <f t="shared" si="4"/>
        <v>44652</v>
      </c>
      <c r="C141" s="3" t="s">
        <v>4</v>
      </c>
      <c r="D141" s="14">
        <v>210</v>
      </c>
      <c r="E141" s="14">
        <f t="shared" si="3"/>
        <v>171</v>
      </c>
      <c r="F141" s="42"/>
      <c r="G141" s="36">
        <f>[4]Апрель!AK$82</f>
        <v>171</v>
      </c>
    </row>
    <row r="142" spans="1:7" x14ac:dyDescent="0.25">
      <c r="A142" s="3">
        <v>5</v>
      </c>
      <c r="B142" s="6">
        <f t="shared" si="4"/>
        <v>44682</v>
      </c>
      <c r="C142" s="3" t="s">
        <v>0</v>
      </c>
      <c r="D142" s="14">
        <v>300</v>
      </c>
      <c r="E142" s="14">
        <f t="shared" si="3"/>
        <v>218.08991045790489</v>
      </c>
      <c r="F142" s="42">
        <f>SUM(E142:E146)</f>
        <v>1270.0000000000005</v>
      </c>
      <c r="G142" s="36">
        <f>[4]Май!E$82</f>
        <v>218.08991045790489</v>
      </c>
    </row>
    <row r="143" spans="1:7" x14ac:dyDescent="0.25">
      <c r="A143" s="3">
        <v>5</v>
      </c>
      <c r="B143" s="6">
        <f t="shared" si="4"/>
        <v>44682</v>
      </c>
      <c r="C143" s="3" t="s">
        <v>1</v>
      </c>
      <c r="D143" s="14">
        <v>230</v>
      </c>
      <c r="E143" s="14">
        <f t="shared" si="3"/>
        <v>214.23789292332432</v>
      </c>
      <c r="F143" s="42"/>
      <c r="G143" s="36">
        <f>[4]Май!M$82</f>
        <v>214.23789292332432</v>
      </c>
    </row>
    <row r="144" spans="1:7" x14ac:dyDescent="0.25">
      <c r="A144" s="3">
        <v>5</v>
      </c>
      <c r="B144" s="6">
        <f t="shared" si="4"/>
        <v>44682</v>
      </c>
      <c r="C144" s="3" t="s">
        <v>2</v>
      </c>
      <c r="D144" s="14">
        <v>210</v>
      </c>
      <c r="E144" s="14">
        <f t="shared" si="3"/>
        <v>209.64165965312537</v>
      </c>
      <c r="F144" s="42"/>
      <c r="G144" s="36">
        <f>[4]Май!U$82</f>
        <v>209.64165965312537</v>
      </c>
    </row>
    <row r="145" spans="1:7" x14ac:dyDescent="0.25">
      <c r="A145" s="3">
        <v>5</v>
      </c>
      <c r="B145" s="6">
        <f t="shared" si="4"/>
        <v>44682</v>
      </c>
      <c r="C145" s="3" t="s">
        <v>3</v>
      </c>
      <c r="D145" s="14">
        <v>600</v>
      </c>
      <c r="E145" s="14">
        <f t="shared" si="3"/>
        <v>449.97963981887096</v>
      </c>
      <c r="F145" s="42"/>
      <c r="G145" s="36">
        <f>[4]Май!AC$82</f>
        <v>449.97963981887096</v>
      </c>
    </row>
    <row r="146" spans="1:7" x14ac:dyDescent="0.25">
      <c r="A146" s="3">
        <v>5</v>
      </c>
      <c r="B146" s="6">
        <f t="shared" si="4"/>
        <v>44682</v>
      </c>
      <c r="C146" s="3" t="s">
        <v>4</v>
      </c>
      <c r="D146" s="14">
        <v>210</v>
      </c>
      <c r="E146" s="14">
        <f t="shared" si="3"/>
        <v>178.0508971467747</v>
      </c>
      <c r="F146" s="42"/>
      <c r="G146" s="36">
        <f>[4]Май!AK$82</f>
        <v>178.0508971467747</v>
      </c>
    </row>
    <row r="147" spans="1:7" x14ac:dyDescent="0.25">
      <c r="A147" s="3">
        <v>6</v>
      </c>
      <c r="B147" s="6">
        <f t="shared" si="4"/>
        <v>44713</v>
      </c>
      <c r="C147" s="3" t="s">
        <v>0</v>
      </c>
      <c r="D147" s="14">
        <v>300</v>
      </c>
      <c r="E147" s="14">
        <f t="shared" si="3"/>
        <v>260</v>
      </c>
      <c r="F147" s="42">
        <f>SUM(E147:E151)</f>
        <v>1130</v>
      </c>
      <c r="G147" s="36">
        <f>[4]Июнь!E$82</f>
        <v>260</v>
      </c>
    </row>
    <row r="148" spans="1:7" x14ac:dyDescent="0.25">
      <c r="A148" s="3">
        <v>6</v>
      </c>
      <c r="B148" s="6">
        <f t="shared" si="4"/>
        <v>44713</v>
      </c>
      <c r="C148" s="3" t="s">
        <v>1</v>
      </c>
      <c r="D148" s="14">
        <v>230</v>
      </c>
      <c r="E148" s="14">
        <f t="shared" si="3"/>
        <v>190</v>
      </c>
      <c r="F148" s="42"/>
      <c r="G148" s="36">
        <f>[4]Июнь!M$82</f>
        <v>190</v>
      </c>
    </row>
    <row r="149" spans="1:7" x14ac:dyDescent="0.25">
      <c r="A149" s="3">
        <v>6</v>
      </c>
      <c r="B149" s="6">
        <f t="shared" si="4"/>
        <v>44713</v>
      </c>
      <c r="C149" s="3" t="s">
        <v>2</v>
      </c>
      <c r="D149" s="14">
        <v>210</v>
      </c>
      <c r="E149" s="14">
        <f t="shared" si="3"/>
        <v>130</v>
      </c>
      <c r="F149" s="42"/>
      <c r="G149" s="36">
        <f>[4]Июнь!U$82</f>
        <v>130</v>
      </c>
    </row>
    <row r="150" spans="1:7" x14ac:dyDescent="0.25">
      <c r="A150" s="3">
        <v>6</v>
      </c>
      <c r="B150" s="6">
        <f t="shared" si="4"/>
        <v>44713</v>
      </c>
      <c r="C150" s="3" t="s">
        <v>3</v>
      </c>
      <c r="D150" s="14">
        <v>600</v>
      </c>
      <c r="E150" s="14">
        <f t="shared" si="3"/>
        <v>420</v>
      </c>
      <c r="F150" s="42"/>
      <c r="G150" s="36">
        <f>[4]Июнь!AC$82</f>
        <v>420</v>
      </c>
    </row>
    <row r="151" spans="1:7" x14ac:dyDescent="0.25">
      <c r="A151" s="3">
        <v>6</v>
      </c>
      <c r="B151" s="6">
        <f t="shared" si="4"/>
        <v>44713</v>
      </c>
      <c r="C151" s="3" t="s">
        <v>4</v>
      </c>
      <c r="D151" s="14">
        <v>210</v>
      </c>
      <c r="E151" s="14">
        <f t="shared" si="3"/>
        <v>130</v>
      </c>
      <c r="F151" s="42"/>
      <c r="G151" s="36">
        <f>[4]Июнь!AK$82</f>
        <v>130</v>
      </c>
    </row>
    <row r="152" spans="1:7" x14ac:dyDescent="0.25">
      <c r="A152" s="3">
        <v>7</v>
      </c>
      <c r="B152" s="6">
        <f t="shared" si="4"/>
        <v>44743</v>
      </c>
      <c r="C152" s="3" t="s">
        <v>0</v>
      </c>
      <c r="D152" s="14">
        <v>300</v>
      </c>
      <c r="E152" s="14">
        <f t="shared" si="3"/>
        <v>260</v>
      </c>
      <c r="F152" s="42">
        <f>SUM(E152:E156)</f>
        <v>1250</v>
      </c>
      <c r="G152" s="36">
        <f>[4]Июль!E$82</f>
        <v>260</v>
      </c>
    </row>
    <row r="153" spans="1:7" x14ac:dyDescent="0.25">
      <c r="A153" s="3">
        <v>7</v>
      </c>
      <c r="B153" s="6">
        <f t="shared" si="4"/>
        <v>44743</v>
      </c>
      <c r="C153" s="3" t="s">
        <v>1</v>
      </c>
      <c r="D153" s="14">
        <v>230</v>
      </c>
      <c r="E153" s="14">
        <f t="shared" si="3"/>
        <v>190</v>
      </c>
      <c r="F153" s="42"/>
      <c r="G153" s="36">
        <f>[4]Июль!M$82</f>
        <v>190</v>
      </c>
    </row>
    <row r="154" spans="1:7" x14ac:dyDescent="0.25">
      <c r="A154" s="3">
        <v>7</v>
      </c>
      <c r="B154" s="6">
        <f t="shared" si="4"/>
        <v>44743</v>
      </c>
      <c r="C154" s="3" t="s">
        <v>2</v>
      </c>
      <c r="D154" s="14">
        <v>210</v>
      </c>
      <c r="E154" s="14">
        <f t="shared" si="3"/>
        <v>190</v>
      </c>
      <c r="F154" s="42"/>
      <c r="G154" s="36">
        <f>[4]Июль!U$82</f>
        <v>190</v>
      </c>
    </row>
    <row r="155" spans="1:7" x14ac:dyDescent="0.25">
      <c r="A155" s="3">
        <v>7</v>
      </c>
      <c r="B155" s="6">
        <f t="shared" si="4"/>
        <v>44743</v>
      </c>
      <c r="C155" s="3" t="s">
        <v>3</v>
      </c>
      <c r="D155" s="14">
        <v>600</v>
      </c>
      <c r="E155" s="14">
        <f t="shared" si="3"/>
        <v>420</v>
      </c>
      <c r="F155" s="42"/>
      <c r="G155" s="36">
        <f>[4]Июль!AC$82</f>
        <v>420</v>
      </c>
    </row>
    <row r="156" spans="1:7" x14ac:dyDescent="0.25">
      <c r="A156" s="3">
        <v>7</v>
      </c>
      <c r="B156" s="6">
        <f t="shared" si="4"/>
        <v>44743</v>
      </c>
      <c r="C156" s="3" t="s">
        <v>4</v>
      </c>
      <c r="D156" s="14">
        <v>210</v>
      </c>
      <c r="E156" s="14">
        <f t="shared" si="3"/>
        <v>190</v>
      </c>
      <c r="F156" s="42"/>
      <c r="G156" s="36">
        <f>[4]Июль!AK$82</f>
        <v>190</v>
      </c>
    </row>
    <row r="157" spans="1:7" x14ac:dyDescent="0.25">
      <c r="A157" s="3">
        <v>8</v>
      </c>
      <c r="B157" s="6">
        <f t="shared" si="4"/>
        <v>44774</v>
      </c>
      <c r="C157" s="3" t="s">
        <v>0</v>
      </c>
      <c r="D157" s="14">
        <v>300</v>
      </c>
      <c r="E157" s="14">
        <f t="shared" si="3"/>
        <v>300</v>
      </c>
      <c r="F157" s="42">
        <f>SUM(E157:E161)</f>
        <v>1350</v>
      </c>
      <c r="G157" s="36">
        <f>[4]Август!E$82</f>
        <v>300</v>
      </c>
    </row>
    <row r="158" spans="1:7" x14ac:dyDescent="0.25">
      <c r="A158" s="3">
        <v>8</v>
      </c>
      <c r="B158" s="6">
        <f t="shared" si="4"/>
        <v>44774</v>
      </c>
      <c r="C158" s="3" t="s">
        <v>1</v>
      </c>
      <c r="D158" s="14">
        <v>230</v>
      </c>
      <c r="E158" s="14">
        <f t="shared" si="3"/>
        <v>0</v>
      </c>
      <c r="F158" s="42"/>
      <c r="G158" s="36">
        <f>[4]Август!M$82</f>
        <v>0</v>
      </c>
    </row>
    <row r="159" spans="1:7" x14ac:dyDescent="0.25">
      <c r="A159" s="3">
        <v>8</v>
      </c>
      <c r="B159" s="6">
        <f t="shared" si="4"/>
        <v>44774</v>
      </c>
      <c r="C159" s="3" t="s">
        <v>2</v>
      </c>
      <c r="D159" s="14">
        <v>210</v>
      </c>
      <c r="E159" s="14">
        <f t="shared" si="3"/>
        <v>240</v>
      </c>
      <c r="F159" s="42"/>
      <c r="G159" s="36">
        <f>[4]Август!U$82</f>
        <v>240</v>
      </c>
    </row>
    <row r="160" spans="1:7" x14ac:dyDescent="0.25">
      <c r="A160" s="3">
        <v>8</v>
      </c>
      <c r="B160" s="6">
        <f t="shared" si="4"/>
        <v>44774</v>
      </c>
      <c r="C160" s="3" t="s">
        <v>3</v>
      </c>
      <c r="D160" s="14">
        <v>600</v>
      </c>
      <c r="E160" s="14">
        <f t="shared" si="3"/>
        <v>570</v>
      </c>
      <c r="F160" s="42"/>
      <c r="G160" s="36">
        <f>[4]Август!AC$82</f>
        <v>570</v>
      </c>
    </row>
    <row r="161" spans="1:7" x14ac:dyDescent="0.25">
      <c r="A161" s="3">
        <v>8</v>
      </c>
      <c r="B161" s="6">
        <f t="shared" si="4"/>
        <v>44774</v>
      </c>
      <c r="C161" s="3" t="s">
        <v>4</v>
      </c>
      <c r="D161" s="14">
        <v>210</v>
      </c>
      <c r="E161" s="14">
        <f t="shared" si="3"/>
        <v>240</v>
      </c>
      <c r="F161" s="42"/>
      <c r="G161" s="36">
        <f>[4]Август!AK$82</f>
        <v>240</v>
      </c>
    </row>
    <row r="162" spans="1:7" x14ac:dyDescent="0.25">
      <c r="A162" s="3">
        <v>9</v>
      </c>
      <c r="B162" s="6">
        <f t="shared" si="4"/>
        <v>44805</v>
      </c>
      <c r="C162" s="3" t="s">
        <v>0</v>
      </c>
      <c r="D162" s="14">
        <v>300</v>
      </c>
      <c r="E162" s="14">
        <f t="shared" si="3"/>
        <v>315.52976190476181</v>
      </c>
      <c r="F162" s="42">
        <f>SUM(E162:E166)</f>
        <v>1377.8863054784297</v>
      </c>
      <c r="G162" s="36">
        <f>[4]Сентябрь!E$82</f>
        <v>315.52976190476181</v>
      </c>
    </row>
    <row r="163" spans="1:7" x14ac:dyDescent="0.25">
      <c r="A163" s="3">
        <v>9</v>
      </c>
      <c r="B163" s="6">
        <f t="shared" si="4"/>
        <v>44805</v>
      </c>
      <c r="C163" s="3" t="s">
        <v>1</v>
      </c>
      <c r="D163" s="14">
        <v>230</v>
      </c>
      <c r="E163" s="14">
        <f t="shared" si="3"/>
        <v>0</v>
      </c>
      <c r="F163" s="42"/>
      <c r="G163" s="36">
        <f>[4]Сентябрь!M$82</f>
        <v>0</v>
      </c>
    </row>
    <row r="164" spans="1:7" x14ac:dyDescent="0.25">
      <c r="A164" s="3">
        <v>9</v>
      </c>
      <c r="B164" s="6">
        <f t="shared" si="4"/>
        <v>44805</v>
      </c>
      <c r="C164" s="3" t="s">
        <v>2</v>
      </c>
      <c r="D164" s="14">
        <v>210</v>
      </c>
      <c r="E164" s="14">
        <f t="shared" si="3"/>
        <v>256.01090909090908</v>
      </c>
      <c r="F164" s="42"/>
      <c r="G164" s="36">
        <f>[4]Сентябрь!U$82</f>
        <v>256.01090909090908</v>
      </c>
    </row>
    <row r="165" spans="1:7" x14ac:dyDescent="0.25">
      <c r="A165" s="3">
        <v>9</v>
      </c>
      <c r="B165" s="6">
        <f t="shared" si="4"/>
        <v>44805</v>
      </c>
      <c r="C165" s="3" t="s">
        <v>3</v>
      </c>
      <c r="D165" s="14">
        <v>600</v>
      </c>
      <c r="E165" s="14">
        <f t="shared" si="3"/>
        <v>581.05603448275872</v>
      </c>
      <c r="F165" s="42"/>
      <c r="G165" s="36">
        <f>[4]Сентябрь!AC$82</f>
        <v>581.05603448275872</v>
      </c>
    </row>
    <row r="166" spans="1:7" x14ac:dyDescent="0.25">
      <c r="A166" s="3">
        <v>9</v>
      </c>
      <c r="B166" s="6">
        <f t="shared" si="4"/>
        <v>44805</v>
      </c>
      <c r="C166" s="3" t="s">
        <v>4</v>
      </c>
      <c r="D166" s="14">
        <v>210</v>
      </c>
      <c r="E166" s="14">
        <f t="shared" si="3"/>
        <v>225.28960000000001</v>
      </c>
      <c r="F166" s="42"/>
      <c r="G166" s="36">
        <f>[4]Сентябрь!AK$82</f>
        <v>225.28960000000001</v>
      </c>
    </row>
    <row r="167" spans="1:7" x14ac:dyDescent="0.25">
      <c r="A167" s="3">
        <v>10</v>
      </c>
      <c r="B167" s="6">
        <f t="shared" si="4"/>
        <v>44835</v>
      </c>
      <c r="C167" s="3" t="s">
        <v>0</v>
      </c>
      <c r="D167" s="14">
        <v>367</v>
      </c>
      <c r="E167" s="14">
        <f t="shared" si="3"/>
        <v>296.02502765486724</v>
      </c>
      <c r="F167" s="42">
        <f>SUM(E167:E171)</f>
        <v>1446.0433482955677</v>
      </c>
      <c r="G167" s="36">
        <f>[4]Октябрь!F$86</f>
        <v>296.02502765486724</v>
      </c>
    </row>
    <row r="168" spans="1:7" x14ac:dyDescent="0.25">
      <c r="A168" s="3">
        <v>10</v>
      </c>
      <c r="B168" s="6">
        <f t="shared" si="4"/>
        <v>44835</v>
      </c>
      <c r="C168" s="3" t="s">
        <v>1</v>
      </c>
      <c r="D168" s="14">
        <v>386</v>
      </c>
      <c r="E168" s="14">
        <f t="shared" si="3"/>
        <v>281.52626237623764</v>
      </c>
      <c r="F168" s="42"/>
      <c r="G168" s="36">
        <f>[4]Октябрь!N$86</f>
        <v>281.52626237623764</v>
      </c>
    </row>
    <row r="169" spans="1:7" x14ac:dyDescent="0.25">
      <c r="A169" s="3">
        <v>10</v>
      </c>
      <c r="B169" s="6">
        <f t="shared" si="4"/>
        <v>44835</v>
      </c>
      <c r="C169" s="3" t="s">
        <v>2</v>
      </c>
      <c r="D169" s="14">
        <v>405</v>
      </c>
      <c r="E169" s="14">
        <f t="shared" si="3"/>
        <v>258.4922954545454</v>
      </c>
      <c r="F169" s="42"/>
      <c r="G169" s="36">
        <f>[4]Октябрь!V$86</f>
        <v>258.4922954545454</v>
      </c>
    </row>
    <row r="170" spans="1:7" x14ac:dyDescent="0.25">
      <c r="A170" s="3">
        <v>10</v>
      </c>
      <c r="B170" s="6">
        <f t="shared" si="4"/>
        <v>44835</v>
      </c>
      <c r="C170" s="3" t="s">
        <v>3</v>
      </c>
      <c r="D170" s="14">
        <v>424</v>
      </c>
      <c r="E170" s="14">
        <f t="shared" si="3"/>
        <v>557.7644628099174</v>
      </c>
      <c r="F170" s="42"/>
      <c r="G170" s="36">
        <f>[4]Октябрь!AD$86</f>
        <v>557.7644628099174</v>
      </c>
    </row>
    <row r="171" spans="1:7" x14ac:dyDescent="0.25">
      <c r="A171" s="3">
        <v>10</v>
      </c>
      <c r="B171" s="6">
        <f t="shared" si="4"/>
        <v>44835</v>
      </c>
      <c r="C171" s="3" t="s">
        <v>4</v>
      </c>
      <c r="D171" s="14">
        <v>443</v>
      </c>
      <c r="E171" s="14">
        <f t="shared" si="3"/>
        <v>52.235300000000009</v>
      </c>
      <c r="F171" s="42"/>
      <c r="G171" s="36">
        <f>[4]Октябрь!AL$86</f>
        <v>52.235300000000009</v>
      </c>
    </row>
    <row r="172" spans="1:7" x14ac:dyDescent="0.25">
      <c r="A172" s="3">
        <v>11</v>
      </c>
      <c r="B172" s="6">
        <f t="shared" si="4"/>
        <v>44866</v>
      </c>
      <c r="C172" s="3" t="s">
        <v>0</v>
      </c>
      <c r="D172" s="14">
        <v>367</v>
      </c>
      <c r="E172" s="14">
        <f t="shared" si="3"/>
        <v>288.41392299107144</v>
      </c>
      <c r="F172" s="42">
        <f>SUM(E172:E176)</f>
        <v>1475.2445337122037</v>
      </c>
      <c r="G172" s="36">
        <f>[4]Ноябрь!F$86</f>
        <v>288.41392299107144</v>
      </c>
    </row>
    <row r="173" spans="1:7" x14ac:dyDescent="0.25">
      <c r="A173" s="3">
        <v>11</v>
      </c>
      <c r="B173" s="6">
        <f t="shared" si="4"/>
        <v>44866</v>
      </c>
      <c r="C173" s="3" t="s">
        <v>1</v>
      </c>
      <c r="D173" s="14">
        <v>386</v>
      </c>
      <c r="E173" s="14">
        <f t="shared" si="3"/>
        <v>271.85316831683173</v>
      </c>
      <c r="F173" s="42"/>
      <c r="G173" s="36">
        <f>[4]Ноябрь!N$86</f>
        <v>271.85316831683173</v>
      </c>
    </row>
    <row r="174" spans="1:7" x14ac:dyDescent="0.25">
      <c r="A174" s="3">
        <v>11</v>
      </c>
      <c r="B174" s="6">
        <f t="shared" si="4"/>
        <v>44866</v>
      </c>
      <c r="C174" s="3" t="s">
        <v>2</v>
      </c>
      <c r="D174" s="14">
        <v>405</v>
      </c>
      <c r="E174" s="14">
        <f t="shared" si="3"/>
        <v>259.02990566037732</v>
      </c>
      <c r="F174" s="42"/>
      <c r="G174" s="36">
        <f>[4]Ноябрь!V$86</f>
        <v>259.02990566037732</v>
      </c>
    </row>
    <row r="175" spans="1:7" x14ac:dyDescent="0.25">
      <c r="A175" s="3">
        <v>11</v>
      </c>
      <c r="B175" s="6">
        <f t="shared" si="4"/>
        <v>44866</v>
      </c>
      <c r="C175" s="3" t="s">
        <v>3</v>
      </c>
      <c r="D175" s="14">
        <v>424</v>
      </c>
      <c r="E175" s="14">
        <f t="shared" si="3"/>
        <v>533.69262295081978</v>
      </c>
      <c r="F175" s="42"/>
      <c r="G175" s="36">
        <f>[4]Ноябрь!AD$86</f>
        <v>533.69262295081978</v>
      </c>
    </row>
    <row r="176" spans="1:7" x14ac:dyDescent="0.25">
      <c r="A176" s="3">
        <v>11</v>
      </c>
      <c r="B176" s="6">
        <f t="shared" si="4"/>
        <v>44866</v>
      </c>
      <c r="C176" s="3" t="s">
        <v>4</v>
      </c>
      <c r="D176" s="14">
        <v>443</v>
      </c>
      <c r="E176" s="14">
        <f t="shared" si="3"/>
        <v>122.25491379310346</v>
      </c>
      <c r="F176" s="42"/>
      <c r="G176" s="36">
        <f>[4]Ноябрь!AL$86</f>
        <v>122.25491379310346</v>
      </c>
    </row>
    <row r="177" spans="1:7" x14ac:dyDescent="0.25">
      <c r="A177" s="3">
        <v>12</v>
      </c>
      <c r="B177" s="6">
        <f t="shared" si="4"/>
        <v>44896</v>
      </c>
      <c r="C177" s="3" t="s">
        <v>0</v>
      </c>
      <c r="D177" s="14">
        <v>367</v>
      </c>
      <c r="E177" s="14">
        <f t="shared" si="3"/>
        <v>290.87676630434783</v>
      </c>
      <c r="F177" s="42">
        <f>SUM(E177:E181)</f>
        <v>1373.2938219955533</v>
      </c>
      <c r="G177" s="36">
        <f>[4]Декабрь!F$86</f>
        <v>290.87676630434783</v>
      </c>
    </row>
    <row r="178" spans="1:7" x14ac:dyDescent="0.25">
      <c r="A178" s="3">
        <v>12</v>
      </c>
      <c r="B178" s="6">
        <f t="shared" si="4"/>
        <v>44896</v>
      </c>
      <c r="C178" s="3" t="s">
        <v>1</v>
      </c>
      <c r="D178" s="14">
        <v>386</v>
      </c>
      <c r="E178" s="14">
        <f t="shared" si="3"/>
        <v>148.61325980392158</v>
      </c>
      <c r="F178" s="42"/>
      <c r="G178" s="36">
        <f>[4]Декабрь!N$86</f>
        <v>148.61325980392158</v>
      </c>
    </row>
    <row r="179" spans="1:7" x14ac:dyDescent="0.25">
      <c r="A179" s="3">
        <v>12</v>
      </c>
      <c r="B179" s="6">
        <f t="shared" si="4"/>
        <v>44896</v>
      </c>
      <c r="C179" s="3" t="s">
        <v>2</v>
      </c>
      <c r="D179" s="14">
        <v>405</v>
      </c>
      <c r="E179" s="14">
        <f t="shared" si="3"/>
        <v>141.66871495327104</v>
      </c>
      <c r="F179" s="42"/>
      <c r="G179" s="36">
        <f>[4]Декабрь!V$86</f>
        <v>141.66871495327104</v>
      </c>
    </row>
    <row r="180" spans="1:7" x14ac:dyDescent="0.25">
      <c r="A180" s="3">
        <v>12</v>
      </c>
      <c r="B180" s="6">
        <f t="shared" si="4"/>
        <v>44896</v>
      </c>
      <c r="C180" s="3" t="s">
        <v>3</v>
      </c>
      <c r="D180" s="14">
        <v>424</v>
      </c>
      <c r="E180" s="14">
        <f t="shared" si="3"/>
        <v>553.19262295081978</v>
      </c>
      <c r="F180" s="42"/>
      <c r="G180" s="36">
        <f>[4]Декабрь!AD$86</f>
        <v>553.19262295081978</v>
      </c>
    </row>
    <row r="181" spans="1:7" x14ac:dyDescent="0.25">
      <c r="A181" s="3">
        <v>12</v>
      </c>
      <c r="B181" s="6">
        <f t="shared" si="4"/>
        <v>44896</v>
      </c>
      <c r="C181" s="3" t="s">
        <v>4</v>
      </c>
      <c r="D181" s="14">
        <v>443</v>
      </c>
      <c r="E181" s="14">
        <f t="shared" ref="E181:E186" si="5">G181</f>
        <v>238.94245798319326</v>
      </c>
      <c r="F181" s="42"/>
      <c r="G181" s="36">
        <f>[4]Декабрь!AL$86</f>
        <v>238.94245798319326</v>
      </c>
    </row>
    <row r="182" spans="1:7" x14ac:dyDescent="0.25">
      <c r="A182" s="3">
        <v>1</v>
      </c>
      <c r="B182" s="6">
        <f>DATE(2023,A182,1)</f>
        <v>44927</v>
      </c>
      <c r="C182" s="3" t="s">
        <v>0</v>
      </c>
      <c r="D182" s="14">
        <v>367</v>
      </c>
      <c r="E182" s="14">
        <f t="shared" si="5"/>
        <v>103.11640625</v>
      </c>
      <c r="F182" s="42">
        <f>SUM(E182:E186)</f>
        <v>758.70928765243912</v>
      </c>
      <c r="G182" s="36">
        <f>[5]Январь!F$86</f>
        <v>103.11640625</v>
      </c>
    </row>
    <row r="183" spans="1:7" x14ac:dyDescent="0.25">
      <c r="A183" s="3">
        <v>1</v>
      </c>
      <c r="B183" s="6">
        <f t="shared" ref="B183:B186" si="6">DATE(2023,A183,1)</f>
        <v>44927</v>
      </c>
      <c r="C183" s="3" t="s">
        <v>1</v>
      </c>
      <c r="D183" s="14">
        <v>386</v>
      </c>
      <c r="E183" s="14">
        <f t="shared" si="5"/>
        <v>177.1537625</v>
      </c>
      <c r="F183" s="42"/>
      <c r="G183" s="36">
        <f>[5]Январь!N$86</f>
        <v>177.1537625</v>
      </c>
    </row>
    <row r="184" spans="1:7" x14ac:dyDescent="0.25">
      <c r="A184" s="3">
        <v>1</v>
      </c>
      <c r="B184" s="6">
        <f t="shared" si="6"/>
        <v>44927</v>
      </c>
      <c r="C184" s="3" t="s">
        <v>2</v>
      </c>
      <c r="D184" s="14">
        <v>405</v>
      </c>
      <c r="E184" s="14">
        <f t="shared" si="5"/>
        <v>161.04887499999998</v>
      </c>
      <c r="F184" s="42"/>
      <c r="G184" s="36">
        <f>[5]Январь!V$86</f>
        <v>161.04887499999998</v>
      </c>
    </row>
    <row r="185" spans="1:7" x14ac:dyDescent="0.25">
      <c r="A185" s="3">
        <v>1</v>
      </c>
      <c r="B185" s="6">
        <f t="shared" si="6"/>
        <v>44927</v>
      </c>
      <c r="C185" s="3" t="s">
        <v>3</v>
      </c>
      <c r="D185" s="14">
        <v>424</v>
      </c>
      <c r="E185" s="14">
        <f t="shared" si="5"/>
        <v>317.39024390243907</v>
      </c>
      <c r="F185" s="42"/>
      <c r="G185" s="36">
        <f>[5]Январь!AD$86</f>
        <v>317.39024390243907</v>
      </c>
    </row>
    <row r="186" spans="1:7" x14ac:dyDescent="0.25">
      <c r="A186" s="3">
        <v>1</v>
      </c>
      <c r="B186" s="6">
        <f t="shared" si="6"/>
        <v>44927</v>
      </c>
      <c r="C186" s="3" t="s">
        <v>4</v>
      </c>
      <c r="D186" s="14">
        <v>443</v>
      </c>
      <c r="E186" s="14">
        <f t="shared" si="5"/>
        <v>0</v>
      </c>
      <c r="F186" s="42"/>
      <c r="G186" s="36">
        <f>[5]Январь!AL$86</f>
        <v>0</v>
      </c>
    </row>
    <row r="187" spans="1:7" x14ac:dyDescent="0.25">
      <c r="A187" s="3">
        <v>2</v>
      </c>
      <c r="B187" s="6">
        <f>DATE(2023,A187,1)</f>
        <v>44958</v>
      </c>
      <c r="C187" s="3" t="s">
        <v>0</v>
      </c>
      <c r="D187" s="14">
        <v>462</v>
      </c>
      <c r="E187" s="14">
        <f>G187</f>
        <v>277.08281249999993</v>
      </c>
      <c r="F187" s="42">
        <f>SUM(E187:E191)</f>
        <v>1393.7493132873306</v>
      </c>
      <c r="G187" s="36">
        <f>[5]Февраль!F$86</f>
        <v>277.08281249999993</v>
      </c>
    </row>
    <row r="188" spans="1:7" x14ac:dyDescent="0.25">
      <c r="A188" s="3">
        <v>2</v>
      </c>
      <c r="B188" s="6">
        <f t="shared" ref="B188:B191" si="7">DATE(2023,A188,1)</f>
        <v>44958</v>
      </c>
      <c r="C188" s="3" t="s">
        <v>1</v>
      </c>
      <c r="D188" s="14">
        <v>481</v>
      </c>
      <c r="E188" s="14">
        <f t="shared" ref="E188:E191" si="8">G188</f>
        <v>251.72243932038833</v>
      </c>
      <c r="F188" s="42"/>
      <c r="G188" s="36">
        <f>[5]Февраль!N$86</f>
        <v>251.72243932038833</v>
      </c>
    </row>
    <row r="189" spans="1:7" x14ac:dyDescent="0.25">
      <c r="A189" s="3">
        <v>2</v>
      </c>
      <c r="B189" s="6">
        <f t="shared" si="7"/>
        <v>44958</v>
      </c>
      <c r="C189" s="3" t="s">
        <v>2</v>
      </c>
      <c r="D189" s="14">
        <v>500</v>
      </c>
      <c r="E189" s="14">
        <f t="shared" si="8"/>
        <v>235.7037386363636</v>
      </c>
      <c r="F189" s="42"/>
      <c r="G189" s="36">
        <f>[5]Февраль!V$86</f>
        <v>235.7037386363636</v>
      </c>
    </row>
    <row r="190" spans="1:7" x14ac:dyDescent="0.25">
      <c r="A190" s="3">
        <v>2</v>
      </c>
      <c r="B190" s="6">
        <f t="shared" si="7"/>
        <v>44958</v>
      </c>
      <c r="C190" s="3" t="s">
        <v>3</v>
      </c>
      <c r="D190" s="14">
        <v>519</v>
      </c>
      <c r="E190" s="14">
        <f t="shared" si="8"/>
        <v>507.96694214876038</v>
      </c>
      <c r="F190" s="42"/>
      <c r="G190" s="36">
        <f>[5]Февраль!AD$86</f>
        <v>507.96694214876038</v>
      </c>
    </row>
    <row r="191" spans="1:7" x14ac:dyDescent="0.25">
      <c r="A191" s="3">
        <v>2</v>
      </c>
      <c r="B191" s="6">
        <f t="shared" si="7"/>
        <v>44958</v>
      </c>
      <c r="C191" s="3" t="s">
        <v>4</v>
      </c>
      <c r="D191" s="14">
        <v>538</v>
      </c>
      <c r="E191" s="14">
        <f t="shared" si="8"/>
        <v>121.27338068181817</v>
      </c>
      <c r="F191" s="42"/>
      <c r="G191" s="36">
        <f>[5]Февраль!AL$86</f>
        <v>121.27338068181817</v>
      </c>
    </row>
    <row r="192" spans="1:7" x14ac:dyDescent="0.25">
      <c r="A192" s="3">
        <v>3</v>
      </c>
      <c r="B192" s="6">
        <f>DATE(2023,A192,1)</f>
        <v>44986</v>
      </c>
      <c r="C192" s="3" t="s">
        <v>0</v>
      </c>
      <c r="E192" s="14">
        <f>G192</f>
        <v>187.71853298611111</v>
      </c>
      <c r="F192" s="42">
        <f>SUM(E192:E196)</f>
        <v>1455.3649744639315</v>
      </c>
      <c r="G192" s="36">
        <f>[5]Март!F$86</f>
        <v>187.71853298611111</v>
      </c>
    </row>
    <row r="193" spans="1:7" x14ac:dyDescent="0.25">
      <c r="A193" s="3">
        <v>3</v>
      </c>
      <c r="B193" s="6">
        <f t="shared" ref="B193:B196" si="9">DATE(2023,A193,1)</f>
        <v>44986</v>
      </c>
      <c r="C193" s="3" t="s">
        <v>1</v>
      </c>
      <c r="E193" s="14">
        <f t="shared" ref="E193:E196" si="10">G193</f>
        <v>212.5120297029703</v>
      </c>
      <c r="F193" s="42"/>
      <c r="G193" s="36">
        <f>[5]Март!N$86</f>
        <v>212.5120297029703</v>
      </c>
    </row>
    <row r="194" spans="1:7" x14ac:dyDescent="0.25">
      <c r="A194" s="3">
        <v>3</v>
      </c>
      <c r="B194" s="6">
        <f t="shared" si="9"/>
        <v>44986</v>
      </c>
      <c r="C194" s="3" t="s">
        <v>2</v>
      </c>
      <c r="E194" s="14">
        <f t="shared" si="10"/>
        <v>265.1670527522935</v>
      </c>
      <c r="F194" s="42"/>
      <c r="G194" s="36">
        <f>[5]Март!V$86</f>
        <v>265.1670527522935</v>
      </c>
    </row>
    <row r="195" spans="1:7" x14ac:dyDescent="0.25">
      <c r="A195" s="3">
        <v>3</v>
      </c>
      <c r="B195" s="6">
        <f t="shared" si="9"/>
        <v>44986</v>
      </c>
      <c r="C195" s="3" t="s">
        <v>3</v>
      </c>
      <c r="E195" s="14">
        <f t="shared" si="10"/>
        <v>572.65000000000009</v>
      </c>
      <c r="F195" s="42"/>
      <c r="G195" s="36">
        <f>[5]Март!AD$86</f>
        <v>572.65000000000009</v>
      </c>
    </row>
    <row r="196" spans="1:7" x14ac:dyDescent="0.25">
      <c r="A196" s="3">
        <v>3</v>
      </c>
      <c r="B196" s="6">
        <f t="shared" si="9"/>
        <v>44986</v>
      </c>
      <c r="C196" s="3" t="s">
        <v>4</v>
      </c>
      <c r="E196" s="14">
        <f t="shared" si="10"/>
        <v>217.31735902255639</v>
      </c>
      <c r="F196" s="42"/>
      <c r="G196" s="36">
        <f>[5]Март!AL$86</f>
        <v>217.31735902255639</v>
      </c>
    </row>
    <row r="197" spans="1:7" x14ac:dyDescent="0.25">
      <c r="A197" s="3">
        <v>4</v>
      </c>
      <c r="B197" s="6">
        <f>DATE(2023,A197,1)</f>
        <v>45017</v>
      </c>
      <c r="C197" s="3" t="s">
        <v>0</v>
      </c>
      <c r="E197" s="14">
        <f>G197</f>
        <v>234.14815080275227</v>
      </c>
      <c r="F197" s="42">
        <f>SUM(E197:E201)</f>
        <v>1456.0263531014166</v>
      </c>
      <c r="G197" s="36">
        <f>[6]Апрель!$F$86</f>
        <v>234.14815080275227</v>
      </c>
    </row>
    <row r="198" spans="1:7" x14ac:dyDescent="0.25">
      <c r="A198" s="3">
        <v>4</v>
      </c>
      <c r="B198" s="6">
        <f t="shared" ref="B198:B201" si="11">DATE(2023,A198,1)</f>
        <v>45017</v>
      </c>
      <c r="C198" s="3" t="s">
        <v>1</v>
      </c>
      <c r="E198" s="14">
        <f t="shared" ref="E198:E201" si="12">G198</f>
        <v>198.75516990291263</v>
      </c>
      <c r="F198" s="42"/>
      <c r="G198" s="36">
        <f>[6]Апрель!$N$86</f>
        <v>198.75516990291263</v>
      </c>
    </row>
    <row r="199" spans="1:7" x14ac:dyDescent="0.25">
      <c r="A199" s="3">
        <v>4</v>
      </c>
      <c r="B199" s="6">
        <f t="shared" si="11"/>
        <v>45017</v>
      </c>
      <c r="C199" s="3" t="s">
        <v>2</v>
      </c>
      <c r="E199" s="14">
        <f t="shared" si="12"/>
        <v>263.31392688679244</v>
      </c>
      <c r="F199" s="42"/>
      <c r="G199" s="36">
        <f>[6]Апрель!$V$86</f>
        <v>263.31392688679244</v>
      </c>
    </row>
    <row r="200" spans="1:7" x14ac:dyDescent="0.25">
      <c r="A200" s="3">
        <v>4</v>
      </c>
      <c r="B200" s="6">
        <f t="shared" si="11"/>
        <v>45017</v>
      </c>
      <c r="C200" s="3" t="s">
        <v>3</v>
      </c>
      <c r="E200" s="14">
        <f t="shared" si="12"/>
        <v>543.44262295081967</v>
      </c>
      <c r="F200" s="42"/>
      <c r="G200" s="36">
        <f>[6]Апрель!$AD$86</f>
        <v>543.44262295081967</v>
      </c>
    </row>
    <row r="201" spans="1:7" x14ac:dyDescent="0.25">
      <c r="A201" s="3">
        <v>4</v>
      </c>
      <c r="B201" s="6">
        <f t="shared" si="11"/>
        <v>45017</v>
      </c>
      <c r="C201" s="3" t="s">
        <v>4</v>
      </c>
      <c r="E201" s="14">
        <f t="shared" si="12"/>
        <v>216.36648255813955</v>
      </c>
      <c r="F201" s="42"/>
      <c r="G201" s="36">
        <f>[6]Апрель!$AL$86</f>
        <v>216.36648255813955</v>
      </c>
    </row>
    <row r="202" spans="1:7" x14ac:dyDescent="0.25">
      <c r="A202" s="3">
        <v>5</v>
      </c>
      <c r="B202" s="6">
        <f>DATE(2023,A202,1)</f>
        <v>45047</v>
      </c>
      <c r="C202" s="3" t="s">
        <v>0</v>
      </c>
      <c r="E202" s="14">
        <f>G202</f>
        <v>300.69150995575228</v>
      </c>
      <c r="F202" s="42">
        <f>SUM(E202:E206)</f>
        <v>1520.9538180700738</v>
      </c>
      <c r="G202" s="36">
        <f>[7]Май!$F$86</f>
        <v>300.69150995575228</v>
      </c>
    </row>
    <row r="203" spans="1:7" x14ac:dyDescent="0.25">
      <c r="A203" s="3">
        <v>5</v>
      </c>
      <c r="B203" s="6">
        <f t="shared" ref="B203:B206" si="13">DATE(2023,A203,1)</f>
        <v>45047</v>
      </c>
      <c r="C203" s="3" t="s">
        <v>1</v>
      </c>
      <c r="E203" s="14">
        <f t="shared" ref="E203:E206" si="14">G203</f>
        <v>242.84467320261439</v>
      </c>
      <c r="F203" s="42"/>
      <c r="G203" s="36">
        <f>[7]Май!$N$86</f>
        <v>242.84467320261439</v>
      </c>
    </row>
    <row r="204" spans="1:7" x14ac:dyDescent="0.25">
      <c r="A204" s="3">
        <v>5</v>
      </c>
      <c r="B204" s="6">
        <f t="shared" si="13"/>
        <v>45047</v>
      </c>
      <c r="C204" s="3" t="s">
        <v>2</v>
      </c>
      <c r="E204" s="14">
        <f t="shared" si="14"/>
        <v>184.25986235119046</v>
      </c>
      <c r="F204" s="42"/>
      <c r="G204" s="36">
        <f>[7]Май!$V$86</f>
        <v>184.25986235119046</v>
      </c>
    </row>
    <row r="205" spans="1:7" x14ac:dyDescent="0.25">
      <c r="A205" s="3">
        <v>5</v>
      </c>
      <c r="B205" s="6">
        <f t="shared" si="13"/>
        <v>45047</v>
      </c>
      <c r="C205" s="3" t="s">
        <v>3</v>
      </c>
      <c r="E205" s="14">
        <f t="shared" si="14"/>
        <v>577.46218487394958</v>
      </c>
      <c r="F205" s="42"/>
      <c r="G205" s="36">
        <f>[7]Май!$AD$86</f>
        <v>577.46218487394958</v>
      </c>
    </row>
    <row r="206" spans="1:7" x14ac:dyDescent="0.25">
      <c r="A206" s="3">
        <v>5</v>
      </c>
      <c r="B206" s="6">
        <f t="shared" si="13"/>
        <v>45047</v>
      </c>
      <c r="C206" s="3" t="s">
        <v>4</v>
      </c>
      <c r="E206" s="14">
        <f t="shared" si="14"/>
        <v>215.69558768656714</v>
      </c>
      <c r="F206" s="42"/>
      <c r="G206" s="36">
        <f>[7]Май!$AL$86</f>
        <v>215.69558768656714</v>
      </c>
    </row>
    <row r="207" spans="1:7" x14ac:dyDescent="0.25">
      <c r="A207" s="3">
        <v>6</v>
      </c>
      <c r="B207" s="6">
        <f>DATE(2023,A207,1)</f>
        <v>45078</v>
      </c>
      <c r="C207" s="3" t="s">
        <v>0</v>
      </c>
      <c r="E207" s="14">
        <f>G207</f>
        <v>298.28906249999994</v>
      </c>
      <c r="F207" s="42">
        <f>SUM(E207:E211)</f>
        <v>1593.2330803609866</v>
      </c>
      <c r="G207" s="36">
        <f>[7]Июнь!$F$86</f>
        <v>298.28906249999994</v>
      </c>
    </row>
    <row r="208" spans="1:7" x14ac:dyDescent="0.25">
      <c r="A208" s="3">
        <v>6</v>
      </c>
      <c r="B208" s="6">
        <f t="shared" ref="B208:B211" si="15">DATE(2023,A208,1)</f>
        <v>45078</v>
      </c>
      <c r="C208" s="3" t="s">
        <v>1</v>
      </c>
      <c r="E208" s="14">
        <f t="shared" ref="E208:E211" si="16">G208</f>
        <v>276.3492698019802</v>
      </c>
      <c r="F208" s="42"/>
      <c r="G208" s="36">
        <f>[7]Июнь!$N$86</f>
        <v>276.3492698019802</v>
      </c>
    </row>
    <row r="209" spans="1:7" x14ac:dyDescent="0.25">
      <c r="A209" s="3">
        <v>6</v>
      </c>
      <c r="B209" s="6">
        <f t="shared" si="15"/>
        <v>45078</v>
      </c>
      <c r="C209" s="3" t="s">
        <v>2</v>
      </c>
      <c r="E209" s="14">
        <f t="shared" si="16"/>
        <v>242.70675000000006</v>
      </c>
      <c r="F209" s="42"/>
      <c r="G209" s="36">
        <f>[7]Июнь!$V$86</f>
        <v>242.70675000000006</v>
      </c>
    </row>
    <row r="210" spans="1:7" x14ac:dyDescent="0.25">
      <c r="A210" s="3">
        <v>6</v>
      </c>
      <c r="B210" s="6">
        <f t="shared" si="15"/>
        <v>45078</v>
      </c>
      <c r="C210" s="3" t="s">
        <v>3</v>
      </c>
      <c r="E210" s="14">
        <f t="shared" si="16"/>
        <v>576.52173913043475</v>
      </c>
      <c r="F210" s="42"/>
      <c r="G210" s="36">
        <f>[7]Июнь!$AD$86</f>
        <v>576.52173913043475</v>
      </c>
    </row>
    <row r="211" spans="1:7" x14ac:dyDescent="0.25">
      <c r="A211" s="3">
        <v>6</v>
      </c>
      <c r="B211" s="6">
        <f t="shared" si="15"/>
        <v>45078</v>
      </c>
      <c r="C211" s="3" t="s">
        <v>4</v>
      </c>
      <c r="E211" s="14">
        <f t="shared" si="16"/>
        <v>199.36625892857148</v>
      </c>
      <c r="F211" s="42"/>
      <c r="G211" s="36">
        <f>[7]Июнь!$AL$86</f>
        <v>199.36625892857148</v>
      </c>
    </row>
    <row r="212" spans="1:7" x14ac:dyDescent="0.25">
      <c r="A212" s="3">
        <v>7</v>
      </c>
      <c r="B212" s="6">
        <f>DATE(2023,A212,1)</f>
        <v>45108</v>
      </c>
      <c r="C212" s="3" t="s">
        <v>0</v>
      </c>
      <c r="E212" s="14">
        <f>G212</f>
        <v>303.37625558035711</v>
      </c>
      <c r="F212" s="42">
        <f>SUM(E212:E216)</f>
        <v>1600.2112791810644</v>
      </c>
      <c r="G212" s="36">
        <f>[7]Июль!$F$86</f>
        <v>303.37625558035711</v>
      </c>
    </row>
    <row r="213" spans="1:7" x14ac:dyDescent="0.25">
      <c r="A213" s="3">
        <v>7</v>
      </c>
      <c r="B213" s="6">
        <f t="shared" ref="B213:B216" si="17">DATE(2023,A213,1)</f>
        <v>45108</v>
      </c>
      <c r="C213" s="3" t="s">
        <v>1</v>
      </c>
      <c r="E213" s="14">
        <f t="shared" ref="E213:E216" si="18">G213</f>
        <v>277.91546874999995</v>
      </c>
      <c r="F213" s="42"/>
      <c r="G213" s="36">
        <f>[7]Июль!$N$86</f>
        <v>277.91546874999995</v>
      </c>
    </row>
    <row r="214" spans="1:7" x14ac:dyDescent="0.25">
      <c r="A214" s="3">
        <v>7</v>
      </c>
      <c r="B214" s="6">
        <f t="shared" si="17"/>
        <v>45108</v>
      </c>
      <c r="C214" s="3" t="s">
        <v>2</v>
      </c>
      <c r="E214" s="14">
        <f t="shared" si="18"/>
        <v>253.53691885964915</v>
      </c>
      <c r="F214" s="42"/>
      <c r="G214" s="36">
        <f>[7]Июль!$V$86</f>
        <v>253.53691885964915</v>
      </c>
    </row>
    <row r="215" spans="1:7" x14ac:dyDescent="0.25">
      <c r="A215" s="3">
        <v>7</v>
      </c>
      <c r="B215" s="6">
        <f t="shared" si="17"/>
        <v>45108</v>
      </c>
      <c r="C215" s="3" t="s">
        <v>3</v>
      </c>
      <c r="E215" s="14">
        <f t="shared" si="18"/>
        <v>563.2622950819673</v>
      </c>
      <c r="F215" s="42"/>
      <c r="G215" s="36">
        <f>[7]Июль!$AD$86</f>
        <v>563.2622950819673</v>
      </c>
    </row>
    <row r="216" spans="1:7" x14ac:dyDescent="0.25">
      <c r="A216" s="3">
        <v>7</v>
      </c>
      <c r="B216" s="6">
        <f t="shared" si="17"/>
        <v>45108</v>
      </c>
      <c r="C216" s="3" t="s">
        <v>4</v>
      </c>
      <c r="E216" s="14">
        <f t="shared" si="18"/>
        <v>202.12034090909091</v>
      </c>
      <c r="F216" s="42"/>
      <c r="G216" s="36">
        <f>[7]Июль!$AL$86</f>
        <v>202.12034090909091</v>
      </c>
    </row>
    <row r="217" spans="1:7" x14ac:dyDescent="0.25">
      <c r="A217" s="3">
        <v>8</v>
      </c>
      <c r="B217" s="6">
        <f>DATE(2023,A217,1)</f>
        <v>45139</v>
      </c>
      <c r="C217" s="3" t="s">
        <v>0</v>
      </c>
      <c r="E217" s="14">
        <f>G217</f>
        <v>295</v>
      </c>
      <c r="F217" s="42">
        <f>SUM(E217:E221)</f>
        <v>1550</v>
      </c>
      <c r="G217" s="36">
        <f>[7]Август!$E$89</f>
        <v>295</v>
      </c>
    </row>
    <row r="218" spans="1:7" x14ac:dyDescent="0.25">
      <c r="A218" s="3">
        <v>8</v>
      </c>
      <c r="B218" s="6">
        <f t="shared" ref="B218:B221" si="19">DATE(2023,A218,1)</f>
        <v>45139</v>
      </c>
      <c r="C218" s="3" t="s">
        <v>1</v>
      </c>
      <c r="E218" s="14">
        <f t="shared" ref="E218:E221" si="20">G218</f>
        <v>265</v>
      </c>
      <c r="F218" s="42"/>
      <c r="G218" s="36">
        <f>[7]Август!$M$89</f>
        <v>265</v>
      </c>
    </row>
    <row r="219" spans="1:7" x14ac:dyDescent="0.25">
      <c r="A219" s="3">
        <v>8</v>
      </c>
      <c r="B219" s="6">
        <f t="shared" si="19"/>
        <v>45139</v>
      </c>
      <c r="C219" s="3" t="s">
        <v>2</v>
      </c>
      <c r="E219" s="14">
        <f t="shared" si="20"/>
        <v>245</v>
      </c>
      <c r="F219" s="42"/>
      <c r="G219" s="36">
        <f>[7]Август!$U$89</f>
        <v>245</v>
      </c>
    </row>
    <row r="220" spans="1:7" x14ac:dyDescent="0.25">
      <c r="A220" s="3">
        <v>8</v>
      </c>
      <c r="B220" s="6">
        <f t="shared" si="19"/>
        <v>45139</v>
      </c>
      <c r="C220" s="3" t="s">
        <v>3</v>
      </c>
      <c r="E220" s="14">
        <f t="shared" si="20"/>
        <v>550</v>
      </c>
      <c r="F220" s="42"/>
      <c r="G220" s="36">
        <f>[7]Август!$AC$89</f>
        <v>550</v>
      </c>
    </row>
    <row r="221" spans="1:7" x14ac:dyDescent="0.25">
      <c r="A221" s="3">
        <v>8</v>
      </c>
      <c r="B221" s="6">
        <f t="shared" si="19"/>
        <v>45139</v>
      </c>
      <c r="C221" s="3" t="s">
        <v>4</v>
      </c>
      <c r="E221" s="14">
        <f t="shared" si="20"/>
        <v>195</v>
      </c>
      <c r="F221" s="42"/>
      <c r="G221" s="36">
        <f>[7]Август!$AK$89</f>
        <v>195</v>
      </c>
    </row>
    <row r="222" spans="1:7" x14ac:dyDescent="0.25">
      <c r="A222" s="3">
        <v>9</v>
      </c>
      <c r="B222" s="6">
        <f>DATE(2023,A222,1)</f>
        <v>45170</v>
      </c>
      <c r="C222" s="3" t="s">
        <v>0</v>
      </c>
      <c r="E222" s="14">
        <f>G222</f>
        <v>300</v>
      </c>
      <c r="F222" s="42">
        <f>SUM(E222:E226)</f>
        <v>1500</v>
      </c>
      <c r="G222" s="36">
        <f>[7]Сентябрь!$E$90</f>
        <v>300</v>
      </c>
    </row>
    <row r="223" spans="1:7" x14ac:dyDescent="0.25">
      <c r="A223" s="3">
        <v>9</v>
      </c>
      <c r="B223" s="6">
        <f t="shared" ref="B223:B226" si="21">DATE(2023,A223,1)</f>
        <v>45170</v>
      </c>
      <c r="C223" s="3" t="s">
        <v>1</v>
      </c>
      <c r="E223" s="14">
        <f t="shared" ref="E223:E226" si="22">G223</f>
        <v>260</v>
      </c>
      <c r="F223" s="42"/>
      <c r="G223" s="36">
        <f>[7]Сентябрь!$M$90</f>
        <v>260</v>
      </c>
    </row>
    <row r="224" spans="1:7" x14ac:dyDescent="0.25">
      <c r="A224" s="3">
        <v>9</v>
      </c>
      <c r="B224" s="6">
        <f t="shared" si="21"/>
        <v>45170</v>
      </c>
      <c r="C224" s="3" t="s">
        <v>2</v>
      </c>
      <c r="E224" s="14">
        <f t="shared" si="22"/>
        <v>220</v>
      </c>
      <c r="F224" s="42"/>
      <c r="G224" s="36">
        <f>[7]Сентябрь!$U$90</f>
        <v>220</v>
      </c>
    </row>
    <row r="225" spans="1:7" x14ac:dyDescent="0.25">
      <c r="A225" s="3">
        <v>9</v>
      </c>
      <c r="B225" s="6">
        <f t="shared" si="21"/>
        <v>45170</v>
      </c>
      <c r="C225" s="3" t="s">
        <v>3</v>
      </c>
      <c r="E225" s="14">
        <f t="shared" si="22"/>
        <v>500</v>
      </c>
      <c r="F225" s="42"/>
      <c r="G225" s="36">
        <f>[7]Сентябрь!$AC$90</f>
        <v>500</v>
      </c>
    </row>
    <row r="226" spans="1:7" x14ac:dyDescent="0.25">
      <c r="A226" s="3">
        <v>9</v>
      </c>
      <c r="B226" s="6">
        <f t="shared" si="21"/>
        <v>45170</v>
      </c>
      <c r="C226" s="3" t="s">
        <v>4</v>
      </c>
      <c r="E226" s="14">
        <f t="shared" si="22"/>
        <v>220</v>
      </c>
      <c r="F226" s="42"/>
      <c r="G226" s="36">
        <f>[7]Сентябрь!$AK$90</f>
        <v>220</v>
      </c>
    </row>
    <row r="227" spans="1:7" x14ac:dyDescent="0.25">
      <c r="A227" s="3">
        <v>10</v>
      </c>
      <c r="B227" s="6">
        <f>DATE(2023,A227,1)</f>
        <v>45200</v>
      </c>
      <c r="C227" s="3" t="s">
        <v>0</v>
      </c>
      <c r="E227" s="14">
        <f>G227</f>
        <v>300</v>
      </c>
      <c r="F227" s="42">
        <f>SUM(E227:E231)</f>
        <v>1550</v>
      </c>
      <c r="G227" s="36">
        <f>[7]Октябрь!$E$90</f>
        <v>300</v>
      </c>
    </row>
    <row r="228" spans="1:7" x14ac:dyDescent="0.25">
      <c r="A228" s="3">
        <v>10</v>
      </c>
      <c r="B228" s="6">
        <f t="shared" ref="B228:B231" si="23">DATE(2023,A228,1)</f>
        <v>45200</v>
      </c>
      <c r="C228" s="3" t="s">
        <v>1</v>
      </c>
      <c r="E228" s="14">
        <f t="shared" ref="E228:E231" si="24">G228</f>
        <v>270</v>
      </c>
      <c r="F228" s="42"/>
      <c r="G228" s="36">
        <f>[7]Октябрь!$M$90</f>
        <v>270</v>
      </c>
    </row>
    <row r="229" spans="1:7" x14ac:dyDescent="0.25">
      <c r="A229" s="3">
        <v>10</v>
      </c>
      <c r="B229" s="6">
        <f t="shared" si="23"/>
        <v>45200</v>
      </c>
      <c r="C229" s="3" t="s">
        <v>2</v>
      </c>
      <c r="E229" s="14">
        <f t="shared" si="24"/>
        <v>250</v>
      </c>
      <c r="F229" s="42"/>
      <c r="G229" s="36">
        <f>[7]Октябрь!$U$90</f>
        <v>250</v>
      </c>
    </row>
    <row r="230" spans="1:7" x14ac:dyDescent="0.25">
      <c r="A230" s="3">
        <v>10</v>
      </c>
      <c r="B230" s="6">
        <f t="shared" si="23"/>
        <v>45200</v>
      </c>
      <c r="C230" s="3" t="s">
        <v>3</v>
      </c>
      <c r="E230" s="14">
        <f t="shared" si="24"/>
        <v>500</v>
      </c>
      <c r="F230" s="42"/>
      <c r="G230" s="36">
        <f>[7]Октябрь!$AC$90</f>
        <v>500</v>
      </c>
    </row>
    <row r="231" spans="1:7" x14ac:dyDescent="0.25">
      <c r="A231" s="3">
        <v>10</v>
      </c>
      <c r="B231" s="6">
        <f t="shared" si="23"/>
        <v>45200</v>
      </c>
      <c r="C231" s="3" t="s">
        <v>4</v>
      </c>
      <c r="E231" s="14">
        <f t="shared" si="24"/>
        <v>230</v>
      </c>
      <c r="F231" s="42"/>
      <c r="G231" s="36">
        <f>[7]Октябрь!$AK$90</f>
        <v>230</v>
      </c>
    </row>
    <row r="232" spans="1:7" x14ac:dyDescent="0.25">
      <c r="A232" s="3">
        <v>11</v>
      </c>
      <c r="B232" s="6">
        <f>DATE(2023,A232,1)</f>
        <v>45231</v>
      </c>
      <c r="C232" s="3" t="s">
        <v>0</v>
      </c>
      <c r="E232" s="14">
        <f>G232</f>
        <v>300</v>
      </c>
      <c r="F232" s="42">
        <f>SUM(E232:E236)</f>
        <v>1520</v>
      </c>
      <c r="G232" s="36">
        <f>[7]Ноябрь!$E$91</f>
        <v>300</v>
      </c>
    </row>
    <row r="233" spans="1:7" x14ac:dyDescent="0.25">
      <c r="A233" s="3">
        <v>11</v>
      </c>
      <c r="B233" s="6">
        <f t="shared" ref="B233:B236" si="25">DATE(2023,A233,1)</f>
        <v>45231</v>
      </c>
      <c r="C233" s="3" t="s">
        <v>1</v>
      </c>
      <c r="E233" s="14">
        <f t="shared" ref="E233:E236" si="26">G233</f>
        <v>260</v>
      </c>
      <c r="F233" s="42"/>
      <c r="G233" s="36">
        <f>[7]Ноябрь!$M$91</f>
        <v>260</v>
      </c>
    </row>
    <row r="234" spans="1:7" x14ac:dyDescent="0.25">
      <c r="A234" s="3">
        <v>11</v>
      </c>
      <c r="B234" s="6">
        <f t="shared" si="25"/>
        <v>45231</v>
      </c>
      <c r="C234" s="3" t="s">
        <v>2</v>
      </c>
      <c r="E234" s="14">
        <f t="shared" si="26"/>
        <v>240</v>
      </c>
      <c r="F234" s="42"/>
      <c r="G234" s="36">
        <f>[7]Ноябрь!$U$91</f>
        <v>240</v>
      </c>
    </row>
    <row r="235" spans="1:7" x14ac:dyDescent="0.25">
      <c r="A235" s="3">
        <v>11</v>
      </c>
      <c r="B235" s="6">
        <f t="shared" si="25"/>
        <v>45231</v>
      </c>
      <c r="C235" s="3" t="s">
        <v>3</v>
      </c>
      <c r="E235" s="14">
        <f t="shared" si="26"/>
        <v>500</v>
      </c>
      <c r="F235" s="42"/>
      <c r="G235" s="36">
        <f>[7]Ноябрь!$AC$91</f>
        <v>500</v>
      </c>
    </row>
    <row r="236" spans="1:7" x14ac:dyDescent="0.25">
      <c r="A236" s="3">
        <v>11</v>
      </c>
      <c r="B236" s="6">
        <f t="shared" si="25"/>
        <v>45231</v>
      </c>
      <c r="C236" s="3" t="s">
        <v>4</v>
      </c>
      <c r="E236" s="14">
        <f t="shared" si="26"/>
        <v>220</v>
      </c>
      <c r="F236" s="42"/>
      <c r="G236" s="36">
        <f>[7]Ноябрь!$AK$91</f>
        <v>220</v>
      </c>
    </row>
    <row r="237" spans="1:7" x14ac:dyDescent="0.25">
      <c r="A237" s="3">
        <v>12</v>
      </c>
      <c r="B237" s="6">
        <f>DATE(2023,A237,1)</f>
        <v>45261</v>
      </c>
      <c r="C237" s="3" t="s">
        <v>0</v>
      </c>
      <c r="E237" s="14">
        <f>G237</f>
        <v>280</v>
      </c>
      <c r="F237" s="42">
        <f>SUM(E237:E241)</f>
        <v>1450</v>
      </c>
      <c r="G237" s="36">
        <f>[7]Декабрь!$E$91</f>
        <v>280</v>
      </c>
    </row>
    <row r="238" spans="1:7" x14ac:dyDescent="0.25">
      <c r="A238" s="3">
        <v>12</v>
      </c>
      <c r="B238" s="6">
        <f t="shared" ref="B238:B241" si="27">DATE(2023,A238,1)</f>
        <v>45261</v>
      </c>
      <c r="C238" s="3" t="s">
        <v>1</v>
      </c>
      <c r="E238" s="14">
        <f t="shared" ref="E238:E241" si="28">G238</f>
        <v>240</v>
      </c>
      <c r="F238" s="42"/>
      <c r="G238" s="36">
        <f>[7]Декабрь!$M$91</f>
        <v>240</v>
      </c>
    </row>
    <row r="239" spans="1:7" x14ac:dyDescent="0.25">
      <c r="A239" s="3">
        <v>12</v>
      </c>
      <c r="B239" s="6">
        <f t="shared" si="27"/>
        <v>45261</v>
      </c>
      <c r="C239" s="3" t="s">
        <v>2</v>
      </c>
      <c r="E239" s="14">
        <f t="shared" si="28"/>
        <v>230</v>
      </c>
      <c r="F239" s="42"/>
      <c r="G239" s="36">
        <f>[7]Декабрь!$U$91</f>
        <v>230</v>
      </c>
    </row>
    <row r="240" spans="1:7" x14ac:dyDescent="0.25">
      <c r="A240" s="3">
        <v>12</v>
      </c>
      <c r="B240" s="6">
        <f t="shared" si="27"/>
        <v>45261</v>
      </c>
      <c r="C240" s="3" t="s">
        <v>3</v>
      </c>
      <c r="E240" s="14">
        <f t="shared" si="28"/>
        <v>500</v>
      </c>
      <c r="F240" s="42"/>
      <c r="G240" s="36">
        <f>[7]Декабрь!$AC$91</f>
        <v>500</v>
      </c>
    </row>
    <row r="241" spans="1:7" x14ac:dyDescent="0.25">
      <c r="A241" s="3">
        <v>12</v>
      </c>
      <c r="B241" s="6">
        <f t="shared" si="27"/>
        <v>45261</v>
      </c>
      <c r="C241" s="3" t="s">
        <v>4</v>
      </c>
      <c r="E241" s="14">
        <f t="shared" si="28"/>
        <v>200</v>
      </c>
      <c r="F241" s="42"/>
      <c r="G241" s="36">
        <f>[7]Декабрь!$AK$91</f>
        <v>200</v>
      </c>
    </row>
    <row r="242" spans="1:7" x14ac:dyDescent="0.25">
      <c r="A242" s="3">
        <v>1</v>
      </c>
      <c r="B242" s="6">
        <f t="shared" ref="B242:B261" si="29">DATE(2024,A242,1)</f>
        <v>45292</v>
      </c>
      <c r="C242" s="3" t="s">
        <v>0</v>
      </c>
      <c r="E242" s="14">
        <f>G242</f>
        <v>280</v>
      </c>
      <c r="F242" s="42">
        <f>SUM(E242:E246)</f>
        <v>1350</v>
      </c>
      <c r="G242" s="36">
        <f>[8]Январь!$E$90</f>
        <v>280</v>
      </c>
    </row>
    <row r="243" spans="1:7" x14ac:dyDescent="0.25">
      <c r="A243" s="3">
        <v>1</v>
      </c>
      <c r="B243" s="6">
        <f t="shared" si="29"/>
        <v>45292</v>
      </c>
      <c r="C243" s="3" t="s">
        <v>1</v>
      </c>
      <c r="E243" s="14">
        <f t="shared" ref="E243:E246" si="30">G243</f>
        <v>210</v>
      </c>
      <c r="F243" s="42"/>
      <c r="G243" s="36">
        <f>[8]Январь!$M$90</f>
        <v>210</v>
      </c>
    </row>
    <row r="244" spans="1:7" x14ac:dyDescent="0.25">
      <c r="A244" s="3">
        <v>1</v>
      </c>
      <c r="B244" s="6">
        <f t="shared" si="29"/>
        <v>45292</v>
      </c>
      <c r="C244" s="3" t="s">
        <v>2</v>
      </c>
      <c r="E244" s="14">
        <f t="shared" si="30"/>
        <v>210</v>
      </c>
      <c r="F244" s="42"/>
      <c r="G244" s="36">
        <f>[8]Январь!$U$90</f>
        <v>210</v>
      </c>
    </row>
    <row r="245" spans="1:7" x14ac:dyDescent="0.25">
      <c r="A245" s="3">
        <v>1</v>
      </c>
      <c r="B245" s="6">
        <f t="shared" si="29"/>
        <v>45292</v>
      </c>
      <c r="C245" s="3" t="s">
        <v>3</v>
      </c>
      <c r="E245" s="14">
        <f t="shared" si="30"/>
        <v>460</v>
      </c>
      <c r="F245" s="42"/>
      <c r="G245" s="36">
        <f>[8]Январь!$AC$90</f>
        <v>460</v>
      </c>
    </row>
    <row r="246" spans="1:7" x14ac:dyDescent="0.25">
      <c r="A246" s="3">
        <v>1</v>
      </c>
      <c r="B246" s="6">
        <f t="shared" si="29"/>
        <v>45292</v>
      </c>
      <c r="C246" s="3" t="s">
        <v>4</v>
      </c>
      <c r="E246" s="14">
        <f t="shared" si="30"/>
        <v>190</v>
      </c>
      <c r="F246" s="42"/>
      <c r="G246" s="36">
        <f>[8]Январь!$AK$90</f>
        <v>190</v>
      </c>
    </row>
    <row r="247" spans="1:7" x14ac:dyDescent="0.25">
      <c r="A247" s="3">
        <v>2</v>
      </c>
      <c r="B247" s="6">
        <f t="shared" si="29"/>
        <v>45323</v>
      </c>
      <c r="C247" s="3" t="s">
        <v>0</v>
      </c>
      <c r="E247" s="14">
        <f>G247</f>
        <v>210</v>
      </c>
      <c r="F247" s="42">
        <f>SUM(E247:E251)</f>
        <v>1400</v>
      </c>
      <c r="G247" s="36">
        <f>[8]Февраль!$E$90</f>
        <v>210</v>
      </c>
    </row>
    <row r="248" spans="1:7" x14ac:dyDescent="0.25">
      <c r="A248" s="3">
        <v>2</v>
      </c>
      <c r="B248" s="6">
        <f t="shared" si="29"/>
        <v>45323</v>
      </c>
      <c r="C248" s="3" t="s">
        <v>1</v>
      </c>
      <c r="E248" s="14">
        <f t="shared" ref="E248:E251" si="31">G248</f>
        <v>240</v>
      </c>
      <c r="F248" s="42"/>
      <c r="G248" s="36">
        <f>[8]Февраль!$M$90</f>
        <v>240</v>
      </c>
    </row>
    <row r="249" spans="1:7" x14ac:dyDescent="0.25">
      <c r="A249" s="3">
        <v>2</v>
      </c>
      <c r="B249" s="6">
        <f t="shared" si="29"/>
        <v>45323</v>
      </c>
      <c r="C249" s="3" t="s">
        <v>2</v>
      </c>
      <c r="E249" s="14">
        <f t="shared" si="31"/>
        <v>230</v>
      </c>
      <c r="F249" s="42"/>
      <c r="G249" s="36">
        <f>[8]Февраль!$U$90</f>
        <v>230</v>
      </c>
    </row>
    <row r="250" spans="1:7" x14ac:dyDescent="0.25">
      <c r="A250" s="3">
        <v>2</v>
      </c>
      <c r="B250" s="6">
        <f t="shared" si="29"/>
        <v>45323</v>
      </c>
      <c r="C250" s="3" t="s">
        <v>3</v>
      </c>
      <c r="E250" s="14">
        <f t="shared" si="31"/>
        <v>500</v>
      </c>
      <c r="F250" s="42"/>
      <c r="G250" s="36">
        <f>[8]Февраль!$AC$90</f>
        <v>500</v>
      </c>
    </row>
    <row r="251" spans="1:7" x14ac:dyDescent="0.25">
      <c r="A251" s="3">
        <v>2</v>
      </c>
      <c r="B251" s="6">
        <f t="shared" si="29"/>
        <v>45323</v>
      </c>
      <c r="C251" s="3" t="s">
        <v>4</v>
      </c>
      <c r="E251" s="14">
        <f t="shared" si="31"/>
        <v>220</v>
      </c>
      <c r="F251" s="42"/>
      <c r="G251" s="36">
        <f>[8]Февраль!$AK$90</f>
        <v>220</v>
      </c>
    </row>
    <row r="252" spans="1:7" x14ac:dyDescent="0.25">
      <c r="A252" s="3">
        <v>3</v>
      </c>
      <c r="B252" s="6">
        <f t="shared" si="29"/>
        <v>45352</v>
      </c>
      <c r="C252" s="3" t="s">
        <v>0</v>
      </c>
      <c r="E252" s="14">
        <f>G252</f>
        <v>300</v>
      </c>
      <c r="F252" s="42">
        <f>SUM(E252:E256)</f>
        <v>1550</v>
      </c>
      <c r="G252" s="36">
        <f>[8]Март!$E$90</f>
        <v>300</v>
      </c>
    </row>
    <row r="253" spans="1:7" x14ac:dyDescent="0.25">
      <c r="A253" s="3">
        <v>3</v>
      </c>
      <c r="B253" s="6">
        <f t="shared" si="29"/>
        <v>45352</v>
      </c>
      <c r="C253" s="3" t="s">
        <v>1</v>
      </c>
      <c r="E253" s="14">
        <f t="shared" ref="E253:E256" si="32">G253</f>
        <v>280</v>
      </c>
      <c r="F253" s="42"/>
      <c r="G253" s="36">
        <f>[8]Март!$M$90</f>
        <v>280</v>
      </c>
    </row>
    <row r="254" spans="1:7" x14ac:dyDescent="0.25">
      <c r="A254" s="3">
        <v>3</v>
      </c>
      <c r="B254" s="6">
        <f t="shared" si="29"/>
        <v>45352</v>
      </c>
      <c r="C254" s="3" t="s">
        <v>2</v>
      </c>
      <c r="E254" s="14">
        <f t="shared" si="32"/>
        <v>240</v>
      </c>
      <c r="F254" s="42"/>
      <c r="G254" s="36">
        <f>[8]Март!$U$90</f>
        <v>240</v>
      </c>
    </row>
    <row r="255" spans="1:7" x14ac:dyDescent="0.25">
      <c r="A255" s="3">
        <v>3</v>
      </c>
      <c r="B255" s="6">
        <f t="shared" si="29"/>
        <v>45352</v>
      </c>
      <c r="C255" s="3" t="s">
        <v>3</v>
      </c>
      <c r="E255" s="14">
        <f t="shared" si="32"/>
        <v>520</v>
      </c>
      <c r="F255" s="42"/>
      <c r="G255" s="36">
        <f>[8]Март!$AC$90</f>
        <v>520</v>
      </c>
    </row>
    <row r="256" spans="1:7" x14ac:dyDescent="0.25">
      <c r="A256" s="3">
        <v>3</v>
      </c>
      <c r="B256" s="6">
        <f t="shared" si="29"/>
        <v>45352</v>
      </c>
      <c r="C256" s="3" t="s">
        <v>4</v>
      </c>
      <c r="E256" s="14">
        <f t="shared" si="32"/>
        <v>210</v>
      </c>
      <c r="F256" s="42"/>
      <c r="G256" s="36">
        <f>[8]Март!$AK$90</f>
        <v>210</v>
      </c>
    </row>
    <row r="257" spans="1:7" x14ac:dyDescent="0.25">
      <c r="A257" s="3">
        <v>4</v>
      </c>
      <c r="B257" s="6">
        <f t="shared" si="29"/>
        <v>45383</v>
      </c>
      <c r="C257" s="3" t="s">
        <v>0</v>
      </c>
      <c r="E257" s="14">
        <f>G257</f>
        <v>300</v>
      </c>
      <c r="F257" s="42">
        <f>SUM(E257:E261)</f>
        <v>1550</v>
      </c>
      <c r="G257" s="36">
        <f>[8]Апрель!$E$90</f>
        <v>300</v>
      </c>
    </row>
    <row r="258" spans="1:7" x14ac:dyDescent="0.25">
      <c r="A258" s="3">
        <v>4</v>
      </c>
      <c r="B258" s="6">
        <f t="shared" si="29"/>
        <v>45383</v>
      </c>
      <c r="C258" s="3" t="s">
        <v>1</v>
      </c>
      <c r="E258" s="14">
        <f t="shared" ref="E258:E261" si="33">G258</f>
        <v>250</v>
      </c>
      <c r="F258" s="42"/>
      <c r="G258" s="36">
        <f>[8]Апрель!$M$90</f>
        <v>250</v>
      </c>
    </row>
    <row r="259" spans="1:7" x14ac:dyDescent="0.25">
      <c r="A259" s="3">
        <v>4</v>
      </c>
      <c r="B259" s="6">
        <f t="shared" si="29"/>
        <v>45383</v>
      </c>
      <c r="C259" s="3" t="s">
        <v>2</v>
      </c>
      <c r="E259" s="14">
        <f t="shared" si="33"/>
        <v>210</v>
      </c>
      <c r="F259" s="42"/>
      <c r="G259" s="36">
        <f>[8]Апрель!$U$90</f>
        <v>210</v>
      </c>
    </row>
    <row r="260" spans="1:7" x14ac:dyDescent="0.25">
      <c r="A260" s="3">
        <v>4</v>
      </c>
      <c r="B260" s="6">
        <f t="shared" si="29"/>
        <v>45383</v>
      </c>
      <c r="C260" s="3" t="s">
        <v>3</v>
      </c>
      <c r="E260" s="14">
        <f t="shared" si="33"/>
        <v>590</v>
      </c>
      <c r="F260" s="42"/>
      <c r="G260" s="36">
        <f>[8]Апрель!$AC$90</f>
        <v>590</v>
      </c>
    </row>
    <row r="261" spans="1:7" x14ac:dyDescent="0.25">
      <c r="A261" s="3">
        <v>4</v>
      </c>
      <c r="B261" s="6">
        <f t="shared" si="29"/>
        <v>45383</v>
      </c>
      <c r="C261" s="3" t="s">
        <v>4</v>
      </c>
      <c r="E261" s="14">
        <f t="shared" si="33"/>
        <v>200</v>
      </c>
      <c r="F261" s="42"/>
      <c r="G261" s="36">
        <f>[8]Апрель!$AK$90</f>
        <v>200</v>
      </c>
    </row>
    <row r="262" spans="1:7" x14ac:dyDescent="0.25">
      <c r="A262" s="3">
        <v>5</v>
      </c>
      <c r="B262" s="6">
        <f>DATE(2024,A262,1)</f>
        <v>45413</v>
      </c>
      <c r="C262" s="3" t="s">
        <v>0</v>
      </c>
      <c r="E262" s="14">
        <f>G262</f>
        <v>300</v>
      </c>
      <c r="F262" s="42">
        <f>SUM(E262:E266)</f>
        <v>1650</v>
      </c>
      <c r="G262" s="36">
        <f>[8]Май!$E$90</f>
        <v>300</v>
      </c>
    </row>
    <row r="263" spans="1:7" x14ac:dyDescent="0.25">
      <c r="A263" s="3">
        <v>5</v>
      </c>
      <c r="B263" s="6">
        <f t="shared" ref="B263:B301" si="34">DATE(2024,A263,1)</f>
        <v>45413</v>
      </c>
      <c r="C263" s="3" t="s">
        <v>1</v>
      </c>
      <c r="E263" s="14">
        <f t="shared" ref="E263:E266" si="35">G263</f>
        <v>260</v>
      </c>
      <c r="F263" s="42"/>
      <c r="G263" s="36">
        <f>[8]Май!$M$90</f>
        <v>260</v>
      </c>
    </row>
    <row r="264" spans="1:7" x14ac:dyDescent="0.25">
      <c r="A264" s="3">
        <v>5</v>
      </c>
      <c r="B264" s="6">
        <f t="shared" si="34"/>
        <v>45413</v>
      </c>
      <c r="C264" s="3" t="s">
        <v>2</v>
      </c>
      <c r="E264" s="14">
        <f t="shared" si="35"/>
        <v>250</v>
      </c>
      <c r="F264" s="42"/>
      <c r="G264" s="36">
        <f>[8]Май!$U$90</f>
        <v>250</v>
      </c>
    </row>
    <row r="265" spans="1:7" x14ac:dyDescent="0.25">
      <c r="A265" s="3">
        <v>5</v>
      </c>
      <c r="B265" s="6">
        <f t="shared" si="34"/>
        <v>45413</v>
      </c>
      <c r="C265" s="3" t="s">
        <v>3</v>
      </c>
      <c r="E265" s="14">
        <f t="shared" si="35"/>
        <v>600</v>
      </c>
      <c r="F265" s="42"/>
      <c r="G265" s="36">
        <f>[8]Май!$AC$90</f>
        <v>600</v>
      </c>
    </row>
    <row r="266" spans="1:7" x14ac:dyDescent="0.25">
      <c r="A266" s="3">
        <v>5</v>
      </c>
      <c r="B266" s="6">
        <f t="shared" si="34"/>
        <v>45413</v>
      </c>
      <c r="C266" s="3" t="s">
        <v>4</v>
      </c>
      <c r="E266" s="14">
        <f t="shared" si="35"/>
        <v>240</v>
      </c>
      <c r="F266" s="42"/>
      <c r="G266" s="36">
        <f>[8]Май!$AK$90</f>
        <v>240</v>
      </c>
    </row>
    <row r="267" spans="1:7" x14ac:dyDescent="0.25">
      <c r="A267" s="3">
        <v>6</v>
      </c>
      <c r="B267" s="6">
        <f t="shared" si="34"/>
        <v>45444</v>
      </c>
      <c r="C267" s="3" t="s">
        <v>0</v>
      </c>
      <c r="E267" s="14">
        <f>G267</f>
        <v>300</v>
      </c>
      <c r="F267" s="42">
        <f>SUM(E267:E271)</f>
        <v>1600</v>
      </c>
      <c r="G267" s="36">
        <f>[8]Июнь!$E$90</f>
        <v>300</v>
      </c>
    </row>
    <row r="268" spans="1:7" x14ac:dyDescent="0.25">
      <c r="A268" s="3">
        <v>6</v>
      </c>
      <c r="B268" s="6">
        <f t="shared" si="34"/>
        <v>45444</v>
      </c>
      <c r="C268" s="3" t="s">
        <v>1</v>
      </c>
      <c r="E268" s="14">
        <f t="shared" ref="E268:E271" si="36">G268</f>
        <v>250</v>
      </c>
      <c r="F268" s="42"/>
      <c r="G268" s="36">
        <f>[8]Июнь!$M$90</f>
        <v>250</v>
      </c>
    </row>
    <row r="269" spans="1:7" x14ac:dyDescent="0.25">
      <c r="A269" s="3">
        <v>6</v>
      </c>
      <c r="B269" s="6">
        <f t="shared" si="34"/>
        <v>45444</v>
      </c>
      <c r="C269" s="3" t="s">
        <v>2</v>
      </c>
      <c r="E269" s="14">
        <f t="shared" si="36"/>
        <v>230</v>
      </c>
      <c r="F269" s="42"/>
      <c r="G269" s="36">
        <f>[8]Июнь!$U$90</f>
        <v>230</v>
      </c>
    </row>
    <row r="270" spans="1:7" x14ac:dyDescent="0.25">
      <c r="A270" s="3">
        <v>6</v>
      </c>
      <c r="B270" s="6">
        <f t="shared" si="34"/>
        <v>45444</v>
      </c>
      <c r="C270" s="3" t="s">
        <v>3</v>
      </c>
      <c r="E270" s="14">
        <f t="shared" si="36"/>
        <v>600</v>
      </c>
      <c r="F270" s="42"/>
      <c r="G270" s="36">
        <f>[8]Июнь!$AC$90</f>
        <v>600</v>
      </c>
    </row>
    <row r="271" spans="1:7" x14ac:dyDescent="0.25">
      <c r="A271" s="3">
        <v>6</v>
      </c>
      <c r="B271" s="6">
        <f t="shared" si="34"/>
        <v>45444</v>
      </c>
      <c r="C271" s="3" t="s">
        <v>4</v>
      </c>
      <c r="E271" s="14">
        <f t="shared" si="36"/>
        <v>220</v>
      </c>
      <c r="F271" s="42"/>
      <c r="G271" s="36">
        <f>[8]Июнь!$AK$90</f>
        <v>220</v>
      </c>
    </row>
    <row r="272" spans="1:7" x14ac:dyDescent="0.25">
      <c r="A272" s="3">
        <v>7</v>
      </c>
      <c r="B272" s="6">
        <f t="shared" si="34"/>
        <v>45474</v>
      </c>
      <c r="C272" s="3" t="s">
        <v>0</v>
      </c>
      <c r="E272" s="14">
        <f>G272</f>
        <v>300</v>
      </c>
      <c r="F272" s="42">
        <f>SUM(E272:E276)</f>
        <v>1650</v>
      </c>
      <c r="G272" s="36">
        <f>[8]Июль!$E$104</f>
        <v>300</v>
      </c>
    </row>
    <row r="273" spans="1:7" x14ac:dyDescent="0.25">
      <c r="A273" s="3">
        <v>7</v>
      </c>
      <c r="B273" s="6">
        <f t="shared" si="34"/>
        <v>45474</v>
      </c>
      <c r="C273" s="3" t="s">
        <v>1</v>
      </c>
      <c r="E273" s="14">
        <f t="shared" ref="E273:E276" si="37">G273</f>
        <v>250</v>
      </c>
      <c r="F273" s="42"/>
      <c r="G273" s="36">
        <f>[8]Июль!$M$104</f>
        <v>250</v>
      </c>
    </row>
    <row r="274" spans="1:7" x14ac:dyDescent="0.25">
      <c r="A274" s="3">
        <v>7</v>
      </c>
      <c r="B274" s="6">
        <f t="shared" si="34"/>
        <v>45474</v>
      </c>
      <c r="C274" s="3" t="s">
        <v>2</v>
      </c>
      <c r="E274" s="14">
        <f t="shared" si="37"/>
        <v>250</v>
      </c>
      <c r="F274" s="42"/>
      <c r="G274" s="36">
        <f>[8]Июль!$U$104</f>
        <v>250</v>
      </c>
    </row>
    <row r="275" spans="1:7" x14ac:dyDescent="0.25">
      <c r="A275" s="3">
        <v>7</v>
      </c>
      <c r="B275" s="6">
        <f t="shared" si="34"/>
        <v>45474</v>
      </c>
      <c r="C275" s="3" t="s">
        <v>3</v>
      </c>
      <c r="E275" s="14">
        <f t="shared" si="37"/>
        <v>600</v>
      </c>
      <c r="F275" s="42"/>
      <c r="G275" s="36">
        <f>[8]Июль!$AC$104</f>
        <v>600</v>
      </c>
    </row>
    <row r="276" spans="1:7" x14ac:dyDescent="0.25">
      <c r="A276" s="3">
        <v>7</v>
      </c>
      <c r="B276" s="6">
        <f t="shared" si="34"/>
        <v>45474</v>
      </c>
      <c r="C276" s="3" t="s">
        <v>4</v>
      </c>
      <c r="E276" s="14">
        <f t="shared" si="37"/>
        <v>250</v>
      </c>
      <c r="F276" s="42"/>
      <c r="G276" s="36">
        <f>[8]Июль!$AK$104</f>
        <v>250</v>
      </c>
    </row>
    <row r="277" spans="1:7" x14ac:dyDescent="0.25">
      <c r="A277" s="3">
        <v>8</v>
      </c>
      <c r="B277" s="6">
        <f t="shared" si="34"/>
        <v>45505</v>
      </c>
      <c r="C277" s="3" t="s">
        <v>0</v>
      </c>
      <c r="E277" s="14">
        <f>G277</f>
        <v>300</v>
      </c>
      <c r="F277" s="42">
        <f>SUM(E277:E281)</f>
        <v>1650</v>
      </c>
      <c r="G277" s="36">
        <f>[8]Август!$E$104</f>
        <v>300</v>
      </c>
    </row>
    <row r="278" spans="1:7" x14ac:dyDescent="0.25">
      <c r="A278" s="3">
        <v>8</v>
      </c>
      <c r="B278" s="6">
        <f t="shared" si="34"/>
        <v>45505</v>
      </c>
      <c r="C278" s="3" t="s">
        <v>1</v>
      </c>
      <c r="E278" s="14">
        <f t="shared" ref="E278:E281" si="38">G278</f>
        <v>250</v>
      </c>
      <c r="F278" s="42"/>
      <c r="G278" s="36">
        <f>[8]Август!$M$104</f>
        <v>250</v>
      </c>
    </row>
    <row r="279" spans="1:7" x14ac:dyDescent="0.25">
      <c r="A279" s="3">
        <v>8</v>
      </c>
      <c r="B279" s="6">
        <f t="shared" si="34"/>
        <v>45505</v>
      </c>
      <c r="C279" s="3" t="s">
        <v>2</v>
      </c>
      <c r="E279" s="14">
        <f t="shared" si="38"/>
        <v>250</v>
      </c>
      <c r="F279" s="42"/>
      <c r="G279" s="36">
        <f>[8]Август!$U$104</f>
        <v>250</v>
      </c>
    </row>
    <row r="280" spans="1:7" x14ac:dyDescent="0.25">
      <c r="A280" s="3">
        <v>8</v>
      </c>
      <c r="B280" s="6">
        <f t="shared" si="34"/>
        <v>45505</v>
      </c>
      <c r="C280" s="3" t="s">
        <v>3</v>
      </c>
      <c r="E280" s="14">
        <f t="shared" si="38"/>
        <v>600</v>
      </c>
      <c r="F280" s="42"/>
      <c r="G280" s="36">
        <f>[8]Август!$AC$104</f>
        <v>600</v>
      </c>
    </row>
    <row r="281" spans="1:7" x14ac:dyDescent="0.25">
      <c r="A281" s="3">
        <v>8</v>
      </c>
      <c r="B281" s="6">
        <f t="shared" si="34"/>
        <v>45505</v>
      </c>
      <c r="C281" s="3" t="s">
        <v>4</v>
      </c>
      <c r="E281" s="14">
        <f t="shared" si="38"/>
        <v>250</v>
      </c>
      <c r="F281" s="42"/>
      <c r="G281" s="36">
        <f>[8]Август!$AK$104</f>
        <v>250</v>
      </c>
    </row>
    <row r="282" spans="1:7" x14ac:dyDescent="0.25">
      <c r="A282" s="3">
        <v>9</v>
      </c>
      <c r="B282" s="6">
        <f t="shared" si="34"/>
        <v>45536</v>
      </c>
      <c r="C282" s="3" t="s">
        <v>0</v>
      </c>
      <c r="E282" s="14">
        <f>G282</f>
        <v>310</v>
      </c>
      <c r="F282" s="42">
        <f>SUM(E282:E286)</f>
        <v>1600</v>
      </c>
      <c r="G282" s="36">
        <f>[8]Сентябрь!$E$104</f>
        <v>310</v>
      </c>
    </row>
    <row r="283" spans="1:7" x14ac:dyDescent="0.25">
      <c r="A283" s="3">
        <v>9</v>
      </c>
      <c r="B283" s="6">
        <f t="shared" si="34"/>
        <v>45536</v>
      </c>
      <c r="C283" s="3" t="s">
        <v>1</v>
      </c>
      <c r="E283" s="14">
        <f t="shared" ref="E283:E286" si="39">G283</f>
        <v>250</v>
      </c>
      <c r="F283" s="42"/>
      <c r="G283" s="36">
        <f>[8]Сентябрь!$M$104</f>
        <v>250</v>
      </c>
    </row>
    <row r="284" spans="1:7" x14ac:dyDescent="0.25">
      <c r="A284" s="3">
        <v>9</v>
      </c>
      <c r="B284" s="6">
        <f t="shared" si="34"/>
        <v>45536</v>
      </c>
      <c r="C284" s="3" t="s">
        <v>2</v>
      </c>
      <c r="E284" s="14">
        <f t="shared" si="39"/>
        <v>220</v>
      </c>
      <c r="F284" s="42"/>
      <c r="G284" s="36">
        <f>[8]Сентябрь!$U$104</f>
        <v>220</v>
      </c>
    </row>
    <row r="285" spans="1:7" x14ac:dyDescent="0.25">
      <c r="A285" s="3">
        <v>9</v>
      </c>
      <c r="B285" s="6">
        <f t="shared" si="34"/>
        <v>45536</v>
      </c>
      <c r="C285" s="3" t="s">
        <v>3</v>
      </c>
      <c r="E285" s="14">
        <f t="shared" si="39"/>
        <v>600</v>
      </c>
      <c r="F285" s="42"/>
      <c r="G285" s="36">
        <f>[8]Сентябрь!$AC$104</f>
        <v>600</v>
      </c>
    </row>
    <row r="286" spans="1:7" x14ac:dyDescent="0.25">
      <c r="A286" s="3">
        <v>9</v>
      </c>
      <c r="B286" s="6">
        <f t="shared" si="34"/>
        <v>45536</v>
      </c>
      <c r="C286" s="3" t="s">
        <v>4</v>
      </c>
      <c r="E286" s="14">
        <f t="shared" si="39"/>
        <v>220</v>
      </c>
      <c r="F286" s="42"/>
      <c r="G286" s="36">
        <f>[8]Сентябрь!$AK$104</f>
        <v>220</v>
      </c>
    </row>
    <row r="287" spans="1:7" x14ac:dyDescent="0.25">
      <c r="A287" s="3">
        <v>10</v>
      </c>
      <c r="B287" s="6">
        <f t="shared" si="34"/>
        <v>45566</v>
      </c>
      <c r="C287" s="3" t="s">
        <v>0</v>
      </c>
      <c r="E287" s="14">
        <f>G287</f>
        <v>300</v>
      </c>
      <c r="F287" s="42">
        <f>SUM(E287:E291)</f>
        <v>1400</v>
      </c>
      <c r="G287" s="36">
        <f>[8]Октябрь!$E$104</f>
        <v>300</v>
      </c>
    </row>
    <row r="288" spans="1:7" x14ac:dyDescent="0.25">
      <c r="A288" s="3">
        <v>10</v>
      </c>
      <c r="B288" s="6">
        <f t="shared" si="34"/>
        <v>45566</v>
      </c>
      <c r="C288" s="3" t="s">
        <v>1</v>
      </c>
      <c r="E288" s="14">
        <f t="shared" ref="E288:E291" si="40">G288</f>
        <v>180</v>
      </c>
      <c r="F288" s="42"/>
      <c r="G288" s="36">
        <f>[8]Октябрь!$M$104</f>
        <v>180</v>
      </c>
    </row>
    <row r="289" spans="1:7" x14ac:dyDescent="0.25">
      <c r="A289" s="3">
        <v>10</v>
      </c>
      <c r="B289" s="6">
        <f t="shared" si="34"/>
        <v>45566</v>
      </c>
      <c r="C289" s="3" t="s">
        <v>2</v>
      </c>
      <c r="E289" s="14">
        <f t="shared" si="40"/>
        <v>180</v>
      </c>
      <c r="F289" s="42"/>
      <c r="G289" s="36">
        <f>[8]Октябрь!$U$104</f>
        <v>180</v>
      </c>
    </row>
    <row r="290" spans="1:7" x14ac:dyDescent="0.25">
      <c r="A290" s="3">
        <v>10</v>
      </c>
      <c r="B290" s="6">
        <f t="shared" si="34"/>
        <v>45566</v>
      </c>
      <c r="C290" s="3" t="s">
        <v>3</v>
      </c>
      <c r="E290" s="14">
        <f t="shared" si="40"/>
        <v>560</v>
      </c>
      <c r="F290" s="42"/>
      <c r="G290" s="36">
        <f>[8]Октябрь!$AC$104</f>
        <v>560</v>
      </c>
    </row>
    <row r="291" spans="1:7" x14ac:dyDescent="0.25">
      <c r="A291" s="3">
        <v>10</v>
      </c>
      <c r="B291" s="6">
        <f t="shared" si="34"/>
        <v>45566</v>
      </c>
      <c r="C291" s="3" t="s">
        <v>4</v>
      </c>
      <c r="E291" s="14">
        <f t="shared" si="40"/>
        <v>180</v>
      </c>
      <c r="F291" s="42"/>
      <c r="G291" s="36">
        <f>[8]Октябрь!$AK$104</f>
        <v>180</v>
      </c>
    </row>
    <row r="292" spans="1:7" x14ac:dyDescent="0.25">
      <c r="A292" s="3">
        <v>11</v>
      </c>
      <c r="B292" s="6">
        <f t="shared" si="34"/>
        <v>45597</v>
      </c>
      <c r="C292" s="3" t="s">
        <v>0</v>
      </c>
      <c r="E292" s="14">
        <f>G292</f>
        <v>300</v>
      </c>
      <c r="F292" s="43">
        <f>SUM(E292:E296)</f>
        <v>1400</v>
      </c>
      <c r="G292" s="39">
        <f>[8]Ноябрь!$E$132</f>
        <v>300</v>
      </c>
    </row>
    <row r="293" spans="1:7" x14ac:dyDescent="0.25">
      <c r="A293" s="3">
        <v>11</v>
      </c>
      <c r="B293" s="6">
        <f t="shared" si="34"/>
        <v>45597</v>
      </c>
      <c r="C293" s="3" t="s">
        <v>1</v>
      </c>
      <c r="E293" s="14">
        <f t="shared" ref="E293:E296" si="41">G293</f>
        <v>180</v>
      </c>
      <c r="F293" s="43"/>
      <c r="G293" s="39">
        <f>[8]Ноябрь!$M$132</f>
        <v>180</v>
      </c>
    </row>
    <row r="294" spans="1:7" x14ac:dyDescent="0.25">
      <c r="A294" s="3">
        <v>11</v>
      </c>
      <c r="B294" s="6">
        <f t="shared" si="34"/>
        <v>45597</v>
      </c>
      <c r="C294" s="3" t="s">
        <v>2</v>
      </c>
      <c r="E294" s="14">
        <f t="shared" si="41"/>
        <v>180</v>
      </c>
      <c r="F294" s="43"/>
      <c r="G294" s="39">
        <f>[8]Ноябрь!$U$132</f>
        <v>180</v>
      </c>
    </row>
    <row r="295" spans="1:7" x14ac:dyDescent="0.25">
      <c r="A295" s="3">
        <v>11</v>
      </c>
      <c r="B295" s="6">
        <f t="shared" si="34"/>
        <v>45597</v>
      </c>
      <c r="C295" s="3" t="s">
        <v>3</v>
      </c>
      <c r="E295" s="14">
        <f t="shared" si="41"/>
        <v>560</v>
      </c>
      <c r="F295" s="43"/>
      <c r="G295" s="39">
        <f>[8]Ноябрь!$AC$132</f>
        <v>560</v>
      </c>
    </row>
    <row r="296" spans="1:7" x14ac:dyDescent="0.25">
      <c r="A296" s="3">
        <v>11</v>
      </c>
      <c r="B296" s="6">
        <f t="shared" si="34"/>
        <v>45597</v>
      </c>
      <c r="C296" s="3" t="s">
        <v>4</v>
      </c>
      <c r="E296" s="14">
        <f t="shared" si="41"/>
        <v>180</v>
      </c>
      <c r="F296" s="43"/>
      <c r="G296" s="39">
        <f>[8]Ноябрь!$AK$132</f>
        <v>180</v>
      </c>
    </row>
    <row r="297" spans="1:7" x14ac:dyDescent="0.25">
      <c r="A297" s="3">
        <v>12</v>
      </c>
      <c r="B297" s="6">
        <f t="shared" si="34"/>
        <v>45627</v>
      </c>
      <c r="C297" s="3" t="s">
        <v>0</v>
      </c>
      <c r="E297" s="21">
        <f>G297</f>
        <v>170</v>
      </c>
      <c r="F297" s="42">
        <f>SUM(E297:E301)</f>
        <v>1150</v>
      </c>
      <c r="G297" s="39">
        <f>[8]Декабрь!$E$132</f>
        <v>170</v>
      </c>
    </row>
    <row r="298" spans="1:7" x14ac:dyDescent="0.25">
      <c r="A298" s="3">
        <v>12</v>
      </c>
      <c r="B298" s="6">
        <f t="shared" si="34"/>
        <v>45627</v>
      </c>
      <c r="C298" s="3" t="s">
        <v>1</v>
      </c>
      <c r="E298" s="14">
        <f t="shared" ref="E298:E301" si="42">G298</f>
        <v>210</v>
      </c>
      <c r="F298" s="42"/>
      <c r="G298" s="39">
        <f>[9]Декабрь!$M$132</f>
        <v>210</v>
      </c>
    </row>
    <row r="299" spans="1:7" x14ac:dyDescent="0.25">
      <c r="A299" s="3">
        <v>12</v>
      </c>
      <c r="B299" s="6">
        <f t="shared" si="34"/>
        <v>45627</v>
      </c>
      <c r="C299" s="3" t="s">
        <v>2</v>
      </c>
      <c r="E299" s="14">
        <f t="shared" si="42"/>
        <v>200</v>
      </c>
      <c r="F299" s="42"/>
      <c r="G299" s="39">
        <f>[9]Декабрь!$U$132</f>
        <v>200</v>
      </c>
    </row>
    <row r="300" spans="1:7" x14ac:dyDescent="0.25">
      <c r="A300" s="3">
        <v>12</v>
      </c>
      <c r="B300" s="6">
        <f t="shared" si="34"/>
        <v>45627</v>
      </c>
      <c r="C300" s="3" t="s">
        <v>3</v>
      </c>
      <c r="E300" s="14">
        <f t="shared" si="42"/>
        <v>480</v>
      </c>
      <c r="F300" s="42"/>
      <c r="G300" s="39">
        <f>[9]Декабрь!$AC$132</f>
        <v>480</v>
      </c>
    </row>
    <row r="301" spans="1:7" x14ac:dyDescent="0.25">
      <c r="A301" s="3">
        <v>12</v>
      </c>
      <c r="B301" s="6">
        <f t="shared" si="34"/>
        <v>45627</v>
      </c>
      <c r="C301" s="3" t="s">
        <v>4</v>
      </c>
      <c r="E301" s="14">
        <f t="shared" si="42"/>
        <v>90</v>
      </c>
      <c r="F301" s="42"/>
      <c r="G301" s="39">
        <f>[9]Декабрь!$AK$132</f>
        <v>90</v>
      </c>
    </row>
    <row r="302" spans="1:7" x14ac:dyDescent="0.25">
      <c r="A302" s="3">
        <v>1</v>
      </c>
      <c r="B302" s="6">
        <f t="shared" ref="B302:B338" si="43">DATE(2025,A302,1)</f>
        <v>45658</v>
      </c>
      <c r="C302" s="3" t="s">
        <v>0</v>
      </c>
      <c r="E302" s="14">
        <f>G302</f>
        <v>0</v>
      </c>
      <c r="F302" s="42">
        <f>SUM(E302:E306)</f>
        <v>750</v>
      </c>
      <c r="G302" s="39">
        <f>[1]Январь!$E$133</f>
        <v>0</v>
      </c>
    </row>
    <row r="303" spans="1:7" x14ac:dyDescent="0.25">
      <c r="A303" s="3">
        <v>1</v>
      </c>
      <c r="B303" s="6">
        <f t="shared" si="43"/>
        <v>45658</v>
      </c>
      <c r="C303" s="3" t="s">
        <v>1</v>
      </c>
      <c r="E303" s="14">
        <f t="shared" ref="E303:E306" si="44">G303</f>
        <v>150</v>
      </c>
      <c r="F303" s="42"/>
      <c r="G303" s="39">
        <f>[10]Январь!$M$133</f>
        <v>150</v>
      </c>
    </row>
    <row r="304" spans="1:7" x14ac:dyDescent="0.25">
      <c r="A304" s="3">
        <v>1</v>
      </c>
      <c r="B304" s="6">
        <f t="shared" si="43"/>
        <v>45658</v>
      </c>
      <c r="C304" s="3" t="s">
        <v>2</v>
      </c>
      <c r="E304" s="14">
        <f t="shared" si="44"/>
        <v>150</v>
      </c>
      <c r="F304" s="42"/>
      <c r="G304" s="39">
        <f>[10]Январь!$U$133</f>
        <v>150</v>
      </c>
    </row>
    <row r="305" spans="1:7" x14ac:dyDescent="0.25">
      <c r="A305" s="3">
        <v>1</v>
      </c>
      <c r="B305" s="6">
        <f t="shared" si="43"/>
        <v>45658</v>
      </c>
      <c r="C305" s="3" t="s">
        <v>3</v>
      </c>
      <c r="E305" s="14">
        <f t="shared" si="44"/>
        <v>450</v>
      </c>
      <c r="F305" s="42"/>
      <c r="G305" s="39">
        <f>[10]Январь!$AC$133</f>
        <v>450</v>
      </c>
    </row>
    <row r="306" spans="1:7" x14ac:dyDescent="0.25">
      <c r="A306" s="3">
        <v>1</v>
      </c>
      <c r="B306" s="6">
        <f t="shared" si="43"/>
        <v>45658</v>
      </c>
      <c r="C306" s="3" t="s">
        <v>4</v>
      </c>
      <c r="E306" s="14">
        <f t="shared" si="44"/>
        <v>0</v>
      </c>
      <c r="F306" s="42"/>
      <c r="G306" s="39">
        <f>[10]Январь!$AK$133</f>
        <v>0</v>
      </c>
    </row>
    <row r="307" spans="1:7" x14ac:dyDescent="0.25">
      <c r="A307" s="3">
        <v>2</v>
      </c>
      <c r="B307" s="6">
        <f t="shared" si="43"/>
        <v>45689</v>
      </c>
      <c r="C307" s="3" t="s">
        <v>0</v>
      </c>
      <c r="E307" s="14">
        <f>G307</f>
        <v>0</v>
      </c>
      <c r="F307" s="42">
        <f>SUM(E307:E311)</f>
        <v>1050</v>
      </c>
      <c r="G307" s="39">
        <f>[1]Февраль!$E$133</f>
        <v>0</v>
      </c>
    </row>
    <row r="308" spans="1:7" x14ac:dyDescent="0.25">
      <c r="A308" s="3">
        <v>2</v>
      </c>
      <c r="B308" s="6">
        <f t="shared" si="43"/>
        <v>45689</v>
      </c>
      <c r="C308" s="3" t="s">
        <v>1</v>
      </c>
      <c r="E308" s="14">
        <f t="shared" ref="E308:E311" si="45">G308</f>
        <v>150</v>
      </c>
      <c r="F308" s="42"/>
      <c r="G308" s="39">
        <f>[1]Февраль!$M$133</f>
        <v>150</v>
      </c>
    </row>
    <row r="309" spans="1:7" x14ac:dyDescent="0.25">
      <c r="A309" s="3">
        <v>2</v>
      </c>
      <c r="B309" s="6">
        <f t="shared" si="43"/>
        <v>45689</v>
      </c>
      <c r="C309" s="3" t="s">
        <v>2</v>
      </c>
      <c r="E309" s="14">
        <f t="shared" si="45"/>
        <v>300</v>
      </c>
      <c r="F309" s="42"/>
      <c r="G309" s="39">
        <f>[1]Февраль!$U$133</f>
        <v>300</v>
      </c>
    </row>
    <row r="310" spans="1:7" x14ac:dyDescent="0.25">
      <c r="A310" s="3">
        <v>2</v>
      </c>
      <c r="B310" s="6">
        <f t="shared" si="43"/>
        <v>45689</v>
      </c>
      <c r="C310" s="3" t="s">
        <v>3</v>
      </c>
      <c r="E310" s="14">
        <f t="shared" si="45"/>
        <v>600</v>
      </c>
      <c r="F310" s="42"/>
      <c r="G310" s="39">
        <f>[1]Февраль!$AC$133</f>
        <v>600</v>
      </c>
    </row>
    <row r="311" spans="1:7" x14ac:dyDescent="0.25">
      <c r="A311" s="3">
        <v>2</v>
      </c>
      <c r="B311" s="6">
        <f t="shared" si="43"/>
        <v>45689</v>
      </c>
      <c r="C311" s="3" t="s">
        <v>4</v>
      </c>
      <c r="E311" s="14">
        <f t="shared" si="45"/>
        <v>0</v>
      </c>
      <c r="F311" s="42"/>
      <c r="G311" s="39">
        <f>[1]Февраль!$AK$133</f>
        <v>0</v>
      </c>
    </row>
    <row r="312" spans="1:7" x14ac:dyDescent="0.25">
      <c r="A312" s="3">
        <v>3</v>
      </c>
      <c r="B312" s="6">
        <f t="shared" si="43"/>
        <v>45717</v>
      </c>
      <c r="C312" s="3" t="s">
        <v>0</v>
      </c>
      <c r="E312" s="14">
        <f>G312</f>
        <v>220</v>
      </c>
      <c r="F312" s="42">
        <f>SUM(E312:E316)</f>
        <v>1400</v>
      </c>
      <c r="G312" s="39">
        <f>[1]Март!$E$133</f>
        <v>220</v>
      </c>
    </row>
    <row r="313" spans="1:7" x14ac:dyDescent="0.25">
      <c r="A313" s="3">
        <v>3</v>
      </c>
      <c r="B313" s="6">
        <f t="shared" si="43"/>
        <v>45717</v>
      </c>
      <c r="C313" s="3" t="s">
        <v>1</v>
      </c>
      <c r="E313" s="14">
        <f t="shared" ref="E313:E316" si="46">G313</f>
        <v>230</v>
      </c>
      <c r="F313" s="42"/>
      <c r="G313" s="39">
        <f>[1]Март!$M$133</f>
        <v>230</v>
      </c>
    </row>
    <row r="314" spans="1:7" x14ac:dyDescent="0.25">
      <c r="A314" s="3">
        <v>3</v>
      </c>
      <c r="B314" s="6">
        <f t="shared" si="43"/>
        <v>45717</v>
      </c>
      <c r="C314" s="3" t="s">
        <v>2</v>
      </c>
      <c r="E314" s="14">
        <f t="shared" si="46"/>
        <v>300</v>
      </c>
      <c r="F314" s="42"/>
      <c r="G314" s="39">
        <f>[1]Март!$U$133</f>
        <v>300</v>
      </c>
    </row>
    <row r="315" spans="1:7" x14ac:dyDescent="0.25">
      <c r="A315" s="3">
        <v>3</v>
      </c>
      <c r="B315" s="6">
        <f t="shared" si="43"/>
        <v>45717</v>
      </c>
      <c r="C315" s="3" t="s">
        <v>3</v>
      </c>
      <c r="E315" s="14">
        <f t="shared" si="46"/>
        <v>650</v>
      </c>
      <c r="F315" s="42"/>
      <c r="G315" s="39">
        <f>[1]Март!$AC$133</f>
        <v>650</v>
      </c>
    </row>
    <row r="316" spans="1:7" x14ac:dyDescent="0.25">
      <c r="A316" s="3">
        <v>3</v>
      </c>
      <c r="B316" s="6">
        <f t="shared" si="43"/>
        <v>45717</v>
      </c>
      <c r="C316" s="3" t="s">
        <v>4</v>
      </c>
      <c r="E316" s="14">
        <f t="shared" si="46"/>
        <v>0</v>
      </c>
      <c r="F316" s="42"/>
      <c r="G316" s="39">
        <f>[1]Март!$AK$133</f>
        <v>0</v>
      </c>
    </row>
    <row r="317" spans="1:7" x14ac:dyDescent="0.25">
      <c r="A317" s="3">
        <v>4</v>
      </c>
      <c r="B317" s="6">
        <f t="shared" si="43"/>
        <v>45748</v>
      </c>
      <c r="C317" s="3" t="s">
        <v>0</v>
      </c>
      <c r="E317" s="14">
        <f>G317</f>
        <v>300</v>
      </c>
      <c r="F317" s="42">
        <f>SUM(E317:E321)</f>
        <v>1400</v>
      </c>
      <c r="G317" s="39">
        <f>[1]Апрель!$E$133</f>
        <v>300</v>
      </c>
    </row>
    <row r="318" spans="1:7" x14ac:dyDescent="0.25">
      <c r="A318" s="3">
        <v>4</v>
      </c>
      <c r="B318" s="6">
        <f t="shared" si="43"/>
        <v>45748</v>
      </c>
      <c r="C318" s="3" t="s">
        <v>1</v>
      </c>
      <c r="E318" s="14">
        <f t="shared" ref="E318:E321" si="47">G318</f>
        <v>200</v>
      </c>
      <c r="F318" s="42"/>
      <c r="G318" s="39">
        <f>[1]Апрель!$M$133</f>
        <v>200</v>
      </c>
    </row>
    <row r="319" spans="1:7" x14ac:dyDescent="0.25">
      <c r="A319" s="3">
        <v>4</v>
      </c>
      <c r="B319" s="6">
        <f t="shared" si="43"/>
        <v>45748</v>
      </c>
      <c r="C319" s="3" t="s">
        <v>2</v>
      </c>
      <c r="E319" s="14">
        <f t="shared" si="47"/>
        <v>300</v>
      </c>
      <c r="F319" s="42"/>
      <c r="G319" s="39">
        <f>[1]Апрель!$U$133</f>
        <v>300</v>
      </c>
    </row>
    <row r="320" spans="1:7" x14ac:dyDescent="0.25">
      <c r="A320" s="3">
        <v>4</v>
      </c>
      <c r="B320" s="6">
        <f t="shared" si="43"/>
        <v>45748</v>
      </c>
      <c r="C320" s="3" t="s">
        <v>3</v>
      </c>
      <c r="E320" s="14">
        <f t="shared" si="47"/>
        <v>600</v>
      </c>
      <c r="F320" s="42"/>
      <c r="G320" s="39">
        <f>[1]Апрель!$AC$133</f>
        <v>600</v>
      </c>
    </row>
    <row r="321" spans="1:7" x14ac:dyDescent="0.25">
      <c r="A321" s="3">
        <v>4</v>
      </c>
      <c r="B321" s="6">
        <f t="shared" si="43"/>
        <v>45748</v>
      </c>
      <c r="C321" s="3" t="s">
        <v>4</v>
      </c>
      <c r="E321" s="14">
        <f t="shared" si="47"/>
        <v>0</v>
      </c>
      <c r="F321" s="42"/>
      <c r="G321" s="39">
        <f>[1]Апрель!$AK$133</f>
        <v>0</v>
      </c>
    </row>
    <row r="322" spans="1:7" x14ac:dyDescent="0.25">
      <c r="A322" s="3">
        <v>5</v>
      </c>
      <c r="B322" s="6">
        <f t="shared" si="43"/>
        <v>45778</v>
      </c>
      <c r="C322" s="3" t="s">
        <v>0</v>
      </c>
      <c r="E322" s="14">
        <f>G322</f>
        <v>250</v>
      </c>
      <c r="F322" s="42">
        <f>SUM(E322:E326)</f>
        <v>1300</v>
      </c>
      <c r="G322" s="39">
        <f>[1]Май!$E$133</f>
        <v>250</v>
      </c>
    </row>
    <row r="323" spans="1:7" x14ac:dyDescent="0.25">
      <c r="A323" s="3">
        <v>5</v>
      </c>
      <c r="B323" s="6">
        <f t="shared" si="43"/>
        <v>45778</v>
      </c>
      <c r="C323" s="3" t="s">
        <v>1</v>
      </c>
      <c r="E323" s="14">
        <f t="shared" ref="E323:E326" si="48">G323</f>
        <v>200</v>
      </c>
      <c r="F323" s="42"/>
      <c r="G323" s="39">
        <f>[1]Май!$M$133</f>
        <v>200</v>
      </c>
    </row>
    <row r="324" spans="1:7" x14ac:dyDescent="0.25">
      <c r="A324" s="3">
        <v>5</v>
      </c>
      <c r="B324" s="6">
        <f t="shared" si="43"/>
        <v>45778</v>
      </c>
      <c r="C324" s="3" t="s">
        <v>2</v>
      </c>
      <c r="E324" s="14">
        <f t="shared" si="48"/>
        <v>200</v>
      </c>
      <c r="F324" s="42"/>
      <c r="G324" s="39">
        <f>[1]Май!$U$133</f>
        <v>200</v>
      </c>
    </row>
    <row r="325" spans="1:7" x14ac:dyDescent="0.25">
      <c r="A325" s="3">
        <v>5</v>
      </c>
      <c r="B325" s="6">
        <f t="shared" si="43"/>
        <v>45778</v>
      </c>
      <c r="C325" s="3" t="s">
        <v>3</v>
      </c>
      <c r="E325" s="14">
        <f t="shared" si="48"/>
        <v>600</v>
      </c>
      <c r="F325" s="42"/>
      <c r="G325" s="39">
        <f>[1]Май!$AC$133</f>
        <v>600</v>
      </c>
    </row>
    <row r="326" spans="1:7" x14ac:dyDescent="0.25">
      <c r="A326" s="3">
        <v>5</v>
      </c>
      <c r="B326" s="6">
        <f t="shared" si="43"/>
        <v>45778</v>
      </c>
      <c r="C326" s="3" t="s">
        <v>4</v>
      </c>
      <c r="E326" s="14">
        <f t="shared" si="48"/>
        <v>50</v>
      </c>
      <c r="F326" s="42"/>
      <c r="G326" s="39">
        <f>[1]Май!$AK$133</f>
        <v>50</v>
      </c>
    </row>
    <row r="327" spans="1:7" x14ac:dyDescent="0.25">
      <c r="A327" s="3">
        <v>6</v>
      </c>
      <c r="B327" s="6">
        <f t="shared" si="43"/>
        <v>45809</v>
      </c>
      <c r="C327" s="3" t="s">
        <v>0</v>
      </c>
      <c r="E327" s="14">
        <f>G327</f>
        <v>320</v>
      </c>
      <c r="F327" s="42">
        <f>SUM(E327:E331)</f>
        <v>1600</v>
      </c>
      <c r="G327" s="39">
        <f>[1]Июнь!$E$133</f>
        <v>320</v>
      </c>
    </row>
    <row r="328" spans="1:7" x14ac:dyDescent="0.25">
      <c r="A328" s="3">
        <v>6</v>
      </c>
      <c r="B328" s="6">
        <f t="shared" si="43"/>
        <v>45809</v>
      </c>
      <c r="C328" s="3" t="s">
        <v>1</v>
      </c>
      <c r="E328" s="14">
        <f t="shared" ref="E328:E331" si="49">G328</f>
        <v>280</v>
      </c>
      <c r="F328" s="42"/>
      <c r="G328" s="39">
        <f>[1]Июнь!$M$133</f>
        <v>280</v>
      </c>
    </row>
    <row r="329" spans="1:7" x14ac:dyDescent="0.25">
      <c r="A329" s="3">
        <v>6</v>
      </c>
      <c r="B329" s="6">
        <f t="shared" si="43"/>
        <v>45809</v>
      </c>
      <c r="C329" s="3" t="s">
        <v>2</v>
      </c>
      <c r="E329" s="14">
        <f t="shared" si="49"/>
        <v>250</v>
      </c>
      <c r="F329" s="42"/>
      <c r="G329" s="39">
        <f>[1]Июнь!$U$133</f>
        <v>250</v>
      </c>
    </row>
    <row r="330" spans="1:7" x14ac:dyDescent="0.25">
      <c r="A330" s="3">
        <v>6</v>
      </c>
      <c r="B330" s="6">
        <f t="shared" si="43"/>
        <v>45809</v>
      </c>
      <c r="C330" s="3" t="s">
        <v>3</v>
      </c>
      <c r="E330" s="14">
        <f t="shared" si="49"/>
        <v>550</v>
      </c>
      <c r="F330" s="42"/>
      <c r="G330" s="39">
        <f>[1]Июнь!$AC$133</f>
        <v>550</v>
      </c>
    </row>
    <row r="331" spans="1:7" x14ac:dyDescent="0.25">
      <c r="A331" s="3">
        <v>6</v>
      </c>
      <c r="B331" s="6">
        <f t="shared" si="43"/>
        <v>45809</v>
      </c>
      <c r="C331" s="3" t="s">
        <v>4</v>
      </c>
      <c r="E331" s="14">
        <f t="shared" si="49"/>
        <v>200</v>
      </c>
      <c r="F331" s="42"/>
      <c r="G331" s="39">
        <f>[1]Июнь!$AK$133</f>
        <v>200</v>
      </c>
    </row>
    <row r="332" spans="1:7" x14ac:dyDescent="0.25">
      <c r="A332" s="3">
        <v>7</v>
      </c>
      <c r="B332" s="6">
        <f t="shared" si="43"/>
        <v>45839</v>
      </c>
      <c r="C332" s="3" t="s">
        <v>0</v>
      </c>
      <c r="E332" s="14">
        <f>G332</f>
        <v>320</v>
      </c>
      <c r="F332" s="42">
        <f>SUM(E332:E336)</f>
        <v>1600</v>
      </c>
      <c r="G332" s="39">
        <f>[1]Июль!$E$133</f>
        <v>320</v>
      </c>
    </row>
    <row r="333" spans="1:7" x14ac:dyDescent="0.25">
      <c r="A333" s="3">
        <v>7</v>
      </c>
      <c r="B333" s="6">
        <f t="shared" si="43"/>
        <v>45839</v>
      </c>
      <c r="C333" s="3" t="s">
        <v>1</v>
      </c>
      <c r="E333" s="14">
        <f t="shared" ref="E333:E336" si="50">G333</f>
        <v>250</v>
      </c>
      <c r="F333" s="42"/>
      <c r="G333" s="39">
        <f>[1]Июль!$M$133</f>
        <v>250</v>
      </c>
    </row>
    <row r="334" spans="1:7" x14ac:dyDescent="0.25">
      <c r="A334" s="3">
        <v>7</v>
      </c>
      <c r="B334" s="6">
        <f t="shared" si="43"/>
        <v>45839</v>
      </c>
      <c r="C334" s="3" t="s">
        <v>2</v>
      </c>
      <c r="E334" s="14">
        <f t="shared" si="50"/>
        <v>250</v>
      </c>
      <c r="F334" s="42"/>
      <c r="G334" s="39">
        <f>[1]Июль!$U$133</f>
        <v>250</v>
      </c>
    </row>
    <row r="335" spans="1:7" x14ac:dyDescent="0.25">
      <c r="A335" s="3">
        <v>7</v>
      </c>
      <c r="B335" s="6">
        <f t="shared" si="43"/>
        <v>45839</v>
      </c>
      <c r="C335" s="3" t="s">
        <v>3</v>
      </c>
      <c r="E335" s="14">
        <f t="shared" si="50"/>
        <v>550</v>
      </c>
      <c r="F335" s="42"/>
      <c r="G335" s="39">
        <f>[1]Июль!$AC$133</f>
        <v>550</v>
      </c>
    </row>
    <row r="336" spans="1:7" x14ac:dyDescent="0.25">
      <c r="A336" s="3">
        <v>7</v>
      </c>
      <c r="B336" s="6">
        <f t="shared" si="43"/>
        <v>45839</v>
      </c>
      <c r="C336" s="3" t="s">
        <v>4</v>
      </c>
      <c r="E336" s="14">
        <f t="shared" si="50"/>
        <v>230</v>
      </c>
      <c r="F336" s="42"/>
      <c r="G336" s="39">
        <f>[1]Июль!$AK$133</f>
        <v>230</v>
      </c>
    </row>
    <row r="337" spans="1:7" x14ac:dyDescent="0.25">
      <c r="A337" s="3">
        <v>8</v>
      </c>
      <c r="B337" s="6">
        <f t="shared" si="43"/>
        <v>45870</v>
      </c>
      <c r="C337" s="3" t="s">
        <v>0</v>
      </c>
      <c r="E337" s="14">
        <f>G337</f>
        <v>320</v>
      </c>
      <c r="F337" s="42">
        <f>SUM(E337:E338)</f>
        <v>570</v>
      </c>
      <c r="G337" s="39">
        <f>[1]Август!$E$133</f>
        <v>320</v>
      </c>
    </row>
    <row r="338" spans="1:7" x14ac:dyDescent="0.25">
      <c r="A338" s="3">
        <v>8</v>
      </c>
      <c r="B338" s="6">
        <f t="shared" si="43"/>
        <v>45870</v>
      </c>
      <c r="C338" s="3" t="s">
        <v>1</v>
      </c>
      <c r="E338" s="14">
        <f t="shared" ref="E338" si="51">G338</f>
        <v>250</v>
      </c>
      <c r="F338" s="42"/>
      <c r="G338" s="39">
        <f>[1]Август!$M$133</f>
        <v>250</v>
      </c>
    </row>
    <row r="339" spans="1:7" x14ac:dyDescent="0.25">
      <c r="A339" s="3">
        <v>9</v>
      </c>
      <c r="B339" s="6">
        <f t="shared" ref="B339:B340" si="52">DATE(2025,A339,1)</f>
        <v>45901</v>
      </c>
      <c r="C339" s="3" t="s">
        <v>48</v>
      </c>
      <c r="E339" s="21">
        <f>G339</f>
        <v>550</v>
      </c>
      <c r="F339" s="42">
        <f>SUM(E339:E340)</f>
        <v>700</v>
      </c>
      <c r="G339" s="39">
        <f>[1]Сентябрь!$BA$133</f>
        <v>550</v>
      </c>
    </row>
    <row r="340" spans="1:7" x14ac:dyDescent="0.25">
      <c r="A340" s="3">
        <v>9</v>
      </c>
      <c r="B340" s="6">
        <f t="shared" si="52"/>
        <v>45901</v>
      </c>
      <c r="C340" s="3" t="s">
        <v>49</v>
      </c>
      <c r="E340" s="14">
        <f t="shared" ref="E340:E341" si="53">G340</f>
        <v>150</v>
      </c>
      <c r="F340" s="42"/>
      <c r="G340" s="39">
        <f>[1]Сентябрь!$BI$133</f>
        <v>150</v>
      </c>
    </row>
    <row r="341" spans="1:7" x14ac:dyDescent="0.25">
      <c r="A341" s="3">
        <v>10</v>
      </c>
      <c r="B341" s="6">
        <f t="shared" ref="B341:B344" si="54">DATE(2025,A341,1)</f>
        <v>45931</v>
      </c>
      <c r="C341" s="3" t="s">
        <v>48</v>
      </c>
      <c r="E341" s="21">
        <f t="shared" si="53"/>
        <v>550</v>
      </c>
      <c r="F341" s="42">
        <f t="shared" ref="F341" si="55">SUM(E341:E342)</f>
        <v>700</v>
      </c>
      <c r="G341" s="39">
        <f>[1]Сентябрь!$BA$133</f>
        <v>550</v>
      </c>
    </row>
    <row r="342" spans="1:7" x14ac:dyDescent="0.25">
      <c r="A342" s="3">
        <v>10</v>
      </c>
      <c r="B342" s="6">
        <f t="shared" si="54"/>
        <v>45931</v>
      </c>
      <c r="C342" s="3" t="s">
        <v>49</v>
      </c>
      <c r="E342" s="14">
        <f t="shared" ref="E342:E344" si="56">G342</f>
        <v>150</v>
      </c>
      <c r="F342" s="42"/>
      <c r="G342" s="39">
        <f>[1]Сентябрь!$BI$133</f>
        <v>150</v>
      </c>
    </row>
    <row r="343" spans="1:7" x14ac:dyDescent="0.25">
      <c r="A343" s="3">
        <v>11</v>
      </c>
      <c r="B343" s="6">
        <f t="shared" si="54"/>
        <v>45962</v>
      </c>
      <c r="C343" s="3" t="s">
        <v>48</v>
      </c>
      <c r="E343" s="21">
        <f t="shared" si="56"/>
        <v>550</v>
      </c>
      <c r="F343" s="42">
        <f t="shared" ref="F343" si="57">SUM(E343:E344)</f>
        <v>700</v>
      </c>
      <c r="G343" s="39">
        <f>[1]Сентябрь!$BA$133</f>
        <v>550</v>
      </c>
    </row>
    <row r="344" spans="1:7" x14ac:dyDescent="0.25">
      <c r="A344" s="3">
        <v>11</v>
      </c>
      <c r="B344" s="6">
        <f t="shared" si="54"/>
        <v>45962</v>
      </c>
      <c r="C344" s="3" t="s">
        <v>49</v>
      </c>
      <c r="E344" s="14">
        <f t="shared" si="56"/>
        <v>150</v>
      </c>
      <c r="F344" s="42"/>
      <c r="G344" s="39">
        <f>[1]Сентябрь!$BI$133</f>
        <v>150</v>
      </c>
    </row>
  </sheetData>
  <mergeCells count="71">
    <mergeCell ref="F332:F336"/>
    <mergeCell ref="F337:F338"/>
    <mergeCell ref="F339:F340"/>
    <mergeCell ref="F302:F306"/>
    <mergeCell ref="F307:F311"/>
    <mergeCell ref="F312:F316"/>
    <mergeCell ref="F317:F321"/>
    <mergeCell ref="F322:F326"/>
    <mergeCell ref="F327:F331"/>
    <mergeCell ref="F297:F301"/>
    <mergeCell ref="F242:F246"/>
    <mergeCell ref="F247:F251"/>
    <mergeCell ref="F252:F256"/>
    <mergeCell ref="F257:F261"/>
    <mergeCell ref="F262:F266"/>
    <mergeCell ref="F267:F271"/>
    <mergeCell ref="F272:F276"/>
    <mergeCell ref="F277:F281"/>
    <mergeCell ref="F282:F286"/>
    <mergeCell ref="F287:F291"/>
    <mergeCell ref="F292:F296"/>
    <mergeCell ref="F237:F241"/>
    <mergeCell ref="F182:F186"/>
    <mergeCell ref="F187:F191"/>
    <mergeCell ref="F192:F196"/>
    <mergeCell ref="F197:F201"/>
    <mergeCell ref="F202:F206"/>
    <mergeCell ref="F207:F211"/>
    <mergeCell ref="F212:F216"/>
    <mergeCell ref="F217:F221"/>
    <mergeCell ref="F222:F226"/>
    <mergeCell ref="F227:F231"/>
    <mergeCell ref="F232:F236"/>
    <mergeCell ref="F177:F181"/>
    <mergeCell ref="F122:F126"/>
    <mergeCell ref="F127:F131"/>
    <mergeCell ref="F132:F136"/>
    <mergeCell ref="F137:F141"/>
    <mergeCell ref="F142:F146"/>
    <mergeCell ref="F147:F151"/>
    <mergeCell ref="F152:F156"/>
    <mergeCell ref="F157:F161"/>
    <mergeCell ref="F162:F166"/>
    <mergeCell ref="F167:F171"/>
    <mergeCell ref="F172:F176"/>
    <mergeCell ref="F92:F96"/>
    <mergeCell ref="F97:F101"/>
    <mergeCell ref="F102:F106"/>
    <mergeCell ref="F107:F111"/>
    <mergeCell ref="F112:F116"/>
    <mergeCell ref="F67:F71"/>
    <mergeCell ref="F72:F76"/>
    <mergeCell ref="F77:F81"/>
    <mergeCell ref="F82:F86"/>
    <mergeCell ref="F87:F91"/>
    <mergeCell ref="F341:F342"/>
    <mergeCell ref="F343:F344"/>
    <mergeCell ref="F57:F61"/>
    <mergeCell ref="F2:F6"/>
    <mergeCell ref="F7:F11"/>
    <mergeCell ref="F12:F16"/>
    <mergeCell ref="F17:F21"/>
    <mergeCell ref="F22:F26"/>
    <mergeCell ref="F27:F31"/>
    <mergeCell ref="F32:F36"/>
    <mergeCell ref="F37:F41"/>
    <mergeCell ref="F42:F46"/>
    <mergeCell ref="F47:F51"/>
    <mergeCell ref="F52:F56"/>
    <mergeCell ref="F117:F121"/>
    <mergeCell ref="F62:F66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84"/>
  <sheetViews>
    <sheetView topLeftCell="A64" zoomScale="86" zoomScaleNormal="86" workbookViewId="0">
      <selection activeCell="B73" sqref="B73"/>
    </sheetView>
  </sheetViews>
  <sheetFormatPr defaultRowHeight="15" x14ac:dyDescent="0.25"/>
  <cols>
    <col min="1" max="1" width="17.140625" customWidth="1"/>
    <col min="2" max="4" width="10.5703125" customWidth="1"/>
    <col min="5" max="5" width="10.7109375" customWidth="1"/>
    <col min="6" max="6" width="13.5703125" customWidth="1"/>
    <col min="9" max="9" width="11.5703125" customWidth="1"/>
    <col min="10" max="10" width="14.85546875" customWidth="1"/>
    <col min="11" max="11" width="11.42578125" customWidth="1"/>
    <col min="12" max="12" width="14" customWidth="1"/>
    <col min="13" max="13" width="13.42578125" customWidth="1"/>
    <col min="14" max="14" width="10.5703125" customWidth="1"/>
  </cols>
  <sheetData>
    <row r="2" spans="1:14" x14ac:dyDescent="0.25">
      <c r="A2" t="s">
        <v>8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I2" t="s">
        <v>8</v>
      </c>
      <c r="J2" t="s">
        <v>42</v>
      </c>
      <c r="K2" t="s">
        <v>43</v>
      </c>
      <c r="L2" t="s">
        <v>44</v>
      </c>
      <c r="M2" t="s">
        <v>45</v>
      </c>
      <c r="N2" t="s">
        <v>14</v>
      </c>
    </row>
    <row r="3" spans="1:14" x14ac:dyDescent="0.25">
      <c r="A3" s="15">
        <v>43466</v>
      </c>
      <c r="B3" s="14">
        <v>14</v>
      </c>
      <c r="C3" s="14">
        <v>14</v>
      </c>
      <c r="D3" s="14">
        <v>14</v>
      </c>
      <c r="E3" s="14">
        <v>14</v>
      </c>
      <c r="F3">
        <f>SUM(Таблица1[[#This Row],[Смена 1]:[Смена 4]])</f>
        <v>56</v>
      </c>
      <c r="I3" s="15">
        <v>43466</v>
      </c>
      <c r="J3" s="14">
        <v>14</v>
      </c>
      <c r="K3" s="14">
        <v>14</v>
      </c>
      <c r="L3" s="14">
        <v>14</v>
      </c>
      <c r="M3" s="14">
        <v>14</v>
      </c>
      <c r="N3">
        <f>SUM(Таблица16[[#This Row],[Смена 1 УП]:[Смена 4 УП]])</f>
        <v>56</v>
      </c>
    </row>
    <row r="4" spans="1:14" x14ac:dyDescent="0.25">
      <c r="A4" s="15">
        <v>43497</v>
      </c>
      <c r="B4" s="14">
        <v>14</v>
      </c>
      <c r="C4" s="14">
        <v>14</v>
      </c>
      <c r="D4" s="14">
        <v>14</v>
      </c>
      <c r="E4" s="14">
        <v>14</v>
      </c>
      <c r="F4">
        <f>SUM(Таблица1[[#This Row],[Смена 1]:[Смена 4]])</f>
        <v>56</v>
      </c>
      <c r="I4" s="15">
        <v>43497</v>
      </c>
      <c r="J4" s="14">
        <v>14</v>
      </c>
      <c r="K4" s="14">
        <v>14</v>
      </c>
      <c r="L4" s="14">
        <v>14</v>
      </c>
      <c r="M4" s="14">
        <v>14</v>
      </c>
      <c r="N4">
        <f>SUM(Таблица16[[#This Row],[Смена 1 УП]:[Смена 4 УП]])</f>
        <v>56</v>
      </c>
    </row>
    <row r="5" spans="1:14" x14ac:dyDescent="0.25">
      <c r="A5" s="15">
        <v>43525</v>
      </c>
      <c r="B5" s="14">
        <v>16</v>
      </c>
      <c r="C5" s="14">
        <v>16</v>
      </c>
      <c r="D5" s="14">
        <v>15</v>
      </c>
      <c r="E5" s="14">
        <v>15</v>
      </c>
      <c r="F5">
        <f>SUM(Таблица1[[#This Row],[Смена 1]:[Смена 4]])</f>
        <v>62</v>
      </c>
      <c r="I5" s="15">
        <v>43525</v>
      </c>
      <c r="J5" s="14">
        <v>16</v>
      </c>
      <c r="K5" s="14">
        <v>16</v>
      </c>
      <c r="L5" s="14">
        <v>15</v>
      </c>
      <c r="M5" s="14">
        <v>15</v>
      </c>
      <c r="N5">
        <f>SUM(Таблица16[[#This Row],[Смена 1 УП]:[Смена 4 УП]])</f>
        <v>62</v>
      </c>
    </row>
    <row r="6" spans="1:14" x14ac:dyDescent="0.25">
      <c r="A6" s="15">
        <v>43556</v>
      </c>
      <c r="B6" s="14">
        <v>15</v>
      </c>
      <c r="C6" s="14">
        <v>14</v>
      </c>
      <c r="D6" s="14">
        <v>15</v>
      </c>
      <c r="E6" s="14">
        <v>16</v>
      </c>
      <c r="F6">
        <f>SUM(Таблица1[[#This Row],[Смена 1]:[Смена 4]])</f>
        <v>60</v>
      </c>
      <c r="I6" s="15">
        <v>43556</v>
      </c>
      <c r="J6" s="14">
        <v>15</v>
      </c>
      <c r="K6" s="14">
        <v>14</v>
      </c>
      <c r="L6" s="14">
        <v>15</v>
      </c>
      <c r="M6" s="14">
        <v>16</v>
      </c>
      <c r="N6">
        <f>SUM(Таблица16[[#This Row],[Смена 1 УП]:[Смена 4 УП]])</f>
        <v>60</v>
      </c>
    </row>
    <row r="7" spans="1:14" x14ac:dyDescent="0.25">
      <c r="A7" s="15">
        <v>43586</v>
      </c>
      <c r="B7" s="14">
        <v>15</v>
      </c>
      <c r="C7" s="14">
        <v>16</v>
      </c>
      <c r="D7" s="14">
        <v>16</v>
      </c>
      <c r="E7" s="14">
        <v>15</v>
      </c>
      <c r="F7">
        <f>SUM(Таблица1[[#This Row],[Смена 1]:[Смена 4]])</f>
        <v>62</v>
      </c>
      <c r="I7" s="15">
        <v>43586</v>
      </c>
      <c r="J7" s="14">
        <v>15</v>
      </c>
      <c r="K7" s="14">
        <v>16</v>
      </c>
      <c r="L7" s="14">
        <v>16</v>
      </c>
      <c r="M7" s="14">
        <v>15</v>
      </c>
      <c r="N7">
        <f>SUM(Таблица16[[#This Row],[Смена 1 УП]:[Смена 4 УП]])</f>
        <v>62</v>
      </c>
    </row>
    <row r="8" spans="1:14" x14ac:dyDescent="0.25">
      <c r="A8" s="15">
        <v>43617</v>
      </c>
      <c r="B8" s="14">
        <v>16</v>
      </c>
      <c r="C8" s="14">
        <v>15</v>
      </c>
      <c r="D8" s="14">
        <v>14</v>
      </c>
      <c r="E8" s="14">
        <v>15</v>
      </c>
      <c r="F8">
        <f>SUM(Таблица1[[#This Row],[Смена 1]:[Смена 4]])</f>
        <v>60</v>
      </c>
      <c r="I8" s="15">
        <v>43617</v>
      </c>
      <c r="J8" s="14">
        <v>16</v>
      </c>
      <c r="K8" s="14">
        <v>15</v>
      </c>
      <c r="L8" s="14">
        <v>14</v>
      </c>
      <c r="M8" s="14">
        <v>15</v>
      </c>
      <c r="N8">
        <f>SUM(Таблица16[[#This Row],[Смена 1 УП]:[Смена 4 УП]])</f>
        <v>60</v>
      </c>
    </row>
    <row r="9" spans="1:14" x14ac:dyDescent="0.25">
      <c r="A9" s="15">
        <v>43647</v>
      </c>
      <c r="B9" s="14">
        <v>15</v>
      </c>
      <c r="C9" s="14">
        <v>15</v>
      </c>
      <c r="D9" s="14">
        <v>16</v>
      </c>
      <c r="E9" s="14">
        <v>16</v>
      </c>
      <c r="F9">
        <f>SUM(Таблица1[[#This Row],[Смена 1]:[Смена 4]])</f>
        <v>62</v>
      </c>
      <c r="I9" s="15">
        <v>43647</v>
      </c>
      <c r="J9" s="14">
        <v>15</v>
      </c>
      <c r="K9" s="14">
        <v>15</v>
      </c>
      <c r="L9" s="14">
        <v>16</v>
      </c>
      <c r="M9" s="14">
        <v>16</v>
      </c>
      <c r="N9">
        <f>SUM(Таблица16[[#This Row],[Смена 1 УП]:[Смена 4 УП]])</f>
        <v>62</v>
      </c>
    </row>
    <row r="10" spans="1:14" x14ac:dyDescent="0.25">
      <c r="A10" s="15">
        <v>43678</v>
      </c>
      <c r="B10" s="14">
        <v>15</v>
      </c>
      <c r="C10" s="14">
        <v>16</v>
      </c>
      <c r="D10" s="14">
        <v>16</v>
      </c>
      <c r="E10" s="14">
        <v>15</v>
      </c>
      <c r="F10">
        <f>SUM(Таблица1[[#This Row],[Смена 1]:[Смена 4]])</f>
        <v>62</v>
      </c>
      <c r="I10" s="15">
        <v>43678</v>
      </c>
      <c r="J10" s="14">
        <v>15</v>
      </c>
      <c r="K10" s="14">
        <v>16</v>
      </c>
      <c r="L10" s="14">
        <v>16</v>
      </c>
      <c r="M10" s="14">
        <v>15</v>
      </c>
      <c r="N10">
        <f>SUM(Таблица16[[#This Row],[Смена 1 УП]:[Смена 4 УП]])</f>
        <v>62</v>
      </c>
    </row>
    <row r="11" spans="1:14" x14ac:dyDescent="0.25">
      <c r="A11" s="15">
        <v>43709</v>
      </c>
      <c r="B11" s="14">
        <v>16</v>
      </c>
      <c r="C11" s="14">
        <v>15</v>
      </c>
      <c r="D11" s="14">
        <v>14</v>
      </c>
      <c r="E11" s="14">
        <v>15</v>
      </c>
      <c r="F11">
        <f>SUM(Таблица1[[#This Row],[Смена 1]:[Смена 4]])</f>
        <v>60</v>
      </c>
      <c r="I11" s="15">
        <v>43709</v>
      </c>
      <c r="J11" s="14">
        <v>16</v>
      </c>
      <c r="K11" s="14">
        <v>15</v>
      </c>
      <c r="L11" s="14">
        <v>14</v>
      </c>
      <c r="M11" s="14">
        <v>15</v>
      </c>
      <c r="N11">
        <f>SUM(Таблица16[[#This Row],[Смена 1 УП]:[Смена 4 УП]])</f>
        <v>60</v>
      </c>
    </row>
    <row r="12" spans="1:14" x14ac:dyDescent="0.25">
      <c r="A12" s="15">
        <v>43739</v>
      </c>
      <c r="B12" s="14">
        <v>15</v>
      </c>
      <c r="C12" s="14">
        <v>15</v>
      </c>
      <c r="D12" s="14">
        <v>16</v>
      </c>
      <c r="E12" s="14">
        <v>16</v>
      </c>
      <c r="F12">
        <f>SUM(Таблица1[[#This Row],[Смена 1]:[Смена 4]])</f>
        <v>62</v>
      </c>
      <c r="I12" s="15">
        <v>43739</v>
      </c>
      <c r="J12" s="14">
        <v>15</v>
      </c>
      <c r="K12" s="14">
        <v>15</v>
      </c>
      <c r="L12" s="14">
        <v>16</v>
      </c>
      <c r="M12" s="14">
        <v>16</v>
      </c>
      <c r="N12">
        <f>SUM(Таблица16[[#This Row],[Смена 1 УП]:[Смена 4 УП]])</f>
        <v>62</v>
      </c>
    </row>
    <row r="13" spans="1:14" x14ac:dyDescent="0.25">
      <c r="A13" s="15">
        <v>43770</v>
      </c>
      <c r="B13" s="14">
        <v>15</v>
      </c>
      <c r="C13" s="14">
        <v>16</v>
      </c>
      <c r="D13" s="14">
        <v>15</v>
      </c>
      <c r="E13" s="14">
        <v>14</v>
      </c>
      <c r="F13">
        <f>SUM(Таблица1[[#This Row],[Смена 1]:[Смена 4]])</f>
        <v>60</v>
      </c>
      <c r="I13" s="15">
        <v>43770</v>
      </c>
      <c r="J13" s="14">
        <v>15</v>
      </c>
      <c r="K13" s="14">
        <v>16</v>
      </c>
      <c r="L13" s="14">
        <v>15</v>
      </c>
      <c r="M13" s="14">
        <v>14</v>
      </c>
      <c r="N13">
        <f>SUM(Таблица16[[#This Row],[Смена 1 УП]:[Смена 4 УП]])</f>
        <v>60</v>
      </c>
    </row>
    <row r="14" spans="1:14" x14ac:dyDescent="0.25">
      <c r="A14" s="15">
        <v>43800</v>
      </c>
      <c r="B14" s="14">
        <v>15</v>
      </c>
      <c r="C14" s="14">
        <v>14</v>
      </c>
      <c r="D14" s="14">
        <v>15</v>
      </c>
      <c r="E14" s="14">
        <v>16</v>
      </c>
      <c r="F14">
        <f>SUM(Таблица1[[#This Row],[Смена 1]:[Смена 4]])</f>
        <v>60</v>
      </c>
      <c r="I14" s="15">
        <v>43800</v>
      </c>
      <c r="J14" s="14">
        <v>15</v>
      </c>
      <c r="K14" s="14">
        <v>14</v>
      </c>
      <c r="L14" s="14">
        <v>15</v>
      </c>
      <c r="M14" s="14">
        <v>16</v>
      </c>
      <c r="N14">
        <f>SUM(Таблица16[[#This Row],[Смена 1 УП]:[Смена 4 УП]])</f>
        <v>60</v>
      </c>
    </row>
    <row r="15" spans="1:14" x14ac:dyDescent="0.25">
      <c r="A15" s="19">
        <v>43831</v>
      </c>
      <c r="B15" s="14">
        <v>15</v>
      </c>
      <c r="C15" s="14">
        <v>15</v>
      </c>
      <c r="D15" s="14">
        <v>15</v>
      </c>
      <c r="E15" s="14">
        <v>15</v>
      </c>
      <c r="F15">
        <f>SUM(Таблица1[[#This Row],[Смена 1]:[Смена 4]])</f>
        <v>60</v>
      </c>
      <c r="I15" s="19">
        <v>43831</v>
      </c>
      <c r="J15" s="14">
        <v>15</v>
      </c>
      <c r="K15" s="14">
        <v>15</v>
      </c>
      <c r="L15" s="14">
        <v>15</v>
      </c>
      <c r="M15" s="14">
        <v>15</v>
      </c>
      <c r="N15">
        <f>SUM(Таблица16[[#This Row],[Смена 1 УП]:[Смена 4 УП]])</f>
        <v>60</v>
      </c>
    </row>
    <row r="16" spans="1:14" x14ac:dyDescent="0.25">
      <c r="A16" s="19">
        <v>43862</v>
      </c>
      <c r="B16" s="14">
        <v>15</v>
      </c>
      <c r="C16" s="14">
        <v>15</v>
      </c>
      <c r="D16" s="14">
        <v>14</v>
      </c>
      <c r="E16" s="14">
        <v>14</v>
      </c>
      <c r="F16">
        <f>SUM(Таблица1[[#This Row],[Смена 1]:[Смена 4]])</f>
        <v>58</v>
      </c>
      <c r="I16" s="19">
        <v>43862</v>
      </c>
      <c r="J16" s="14">
        <v>15</v>
      </c>
      <c r="K16" s="14">
        <v>15</v>
      </c>
      <c r="L16" s="14">
        <v>14</v>
      </c>
      <c r="M16" s="14">
        <v>14</v>
      </c>
      <c r="N16">
        <f>SUM(Таблица16[[#This Row],[Смена 1 УП]:[Смена 4 УП]])</f>
        <v>58</v>
      </c>
    </row>
    <row r="17" spans="1:14" x14ac:dyDescent="0.25">
      <c r="A17" s="19">
        <v>43891</v>
      </c>
      <c r="B17" s="14">
        <v>15</v>
      </c>
      <c r="C17" s="14">
        <v>15</v>
      </c>
      <c r="D17" s="14">
        <v>16</v>
      </c>
      <c r="E17" s="14">
        <v>16</v>
      </c>
      <c r="F17">
        <f>SUM(Таблица1[[#This Row],[Смена 1]:[Смена 4]])</f>
        <v>62</v>
      </c>
      <c r="I17" s="19">
        <v>43891</v>
      </c>
      <c r="J17" s="14">
        <v>15</v>
      </c>
      <c r="K17" s="14">
        <v>15</v>
      </c>
      <c r="L17" s="14">
        <v>16</v>
      </c>
      <c r="M17" s="14">
        <v>16</v>
      </c>
      <c r="N17">
        <f>SUM(Таблица16[[#This Row],[Смена 1 УП]:[Смена 4 УП]])</f>
        <v>62</v>
      </c>
    </row>
    <row r="18" spans="1:14" x14ac:dyDescent="0.25">
      <c r="A18" s="19">
        <v>43922</v>
      </c>
      <c r="B18" s="14">
        <v>15</v>
      </c>
      <c r="C18" s="14">
        <v>16</v>
      </c>
      <c r="D18" s="14">
        <v>15</v>
      </c>
      <c r="E18" s="14">
        <v>14</v>
      </c>
      <c r="F18">
        <f>SUM(Таблица1[[#This Row],[Смена 1]:[Смена 4]])</f>
        <v>60</v>
      </c>
      <c r="I18" s="19">
        <v>43922</v>
      </c>
      <c r="J18" s="14">
        <v>15</v>
      </c>
      <c r="K18" s="14">
        <v>16</v>
      </c>
      <c r="L18" s="14">
        <v>15</v>
      </c>
      <c r="M18" s="14">
        <v>14</v>
      </c>
      <c r="N18">
        <f>SUM(Таблица16[[#This Row],[Смена 1 УП]:[Смена 4 УП]])</f>
        <v>60</v>
      </c>
    </row>
    <row r="19" spans="1:14" x14ac:dyDescent="0.25">
      <c r="A19" s="19">
        <v>43952</v>
      </c>
      <c r="B19" s="14">
        <v>16</v>
      </c>
      <c r="C19" s="14">
        <v>15</v>
      </c>
      <c r="D19" s="14">
        <v>15</v>
      </c>
      <c r="E19" s="14">
        <v>16</v>
      </c>
      <c r="F19">
        <f>SUM(Таблица1[[#This Row],[Смена 1]:[Смена 4]])</f>
        <v>62</v>
      </c>
      <c r="I19" s="19">
        <v>43952</v>
      </c>
      <c r="J19" s="14">
        <v>16</v>
      </c>
      <c r="K19" s="14">
        <v>15</v>
      </c>
      <c r="L19" s="14">
        <v>15</v>
      </c>
      <c r="M19" s="14">
        <v>16</v>
      </c>
      <c r="N19">
        <f>SUM(Таблица16[[#This Row],[Смена 1 УП]:[Смена 4 УП]])</f>
        <v>62</v>
      </c>
    </row>
    <row r="20" spans="1:14" x14ac:dyDescent="0.25">
      <c r="A20" s="19">
        <v>43983</v>
      </c>
      <c r="B20" s="14">
        <v>14</v>
      </c>
      <c r="C20" s="14">
        <v>15</v>
      </c>
      <c r="D20" s="14">
        <v>16</v>
      </c>
      <c r="E20" s="14">
        <v>15</v>
      </c>
      <c r="F20">
        <f>SUM(Таблица1[[#This Row],[Смена 1]:[Смена 4]])</f>
        <v>60</v>
      </c>
      <c r="I20" s="19">
        <v>43983</v>
      </c>
      <c r="J20" s="14">
        <v>14</v>
      </c>
      <c r="K20" s="14">
        <v>15</v>
      </c>
      <c r="L20" s="14">
        <v>16</v>
      </c>
      <c r="M20" s="14">
        <v>15</v>
      </c>
      <c r="N20">
        <f>SUM(Таблица16[[#This Row],[Смена 1 УП]:[Смена 4 УП]])</f>
        <v>60</v>
      </c>
    </row>
    <row r="21" spans="1:14" x14ac:dyDescent="0.25">
      <c r="A21" s="19">
        <v>44013</v>
      </c>
      <c r="B21" s="14">
        <v>16</v>
      </c>
      <c r="C21" s="14">
        <v>16</v>
      </c>
      <c r="D21" s="14">
        <v>15</v>
      </c>
      <c r="E21" s="14">
        <v>15</v>
      </c>
      <c r="F21">
        <f>SUM(Таблица1[[#This Row],[Смена 1]:[Смена 4]])</f>
        <v>62</v>
      </c>
      <c r="I21" s="19">
        <v>44013</v>
      </c>
      <c r="J21" s="14">
        <v>16</v>
      </c>
      <c r="K21" s="14">
        <v>16</v>
      </c>
      <c r="L21" s="14">
        <v>15</v>
      </c>
      <c r="M21" s="14">
        <v>15</v>
      </c>
      <c r="N21">
        <f>SUM(Таблица16[[#This Row],[Смена 1 УП]:[Смена 4 УП]])</f>
        <v>62</v>
      </c>
    </row>
    <row r="22" spans="1:14" x14ac:dyDescent="0.25">
      <c r="A22" s="19">
        <v>44044</v>
      </c>
      <c r="B22" s="14">
        <v>16</v>
      </c>
      <c r="C22" s="14">
        <v>15</v>
      </c>
      <c r="D22" s="14">
        <v>15</v>
      </c>
      <c r="E22" s="14">
        <v>16</v>
      </c>
      <c r="F22">
        <f>SUM(Таблица1[[#This Row],[Смена 1]:[Смена 4]])</f>
        <v>62</v>
      </c>
      <c r="I22" s="19">
        <v>44044</v>
      </c>
      <c r="J22" s="14">
        <v>16</v>
      </c>
      <c r="K22" s="14">
        <v>15</v>
      </c>
      <c r="L22" s="14">
        <v>15</v>
      </c>
      <c r="M22" s="14">
        <v>16</v>
      </c>
      <c r="N22">
        <f>SUM(Таблица16[[#This Row],[Смена 1 УП]:[Смена 4 УП]])</f>
        <v>62</v>
      </c>
    </row>
    <row r="23" spans="1:14" x14ac:dyDescent="0.25">
      <c r="A23" s="19">
        <v>44075</v>
      </c>
      <c r="B23" s="14">
        <v>14</v>
      </c>
      <c r="C23" s="14">
        <v>15</v>
      </c>
      <c r="D23" s="14">
        <v>16</v>
      </c>
      <c r="E23" s="14">
        <v>15</v>
      </c>
      <c r="F23">
        <f>SUM(Таблица1[[#This Row],[Смена 1]:[Смена 4]])</f>
        <v>60</v>
      </c>
      <c r="I23" s="19">
        <v>44075</v>
      </c>
      <c r="J23" s="14">
        <v>14</v>
      </c>
      <c r="K23" s="14">
        <v>15</v>
      </c>
      <c r="L23" s="14">
        <v>16</v>
      </c>
      <c r="M23" s="14">
        <v>15</v>
      </c>
      <c r="N23">
        <f>SUM(Таблица16[[#This Row],[Смена 1 УП]:[Смена 4 УП]])</f>
        <v>60</v>
      </c>
    </row>
    <row r="24" spans="1:14" x14ac:dyDescent="0.25">
      <c r="A24" s="19">
        <v>44105</v>
      </c>
      <c r="B24" s="14">
        <v>16</v>
      </c>
      <c r="C24" s="14">
        <v>16</v>
      </c>
      <c r="D24" s="14">
        <v>15</v>
      </c>
      <c r="E24" s="14">
        <v>15</v>
      </c>
      <c r="F24">
        <f>SUM(Таблица1[[#This Row],[Смена 1]:[Смена 4]])</f>
        <v>62</v>
      </c>
      <c r="I24" s="19">
        <v>44105</v>
      </c>
      <c r="J24" s="14">
        <v>16</v>
      </c>
      <c r="K24" s="14">
        <v>16</v>
      </c>
      <c r="L24" s="14">
        <v>15</v>
      </c>
      <c r="M24" s="14">
        <v>15</v>
      </c>
      <c r="N24">
        <f>SUM(Таблица16[[#This Row],[Смена 1 УП]:[Смена 4 УП]])</f>
        <v>62</v>
      </c>
    </row>
    <row r="25" spans="1:14" x14ac:dyDescent="0.25">
      <c r="A25" s="19">
        <v>44136</v>
      </c>
      <c r="B25" s="14">
        <v>15</v>
      </c>
      <c r="C25" s="14">
        <v>14</v>
      </c>
      <c r="D25" s="14">
        <v>15</v>
      </c>
      <c r="E25" s="14">
        <v>16</v>
      </c>
      <c r="F25">
        <f>SUM(Таблица1[[#This Row],[Смена 1]:[Смена 4]])</f>
        <v>60</v>
      </c>
      <c r="I25" s="19">
        <v>44136</v>
      </c>
      <c r="J25" s="14">
        <v>15</v>
      </c>
      <c r="K25" s="14">
        <v>14</v>
      </c>
      <c r="L25" s="14">
        <v>15</v>
      </c>
      <c r="M25" s="14">
        <v>16</v>
      </c>
      <c r="N25">
        <f>SUM(Таблица16[[#This Row],[Смена 1 УП]:[Смена 4 УП]])</f>
        <v>60</v>
      </c>
    </row>
    <row r="26" spans="1:14" x14ac:dyDescent="0.25">
      <c r="A26" s="20">
        <v>44166</v>
      </c>
      <c r="B26" s="18">
        <v>15</v>
      </c>
      <c r="C26" s="18">
        <v>16</v>
      </c>
      <c r="D26" s="18">
        <v>16</v>
      </c>
      <c r="E26" s="18">
        <v>15</v>
      </c>
      <c r="F26">
        <f>SUM(Таблица1[[#This Row],[Смена 1]:[Смена 4]])</f>
        <v>62</v>
      </c>
      <c r="I26" s="20">
        <v>44166</v>
      </c>
      <c r="J26" s="18">
        <v>15</v>
      </c>
      <c r="K26" s="18">
        <v>16</v>
      </c>
      <c r="L26" s="18">
        <v>16</v>
      </c>
      <c r="M26" s="18">
        <v>15</v>
      </c>
      <c r="N26">
        <f>SUM(Таблица16[[#This Row],[Смена 1 УП]:[Смена 4 УП]])</f>
        <v>62</v>
      </c>
    </row>
    <row r="27" spans="1:14" x14ac:dyDescent="0.25">
      <c r="A27" s="16">
        <v>44197</v>
      </c>
      <c r="B27" s="18">
        <v>14</v>
      </c>
      <c r="C27" s="18">
        <v>14</v>
      </c>
      <c r="D27" s="18">
        <v>14</v>
      </c>
      <c r="E27" s="18">
        <v>14</v>
      </c>
      <c r="F27">
        <f>SUM(Таблица1[[#This Row],[Смена 1]:[Смена 4]])</f>
        <v>56</v>
      </c>
      <c r="I27" s="16">
        <v>44197</v>
      </c>
      <c r="J27" s="18">
        <v>14</v>
      </c>
      <c r="K27" s="18">
        <v>14</v>
      </c>
      <c r="L27" s="18">
        <v>14</v>
      </c>
      <c r="M27" s="18">
        <v>14</v>
      </c>
      <c r="N27">
        <f>SUM(Таблица16[[#This Row],[Смена 1 УП]:[Смена 4 УП]])</f>
        <v>56</v>
      </c>
    </row>
    <row r="28" spans="1:14" x14ac:dyDescent="0.25">
      <c r="A28" s="17">
        <v>44228</v>
      </c>
      <c r="B28" s="14">
        <v>14</v>
      </c>
      <c r="C28" s="14">
        <v>14</v>
      </c>
      <c r="D28" s="14">
        <v>14</v>
      </c>
      <c r="E28" s="14">
        <v>14</v>
      </c>
      <c r="F28">
        <f>SUM(Таблица1[[#This Row],[Смена 1]:[Смена 4]])</f>
        <v>56</v>
      </c>
      <c r="I28" s="17">
        <v>44228</v>
      </c>
      <c r="J28" s="14">
        <v>14</v>
      </c>
      <c r="K28" s="14">
        <v>14</v>
      </c>
      <c r="L28" s="14">
        <v>14</v>
      </c>
      <c r="M28" s="14">
        <v>14</v>
      </c>
      <c r="N28">
        <f>SUM(Таблица16[[#This Row],[Смена 1 УП]:[Смена 4 УП]])</f>
        <v>56</v>
      </c>
    </row>
    <row r="29" spans="1:14" x14ac:dyDescent="0.25">
      <c r="A29" s="16">
        <v>44256</v>
      </c>
      <c r="B29" s="14">
        <v>16</v>
      </c>
      <c r="C29" s="14">
        <v>15</v>
      </c>
      <c r="D29" s="14">
        <v>15</v>
      </c>
      <c r="E29" s="14">
        <v>16</v>
      </c>
      <c r="F29">
        <f>SUM(Таблица1[[#This Row],[Смена 1]:[Смена 4]])</f>
        <v>62</v>
      </c>
      <c r="I29" s="16">
        <v>44256</v>
      </c>
      <c r="J29" s="14">
        <v>16</v>
      </c>
      <c r="K29" s="14">
        <v>15</v>
      </c>
      <c r="L29" s="14">
        <v>15</v>
      </c>
      <c r="M29" s="14">
        <v>16</v>
      </c>
      <c r="N29">
        <f>SUM(Таблица16[[#This Row],[Смена 1 УП]:[Смена 4 УП]])</f>
        <v>62</v>
      </c>
    </row>
    <row r="30" spans="1:14" x14ac:dyDescent="0.25">
      <c r="A30" s="17">
        <v>44287</v>
      </c>
      <c r="B30" s="14">
        <v>15</v>
      </c>
      <c r="C30" s="14">
        <v>15</v>
      </c>
      <c r="D30" s="14">
        <v>15</v>
      </c>
      <c r="E30" s="14">
        <v>15</v>
      </c>
      <c r="F30">
        <f>SUM(Таблица1[[#This Row],[Смена 1]:[Смена 4]])</f>
        <v>60</v>
      </c>
      <c r="I30" s="17">
        <v>44287</v>
      </c>
      <c r="J30" s="14">
        <v>15</v>
      </c>
      <c r="K30" s="14">
        <v>15</v>
      </c>
      <c r="L30" s="14">
        <v>15</v>
      </c>
      <c r="M30" s="14">
        <v>15</v>
      </c>
      <c r="N30">
        <f>SUM(Таблица16[[#This Row],[Смена 1 УП]:[Смена 4 УП]])</f>
        <v>60</v>
      </c>
    </row>
    <row r="31" spans="1:14" x14ac:dyDescent="0.25">
      <c r="A31" s="16">
        <v>44317</v>
      </c>
      <c r="B31" s="14">
        <v>16</v>
      </c>
      <c r="C31" s="14">
        <v>16</v>
      </c>
      <c r="D31" s="14">
        <v>15</v>
      </c>
      <c r="E31" s="14">
        <v>15</v>
      </c>
      <c r="F31">
        <f>SUM(Таблица1[[#This Row],[Смена 1]:[Смена 4]])</f>
        <v>62</v>
      </c>
      <c r="I31" s="16">
        <v>44317</v>
      </c>
      <c r="J31" s="14">
        <v>15</v>
      </c>
      <c r="K31" s="14">
        <v>16</v>
      </c>
      <c r="L31" s="14">
        <v>16</v>
      </c>
      <c r="M31" s="14">
        <v>15</v>
      </c>
      <c r="N31">
        <f>SUM(Таблица16[[#This Row],[Смена 1 УП]:[Смена 4 УП]])</f>
        <v>62</v>
      </c>
    </row>
    <row r="32" spans="1:14" x14ac:dyDescent="0.25">
      <c r="A32" s="17">
        <v>44348</v>
      </c>
      <c r="B32" s="14">
        <v>15</v>
      </c>
      <c r="C32" s="14">
        <v>14</v>
      </c>
      <c r="D32" s="14">
        <v>15</v>
      </c>
      <c r="E32" s="14">
        <v>16</v>
      </c>
      <c r="F32">
        <f>SUM(Таблица1[[#This Row],[Смена 1]:[Смена 4]])</f>
        <v>60</v>
      </c>
      <c r="I32" s="17">
        <v>44348</v>
      </c>
      <c r="J32" s="14">
        <v>16</v>
      </c>
      <c r="K32" s="14">
        <v>14</v>
      </c>
      <c r="L32" s="14">
        <v>14</v>
      </c>
      <c r="M32" s="14">
        <v>16</v>
      </c>
      <c r="N32">
        <f>SUM(Таблица16[[#This Row],[Смена 1 УП]:[Смена 4 УП]])</f>
        <v>60</v>
      </c>
    </row>
    <row r="33" spans="1:14" x14ac:dyDescent="0.25">
      <c r="A33" s="16">
        <v>44378</v>
      </c>
      <c r="B33" s="14">
        <v>15</v>
      </c>
      <c r="C33" s="14">
        <v>16</v>
      </c>
      <c r="D33" s="14">
        <v>16</v>
      </c>
      <c r="E33" s="14">
        <v>15</v>
      </c>
      <c r="F33">
        <f>SUM(Таблица1[[#This Row],[Смена 1]:[Смена 4]])</f>
        <v>62</v>
      </c>
      <c r="I33" s="16">
        <v>44378</v>
      </c>
      <c r="J33" s="14">
        <v>15</v>
      </c>
      <c r="K33" s="14">
        <v>16</v>
      </c>
      <c r="L33" s="14">
        <v>16</v>
      </c>
      <c r="M33" s="14">
        <v>15</v>
      </c>
      <c r="N33">
        <f>SUM(Таблица16[[#This Row],[Смена 1 УП]:[Смена 4 УП]])</f>
        <v>62</v>
      </c>
    </row>
    <row r="34" spans="1:14" x14ac:dyDescent="0.25">
      <c r="A34" s="17">
        <v>44409</v>
      </c>
      <c r="B34" s="14">
        <v>16</v>
      </c>
      <c r="C34" s="14">
        <v>16</v>
      </c>
      <c r="D34" s="14">
        <v>15</v>
      </c>
      <c r="E34" s="14">
        <v>15</v>
      </c>
      <c r="F34">
        <f>SUM(Таблица1[[#This Row],[Смена 1]:[Смена 4]])</f>
        <v>62</v>
      </c>
      <c r="I34" s="17">
        <v>44409</v>
      </c>
      <c r="J34" s="14">
        <v>15</v>
      </c>
      <c r="K34" s="14">
        <v>16</v>
      </c>
      <c r="L34" s="14">
        <v>16</v>
      </c>
      <c r="M34" s="14">
        <v>15</v>
      </c>
      <c r="N34">
        <f>SUM(Таблица16[[#This Row],[Смена 1 УП]:[Смена 4 УП]])</f>
        <v>62</v>
      </c>
    </row>
    <row r="35" spans="1:14" x14ac:dyDescent="0.25">
      <c r="A35" s="16">
        <v>44440</v>
      </c>
      <c r="B35" s="14">
        <v>15</v>
      </c>
      <c r="C35" s="14">
        <v>14</v>
      </c>
      <c r="D35" s="14">
        <v>15</v>
      </c>
      <c r="E35" s="14">
        <v>16</v>
      </c>
      <c r="F35">
        <f>SUM(Таблица1[[#This Row],[Смена 1]:[Смена 4]])</f>
        <v>60</v>
      </c>
      <c r="I35" s="16">
        <v>44440</v>
      </c>
      <c r="J35" s="14">
        <v>16</v>
      </c>
      <c r="K35" s="14">
        <v>14</v>
      </c>
      <c r="L35" s="14">
        <v>14</v>
      </c>
      <c r="M35" s="14">
        <v>16</v>
      </c>
      <c r="N35">
        <f>SUM(Таблица16[[#This Row],[Смена 1 УП]:[Смена 4 УП]])</f>
        <v>60</v>
      </c>
    </row>
    <row r="36" spans="1:14" x14ac:dyDescent="0.25">
      <c r="A36" s="17">
        <v>44470</v>
      </c>
      <c r="B36" s="14">
        <v>15</v>
      </c>
      <c r="C36" s="14">
        <v>16</v>
      </c>
      <c r="D36" s="14">
        <v>16</v>
      </c>
      <c r="E36" s="14">
        <v>15</v>
      </c>
      <c r="F36">
        <f>SUM(Таблица1[[#This Row],[Смена 1]:[Смена 4]])</f>
        <v>62</v>
      </c>
      <c r="I36" s="17">
        <v>44470</v>
      </c>
      <c r="J36" s="14">
        <v>15</v>
      </c>
      <c r="K36" s="14">
        <v>16</v>
      </c>
      <c r="L36" s="14">
        <v>16</v>
      </c>
      <c r="M36" s="14">
        <v>15</v>
      </c>
      <c r="N36">
        <f>SUM(Таблица16[[#This Row],[Смена 1 УП]:[Смена 4 УП]])</f>
        <v>62</v>
      </c>
    </row>
    <row r="37" spans="1:14" x14ac:dyDescent="0.25">
      <c r="A37" s="16">
        <v>44501</v>
      </c>
      <c r="B37" s="14">
        <v>16</v>
      </c>
      <c r="C37" s="14">
        <v>15</v>
      </c>
      <c r="D37" s="14">
        <v>14</v>
      </c>
      <c r="E37" s="14">
        <v>15</v>
      </c>
      <c r="F37">
        <f>SUM(Таблица1[[#This Row],[Смена 1]:[Смена 4]])</f>
        <v>60</v>
      </c>
      <c r="I37" s="16">
        <v>44501</v>
      </c>
      <c r="J37" s="14">
        <v>15</v>
      </c>
      <c r="K37" s="14">
        <v>15</v>
      </c>
      <c r="L37" s="14">
        <v>15</v>
      </c>
      <c r="M37" s="14">
        <v>15</v>
      </c>
      <c r="N37">
        <f>SUM(Таблица16[[#This Row],[Смена 1 УП]:[Смена 4 УП]])</f>
        <v>60</v>
      </c>
    </row>
    <row r="38" spans="1:14" x14ac:dyDescent="0.25">
      <c r="A38" s="16">
        <v>44531</v>
      </c>
      <c r="B38" s="14">
        <v>15</v>
      </c>
      <c r="C38" s="14">
        <v>15</v>
      </c>
      <c r="D38" s="14">
        <v>16</v>
      </c>
      <c r="E38" s="14">
        <v>16</v>
      </c>
      <c r="F38">
        <f>SUM(Таблица1[[#This Row],[Смена 1]:[Смена 4]])</f>
        <v>62</v>
      </c>
      <c r="I38" s="16">
        <v>44531</v>
      </c>
      <c r="J38" s="14">
        <v>16</v>
      </c>
      <c r="K38" s="14">
        <v>15</v>
      </c>
      <c r="L38" s="14">
        <v>15</v>
      </c>
      <c r="M38" s="14">
        <v>16</v>
      </c>
      <c r="N38">
        <f>SUM(Таблица16[[#This Row],[Смена 1 УП]:[Смена 4 УП]])</f>
        <v>62</v>
      </c>
    </row>
    <row r="39" spans="1:14" x14ac:dyDescent="0.25">
      <c r="A39" s="16">
        <v>44562</v>
      </c>
      <c r="B39" s="14">
        <v>14</v>
      </c>
      <c r="C39" s="14">
        <v>15</v>
      </c>
      <c r="D39" s="14">
        <v>16</v>
      </c>
      <c r="E39" s="14">
        <v>15</v>
      </c>
      <c r="F39">
        <f>SUM(Таблица1[[#This Row],[Смена 1]:[Смена 4]])</f>
        <v>60</v>
      </c>
      <c r="I39" s="16">
        <v>44562</v>
      </c>
      <c r="J39" s="14">
        <v>15</v>
      </c>
      <c r="K39" s="14">
        <v>15</v>
      </c>
      <c r="L39" s="14">
        <v>15</v>
      </c>
      <c r="M39" s="14">
        <v>15</v>
      </c>
      <c r="N39">
        <f>SUM(Таблица16[[#This Row],[Смена 1 УП]:[Смена 4 УП]])</f>
        <v>60</v>
      </c>
    </row>
    <row r="40" spans="1:14" x14ac:dyDescent="0.25">
      <c r="A40" s="16">
        <v>44593</v>
      </c>
      <c r="B40" s="14">
        <v>14</v>
      </c>
      <c r="C40" s="14">
        <v>14</v>
      </c>
      <c r="D40" s="14">
        <v>14</v>
      </c>
      <c r="E40" s="14">
        <v>14</v>
      </c>
      <c r="F40">
        <f>SUM(Таблица1[[#This Row],[Смена 1]:[Смена 4]])</f>
        <v>56</v>
      </c>
      <c r="I40" s="16">
        <v>44593</v>
      </c>
      <c r="J40" s="14">
        <v>14</v>
      </c>
      <c r="K40" s="14">
        <v>14</v>
      </c>
      <c r="L40" s="14">
        <v>14</v>
      </c>
      <c r="M40" s="14">
        <v>14</v>
      </c>
      <c r="N40">
        <f>SUM(Таблица16[[#This Row],[Смена 1 УП]:[Смена 4 УП]])</f>
        <v>56</v>
      </c>
    </row>
    <row r="41" spans="1:14" x14ac:dyDescent="0.25">
      <c r="A41" s="16">
        <v>44621</v>
      </c>
      <c r="B41" s="14">
        <v>16</v>
      </c>
      <c r="C41" s="14">
        <v>16</v>
      </c>
      <c r="D41" s="14">
        <v>15</v>
      </c>
      <c r="E41" s="14">
        <v>15</v>
      </c>
      <c r="F41">
        <f>SUM(Таблица1[[#This Row],[Смена 1]:[Смена 4]])</f>
        <v>62</v>
      </c>
      <c r="I41" s="16">
        <v>44621</v>
      </c>
      <c r="J41" s="14">
        <v>15</v>
      </c>
      <c r="K41" s="14">
        <v>16</v>
      </c>
      <c r="L41" s="14">
        <v>16</v>
      </c>
      <c r="M41" s="14">
        <v>15</v>
      </c>
      <c r="N41">
        <f>SUM(Таблица16[[#This Row],[Смена 1 УП]:[Смена 4 УП]])</f>
        <v>62</v>
      </c>
    </row>
    <row r="42" spans="1:14" x14ac:dyDescent="0.25">
      <c r="A42" s="16">
        <v>44652</v>
      </c>
      <c r="B42" s="14">
        <v>15</v>
      </c>
      <c r="C42" s="14">
        <v>14</v>
      </c>
      <c r="D42" s="14">
        <v>15</v>
      </c>
      <c r="E42" s="14">
        <v>16</v>
      </c>
      <c r="F42">
        <f>SUM(Таблица1[[#This Row],[Смена 1]:[Смена 4]])</f>
        <v>60</v>
      </c>
      <c r="I42" s="16">
        <v>44652</v>
      </c>
      <c r="J42" s="14">
        <v>16</v>
      </c>
      <c r="K42" s="14">
        <v>14</v>
      </c>
      <c r="L42" s="14">
        <v>14</v>
      </c>
      <c r="M42" s="14">
        <v>16</v>
      </c>
      <c r="N42">
        <f>SUM(Таблица16[[#This Row],[Смена 1 УП]:[Смена 4 УП]])</f>
        <v>60</v>
      </c>
    </row>
    <row r="43" spans="1:14" x14ac:dyDescent="0.25">
      <c r="A43" s="16">
        <v>44682</v>
      </c>
      <c r="B43" s="14">
        <v>15</v>
      </c>
      <c r="C43" s="14">
        <v>16</v>
      </c>
      <c r="D43" s="14">
        <v>16</v>
      </c>
      <c r="E43" s="14">
        <v>15</v>
      </c>
      <c r="F43">
        <f>SUM(Таблица1[[#This Row],[Смена 1]:[Смена 4]])</f>
        <v>62</v>
      </c>
      <c r="I43" s="16">
        <v>44682</v>
      </c>
      <c r="J43" s="14">
        <v>15</v>
      </c>
      <c r="K43" s="14">
        <v>16</v>
      </c>
      <c r="L43" s="14">
        <v>16</v>
      </c>
      <c r="M43" s="14">
        <v>15</v>
      </c>
      <c r="N43">
        <f>SUM(Таблица16[[#This Row],[Смена 1 УП]:[Смена 4 УП]])</f>
        <v>62</v>
      </c>
    </row>
    <row r="44" spans="1:14" x14ac:dyDescent="0.25">
      <c r="A44" s="38">
        <v>44713</v>
      </c>
      <c r="B44" s="18">
        <v>16</v>
      </c>
      <c r="C44" s="18">
        <v>15</v>
      </c>
      <c r="D44" s="18">
        <v>14</v>
      </c>
      <c r="E44" s="18">
        <v>15</v>
      </c>
      <c r="F44">
        <f>SUM(Таблица1[[#This Row],[Смена 1]:[Смена 4]])</f>
        <v>60</v>
      </c>
      <c r="I44" s="38">
        <v>44713</v>
      </c>
      <c r="J44" s="18">
        <v>15</v>
      </c>
      <c r="K44" s="18">
        <v>15</v>
      </c>
      <c r="L44" s="18">
        <v>15</v>
      </c>
      <c r="M44" s="18">
        <v>15</v>
      </c>
      <c r="N44">
        <f>SUM(Таблица16[[#This Row],[Смена 1 УП]:[Смена 4 УП]])</f>
        <v>60</v>
      </c>
    </row>
    <row r="45" spans="1:14" x14ac:dyDescent="0.25">
      <c r="A45" s="38">
        <v>44743</v>
      </c>
      <c r="B45" s="18">
        <v>15</v>
      </c>
      <c r="C45" s="18">
        <v>15</v>
      </c>
      <c r="D45" s="18">
        <v>16</v>
      </c>
      <c r="E45" s="18">
        <v>16</v>
      </c>
      <c r="F45">
        <f>SUM(Таблица1[[#This Row],[Смена 1]:[Смена 4]])</f>
        <v>62</v>
      </c>
      <c r="I45" s="38">
        <v>44743</v>
      </c>
      <c r="J45" s="18">
        <v>16</v>
      </c>
      <c r="K45" s="18">
        <v>15</v>
      </c>
      <c r="L45" s="18">
        <v>15</v>
      </c>
      <c r="M45" s="18">
        <v>16</v>
      </c>
      <c r="N45">
        <f>SUM(Таблица16[[#This Row],[Смена 1 УП]:[Смена 4 УП]])</f>
        <v>62</v>
      </c>
    </row>
    <row r="46" spans="1:14" x14ac:dyDescent="0.25">
      <c r="A46" s="38">
        <v>44774</v>
      </c>
      <c r="B46" s="18">
        <v>15</v>
      </c>
      <c r="C46" s="18">
        <v>16</v>
      </c>
      <c r="D46" s="18">
        <v>16</v>
      </c>
      <c r="E46" s="18">
        <v>15</v>
      </c>
      <c r="F46">
        <f>SUM(Таблица1[[#This Row],[Смена 1]:[Смена 4]])</f>
        <v>62</v>
      </c>
      <c r="I46" s="38">
        <v>44774</v>
      </c>
      <c r="J46" s="18">
        <v>15</v>
      </c>
      <c r="K46" s="18">
        <v>16</v>
      </c>
      <c r="L46" s="18">
        <v>16</v>
      </c>
      <c r="M46" s="18">
        <v>15</v>
      </c>
      <c r="N46">
        <f>SUM(Таблица16[[#This Row],[Смена 1 УП]:[Смена 4 УП]])</f>
        <v>62</v>
      </c>
    </row>
    <row r="47" spans="1:14" x14ac:dyDescent="0.25">
      <c r="A47" s="38">
        <v>44805</v>
      </c>
      <c r="B47" s="18">
        <v>16</v>
      </c>
      <c r="C47" s="18">
        <v>15</v>
      </c>
      <c r="D47" s="18">
        <v>14</v>
      </c>
      <c r="E47" s="18">
        <v>15</v>
      </c>
      <c r="F47">
        <f>SUM(Таблица1[[#This Row],[Смена 1]:[Смена 4]])</f>
        <v>60</v>
      </c>
      <c r="I47" s="38">
        <v>44805</v>
      </c>
      <c r="J47" s="18">
        <v>15</v>
      </c>
      <c r="K47" s="18">
        <v>15</v>
      </c>
      <c r="L47" s="18">
        <v>15</v>
      </c>
      <c r="M47" s="18">
        <v>15</v>
      </c>
      <c r="N47">
        <f>SUM(Таблица16[[#This Row],[Смена 1 УП]:[Смена 4 УП]])</f>
        <v>60</v>
      </c>
    </row>
    <row r="48" spans="1:14" x14ac:dyDescent="0.25">
      <c r="A48" s="38">
        <v>44835</v>
      </c>
      <c r="B48" s="18">
        <v>15</v>
      </c>
      <c r="C48" s="18">
        <v>15</v>
      </c>
      <c r="D48" s="18">
        <v>16</v>
      </c>
      <c r="E48" s="18">
        <v>16</v>
      </c>
      <c r="F48">
        <f>SUM(Таблица1[[#This Row],[Смена 1]:[Смена 4]])</f>
        <v>62</v>
      </c>
      <c r="I48" s="38">
        <v>44835</v>
      </c>
      <c r="J48" s="18">
        <v>15</v>
      </c>
      <c r="K48" s="18">
        <v>15</v>
      </c>
      <c r="L48" s="18">
        <v>16</v>
      </c>
      <c r="M48" s="18">
        <v>16</v>
      </c>
      <c r="N48">
        <f>SUM(Таблица16[[#This Row],[Смена 1 УП]:[Смена 4 УП]])</f>
        <v>62</v>
      </c>
    </row>
    <row r="49" spans="1:16" x14ac:dyDescent="0.25">
      <c r="A49" s="38">
        <v>44866</v>
      </c>
      <c r="B49" s="18">
        <v>15</v>
      </c>
      <c r="C49" s="18">
        <v>16</v>
      </c>
      <c r="D49" s="18">
        <v>15</v>
      </c>
      <c r="E49" s="18">
        <v>14</v>
      </c>
      <c r="F49">
        <f>SUM(Таблица1[[#This Row],[Смена 1]:[Смена 4]])</f>
        <v>60</v>
      </c>
      <c r="I49" s="38">
        <v>44866</v>
      </c>
      <c r="J49" s="18">
        <v>15</v>
      </c>
      <c r="K49" s="18">
        <v>16</v>
      </c>
      <c r="L49" s="18">
        <v>15</v>
      </c>
      <c r="M49" s="18">
        <v>14</v>
      </c>
      <c r="N49">
        <f>SUM(Таблица16[[#This Row],[Смена 1 УП]:[Смена 4 УП]])</f>
        <v>60</v>
      </c>
    </row>
    <row r="50" spans="1:16" x14ac:dyDescent="0.25">
      <c r="A50" s="38">
        <v>44896</v>
      </c>
      <c r="B50" s="18">
        <v>16</v>
      </c>
      <c r="C50" s="18">
        <v>15</v>
      </c>
      <c r="D50" s="18">
        <v>15</v>
      </c>
      <c r="E50" s="18">
        <v>16</v>
      </c>
      <c r="F50">
        <f>SUM(Таблица1[[#This Row],[Смена 1]:[Смена 4]])</f>
        <v>62</v>
      </c>
      <c r="I50" s="38">
        <v>44896</v>
      </c>
      <c r="J50" s="18">
        <v>16</v>
      </c>
      <c r="K50" s="18">
        <v>15</v>
      </c>
      <c r="L50" s="18">
        <v>15</v>
      </c>
      <c r="M50" s="18">
        <v>16</v>
      </c>
      <c r="N50">
        <f>SUM(Таблица16[[#This Row],[Смена 1 УП]:[Смена 4 УП]])</f>
        <v>62</v>
      </c>
    </row>
    <row r="51" spans="1:16" x14ac:dyDescent="0.25">
      <c r="A51" s="38">
        <v>44927</v>
      </c>
      <c r="B51" s="18">
        <v>15</v>
      </c>
      <c r="C51" s="18">
        <v>15</v>
      </c>
      <c r="D51" s="18">
        <v>15</v>
      </c>
      <c r="E51" s="18">
        <v>15</v>
      </c>
      <c r="F51">
        <f>SUM(Таблица1[[#This Row],[Смена 1]:[Смена 4]])</f>
        <v>60</v>
      </c>
      <c r="I51" s="38">
        <v>44927</v>
      </c>
      <c r="J51" s="18">
        <v>10</v>
      </c>
      <c r="K51" s="18">
        <v>10</v>
      </c>
      <c r="L51" s="18">
        <v>10</v>
      </c>
      <c r="M51" s="18">
        <v>10</v>
      </c>
      <c r="N51">
        <f>SUM(Таблица16[[#This Row],[Смена 1 УП]:[Смена 4 УП]])</f>
        <v>40</v>
      </c>
    </row>
    <row r="52" spans="1:16" x14ac:dyDescent="0.25">
      <c r="A52" s="38">
        <v>44958</v>
      </c>
      <c r="B52" s="18">
        <v>15</v>
      </c>
      <c r="C52" s="18">
        <v>15</v>
      </c>
      <c r="D52" s="18">
        <v>15</v>
      </c>
      <c r="E52" s="18">
        <v>15</v>
      </c>
      <c r="F52">
        <f>SUM(Таблица1[[#This Row],[Смена 1]:[Смена 4]])</f>
        <v>60</v>
      </c>
      <c r="I52" s="38">
        <v>44958</v>
      </c>
      <c r="J52" s="18">
        <v>14</v>
      </c>
      <c r="K52" s="18">
        <v>14</v>
      </c>
      <c r="L52" s="18">
        <v>14</v>
      </c>
      <c r="M52" s="18">
        <v>14</v>
      </c>
      <c r="N52">
        <f>SUM(Таблица16[[#This Row],[Смена 1 УП]:[Смена 4 УП]])</f>
        <v>56</v>
      </c>
    </row>
    <row r="53" spans="1:16" x14ac:dyDescent="0.25">
      <c r="A53" s="38">
        <v>44986</v>
      </c>
      <c r="B53" s="18">
        <v>14</v>
      </c>
      <c r="C53" s="18">
        <v>16</v>
      </c>
      <c r="D53" s="18">
        <v>14</v>
      </c>
      <c r="E53" s="18">
        <v>14</v>
      </c>
      <c r="F53">
        <f>SUM(Таблица1[[#This Row],[Смена 1]:[Смена 4]])</f>
        <v>58</v>
      </c>
      <c r="I53" s="38">
        <v>44986</v>
      </c>
      <c r="J53" s="18">
        <v>15</v>
      </c>
      <c r="K53" s="18">
        <v>16</v>
      </c>
      <c r="L53" s="18">
        <v>16</v>
      </c>
      <c r="M53" s="18">
        <v>15</v>
      </c>
      <c r="N53">
        <f>SUM(Таблица16[[#This Row],[Смена 1 УП]:[Смена 4 УП]])</f>
        <v>62</v>
      </c>
      <c r="P53" t="s">
        <v>47</v>
      </c>
    </row>
    <row r="54" spans="1:16" x14ac:dyDescent="0.25">
      <c r="A54" s="38">
        <v>45017</v>
      </c>
      <c r="B54" s="18">
        <v>14</v>
      </c>
      <c r="C54" s="18">
        <v>16</v>
      </c>
      <c r="D54" s="18">
        <v>14</v>
      </c>
      <c r="E54" s="18">
        <v>14</v>
      </c>
      <c r="F54">
        <f>SUM(Таблица1[[#This Row],[Смена 1]:[Смена 4]])</f>
        <v>58</v>
      </c>
      <c r="I54" s="38">
        <v>45017</v>
      </c>
      <c r="J54" s="18">
        <v>15</v>
      </c>
      <c r="K54" s="18">
        <v>15</v>
      </c>
      <c r="L54" s="18">
        <v>15</v>
      </c>
      <c r="M54" s="18">
        <v>15</v>
      </c>
      <c r="N54">
        <f>SUM(Таблица16[[#This Row],[Смена 1 УП]:[Смена 4 УП]])</f>
        <v>60</v>
      </c>
    </row>
    <row r="55" spans="1:16" x14ac:dyDescent="0.25">
      <c r="A55" s="38">
        <v>45047</v>
      </c>
      <c r="B55" s="18">
        <v>16</v>
      </c>
      <c r="C55" s="18">
        <v>15</v>
      </c>
      <c r="D55" s="18">
        <v>15</v>
      </c>
      <c r="E55" s="18">
        <v>16</v>
      </c>
      <c r="F55">
        <f>SUM(Таблица1[[#This Row],[Смена 1]:[Смена 4]])</f>
        <v>62</v>
      </c>
      <c r="I55" s="38">
        <v>45047</v>
      </c>
      <c r="J55" s="18">
        <v>16</v>
      </c>
      <c r="K55" s="18">
        <v>15</v>
      </c>
      <c r="L55" s="18">
        <v>15</v>
      </c>
      <c r="M55" s="18">
        <v>16</v>
      </c>
      <c r="N55">
        <f>SUM(Таблица16[[#This Row],[Смена 1 УП]:[Смена 4 УП]])</f>
        <v>62</v>
      </c>
    </row>
    <row r="56" spans="1:16" x14ac:dyDescent="0.25">
      <c r="A56" s="38">
        <v>45078</v>
      </c>
      <c r="B56" s="18">
        <v>14</v>
      </c>
      <c r="C56" s="18">
        <v>16</v>
      </c>
      <c r="D56" s="18">
        <v>14</v>
      </c>
      <c r="E56" s="18">
        <v>16</v>
      </c>
      <c r="F56">
        <f>SUM(Таблица1[[#This Row],[Смена 1]:[Смена 4]])</f>
        <v>60</v>
      </c>
      <c r="I56" s="38">
        <v>45078</v>
      </c>
      <c r="J56" s="18">
        <v>14</v>
      </c>
      <c r="K56" s="18">
        <v>16</v>
      </c>
      <c r="L56" s="18">
        <v>14</v>
      </c>
      <c r="M56" s="18">
        <v>16</v>
      </c>
      <c r="N56">
        <f>SUM(Таблица16[[#This Row],[Смена 1 УП]:[Смена 4 УП]])</f>
        <v>60</v>
      </c>
    </row>
    <row r="57" spans="1:16" x14ac:dyDescent="0.25">
      <c r="A57" s="38">
        <v>45108.072025462963</v>
      </c>
      <c r="B57" s="18">
        <v>16</v>
      </c>
      <c r="C57" s="18">
        <v>15</v>
      </c>
      <c r="D57" s="18">
        <v>15</v>
      </c>
      <c r="E57" s="18">
        <v>16</v>
      </c>
      <c r="F57">
        <f>SUM(Таблица1[[#This Row],[Смена 1]:[Смена 4]])</f>
        <v>62</v>
      </c>
      <c r="I57" s="38">
        <v>45108</v>
      </c>
      <c r="J57" s="18">
        <v>16</v>
      </c>
      <c r="K57" s="18">
        <v>15</v>
      </c>
      <c r="L57" s="18">
        <v>15</v>
      </c>
      <c r="M57" s="18">
        <v>16</v>
      </c>
      <c r="N57">
        <f>SUM(Таблица16[[#This Row],[Смена 1 УП]:[Смена 4 УП]])</f>
        <v>62</v>
      </c>
    </row>
    <row r="58" spans="1:16" x14ac:dyDescent="0.25">
      <c r="A58" s="38">
        <v>45139</v>
      </c>
      <c r="B58" s="18">
        <v>15</v>
      </c>
      <c r="C58" s="18">
        <v>15</v>
      </c>
      <c r="D58" s="18">
        <v>16</v>
      </c>
      <c r="E58" s="18">
        <v>16</v>
      </c>
      <c r="F58">
        <f>SUM(Таблица1[[#This Row],[Смена 1]:[Смена 4]])</f>
        <v>62</v>
      </c>
      <c r="I58" s="38">
        <v>45139</v>
      </c>
      <c r="J58" s="18">
        <v>16</v>
      </c>
      <c r="K58" s="18">
        <v>15</v>
      </c>
      <c r="L58" s="18">
        <v>15</v>
      </c>
      <c r="M58" s="18">
        <v>16</v>
      </c>
      <c r="N58">
        <f>SUM(Таблица16[[#This Row],[Смена 1 УП]:[Смена 4 УП]])</f>
        <v>62</v>
      </c>
    </row>
    <row r="59" spans="1:16" x14ac:dyDescent="0.25">
      <c r="A59" s="38">
        <v>45170</v>
      </c>
      <c r="B59" s="18">
        <v>16</v>
      </c>
      <c r="C59" s="18">
        <v>15</v>
      </c>
      <c r="D59" s="18">
        <v>14</v>
      </c>
      <c r="E59" s="18">
        <v>15</v>
      </c>
      <c r="F59">
        <f>SUM(Таблица1[[#This Row],[Смена 1]:[Смена 4]])</f>
        <v>60</v>
      </c>
      <c r="I59" s="38">
        <v>45170</v>
      </c>
      <c r="J59" s="18">
        <v>15</v>
      </c>
      <c r="K59" s="18">
        <v>15</v>
      </c>
      <c r="L59" s="18">
        <v>15</v>
      </c>
      <c r="M59" s="18">
        <v>15</v>
      </c>
      <c r="N59">
        <f>SUM(Таблица16[[#This Row],[Смена 1 УП]:[Смена 4 УП]])</f>
        <v>60</v>
      </c>
    </row>
    <row r="60" spans="1:16" x14ac:dyDescent="0.25">
      <c r="A60" s="38">
        <v>45200</v>
      </c>
      <c r="B60" s="18">
        <v>16</v>
      </c>
      <c r="C60" s="18">
        <v>15</v>
      </c>
      <c r="D60" s="18">
        <v>15</v>
      </c>
      <c r="E60" s="18">
        <v>16</v>
      </c>
      <c r="F60">
        <f>SUM(Таблица1[[#This Row],[Смена 1]:[Смена 4]])</f>
        <v>62</v>
      </c>
      <c r="I60" s="38">
        <v>45200</v>
      </c>
      <c r="J60" s="18">
        <v>16</v>
      </c>
      <c r="K60" s="18">
        <v>15</v>
      </c>
      <c r="L60" s="18">
        <v>15</v>
      </c>
      <c r="M60" s="18">
        <v>16</v>
      </c>
      <c r="N60">
        <f>SUM(Таблица16[[#This Row],[Смена 1 УП]:[Смена 4 УП]])</f>
        <v>62</v>
      </c>
    </row>
    <row r="61" spans="1:16" x14ac:dyDescent="0.25">
      <c r="A61" s="38">
        <v>45231</v>
      </c>
      <c r="B61" s="18">
        <v>16</v>
      </c>
      <c r="C61" s="18">
        <v>15</v>
      </c>
      <c r="D61" s="18">
        <v>14</v>
      </c>
      <c r="E61" s="18">
        <v>15</v>
      </c>
      <c r="F61">
        <f>SUM(Таблица1[[#This Row],[Смена 1]:[Смена 4]])</f>
        <v>60</v>
      </c>
      <c r="I61" s="38">
        <v>45231</v>
      </c>
      <c r="J61" s="18">
        <v>15</v>
      </c>
      <c r="K61" s="18">
        <v>15</v>
      </c>
      <c r="L61" s="18">
        <v>15</v>
      </c>
      <c r="M61" s="18">
        <v>15</v>
      </c>
      <c r="N61">
        <f>SUM(Таблица16[[#This Row],[Смена 1 УП]:[Смена 4 УП]])</f>
        <v>60</v>
      </c>
    </row>
    <row r="62" spans="1:16" x14ac:dyDescent="0.25">
      <c r="A62" s="38">
        <v>45261</v>
      </c>
      <c r="B62" s="18">
        <v>16</v>
      </c>
      <c r="C62" s="18">
        <v>15</v>
      </c>
      <c r="D62" s="18">
        <v>15</v>
      </c>
      <c r="E62" s="18">
        <v>16</v>
      </c>
      <c r="F62">
        <f>SUM(Таблица1[[#This Row],[Смена 1]:[Смена 4]])</f>
        <v>62</v>
      </c>
      <c r="I62" s="38">
        <v>45261</v>
      </c>
      <c r="J62" s="18">
        <v>16</v>
      </c>
      <c r="K62" s="18">
        <v>15</v>
      </c>
      <c r="L62" s="18">
        <v>15</v>
      </c>
      <c r="M62" s="18">
        <v>16</v>
      </c>
      <c r="N62">
        <f>SUM(Таблица16[[#This Row],[Смена 1 УП]:[Смена 4 УП]])</f>
        <v>62</v>
      </c>
    </row>
    <row r="63" spans="1:16" x14ac:dyDescent="0.25">
      <c r="A63" s="38">
        <v>45292</v>
      </c>
      <c r="B63" s="18">
        <v>14</v>
      </c>
      <c r="C63" s="18">
        <v>15</v>
      </c>
      <c r="D63" s="18">
        <v>15</v>
      </c>
      <c r="E63" s="18">
        <v>14</v>
      </c>
      <c r="F63">
        <f>SUM(Таблица1[[#This Row],[Смена 1]:[Смена 4]])</f>
        <v>58</v>
      </c>
      <c r="I63" s="38">
        <v>45292</v>
      </c>
      <c r="J63" s="18">
        <v>14</v>
      </c>
      <c r="K63" s="18">
        <v>15</v>
      </c>
      <c r="L63" s="18">
        <v>15</v>
      </c>
      <c r="M63" s="18">
        <v>14</v>
      </c>
      <c r="N63">
        <f>SUM(Таблица16[[#This Row],[Смена 1 УП]:[Смена 4 УП]])</f>
        <v>58</v>
      </c>
    </row>
    <row r="64" spans="1:16" x14ac:dyDescent="0.25">
      <c r="A64" s="38">
        <v>45323</v>
      </c>
      <c r="B64" s="18">
        <v>14</v>
      </c>
      <c r="C64" s="18">
        <v>15</v>
      </c>
      <c r="D64" s="18">
        <v>15</v>
      </c>
      <c r="E64" s="18">
        <v>14</v>
      </c>
      <c r="F64">
        <f>SUM(Таблица1[[#This Row],[Смена 1]:[Смена 4]])</f>
        <v>58</v>
      </c>
      <c r="I64" s="38">
        <v>45323</v>
      </c>
      <c r="J64" s="18">
        <v>14</v>
      </c>
      <c r="K64" s="18">
        <v>15</v>
      </c>
      <c r="L64" s="18">
        <v>15</v>
      </c>
      <c r="M64" s="18">
        <v>14</v>
      </c>
      <c r="N64">
        <f>SUM(Таблица16[[#This Row],[Смена 1 УП]:[Смена 4 УП]])</f>
        <v>58</v>
      </c>
    </row>
    <row r="65" spans="1:14" x14ac:dyDescent="0.25">
      <c r="A65" s="38">
        <v>45352</v>
      </c>
      <c r="B65" s="18">
        <v>16</v>
      </c>
      <c r="C65" s="18">
        <v>16</v>
      </c>
      <c r="D65" s="18">
        <v>15</v>
      </c>
      <c r="E65" s="18">
        <v>15</v>
      </c>
      <c r="F65">
        <f>SUM(Таблица1[[#This Row],[Смена 1]:[Смена 4]])</f>
        <v>62</v>
      </c>
      <c r="I65" s="38">
        <v>45352</v>
      </c>
      <c r="J65" s="18">
        <v>16</v>
      </c>
      <c r="K65" s="18">
        <v>16</v>
      </c>
      <c r="L65" s="18">
        <v>15</v>
      </c>
      <c r="M65" s="18">
        <v>15</v>
      </c>
      <c r="N65">
        <f>SUM(Таблица16[[#This Row],[Смена 1 УП]:[Смена 4 УП]])</f>
        <v>62</v>
      </c>
    </row>
    <row r="66" spans="1:14" x14ac:dyDescent="0.25">
      <c r="A66" s="38">
        <v>45383</v>
      </c>
      <c r="B66" s="18">
        <v>15</v>
      </c>
      <c r="C66" s="18">
        <v>15</v>
      </c>
      <c r="D66" s="18">
        <v>15</v>
      </c>
      <c r="E66" s="18">
        <v>15</v>
      </c>
      <c r="F66">
        <f>SUM(Таблица1[[#This Row],[Смена 1]:[Смена 4]])</f>
        <v>60</v>
      </c>
      <c r="I66" s="38">
        <v>45383</v>
      </c>
      <c r="J66" s="18">
        <v>15</v>
      </c>
      <c r="K66" s="18">
        <v>15</v>
      </c>
      <c r="L66" s="18">
        <v>15</v>
      </c>
      <c r="M66" s="18">
        <v>15</v>
      </c>
      <c r="N66">
        <f>SUM(Таблица16[[#This Row],[Смена 1 УП]:[Смена 4 УП]])</f>
        <v>60</v>
      </c>
    </row>
    <row r="67" spans="1:14" x14ac:dyDescent="0.25">
      <c r="A67" s="38">
        <v>45413</v>
      </c>
      <c r="B67" s="18">
        <v>16</v>
      </c>
      <c r="C67" s="18">
        <v>15</v>
      </c>
      <c r="D67" s="18">
        <v>15</v>
      </c>
      <c r="E67" s="18">
        <v>16</v>
      </c>
      <c r="F67">
        <f>SUM(Таблица1[[#This Row],[Смена 1]:[Смена 4]])</f>
        <v>62</v>
      </c>
      <c r="I67" s="38">
        <v>45413</v>
      </c>
      <c r="J67" s="18">
        <v>16</v>
      </c>
      <c r="K67" s="18">
        <v>15</v>
      </c>
      <c r="L67" s="18">
        <v>15</v>
      </c>
      <c r="M67" s="18">
        <v>16</v>
      </c>
      <c r="N67">
        <f>SUM(Таблица16[[#This Row],[Смена 1 УП]:[Смена 4 УП]])</f>
        <v>62</v>
      </c>
    </row>
    <row r="68" spans="1:14" x14ac:dyDescent="0.25">
      <c r="A68" s="38">
        <v>45444</v>
      </c>
      <c r="B68" s="18">
        <v>14</v>
      </c>
      <c r="C68" s="18">
        <v>16</v>
      </c>
      <c r="D68" s="18">
        <v>14</v>
      </c>
      <c r="E68" s="18">
        <v>16</v>
      </c>
      <c r="F68">
        <f>SUM(Таблица1[[#This Row],[Смена 1]:[Смена 4]])</f>
        <v>60</v>
      </c>
      <c r="I68" s="38">
        <v>45444</v>
      </c>
      <c r="J68" s="18">
        <v>14</v>
      </c>
      <c r="K68" s="18">
        <v>16</v>
      </c>
      <c r="L68" s="18">
        <v>14</v>
      </c>
      <c r="M68" s="18">
        <v>16</v>
      </c>
      <c r="N68">
        <f>SUM(Таблица16[[#This Row],[Смена 1 УП]:[Смена 4 УП]])</f>
        <v>60</v>
      </c>
    </row>
    <row r="69" spans="1:14" x14ac:dyDescent="0.25">
      <c r="A69" s="38">
        <v>45474</v>
      </c>
      <c r="B69" s="18">
        <v>16</v>
      </c>
      <c r="C69" s="18">
        <v>15</v>
      </c>
      <c r="D69" s="18">
        <v>15</v>
      </c>
      <c r="E69" s="18">
        <v>16</v>
      </c>
      <c r="F69">
        <f>SUM(Таблица1[[#This Row],[Смена 1]:[Смена 4]])</f>
        <v>62</v>
      </c>
      <c r="I69" s="38">
        <v>45474</v>
      </c>
      <c r="J69" s="18">
        <v>16</v>
      </c>
      <c r="K69" s="18">
        <v>15</v>
      </c>
      <c r="L69" s="18">
        <v>15</v>
      </c>
      <c r="M69" s="18">
        <v>16</v>
      </c>
      <c r="N69">
        <f>SUM(Таблица16[[#This Row],[Смена 1 УП]:[Смена 4 УП]])</f>
        <v>62</v>
      </c>
    </row>
    <row r="70" spans="1:14" x14ac:dyDescent="0.25">
      <c r="A70" s="38">
        <v>45505</v>
      </c>
      <c r="B70" s="18">
        <v>15</v>
      </c>
      <c r="C70" s="18">
        <v>16</v>
      </c>
      <c r="D70" s="18">
        <v>16</v>
      </c>
      <c r="E70" s="18">
        <v>15</v>
      </c>
      <c r="F70">
        <f>SUM(Таблица1[[#This Row],[Смена 1]:[Смена 4]])</f>
        <v>62</v>
      </c>
      <c r="I70" s="38">
        <v>45505</v>
      </c>
      <c r="J70" s="18">
        <v>15</v>
      </c>
      <c r="K70" s="18">
        <v>16</v>
      </c>
      <c r="L70" s="18">
        <v>16</v>
      </c>
      <c r="M70" s="18">
        <v>15</v>
      </c>
      <c r="N70">
        <f>SUM(Таблица16[[#This Row],[Смена 1 УП]:[Смена 4 УП]])</f>
        <v>62</v>
      </c>
    </row>
    <row r="71" spans="1:14" x14ac:dyDescent="0.25">
      <c r="A71" s="38">
        <v>45536</v>
      </c>
      <c r="B71" s="18">
        <v>16</v>
      </c>
      <c r="C71" s="18">
        <v>15</v>
      </c>
      <c r="D71" s="18">
        <v>14</v>
      </c>
      <c r="E71" s="18">
        <v>15</v>
      </c>
      <c r="F71">
        <f>SUM(Таблица1[[#This Row],[Смена 1]:[Смена 4]])</f>
        <v>60</v>
      </c>
      <c r="I71" s="38">
        <v>45536</v>
      </c>
      <c r="J71" s="18">
        <v>15</v>
      </c>
      <c r="K71" s="18">
        <v>15</v>
      </c>
      <c r="L71" s="18">
        <v>15</v>
      </c>
      <c r="M71" s="18">
        <v>15</v>
      </c>
      <c r="N71">
        <f>SUM(Таблица16[[#This Row],[Смена 1 УП]:[Смена 4 УП]])</f>
        <v>60</v>
      </c>
    </row>
    <row r="72" spans="1:14" x14ac:dyDescent="0.25">
      <c r="A72" s="38">
        <v>45566</v>
      </c>
      <c r="B72" s="18">
        <v>16</v>
      </c>
      <c r="C72" s="18">
        <v>15</v>
      </c>
      <c r="D72" s="18">
        <v>15</v>
      </c>
      <c r="E72" s="18">
        <v>16</v>
      </c>
      <c r="F72">
        <f>SUM(Таблица1[[#This Row],[Смена 1]:[Смена 4]])</f>
        <v>62</v>
      </c>
      <c r="I72" s="38">
        <v>45566</v>
      </c>
      <c r="J72" s="18">
        <v>16</v>
      </c>
      <c r="K72" s="18">
        <v>15</v>
      </c>
      <c r="L72" s="18">
        <v>15</v>
      </c>
      <c r="M72" s="18">
        <v>16</v>
      </c>
      <c r="N72">
        <f>SUM(Таблица16[[#This Row],[Смена 1 УП]:[Смена 4 УП]])</f>
        <v>62</v>
      </c>
    </row>
    <row r="73" spans="1:14" x14ac:dyDescent="0.25">
      <c r="A73" s="38">
        <v>45597</v>
      </c>
      <c r="B73" s="18">
        <v>15</v>
      </c>
      <c r="C73" s="18">
        <v>16</v>
      </c>
      <c r="D73" s="18">
        <v>15</v>
      </c>
      <c r="E73" s="18">
        <v>14</v>
      </c>
      <c r="F73">
        <f>SUM(Таблица1[[#This Row],[Смена 1]:[Смена 4]])</f>
        <v>60</v>
      </c>
      <c r="I73" s="38">
        <v>45597</v>
      </c>
      <c r="J73" s="18">
        <v>15</v>
      </c>
      <c r="K73" s="18">
        <v>16</v>
      </c>
      <c r="L73" s="18">
        <v>15</v>
      </c>
      <c r="M73" s="18">
        <v>14</v>
      </c>
      <c r="N73">
        <f>SUM(Таблица16[[#This Row],[Смена 1 УП]:[Смена 4 УП]])</f>
        <v>60</v>
      </c>
    </row>
    <row r="74" spans="1:14" x14ac:dyDescent="0.25">
      <c r="A74" s="38">
        <v>45627</v>
      </c>
      <c r="B74" s="18">
        <v>16</v>
      </c>
      <c r="C74" s="18">
        <v>15</v>
      </c>
      <c r="D74" s="18">
        <v>15</v>
      </c>
      <c r="E74" s="18">
        <v>16</v>
      </c>
      <c r="F74">
        <f>SUM(Таблица1[[#This Row],[Смена 1]:[Смена 4]])</f>
        <v>62</v>
      </c>
      <c r="I74" s="38">
        <v>45627</v>
      </c>
      <c r="J74" s="18">
        <v>16</v>
      </c>
      <c r="K74" s="18">
        <v>15</v>
      </c>
      <c r="L74" s="18">
        <v>15</v>
      </c>
      <c r="M74" s="18">
        <v>16</v>
      </c>
      <c r="N74">
        <f>SUM(Таблица16[[#This Row],[Смена 1 УП]:[Смена 4 УП]])</f>
        <v>62</v>
      </c>
    </row>
    <row r="75" spans="1:14" x14ac:dyDescent="0.25">
      <c r="A75" s="38">
        <v>45658</v>
      </c>
      <c r="B75" s="18">
        <v>9</v>
      </c>
      <c r="C75" s="18">
        <v>10</v>
      </c>
      <c r="D75" s="18">
        <v>10</v>
      </c>
      <c r="E75" s="18">
        <v>9</v>
      </c>
      <c r="F75">
        <f>SUM(Таблица1[[#This Row],[Смена 1]:[Смена 4]])</f>
        <v>38</v>
      </c>
      <c r="I75" s="38">
        <v>45658</v>
      </c>
      <c r="J75" s="18">
        <v>9</v>
      </c>
      <c r="K75" s="18">
        <v>10</v>
      </c>
      <c r="L75" s="18">
        <v>10</v>
      </c>
      <c r="M75" s="18">
        <v>9</v>
      </c>
      <c r="N75">
        <f>SUM(Таблица16[[#This Row],[Смена 1 УП]:[Смена 4 УП]])</f>
        <v>38</v>
      </c>
    </row>
    <row r="76" spans="1:14" x14ac:dyDescent="0.25">
      <c r="A76" s="38">
        <v>45689</v>
      </c>
      <c r="B76" s="18">
        <v>14</v>
      </c>
      <c r="C76" s="18">
        <v>14</v>
      </c>
      <c r="D76" s="18">
        <v>14</v>
      </c>
      <c r="E76" s="18">
        <v>14</v>
      </c>
      <c r="F76">
        <f>SUM(Таблица1[[#This Row],[Смена 1]:[Смена 4]])</f>
        <v>56</v>
      </c>
      <c r="I76" s="38">
        <v>45689</v>
      </c>
      <c r="J76" s="18">
        <v>14</v>
      </c>
      <c r="K76" s="18">
        <v>14</v>
      </c>
      <c r="L76" s="18">
        <v>14</v>
      </c>
      <c r="M76" s="18">
        <v>14</v>
      </c>
      <c r="N76">
        <f>SUM(Таблица16[[#This Row],[Смена 1 УП]:[Смена 4 УП]])</f>
        <v>56</v>
      </c>
    </row>
    <row r="77" spans="1:14" x14ac:dyDescent="0.25">
      <c r="A77" s="38">
        <v>45717</v>
      </c>
      <c r="B77" s="18">
        <v>16</v>
      </c>
      <c r="C77" s="18">
        <v>16</v>
      </c>
      <c r="D77" s="18">
        <v>15</v>
      </c>
      <c r="E77" s="18">
        <v>15</v>
      </c>
      <c r="F77">
        <f>SUM(Таблица1[[#This Row],[Смена 1]:[Смена 4]])</f>
        <v>62</v>
      </c>
      <c r="I77" s="38">
        <v>45717</v>
      </c>
      <c r="J77" s="18">
        <v>16</v>
      </c>
      <c r="K77" s="18">
        <v>16</v>
      </c>
      <c r="L77" s="18">
        <v>15</v>
      </c>
      <c r="M77" s="18">
        <v>15</v>
      </c>
      <c r="N77">
        <f>SUM(Таблица16[[#This Row],[Смена 1 УП]:[Смена 4 УП]])</f>
        <v>62</v>
      </c>
    </row>
    <row r="78" spans="1:14" x14ac:dyDescent="0.25">
      <c r="A78" s="38">
        <v>45748</v>
      </c>
      <c r="B78" s="18">
        <v>15</v>
      </c>
      <c r="C78" s="18">
        <v>15</v>
      </c>
      <c r="D78" s="18">
        <v>15</v>
      </c>
      <c r="E78" s="18">
        <v>15</v>
      </c>
      <c r="F78">
        <f>SUM(Таблица1[[#This Row],[Смена 1]:[Смена 4]])</f>
        <v>60</v>
      </c>
      <c r="I78" s="38">
        <v>45748</v>
      </c>
      <c r="J78" s="18">
        <v>15</v>
      </c>
      <c r="K78" s="18">
        <v>15</v>
      </c>
      <c r="L78" s="18">
        <v>15</v>
      </c>
      <c r="M78" s="18">
        <v>15</v>
      </c>
      <c r="N78">
        <f>SUM(Таблица16[[#This Row],[Смена 1 УП]:[Смена 4 УП]])</f>
        <v>60</v>
      </c>
    </row>
    <row r="79" spans="1:14" x14ac:dyDescent="0.25">
      <c r="A79" s="38">
        <v>45778</v>
      </c>
      <c r="B79" s="18">
        <v>16</v>
      </c>
      <c r="C79" s="18">
        <v>15</v>
      </c>
      <c r="D79" s="18">
        <v>15</v>
      </c>
      <c r="E79" s="18">
        <v>16</v>
      </c>
      <c r="F79">
        <f>SUM(Таблица1[[#This Row],[Смена 1]:[Смена 4]])</f>
        <v>62</v>
      </c>
      <c r="I79" s="38">
        <v>45778</v>
      </c>
      <c r="J79" s="18">
        <v>16</v>
      </c>
      <c r="K79" s="18">
        <v>15</v>
      </c>
      <c r="L79" s="18">
        <v>15</v>
      </c>
      <c r="M79" s="18">
        <v>16</v>
      </c>
      <c r="N79">
        <f>SUM(Таблица16[[#This Row],[Смена 1 УП]:[Смена 4 УП]])</f>
        <v>62</v>
      </c>
    </row>
    <row r="80" spans="1:14" x14ac:dyDescent="0.25">
      <c r="A80" s="38">
        <v>45809</v>
      </c>
      <c r="B80" s="18">
        <v>14</v>
      </c>
      <c r="C80" s="18">
        <v>16</v>
      </c>
      <c r="D80" s="18">
        <v>14</v>
      </c>
      <c r="E80" s="18">
        <v>16</v>
      </c>
      <c r="F80">
        <f>SUM(Таблица1[[#This Row],[Смена 1]:[Смена 4]])</f>
        <v>60</v>
      </c>
      <c r="I80" s="38">
        <v>45809</v>
      </c>
      <c r="J80" s="18">
        <v>14</v>
      </c>
      <c r="K80" s="18">
        <v>16</v>
      </c>
      <c r="L80" s="18">
        <v>14</v>
      </c>
      <c r="M80" s="18">
        <v>16</v>
      </c>
      <c r="N80">
        <f>SUM(Таблица16[[#This Row],[Смена 1 УП]:[Смена 4 УП]])</f>
        <v>60</v>
      </c>
    </row>
    <row r="81" spans="1:14" x14ac:dyDescent="0.25">
      <c r="A81" s="38">
        <v>45839</v>
      </c>
      <c r="B81" s="18">
        <v>16</v>
      </c>
      <c r="C81" s="18">
        <v>15</v>
      </c>
      <c r="D81" s="18">
        <v>15</v>
      </c>
      <c r="E81" s="18">
        <v>16</v>
      </c>
      <c r="F81">
        <f>SUM(Таблица1[[#This Row],[Смена 1]:[Смена 4]])</f>
        <v>62</v>
      </c>
      <c r="I81" s="38">
        <v>45839</v>
      </c>
      <c r="J81" s="18">
        <v>16</v>
      </c>
      <c r="K81" s="18">
        <v>15</v>
      </c>
      <c r="L81" s="18">
        <v>15</v>
      </c>
      <c r="M81" s="18">
        <v>16</v>
      </c>
      <c r="N81">
        <f>SUM(Таблица16[[#This Row],[Смена 1 УП]:[Смена 4 УП]])</f>
        <v>62</v>
      </c>
    </row>
    <row r="82" spans="1:14" x14ac:dyDescent="0.25">
      <c r="A82" s="38">
        <v>45870</v>
      </c>
      <c r="B82" s="18">
        <v>15</v>
      </c>
      <c r="C82" s="18">
        <v>16</v>
      </c>
      <c r="D82" s="18">
        <v>16</v>
      </c>
      <c r="E82" s="18">
        <v>15</v>
      </c>
      <c r="F82">
        <f>SUM(Таблица1[[#This Row],[Смена 1]:[Смена 4]])</f>
        <v>62</v>
      </c>
      <c r="I82" s="38">
        <v>45870</v>
      </c>
      <c r="J82" s="18">
        <v>15</v>
      </c>
      <c r="K82" s="18">
        <v>16</v>
      </c>
      <c r="L82" s="18">
        <v>16</v>
      </c>
      <c r="M82" s="18">
        <v>15</v>
      </c>
      <c r="N82">
        <f>SUM(Таблица16[[#This Row],[Смена 1 УП]:[Смена 4 УП]])</f>
        <v>62</v>
      </c>
    </row>
    <row r="83" spans="1:14" x14ac:dyDescent="0.25">
      <c r="A83" s="38">
        <v>45901</v>
      </c>
      <c r="B83" s="18">
        <v>15</v>
      </c>
      <c r="C83" s="18">
        <v>15</v>
      </c>
      <c r="D83" s="18">
        <v>15</v>
      </c>
      <c r="E83" s="18">
        <v>15</v>
      </c>
      <c r="F83">
        <f>SUM(Таблица1[[#This Row],[Смена 1]:[Смена 4]])</f>
        <v>60</v>
      </c>
      <c r="I83" s="38">
        <v>45901</v>
      </c>
      <c r="J83" s="18">
        <v>15</v>
      </c>
      <c r="K83" s="18">
        <v>15</v>
      </c>
      <c r="L83" s="18">
        <v>15</v>
      </c>
      <c r="M83" s="18">
        <v>15</v>
      </c>
      <c r="N83">
        <f>SUM(Таблица16[[#This Row],[Смена 1 УП]:[Смена 4 УП]])</f>
        <v>60</v>
      </c>
    </row>
    <row r="84" spans="1:14" x14ac:dyDescent="0.25">
      <c r="A84" s="38">
        <v>45931</v>
      </c>
      <c r="B84" s="18">
        <v>16</v>
      </c>
      <c r="C84" s="18">
        <v>15</v>
      </c>
      <c r="D84" s="18">
        <v>15</v>
      </c>
      <c r="E84" s="18">
        <v>16</v>
      </c>
      <c r="F84">
        <f>SUM(Таблица1[[#This Row],[Смена 1]:[Смена 4]])</f>
        <v>62</v>
      </c>
      <c r="I84" s="38">
        <v>45931</v>
      </c>
      <c r="J84" s="18">
        <v>16</v>
      </c>
      <c r="K84" s="18">
        <v>15</v>
      </c>
      <c r="L84" s="18">
        <v>15</v>
      </c>
      <c r="M84" s="18">
        <v>16</v>
      </c>
      <c r="N84">
        <f>SUM(Таблица16[[#This Row],[Смена 1 УП]:[Смена 4 УП]])</f>
        <v>62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План покраска для мотивации</vt:lpstr>
      <vt:lpstr>План покр по сменам для мо</vt:lpstr>
      <vt:lpstr>План покраска (2)</vt:lpstr>
      <vt:lpstr>Количество смен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Бушуев Сергей</dc:creator>
  <cp:lastModifiedBy>Elena Pro</cp:lastModifiedBy>
  <dcterms:created xsi:type="dcterms:W3CDTF">2020-03-12T12:29:01Z</dcterms:created>
  <dcterms:modified xsi:type="dcterms:W3CDTF">2025-10-28T18:18:18Z</dcterms:modified>
</cp:coreProperties>
</file>