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B44F286-C482-428B-8FC9-136DD5A0508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Свод" sheetId="9" r:id="rId1"/>
    <sheet name="Стоимость" sheetId="10" r:id="rId2"/>
    <sheet name="Выход лома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1" l="1"/>
  <c r="D7" i="11"/>
  <c r="D10" i="11"/>
  <c r="D9" i="11"/>
  <c r="F9" i="11" s="1"/>
  <c r="A4" i="9"/>
  <c r="A5" i="9"/>
  <c r="A6" i="9"/>
  <c r="A7" i="9"/>
  <c r="A3" i="9"/>
  <c r="E10" i="11"/>
  <c r="E9" i="11"/>
  <c r="E8" i="11"/>
  <c r="F8" i="11" s="1"/>
  <c r="E7" i="11"/>
  <c r="F10" i="11"/>
  <c r="D4" i="11"/>
  <c r="E3" i="11"/>
  <c r="F7" i="11" l="1"/>
  <c r="F11" i="11"/>
  <c r="F14" i="11" s="1"/>
</calcChain>
</file>

<file path=xl/sharedStrings.xml><?xml version="1.0" encoding="utf-8"?>
<sst xmlns="http://schemas.openxmlformats.org/spreadsheetml/2006/main" count="74" uniqueCount="52">
  <si>
    <t>Склад</t>
  </si>
  <si>
    <t>Колесная пара</t>
  </si>
  <si>
    <t>5ТН.224.367</t>
  </si>
  <si>
    <t>ФМУ-76</t>
  </si>
  <si>
    <t>№П/П</t>
  </si>
  <si>
    <t>Наименование</t>
  </si>
  <si>
    <t>Тип</t>
  </si>
  <si>
    <t>Зав. Номер</t>
  </si>
  <si>
    <t>СКМТР</t>
  </si>
  <si>
    <t>СКМТР на балансе</t>
  </si>
  <si>
    <t>Пояснение</t>
  </si>
  <si>
    <t>ТУ-169</t>
  </si>
  <si>
    <t>ТУ-120</t>
  </si>
  <si>
    <t>М-35</t>
  </si>
  <si>
    <t>Дата списания</t>
  </si>
  <si>
    <t>Ось, ед</t>
  </si>
  <si>
    <t>КЦ, ед</t>
  </si>
  <si>
    <t>БЗК, ед</t>
  </si>
  <si>
    <t>Бандаж, ед</t>
  </si>
  <si>
    <t>Серия № Лок-ва</t>
  </si>
  <si>
    <t>Категория лома</t>
  </si>
  <si>
    <t>Стоимость за тонну, руб</t>
  </si>
  <si>
    <t>Приложение №5</t>
  </si>
  <si>
    <t>Код СК МТР</t>
  </si>
  <si>
    <t>Вес, тонн</t>
  </si>
  <si>
    <t>Цена за тонну , руб.</t>
  </si>
  <si>
    <t>Сумма, руб.</t>
  </si>
  <si>
    <t>ЛОМ ДИСКОВ КОЛЕСНЫХ ПАР 3АД</t>
  </si>
  <si>
    <t>ЛОМ ОСЕЙ КОЛЕСНЫХ ПАР 3АО</t>
  </si>
  <si>
    <t>ЛОМ ТЕЛЕЖЕК, БАНДАЖЕЙ, ХРЕБТОВЫХ БАЛОК 3АТ</t>
  </si>
  <si>
    <t>ЛОМ И ОТХОДЫ ЛЕГИРОВАННЫХ СТАЛЕЙ ГАБАРИТНЫЕ 3Б</t>
  </si>
  <si>
    <t>ИТОГО черных металлов</t>
  </si>
  <si>
    <t>-</t>
  </si>
  <si>
    <t>ИТОГО цветных металлов</t>
  </si>
  <si>
    <t>ИТОГО</t>
  </si>
  <si>
    <t xml:space="preserve"> </t>
  </si>
  <si>
    <t xml:space="preserve">Справка по расчету выхода металлолома колесной пары   </t>
  </si>
  <si>
    <t>Заводской №</t>
  </si>
  <si>
    <t>Номер новой оси</t>
  </si>
  <si>
    <t>Наименование файла</t>
  </si>
  <si>
    <t>М-35/ ФМУ-95</t>
  </si>
  <si>
    <t>М-35
на новую ось</t>
  </si>
  <si>
    <t>111/11.11-22</t>
  </si>
  <si>
    <t>111/11.25-22</t>
  </si>
  <si>
    <t>222/11.11-22</t>
  </si>
  <si>
    <t>333/11.11-22</t>
  </si>
  <si>
    <t>444/11.11-22</t>
  </si>
  <si>
    <t>555/11.11-22</t>
  </si>
  <si>
    <t>222/11.25-22</t>
  </si>
  <si>
    <t>333/11.25-22</t>
  </si>
  <si>
    <t>444/11.25-22</t>
  </si>
  <si>
    <t>555/11.25-22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</si>
</sst>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7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2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8" fillId="34" borderId="0" applyNumberFormat="0" applyBorder="0" applyAlignment="0" applyProtection="0"/>
    <xf numFmtId="0" fontId="20" fillId="0" borderId="0"/>
    <xf numFmtId="0" fontId="4" fillId="0" borderId="0"/>
    <xf numFmtId="0" fontId="4" fillId="10" borderId="9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9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0" borderId="0"/>
    <xf numFmtId="0" fontId="22" fillId="0" borderId="0"/>
    <xf numFmtId="0" fontId="3" fillId="0" borderId="0"/>
    <xf numFmtId="0" fontId="24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right" vertical="center" wrapText="1"/>
    </xf>
    <xf numFmtId="0" fontId="26" fillId="0" borderId="18" xfId="0" applyFont="1" applyBorder="1" applyAlignment="1">
      <alignment horizontal="right" vertical="center" wrapText="1"/>
    </xf>
    <xf numFmtId="0" fontId="26" fillId="0" borderId="14" xfId="0" applyFont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center" wrapText="1"/>
    </xf>
    <xf numFmtId="0" fontId="19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14" fontId="23" fillId="0" borderId="0" xfId="0" applyNumberFormat="1" applyFont="1"/>
    <xf numFmtId="43" fontId="28" fillId="0" borderId="16" xfId="76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3" borderId="0" xfId="0" applyFill="1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8" fillId="2" borderId="16" xfId="0" applyFont="1" applyFill="1" applyBorder="1" applyAlignment="1">
      <alignment horizontal="center" vertical="center" wrapText="1"/>
    </xf>
    <xf numFmtId="2" fontId="28" fillId="2" borderId="16" xfId="0" applyNumberFormat="1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2" fontId="28" fillId="2" borderId="14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</cellXfs>
  <cellStyles count="77">
    <cellStyle name="20% — акцент1" xfId="20" builtinId="30" customBuiltin="1"/>
    <cellStyle name="20% - Акцент1 2" xfId="46" xr:uid="{00000000-0005-0000-0000-000001000000}"/>
    <cellStyle name="20% - Акцент1 3" xfId="60" xr:uid="{00000000-0005-0000-0000-000002000000}"/>
    <cellStyle name="20% — акцент2" xfId="24" builtinId="34" customBuiltin="1"/>
    <cellStyle name="20% - Акцент2 2" xfId="48" xr:uid="{00000000-0005-0000-0000-000004000000}"/>
    <cellStyle name="20% - Акцент2 3" xfId="62" xr:uid="{00000000-0005-0000-0000-000005000000}"/>
    <cellStyle name="20% — акцент3" xfId="28" builtinId="38" customBuiltin="1"/>
    <cellStyle name="20% - Акцент3 2" xfId="50" xr:uid="{00000000-0005-0000-0000-000007000000}"/>
    <cellStyle name="20% - Акцент3 3" xfId="64" xr:uid="{00000000-0005-0000-0000-000008000000}"/>
    <cellStyle name="20% — акцент4" xfId="32" builtinId="42" customBuiltin="1"/>
    <cellStyle name="20% - Акцент4 2" xfId="52" xr:uid="{00000000-0005-0000-0000-00000A000000}"/>
    <cellStyle name="20% - Акцент4 3" xfId="66" xr:uid="{00000000-0005-0000-0000-00000B000000}"/>
    <cellStyle name="20% — акцент5" xfId="36" builtinId="46" customBuiltin="1"/>
    <cellStyle name="20% - Акцент5 2" xfId="54" xr:uid="{00000000-0005-0000-0000-00000D000000}"/>
    <cellStyle name="20% - Акцент5 3" xfId="68" xr:uid="{00000000-0005-0000-0000-00000E000000}"/>
    <cellStyle name="20% — акцент6" xfId="40" builtinId="50" customBuiltin="1"/>
    <cellStyle name="20% - Акцент6 2" xfId="56" xr:uid="{00000000-0005-0000-0000-000010000000}"/>
    <cellStyle name="20% - Акцент6 3" xfId="70" xr:uid="{00000000-0005-0000-0000-000011000000}"/>
    <cellStyle name="40% — акцент1" xfId="21" builtinId="31" customBuiltin="1"/>
    <cellStyle name="40% - Акцент1 2" xfId="47" xr:uid="{00000000-0005-0000-0000-000013000000}"/>
    <cellStyle name="40% - Акцент1 3" xfId="61" xr:uid="{00000000-0005-0000-0000-000014000000}"/>
    <cellStyle name="40% — акцент2" xfId="25" builtinId="35" customBuiltin="1"/>
    <cellStyle name="40% - Акцент2 2" xfId="49" xr:uid="{00000000-0005-0000-0000-000016000000}"/>
    <cellStyle name="40% - Акцент2 3" xfId="63" xr:uid="{00000000-0005-0000-0000-000017000000}"/>
    <cellStyle name="40% — акцент3" xfId="29" builtinId="39" customBuiltin="1"/>
    <cellStyle name="40% - Акцент3 2" xfId="51" xr:uid="{00000000-0005-0000-0000-000019000000}"/>
    <cellStyle name="40% - Акцент3 3" xfId="65" xr:uid="{00000000-0005-0000-0000-00001A000000}"/>
    <cellStyle name="40% — акцент4" xfId="33" builtinId="43" customBuiltin="1"/>
    <cellStyle name="40% - Акцент4 2" xfId="53" xr:uid="{00000000-0005-0000-0000-00001C000000}"/>
    <cellStyle name="40% - Акцент4 3" xfId="67" xr:uid="{00000000-0005-0000-0000-00001D000000}"/>
    <cellStyle name="40% — акцент5" xfId="37" builtinId="47" customBuiltin="1"/>
    <cellStyle name="40% - Акцент5 2" xfId="55" xr:uid="{00000000-0005-0000-0000-00001F000000}"/>
    <cellStyle name="40% - Акцент5 3" xfId="69" xr:uid="{00000000-0005-0000-0000-000020000000}"/>
    <cellStyle name="40% — акцент6" xfId="41" builtinId="51" customBuiltin="1"/>
    <cellStyle name="40% - Акцент6 2" xfId="57" xr:uid="{00000000-0005-0000-0000-000022000000}"/>
    <cellStyle name="40% - Акцент6 3" xfId="71" xr:uid="{00000000-0005-0000-0000-000023000000}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18" xfId="74" xr:uid="{00000000-0005-0000-0000-00003C000000}"/>
    <cellStyle name="Обычный 2" xfId="1" xr:uid="{00000000-0005-0000-0000-00003D000000}"/>
    <cellStyle name="Обычный 3" xfId="44" xr:uid="{00000000-0005-0000-0000-00003E000000}"/>
    <cellStyle name="Обычный 4" xfId="43" xr:uid="{00000000-0005-0000-0000-00003F000000}"/>
    <cellStyle name="Обычный 5" xfId="58" xr:uid="{00000000-0005-0000-0000-000040000000}"/>
    <cellStyle name="Обычный 6" xfId="72" xr:uid="{00000000-0005-0000-0000-000041000000}"/>
    <cellStyle name="Обычный 7" xfId="73" xr:uid="{00000000-0005-0000-0000-000042000000}"/>
    <cellStyle name="Обычный 8" xfId="75" xr:uid="{00000000-0005-0000-0000-000043000000}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45" xr:uid="{00000000-0005-0000-0000-000047000000}"/>
    <cellStyle name="Примечание 3" xfId="59" xr:uid="{00000000-0005-0000-0000-000048000000}"/>
    <cellStyle name="Связанная ячейка" xfId="13" builtinId="24" customBuiltin="1"/>
    <cellStyle name="Текст предупреждения" xfId="15" builtinId="11" customBuiltin="1"/>
    <cellStyle name="Финансовый" xfId="76" builtinId="3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6"/>
  <sheetViews>
    <sheetView topLeftCell="D1" workbookViewId="0">
      <selection activeCell="O2" sqref="O2"/>
    </sheetView>
  </sheetViews>
  <sheetFormatPr defaultRowHeight="15" x14ac:dyDescent="0.25"/>
  <cols>
    <col min="1" max="1" width="18.140625" style="38" customWidth="1"/>
    <col min="3" max="3" width="16.42578125" customWidth="1"/>
    <col min="4" max="4" width="16.140625" customWidth="1"/>
    <col min="5" max="5" width="12.85546875" customWidth="1"/>
    <col min="6" max="6" width="15" customWidth="1"/>
    <col min="7" max="7" width="13.42578125" customWidth="1"/>
    <col min="8" max="8" width="13.5703125" customWidth="1"/>
    <col min="9" max="9" width="10" customWidth="1"/>
    <col min="10" max="10" width="15.7109375" customWidth="1"/>
    <col min="11" max="11" width="18" customWidth="1"/>
    <col min="12" max="12" width="10.42578125" customWidth="1"/>
    <col min="15" max="15" width="11.85546875" customWidth="1"/>
    <col min="21" max="21" width="10.140625" customWidth="1"/>
    <col min="22" max="22" width="17.85546875" customWidth="1"/>
    <col min="23" max="23" width="15" customWidth="1"/>
  </cols>
  <sheetData>
    <row r="1" spans="1:23" x14ac:dyDescent="0.25">
      <c r="A1" s="50" t="s">
        <v>39</v>
      </c>
      <c r="B1" s="48" t="s">
        <v>4</v>
      </c>
      <c r="C1" s="8" t="s">
        <v>14</v>
      </c>
      <c r="D1" s="8" t="s">
        <v>5</v>
      </c>
      <c r="E1" s="8" t="s">
        <v>6</v>
      </c>
      <c r="F1" s="8" t="s">
        <v>7</v>
      </c>
      <c r="G1" s="8" t="s">
        <v>8</v>
      </c>
      <c r="H1" s="10" t="s">
        <v>9</v>
      </c>
      <c r="I1" s="8" t="s">
        <v>0</v>
      </c>
      <c r="J1" s="10" t="s">
        <v>19</v>
      </c>
      <c r="K1" s="8" t="s">
        <v>10</v>
      </c>
      <c r="L1" s="5" t="s">
        <v>15</v>
      </c>
      <c r="M1" s="5" t="s">
        <v>16</v>
      </c>
      <c r="N1" s="5" t="s">
        <v>17</v>
      </c>
      <c r="O1" s="5" t="s">
        <v>18</v>
      </c>
      <c r="P1" s="6" t="s">
        <v>11</v>
      </c>
      <c r="Q1" s="6" t="s">
        <v>12</v>
      </c>
      <c r="R1" s="6" t="s">
        <v>3</v>
      </c>
      <c r="S1" s="6" t="s">
        <v>13</v>
      </c>
      <c r="T1" s="6" t="s">
        <v>3</v>
      </c>
      <c r="U1" s="36" t="s">
        <v>40</v>
      </c>
      <c r="V1" s="6" t="s">
        <v>38</v>
      </c>
      <c r="W1" s="36" t="s">
        <v>41</v>
      </c>
    </row>
    <row r="2" spans="1:23" ht="15.75" thickBot="1" x14ac:dyDescent="0.3">
      <c r="A2" s="51"/>
      <c r="B2" s="49"/>
      <c r="C2" s="9"/>
      <c r="D2" s="9"/>
      <c r="E2" s="9"/>
      <c r="F2" s="9"/>
      <c r="G2" s="9"/>
      <c r="H2" s="11"/>
      <c r="I2" s="9"/>
      <c r="J2" s="11"/>
      <c r="K2" s="9"/>
      <c r="L2" s="1">
        <v>0.65700000000000003</v>
      </c>
      <c r="M2" s="1">
        <v>0.67700000000000005</v>
      </c>
      <c r="N2" s="1">
        <v>0.54700000000000004</v>
      </c>
      <c r="O2" s="1">
        <v>0.6</v>
      </c>
      <c r="P2" s="7"/>
      <c r="Q2" s="7"/>
      <c r="R2" s="7"/>
      <c r="S2" s="7"/>
      <c r="T2" s="7"/>
      <c r="U2" s="37"/>
      <c r="V2" s="7"/>
      <c r="W2" s="37"/>
    </row>
    <row r="3" spans="1:23" x14ac:dyDescent="0.25">
      <c r="A3" s="38" t="str">
        <f>"Справка лом КП"&amp;" "&amp;SUBSTITUTE(F3,"/",".")&amp;" "&amp;MONTH(C3)&amp;"."&amp;YEAR(C3)</f>
        <v>Справка лом КП 111.11.11-22 1.2026</v>
      </c>
      <c r="B3" s="3">
        <v>1</v>
      </c>
      <c r="C3" s="2">
        <v>46023</v>
      </c>
      <c r="D3" s="3" t="s">
        <v>1</v>
      </c>
      <c r="E3" s="3" t="s">
        <v>2</v>
      </c>
      <c r="F3" s="3" t="s">
        <v>42</v>
      </c>
      <c r="G3" s="3">
        <v>3451902562</v>
      </c>
      <c r="H3" s="1">
        <v>3451902562</v>
      </c>
      <c r="I3" s="3"/>
      <c r="J3" s="3"/>
      <c r="K3" s="4"/>
      <c r="L3" s="4">
        <v>1</v>
      </c>
      <c r="M3" s="4">
        <v>2</v>
      </c>
      <c r="N3" s="4">
        <v>1</v>
      </c>
      <c r="O3" s="4">
        <v>2</v>
      </c>
      <c r="P3" s="3"/>
      <c r="Q3" s="3"/>
      <c r="R3" s="3"/>
      <c r="S3" s="3"/>
      <c r="T3" s="3"/>
      <c r="U3" s="3"/>
      <c r="V3" s="3" t="s">
        <v>43</v>
      </c>
      <c r="W3" s="3"/>
    </row>
    <row r="4" spans="1:23" x14ac:dyDescent="0.25">
      <c r="A4" s="38" t="str">
        <f t="shared" ref="A4:A7" si="0">"Справка лом КП"&amp;" "&amp;SUBSTITUTE(F4,"/",".")&amp;" "&amp;MONTH(C4)&amp;"."&amp;YEAR(C4)</f>
        <v>Справка лом КП 222.11.11-22 1.2026</v>
      </c>
      <c r="B4" s="3">
        <v>2</v>
      </c>
      <c r="C4" s="2">
        <v>46023</v>
      </c>
      <c r="D4" s="3" t="s">
        <v>1</v>
      </c>
      <c r="E4" s="3" t="s">
        <v>2</v>
      </c>
      <c r="F4" s="3" t="s">
        <v>44</v>
      </c>
      <c r="G4" s="3">
        <v>3451902562</v>
      </c>
      <c r="H4" s="1">
        <v>3451902562</v>
      </c>
      <c r="I4" s="3"/>
      <c r="J4" s="3"/>
      <c r="K4" s="4"/>
      <c r="L4" s="4">
        <v>1</v>
      </c>
      <c r="M4" s="4">
        <v>1</v>
      </c>
      <c r="N4" s="4">
        <v>1</v>
      </c>
      <c r="O4" s="4">
        <v>2</v>
      </c>
      <c r="P4" s="3"/>
      <c r="Q4" s="3"/>
      <c r="R4" s="3"/>
      <c r="S4" s="3"/>
      <c r="T4" s="3"/>
      <c r="U4" s="3"/>
      <c r="V4" s="3" t="s">
        <v>48</v>
      </c>
      <c r="W4" s="3"/>
    </row>
    <row r="5" spans="1:23" x14ac:dyDescent="0.25">
      <c r="A5" s="38" t="str">
        <f t="shared" si="0"/>
        <v>Справка лом КП 333.11.11-22 1.2026</v>
      </c>
      <c r="B5" s="3">
        <v>3</v>
      </c>
      <c r="C5" s="2">
        <v>46023</v>
      </c>
      <c r="D5" s="3" t="s">
        <v>1</v>
      </c>
      <c r="E5" s="3" t="s">
        <v>2</v>
      </c>
      <c r="F5" s="3" t="s">
        <v>45</v>
      </c>
      <c r="G5" s="3">
        <v>3451902562</v>
      </c>
      <c r="H5" s="1">
        <v>3451902562</v>
      </c>
      <c r="I5" s="3"/>
      <c r="J5" s="3"/>
      <c r="K5" s="4"/>
      <c r="L5" s="4">
        <v>1</v>
      </c>
      <c r="M5" s="4"/>
      <c r="N5" s="4"/>
      <c r="O5" s="4">
        <v>2</v>
      </c>
      <c r="P5" s="3"/>
      <c r="Q5" s="3"/>
      <c r="R5" s="3"/>
      <c r="S5" s="3"/>
      <c r="T5" s="3"/>
      <c r="U5" s="3"/>
      <c r="V5" s="3" t="s">
        <v>49</v>
      </c>
      <c r="W5" s="3"/>
    </row>
    <row r="6" spans="1:23" x14ac:dyDescent="0.25">
      <c r="A6" s="38" t="str">
        <f t="shared" si="0"/>
        <v>Справка лом КП 444.11.11-22 1.2026</v>
      </c>
      <c r="B6" s="3">
        <v>4</v>
      </c>
      <c r="C6" s="2">
        <v>46023</v>
      </c>
      <c r="D6" s="3" t="s">
        <v>1</v>
      </c>
      <c r="E6" s="3" t="s">
        <v>2</v>
      </c>
      <c r="F6" s="3" t="s">
        <v>46</v>
      </c>
      <c r="G6" s="3">
        <v>3451902562</v>
      </c>
      <c r="H6" s="1">
        <v>3451902562</v>
      </c>
      <c r="I6" s="3"/>
      <c r="J6" s="3"/>
      <c r="K6" s="4"/>
      <c r="L6" s="4">
        <v>1</v>
      </c>
      <c r="M6" s="4"/>
      <c r="N6" s="4">
        <v>1</v>
      </c>
      <c r="O6" s="4">
        <v>2</v>
      </c>
      <c r="P6" s="3"/>
      <c r="Q6" s="3"/>
      <c r="R6" s="3"/>
      <c r="S6" s="3"/>
      <c r="T6" s="3"/>
      <c r="U6" s="3"/>
      <c r="V6" s="3" t="s">
        <v>50</v>
      </c>
      <c r="W6" s="3"/>
    </row>
    <row r="7" spans="1:23" x14ac:dyDescent="0.25">
      <c r="A7" s="38" t="str">
        <f t="shared" si="0"/>
        <v>Справка лом КП 555.11.11-22 1.2026</v>
      </c>
      <c r="B7" s="3">
        <v>5</v>
      </c>
      <c r="C7" s="2">
        <v>46023</v>
      </c>
      <c r="D7" s="3" t="s">
        <v>1</v>
      </c>
      <c r="E7" s="3" t="s">
        <v>2</v>
      </c>
      <c r="F7" s="3" t="s">
        <v>47</v>
      </c>
      <c r="G7" s="3">
        <v>3451902562</v>
      </c>
      <c r="H7" s="1">
        <v>3451902562</v>
      </c>
      <c r="I7" s="3"/>
      <c r="J7" s="3"/>
      <c r="K7" s="4"/>
      <c r="L7" s="4">
        <v>1</v>
      </c>
      <c r="M7" s="4">
        <v>2</v>
      </c>
      <c r="N7" s="4"/>
      <c r="O7" s="4">
        <v>2</v>
      </c>
      <c r="P7" s="3"/>
      <c r="Q7" s="3"/>
      <c r="R7" s="3"/>
      <c r="S7" s="3"/>
      <c r="T7" s="3"/>
      <c r="U7" s="3"/>
      <c r="V7" s="3" t="s">
        <v>51</v>
      </c>
      <c r="W7" s="3"/>
    </row>
    <row r="8" spans="1:23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36" spans="3:3" x14ac:dyDescent="0.25">
      <c r="C36" t="s">
        <v>35</v>
      </c>
    </row>
  </sheetData>
  <mergeCells count="19">
    <mergeCell ref="V1:V2"/>
    <mergeCell ref="W1:W2"/>
    <mergeCell ref="A1:A2"/>
    <mergeCell ref="U1:U2"/>
    <mergeCell ref="B1:B2"/>
    <mergeCell ref="D1:D2"/>
    <mergeCell ref="E1:E2"/>
    <mergeCell ref="F1:F2"/>
    <mergeCell ref="G1:G2"/>
    <mergeCell ref="C1:C2"/>
    <mergeCell ref="J1:J2"/>
    <mergeCell ref="K1:K2"/>
    <mergeCell ref="P1:P2"/>
    <mergeCell ref="Q1:Q2"/>
    <mergeCell ref="H1:H2"/>
    <mergeCell ref="R1:R2"/>
    <mergeCell ref="S1:S2"/>
    <mergeCell ref="T1:T2"/>
    <mergeCell ref="I1:I2"/>
  </mergeCells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9D94-16A7-474E-A877-CE3824CC5860}">
  <dimension ref="A1:C6"/>
  <sheetViews>
    <sheetView workbookViewId="0">
      <selection activeCell="C31" sqref="C31"/>
    </sheetView>
  </sheetViews>
  <sheetFormatPr defaultRowHeight="15" x14ac:dyDescent="0.25"/>
  <cols>
    <col min="1" max="1" width="35" customWidth="1"/>
    <col min="2" max="2" width="28.140625" customWidth="1"/>
    <col min="3" max="3" width="24.5703125" customWidth="1"/>
  </cols>
  <sheetData>
    <row r="1" spans="1:3" ht="15.75" thickBot="1" x14ac:dyDescent="0.3"/>
    <row r="2" spans="1:3" ht="26.25" customHeight="1" thickBot="1" x14ac:dyDescent="0.3">
      <c r="A2" s="45" t="s">
        <v>20</v>
      </c>
      <c r="B2" s="46" t="s">
        <v>8</v>
      </c>
      <c r="C2" s="47" t="s">
        <v>21</v>
      </c>
    </row>
    <row r="3" spans="1:3" ht="15.75" thickBot="1" x14ac:dyDescent="0.3">
      <c r="A3" s="16" t="s">
        <v>28</v>
      </c>
      <c r="B3" s="17">
        <v>781110013</v>
      </c>
      <c r="C3" s="33">
        <v>11111.111000000001</v>
      </c>
    </row>
    <row r="4" spans="1:3" ht="15.75" thickBot="1" x14ac:dyDescent="0.3">
      <c r="A4" s="16" t="s">
        <v>27</v>
      </c>
      <c r="B4" s="17">
        <v>781110012</v>
      </c>
      <c r="C4" s="33">
        <v>5555.5550000000003</v>
      </c>
    </row>
    <row r="5" spans="1:3" ht="26.25" thickBot="1" x14ac:dyDescent="0.3">
      <c r="A5" s="16" t="s">
        <v>30</v>
      </c>
      <c r="B5" s="17">
        <v>781210026</v>
      </c>
      <c r="C5" s="33">
        <v>33333.333299999998</v>
      </c>
    </row>
    <row r="6" spans="1:3" ht="26.25" thickBot="1" x14ac:dyDescent="0.3">
      <c r="A6" s="16" t="s">
        <v>29</v>
      </c>
      <c r="B6" s="17">
        <v>781110030</v>
      </c>
      <c r="C6" s="33">
        <v>44444.4444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CD68-7471-405B-886D-71C138F18B9A}">
  <sheetPr>
    <pageSetUpPr fitToPage="1"/>
  </sheetPr>
  <dimension ref="A1:L18"/>
  <sheetViews>
    <sheetView tabSelected="1" workbookViewId="0">
      <selection activeCell="D18" sqref="D18"/>
    </sheetView>
  </sheetViews>
  <sheetFormatPr defaultRowHeight="15" x14ac:dyDescent="0.25"/>
  <cols>
    <col min="2" max="2" width="32.85546875" customWidth="1"/>
    <col min="3" max="3" width="23.42578125" customWidth="1"/>
    <col min="4" max="4" width="14.5703125" customWidth="1"/>
    <col min="5" max="5" width="21" customWidth="1"/>
    <col min="6" max="6" width="18.140625" customWidth="1"/>
  </cols>
  <sheetData>
    <row r="1" spans="1:12" ht="15.75" x14ac:dyDescent="0.25">
      <c r="F1" s="32" t="s">
        <v>22</v>
      </c>
    </row>
    <row r="2" spans="1:12" ht="15.75" x14ac:dyDescent="0.25">
      <c r="F2" s="32">
        <v>46040</v>
      </c>
    </row>
    <row r="3" spans="1:12" ht="20.25" x14ac:dyDescent="0.25">
      <c r="A3" s="24"/>
      <c r="B3" s="30" t="s">
        <v>36</v>
      </c>
      <c r="C3" s="30"/>
      <c r="D3" s="30"/>
      <c r="E3" s="39" t="str">
        <f>Свод!E3</f>
        <v>5ТН.224.367</v>
      </c>
      <c r="G3" s="24"/>
      <c r="H3" s="24"/>
      <c r="I3" s="24"/>
      <c r="J3" s="24"/>
      <c r="K3" s="24"/>
      <c r="L3" s="24"/>
    </row>
    <row r="4" spans="1:12" ht="20.25" x14ac:dyDescent="0.25">
      <c r="C4" s="31" t="s">
        <v>37</v>
      </c>
      <c r="D4" s="40" t="str">
        <f>Свод!F3</f>
        <v>111/11.11-22</v>
      </c>
      <c r="E4" s="40"/>
      <c r="F4" s="24"/>
    </row>
    <row r="5" spans="1:12" ht="21" thickBot="1" x14ac:dyDescent="0.3">
      <c r="C5" s="31"/>
      <c r="D5" s="29"/>
      <c r="E5" s="24"/>
      <c r="F5" s="24"/>
    </row>
    <row r="6" spans="1:12" ht="15.75" thickBot="1" x14ac:dyDescent="0.3">
      <c r="B6" s="12" t="s">
        <v>5</v>
      </c>
      <c r="C6" s="13" t="s">
        <v>23</v>
      </c>
      <c r="D6" s="13" t="s">
        <v>24</v>
      </c>
      <c r="E6" s="13" t="s">
        <v>25</v>
      </c>
      <c r="F6" s="13" t="s">
        <v>26</v>
      </c>
    </row>
    <row r="7" spans="1:12" ht="30" customHeight="1" thickBot="1" x14ac:dyDescent="0.3">
      <c r="B7" s="16" t="s">
        <v>28</v>
      </c>
      <c r="C7" s="17">
        <v>781110013</v>
      </c>
      <c r="D7" s="41">
        <f>Свод!$L$2*Свод!L3</f>
        <v>0.65700000000000003</v>
      </c>
      <c r="E7" s="41">
        <f>Стоимость!C3</f>
        <v>11111.111000000001</v>
      </c>
      <c r="F7" s="42">
        <f>D7*E7</f>
        <v>7299.9999270000008</v>
      </c>
    </row>
    <row r="8" spans="1:12" ht="30" customHeight="1" thickBot="1" x14ac:dyDescent="0.3">
      <c r="B8" s="14" t="s">
        <v>27</v>
      </c>
      <c r="C8" s="15">
        <v>781110012</v>
      </c>
      <c r="D8" s="43">
        <f>Свод!$M$2*Свод!M3</f>
        <v>1.3540000000000001</v>
      </c>
      <c r="E8" s="43">
        <f>Стоимость!C4</f>
        <v>5555.5550000000003</v>
      </c>
      <c r="F8" s="42">
        <f t="shared" ref="F8:F10" si="0">D8*E8</f>
        <v>7522.2214700000013</v>
      </c>
    </row>
    <row r="9" spans="1:12" ht="30" customHeight="1" thickBot="1" x14ac:dyDescent="0.3">
      <c r="B9" s="16" t="s">
        <v>30</v>
      </c>
      <c r="C9" s="17">
        <v>781210026</v>
      </c>
      <c r="D9" s="41">
        <f>Свод!$N$2*Свод!N3</f>
        <v>0.54700000000000004</v>
      </c>
      <c r="E9" s="41">
        <f>Стоимость!C5</f>
        <v>33333.333299999998</v>
      </c>
      <c r="F9" s="42">
        <f t="shared" si="0"/>
        <v>18233.333315100001</v>
      </c>
    </row>
    <row r="10" spans="1:12" ht="30" customHeight="1" thickBot="1" x14ac:dyDescent="0.3">
      <c r="B10" s="16" t="s">
        <v>29</v>
      </c>
      <c r="C10" s="17">
        <v>781110030</v>
      </c>
      <c r="D10" s="41">
        <f>Свод!$O$2*Свод!O3</f>
        <v>1.2</v>
      </c>
      <c r="E10" s="41">
        <f>Стоимость!C6</f>
        <v>44444.4444</v>
      </c>
      <c r="F10" s="42">
        <f t="shared" si="0"/>
        <v>53333.333279999999</v>
      </c>
    </row>
    <row r="11" spans="1:12" ht="15.75" thickBot="1" x14ac:dyDescent="0.3">
      <c r="B11" s="21" t="s">
        <v>31</v>
      </c>
      <c r="C11" s="22"/>
      <c r="D11" s="23"/>
      <c r="E11" s="18" t="s">
        <v>32</v>
      </c>
      <c r="F11" s="44">
        <f>SUM(F7:F10)</f>
        <v>86388.887992100004</v>
      </c>
    </row>
    <row r="12" spans="1:12" ht="15.75" thickBot="1" x14ac:dyDescent="0.3">
      <c r="B12" s="19" t="s">
        <v>32</v>
      </c>
      <c r="C12" s="20" t="s">
        <v>32</v>
      </c>
      <c r="D12" s="20" t="s">
        <v>32</v>
      </c>
      <c r="E12" s="34" t="s">
        <v>32</v>
      </c>
      <c r="F12" s="35"/>
    </row>
    <row r="13" spans="1:12" ht="15.75" thickBot="1" x14ac:dyDescent="0.3">
      <c r="B13" s="21" t="s">
        <v>33</v>
      </c>
      <c r="C13" s="22"/>
      <c r="D13" s="23"/>
      <c r="E13" s="20" t="s">
        <v>32</v>
      </c>
      <c r="F13" s="20" t="s">
        <v>32</v>
      </c>
    </row>
    <row r="14" spans="1:12" ht="15.75" thickBot="1" x14ac:dyDescent="0.3">
      <c r="B14" s="21" t="s">
        <v>34</v>
      </c>
      <c r="C14" s="22"/>
      <c r="D14" s="23"/>
      <c r="E14" s="20" t="s">
        <v>32</v>
      </c>
      <c r="F14" s="42">
        <f>F11</f>
        <v>86388.887992100004</v>
      </c>
    </row>
    <row r="16" spans="1:12" ht="50.25" customHeight="1" x14ac:dyDescent="0.25">
      <c r="B16" s="25"/>
      <c r="C16" s="25"/>
      <c r="D16" s="26"/>
      <c r="E16" s="26"/>
      <c r="F16" s="27"/>
    </row>
    <row r="17" spans="2:6" ht="15.75" x14ac:dyDescent="0.25">
      <c r="B17" s="27"/>
      <c r="C17" s="26"/>
      <c r="D17" s="26"/>
      <c r="E17" s="26"/>
      <c r="F17" s="26"/>
    </row>
    <row r="18" spans="2:6" ht="15.75" x14ac:dyDescent="0.25">
      <c r="B18" s="28"/>
      <c r="C18" s="28"/>
      <c r="D18" s="26"/>
      <c r="E18" s="26"/>
      <c r="F18" s="27"/>
    </row>
  </sheetData>
  <mergeCells count="8">
    <mergeCell ref="B16:C16"/>
    <mergeCell ref="B18:C18"/>
    <mergeCell ref="B3:D3"/>
    <mergeCell ref="D4:E4"/>
    <mergeCell ref="B11:D11"/>
    <mergeCell ref="E12:F12"/>
    <mergeCell ref="B13:D13"/>
    <mergeCell ref="B14:D14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</vt:lpstr>
      <vt:lpstr>Стоимость</vt:lpstr>
      <vt:lpstr>Выход лома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2026-01-18T12:33:16Z</dcterms:modified>
</cp:coreProperties>
</file>