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/>
  <bookViews>
    <workbookView xWindow="-120" yWindow="-120" windowWidth="21840" windowHeight="13740"/>
  </bookViews>
  <sheets>
    <sheet name="Лист1" sheetId="1" r:id="rId1"/>
    <sheet name="реестр оплат" sheetId="2" r:id="rId2"/>
  </sheets>
  <calcPr calcId="144525"/>
</workbook>
</file>

<file path=xl/calcChain.xml><?xml version="1.0" encoding="utf-8"?>
<calcChain xmlns="http://schemas.openxmlformats.org/spreadsheetml/2006/main">
  <c r="M10" i="1" l="1"/>
  <c r="N10" i="1"/>
  <c r="O10" i="1" s="1"/>
  <c r="P10" i="1" s="1"/>
  <c r="Q10" i="1" s="1"/>
  <c r="R10" i="1" s="1"/>
  <c r="S10" i="1" s="1"/>
  <c r="T10" i="1" s="1"/>
  <c r="U10" i="1" s="1"/>
  <c r="V10" i="1" s="1"/>
  <c r="W10" i="1" s="1"/>
  <c r="X10" i="1" s="1"/>
  <c r="L10" i="1"/>
  <c r="K18" i="1" l="1"/>
  <c r="K19" i="1"/>
  <c r="K20" i="1"/>
  <c r="K21" i="1"/>
  <c r="K22" i="1"/>
  <c r="K23" i="1"/>
  <c r="L11" i="1"/>
  <c r="L17" i="1" s="1"/>
  <c r="K17" i="1"/>
  <c r="M11" i="1" l="1"/>
  <c r="L23" i="1"/>
  <c r="L22" i="1"/>
  <c r="L21" i="1"/>
  <c r="L20" i="1"/>
  <c r="L19" i="1"/>
  <c r="L18" i="1"/>
  <c r="O13" i="1"/>
  <c r="E13" i="2"/>
  <c r="K12" i="1"/>
  <c r="G4" i="1"/>
  <c r="G3" i="1"/>
  <c r="G5" i="1"/>
  <c r="M18" i="1" l="1"/>
  <c r="M19" i="1"/>
  <c r="M20" i="1"/>
  <c r="M21" i="1"/>
  <c r="M22" i="1"/>
  <c r="M23" i="1"/>
  <c r="N11" i="1"/>
  <c r="M17" i="1"/>
  <c r="M14" i="1" s="1"/>
  <c r="N17" i="1" l="1"/>
  <c r="N18" i="1"/>
  <c r="N19" i="1"/>
  <c r="N20" i="1"/>
  <c r="N21" i="1"/>
  <c r="N22" i="1"/>
  <c r="N23" i="1"/>
  <c r="O11" i="1"/>
  <c r="L14" i="1"/>
  <c r="K14" i="1" s="1"/>
  <c r="K15" i="1" s="1"/>
  <c r="L12" i="1" s="1"/>
  <c r="L15" i="1" s="1"/>
  <c r="M12" i="1" s="1"/>
  <c r="M15" i="1" s="1"/>
  <c r="N12" i="1" s="1"/>
  <c r="P11" i="1" l="1"/>
  <c r="O18" i="1"/>
  <c r="O19" i="1"/>
  <c r="O20" i="1"/>
  <c r="O21" i="1"/>
  <c r="O22" i="1"/>
  <c r="O23" i="1"/>
  <c r="O17" i="1"/>
  <c r="O14" i="1" s="1"/>
  <c r="N14" i="1"/>
  <c r="N15" i="1" s="1"/>
  <c r="O12" i="1" s="1"/>
  <c r="O15" i="1" l="1"/>
  <c r="P12" i="1" s="1"/>
  <c r="Q11" i="1"/>
  <c r="P17" i="1"/>
  <c r="P18" i="1"/>
  <c r="P19" i="1"/>
  <c r="P20" i="1"/>
  <c r="P21" i="1"/>
  <c r="P22" i="1"/>
  <c r="P23" i="1"/>
  <c r="R11" i="1" l="1"/>
  <c r="Q18" i="1"/>
  <c r="Q19" i="1"/>
  <c r="Q20" i="1"/>
  <c r="Q21" i="1"/>
  <c r="Q22" i="1"/>
  <c r="Q23" i="1"/>
  <c r="Q17" i="1"/>
  <c r="Q14" i="1" s="1"/>
  <c r="P14" i="1"/>
  <c r="P15" i="1" s="1"/>
  <c r="Q12" i="1" s="1"/>
  <c r="Q15" i="1" l="1"/>
  <c r="R12" i="1" s="1"/>
  <c r="S11" i="1"/>
  <c r="R17" i="1"/>
  <c r="R18" i="1"/>
  <c r="R19" i="1"/>
  <c r="R20" i="1"/>
  <c r="R21" i="1"/>
  <c r="R22" i="1"/>
  <c r="R23" i="1"/>
  <c r="T11" i="1" l="1"/>
  <c r="S18" i="1"/>
  <c r="S19" i="1"/>
  <c r="S20" i="1"/>
  <c r="S21" i="1"/>
  <c r="S22" i="1"/>
  <c r="S23" i="1"/>
  <c r="S17" i="1"/>
  <c r="S14" i="1" s="1"/>
  <c r="R14" i="1"/>
  <c r="R15" i="1"/>
  <c r="S12" i="1" s="1"/>
  <c r="S15" i="1" s="1"/>
  <c r="T12" i="1" s="1"/>
  <c r="U11" i="1" l="1"/>
  <c r="T17" i="1"/>
  <c r="T18" i="1"/>
  <c r="T19" i="1"/>
  <c r="T20" i="1"/>
  <c r="T21" i="1"/>
  <c r="T22" i="1"/>
  <c r="T23" i="1"/>
  <c r="V11" i="1" l="1"/>
  <c r="U18" i="1"/>
  <c r="U19" i="1"/>
  <c r="U20" i="1"/>
  <c r="U21" i="1"/>
  <c r="U22" i="1"/>
  <c r="U23" i="1"/>
  <c r="U17" i="1"/>
  <c r="U14" i="1" s="1"/>
  <c r="T14" i="1"/>
  <c r="T15" i="1" s="1"/>
  <c r="U12" i="1" s="1"/>
  <c r="U15" i="1" l="1"/>
  <c r="V12" i="1" s="1"/>
  <c r="W11" i="1"/>
  <c r="V17" i="1"/>
  <c r="V18" i="1"/>
  <c r="V19" i="1"/>
  <c r="V20" i="1"/>
  <c r="V21" i="1"/>
  <c r="V22" i="1"/>
  <c r="V23" i="1"/>
  <c r="X11" i="1" l="1"/>
  <c r="W18" i="1"/>
  <c r="W19" i="1"/>
  <c r="W20" i="1"/>
  <c r="W21" i="1"/>
  <c r="W22" i="1"/>
  <c r="W23" i="1"/>
  <c r="W17" i="1"/>
  <c r="V14" i="1"/>
  <c r="V15" i="1" s="1"/>
  <c r="W12" i="1" s="1"/>
  <c r="W15" i="1" l="1"/>
  <c r="X12" i="1" s="1"/>
  <c r="W14" i="1"/>
  <c r="X17" i="1"/>
  <c r="X18" i="1"/>
  <c r="X19" i="1"/>
  <c r="X20" i="1"/>
  <c r="X21" i="1"/>
  <c r="X22" i="1"/>
  <c r="X23" i="1"/>
  <c r="X14" i="1" l="1"/>
  <c r="X15" i="1" s="1"/>
</calcChain>
</file>

<file path=xl/sharedStrings.xml><?xml version="1.0" encoding="utf-8"?>
<sst xmlns="http://schemas.openxmlformats.org/spreadsheetml/2006/main" count="32" uniqueCount="23">
  <si>
    <t>Входящий остаток</t>
  </si>
  <si>
    <t>Дт</t>
  </si>
  <si>
    <t>Кт</t>
  </si>
  <si>
    <t>Дата платежа</t>
  </si>
  <si>
    <t>Лизинг</t>
  </si>
  <si>
    <t>Остаток на конец периода</t>
  </si>
  <si>
    <t>№2021-09/FL-81037</t>
  </si>
  <si>
    <t>№2021-09/FL-81038</t>
  </si>
  <si>
    <t>№2021-09/FL-81039</t>
  </si>
  <si>
    <t>№2021-09/FL-81040</t>
  </si>
  <si>
    <t>№2021-09/FL-81041</t>
  </si>
  <si>
    <t>№2021-09/FL-81042</t>
  </si>
  <si>
    <t>№2021-10/FL-81363</t>
  </si>
  <si>
    <t>Сумма начисления</t>
  </si>
  <si>
    <t>Текущая дата</t>
  </si>
  <si>
    <t>день</t>
  </si>
  <si>
    <t>месяц</t>
  </si>
  <si>
    <t>год</t>
  </si>
  <si>
    <t>Договор</t>
  </si>
  <si>
    <t>дата платежа</t>
  </si>
  <si>
    <t xml:space="preserve">сумма </t>
  </si>
  <si>
    <t>за какой период</t>
  </si>
  <si>
    <t>обновление через формулу "сегодня"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</si>
</sst>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-* #,##0\ _₽_-;\-* #,##0\ _₽_-;_-* &quot;-&quot;??\ _₽_-;_-@_-"/>
    <numFmt numFmtId="166" formatCode="_-* #,##0_-;\-* #,##0_-;_-* &quot;-&quot;??_-;_-@_-"/>
  </numFmts>
  <fonts count="1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indexed="8"/>
      <name val="Roboto"/>
      <charset val="204"/>
    </font>
    <font>
      <sz val="8"/>
      <color indexed="62"/>
      <name val="Roboto"/>
      <charset val="204"/>
    </font>
    <font>
      <sz val="8"/>
      <name val="Calibri"/>
      <family val="2"/>
    </font>
    <font>
      <sz val="11"/>
      <color theme="1"/>
      <name val="Calibri"/>
      <family val="2"/>
      <charset val="204"/>
      <scheme val="minor"/>
    </font>
    <font>
      <sz val="8"/>
      <color theme="8" tint="-0.499984740745262"/>
      <name val="Roboto"/>
      <charset val="204"/>
    </font>
    <font>
      <sz val="8"/>
      <color theme="1"/>
      <name val="Roboto"/>
      <charset val="204"/>
    </font>
    <font>
      <sz val="8"/>
      <color rgb="FFFF0000"/>
      <name val="Roboto"/>
    </font>
    <font>
      <sz val="8"/>
      <color indexed="8"/>
      <name val="Roboto"/>
    </font>
    <font>
      <sz val="8"/>
      <color rgb="FFFF0000"/>
      <name val="Roboto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23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5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14" fontId="2" fillId="0" borderId="0" xfId="0" applyNumberFormat="1" applyFont="1" applyAlignment="1">
      <alignment horizontal="center"/>
    </xf>
    <xf numFmtId="165" fontId="3" fillId="2" borderId="2" xfId="2" applyNumberFormat="1" applyFont="1" applyFill="1" applyBorder="1"/>
    <xf numFmtId="165" fontId="3" fillId="3" borderId="3" xfId="2" applyNumberFormat="1" applyFont="1" applyFill="1" applyBorder="1"/>
    <xf numFmtId="165" fontId="3" fillId="3" borderId="3" xfId="2" applyNumberFormat="1" applyFont="1" applyFill="1" applyBorder="1" applyAlignment="1">
      <alignment horizontal="right"/>
    </xf>
    <xf numFmtId="165" fontId="3" fillId="3" borderId="1" xfId="2" applyNumberFormat="1" applyFont="1" applyFill="1" applyBorder="1"/>
    <xf numFmtId="165" fontId="3" fillId="3" borderId="1" xfId="2" applyNumberFormat="1" applyFont="1" applyFill="1" applyBorder="1" applyAlignment="1">
      <alignment horizontal="right"/>
    </xf>
    <xf numFmtId="165" fontId="3" fillId="2" borderId="2" xfId="2" applyNumberFormat="1" applyFont="1" applyFill="1" applyBorder="1" applyAlignment="1">
      <alignment horizontal="left"/>
    </xf>
    <xf numFmtId="165" fontId="3" fillId="2" borderId="1" xfId="2" applyNumberFormat="1" applyFont="1" applyFill="1" applyBorder="1" applyAlignment="1">
      <alignment horizontal="right"/>
    </xf>
    <xf numFmtId="166" fontId="2" fillId="0" borderId="0" xfId="2" applyNumberFormat="1" applyFont="1" applyBorder="1" applyAlignment="1"/>
    <xf numFmtId="0" fontId="2" fillId="0" borderId="0" xfId="0" applyFont="1" applyAlignment="1">
      <alignment horizontal="center"/>
    </xf>
    <xf numFmtId="166" fontId="2" fillId="0" borderId="0" xfId="2" applyNumberFormat="1" applyFont="1"/>
    <xf numFmtId="14" fontId="2" fillId="0" borderId="0" xfId="0" applyNumberFormat="1" applyFont="1"/>
    <xf numFmtId="0" fontId="2" fillId="0" borderId="0" xfId="0" applyNumberFormat="1" applyFont="1"/>
    <xf numFmtId="165" fontId="6" fillId="4" borderId="4" xfId="2" applyNumberFormat="1" applyFont="1" applyFill="1" applyBorder="1" applyAlignment="1">
      <alignment horizontal="right"/>
    </xf>
    <xf numFmtId="14" fontId="0" fillId="0" borderId="0" xfId="0" applyNumberFormat="1"/>
    <xf numFmtId="166" fontId="7" fillId="0" borderId="0" xfId="2" applyNumberFormat="1" applyFont="1" applyBorder="1" applyAlignment="1"/>
    <xf numFmtId="17" fontId="0" fillId="0" borderId="0" xfId="0" applyNumberFormat="1"/>
    <xf numFmtId="0" fontId="7" fillId="0" borderId="0" xfId="0" applyFont="1"/>
    <xf numFmtId="0" fontId="2" fillId="0" borderId="0" xfId="0" quotePrefix="1" applyFont="1"/>
    <xf numFmtId="165" fontId="8" fillId="5" borderId="1" xfId="2" applyNumberFormat="1" applyFont="1" applyFill="1" applyBorder="1"/>
    <xf numFmtId="166" fontId="0" fillId="0" borderId="0" xfId="0" applyNumberFormat="1"/>
    <xf numFmtId="0" fontId="9" fillId="0" borderId="0" xfId="0" applyFont="1"/>
    <xf numFmtId="0" fontId="10" fillId="0" borderId="0" xfId="0" quotePrefix="1" applyFont="1"/>
    <xf numFmtId="0" fontId="10" fillId="0" borderId="0" xfId="0" applyFont="1"/>
  </cellXfs>
  <cellStyles count="3">
    <cellStyle name="Normal 2 2 3 14 2 2 2" xfId="1"/>
    <cellStyle name="Обычный" xfId="0" builtinId="0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X26"/>
  <sheetViews>
    <sheetView tabSelected="1" topLeftCell="G1" workbookViewId="0">
      <selection activeCell="L10" sqref="L10"/>
    </sheetView>
  </sheetViews>
  <sheetFormatPr defaultRowHeight="11.25" outlineLevelRow="1" outlineLevelCol="1"/>
  <cols>
    <col min="1" max="2" width="9.140625" style="1"/>
    <col min="3" max="3" width="9.42578125" style="1" bestFit="1" customWidth="1"/>
    <col min="4" max="4" width="9.140625" style="1"/>
    <col min="5" max="5" width="22" style="1" bestFit="1" customWidth="1"/>
    <col min="6" max="6" width="23.7109375" style="1" bestFit="1" customWidth="1"/>
    <col min="7" max="8" width="17.28515625" style="1" customWidth="1" outlineLevel="1"/>
    <col min="9" max="10" width="9.140625" style="1" outlineLevel="1"/>
    <col min="11" max="12" width="11" style="1" bestFit="1" customWidth="1" outlineLevel="1"/>
    <col min="13" max="19" width="12.7109375" style="1" bestFit="1" customWidth="1"/>
    <col min="20" max="24" width="13.85546875" style="1" bestFit="1" customWidth="1"/>
    <col min="25" max="16384" width="9.140625" style="1"/>
  </cols>
  <sheetData>
    <row r="2" spans="3:24">
      <c r="F2" s="1" t="s">
        <v>14</v>
      </c>
      <c r="G2" s="2">
        <v>46137</v>
      </c>
      <c r="H2" s="23" t="s">
        <v>22</v>
      </c>
    </row>
    <row r="3" spans="3:24">
      <c r="E3" s="2"/>
      <c r="F3" s="1" t="s">
        <v>15</v>
      </c>
      <c r="G3" s="11">
        <f>DAY(G2)</f>
        <v>25</v>
      </c>
    </row>
    <row r="4" spans="3:24">
      <c r="E4" s="2"/>
      <c r="F4" s="1" t="s">
        <v>16</v>
      </c>
      <c r="G4" s="11">
        <f>MONTH(G2)</f>
        <v>4</v>
      </c>
    </row>
    <row r="5" spans="3:24">
      <c r="F5" s="1" t="s">
        <v>17</v>
      </c>
      <c r="G5" s="11">
        <f>YEAR(G2)</f>
        <v>2026</v>
      </c>
    </row>
    <row r="10" spans="3:24">
      <c r="K10" s="19">
        <v>11</v>
      </c>
      <c r="L10" s="25">
        <f>IF(K10=12,1,K10+1)</f>
        <v>12</v>
      </c>
      <c r="M10" s="25">
        <f t="shared" ref="M10:X10" si="0">IF(L10=12,1,L10+1)</f>
        <v>1</v>
      </c>
      <c r="N10" s="25">
        <f t="shared" si="0"/>
        <v>2</v>
      </c>
      <c r="O10" s="25">
        <f t="shared" si="0"/>
        <v>3</v>
      </c>
      <c r="P10" s="25">
        <f t="shared" si="0"/>
        <v>4</v>
      </c>
      <c r="Q10" s="25">
        <f t="shared" si="0"/>
        <v>5</v>
      </c>
      <c r="R10" s="25">
        <f t="shared" si="0"/>
        <v>6</v>
      </c>
      <c r="S10" s="25">
        <f t="shared" si="0"/>
        <v>7</v>
      </c>
      <c r="T10" s="25">
        <f t="shared" si="0"/>
        <v>8</v>
      </c>
      <c r="U10" s="25">
        <f t="shared" si="0"/>
        <v>9</v>
      </c>
      <c r="V10" s="25">
        <f t="shared" si="0"/>
        <v>10</v>
      </c>
      <c r="W10" s="25">
        <f t="shared" si="0"/>
        <v>11</v>
      </c>
      <c r="X10" s="25">
        <f t="shared" si="0"/>
        <v>12</v>
      </c>
    </row>
    <row r="11" spans="3:24">
      <c r="K11" s="20">
        <v>2025</v>
      </c>
      <c r="L11" s="24">
        <f>IF(L10-1,K11,K11+1)</f>
        <v>2025</v>
      </c>
      <c r="M11" s="24">
        <f t="shared" ref="M11:X11" si="1">IF(M10-1,L11,L11+1)</f>
        <v>2026</v>
      </c>
      <c r="N11" s="24">
        <f t="shared" si="1"/>
        <v>2026</v>
      </c>
      <c r="O11" s="24">
        <f t="shared" si="1"/>
        <v>2026</v>
      </c>
      <c r="P11" s="24">
        <f t="shared" si="1"/>
        <v>2026</v>
      </c>
      <c r="Q11" s="24">
        <f t="shared" si="1"/>
        <v>2026</v>
      </c>
      <c r="R11" s="24">
        <f t="shared" si="1"/>
        <v>2026</v>
      </c>
      <c r="S11" s="24">
        <f t="shared" si="1"/>
        <v>2026</v>
      </c>
      <c r="T11" s="24">
        <f t="shared" si="1"/>
        <v>2026</v>
      </c>
      <c r="U11" s="24">
        <f t="shared" si="1"/>
        <v>2026</v>
      </c>
      <c r="V11" s="24">
        <f t="shared" si="1"/>
        <v>2026</v>
      </c>
      <c r="W11" s="24">
        <f t="shared" si="1"/>
        <v>2026</v>
      </c>
      <c r="X11" s="24">
        <f t="shared" si="1"/>
        <v>2026</v>
      </c>
    </row>
    <row r="12" spans="3:24">
      <c r="C12" s="3">
        <v>1</v>
      </c>
      <c r="D12" s="3"/>
      <c r="E12" s="3"/>
      <c r="F12" s="3" t="s">
        <v>0</v>
      </c>
      <c r="G12" s="3" t="s">
        <v>3</v>
      </c>
      <c r="H12" s="3" t="s">
        <v>13</v>
      </c>
      <c r="I12" s="3"/>
      <c r="J12" s="3"/>
      <c r="K12" s="3">
        <f t="shared" ref="K12:X12" si="2">J15</f>
        <v>0</v>
      </c>
      <c r="L12" s="3">
        <f t="shared" si="2"/>
        <v>13369609.390000002</v>
      </c>
      <c r="M12" s="3">
        <f t="shared" si="2"/>
        <v>26739218.780000005</v>
      </c>
      <c r="N12" s="3">
        <f t="shared" si="2"/>
        <v>40108828.170000009</v>
      </c>
      <c r="O12" s="3">
        <f t="shared" si="2"/>
        <v>53478437.56000001</v>
      </c>
      <c r="P12" s="3">
        <f t="shared" si="2"/>
        <v>56908469.140000008</v>
      </c>
      <c r="Q12" s="3">
        <f t="shared" si="2"/>
        <v>57055962.020000011</v>
      </c>
      <c r="R12" s="3">
        <f t="shared" si="2"/>
        <v>57055962.020000011</v>
      </c>
      <c r="S12" s="3">
        <f t="shared" si="2"/>
        <v>57055962.020000011</v>
      </c>
      <c r="T12" s="3">
        <f t="shared" si="2"/>
        <v>57055962.020000011</v>
      </c>
      <c r="U12" s="3">
        <f t="shared" si="2"/>
        <v>57055962.020000011</v>
      </c>
      <c r="V12" s="3">
        <f t="shared" si="2"/>
        <v>57055962.020000011</v>
      </c>
      <c r="W12" s="3">
        <f t="shared" si="2"/>
        <v>57055962.020000011</v>
      </c>
      <c r="X12" s="3">
        <f t="shared" si="2"/>
        <v>57055962.020000011</v>
      </c>
    </row>
    <row r="13" spans="3:24">
      <c r="C13" s="4"/>
      <c r="D13" s="4"/>
      <c r="E13" s="4"/>
      <c r="F13" s="5" t="s">
        <v>1</v>
      </c>
      <c r="G13" s="5"/>
      <c r="H13" s="5"/>
      <c r="I13" s="5"/>
      <c r="J13" s="5"/>
      <c r="K13" s="5"/>
      <c r="L13" s="5"/>
      <c r="M13" s="4"/>
      <c r="N13" s="4"/>
      <c r="O13" s="21">
        <f>'реестр оплат'!E13</f>
        <v>9939577.8100000005</v>
      </c>
      <c r="P13" s="4"/>
      <c r="Q13" s="4"/>
      <c r="R13" s="4"/>
      <c r="S13" s="4"/>
      <c r="T13" s="4"/>
      <c r="U13" s="4"/>
      <c r="V13" s="4"/>
      <c r="W13" s="4"/>
      <c r="X13" s="4"/>
    </row>
    <row r="14" spans="3:24">
      <c r="C14" s="6"/>
      <c r="D14" s="6"/>
      <c r="E14" s="6"/>
      <c r="F14" s="7" t="s">
        <v>2</v>
      </c>
      <c r="G14" s="7"/>
      <c r="H14" s="7"/>
      <c r="I14" s="7"/>
      <c r="J14" s="7"/>
      <c r="K14" s="21">
        <f>L14</f>
        <v>13369609.390000002</v>
      </c>
      <c r="L14" s="21">
        <f>M14</f>
        <v>13369609.390000002</v>
      </c>
      <c r="M14" s="6">
        <f>SUM(M17:M23)</f>
        <v>13369609.390000002</v>
      </c>
      <c r="N14" s="6">
        <f t="shared" ref="N14:X14" si="3">SUM(N17:N23)</f>
        <v>13369609.390000002</v>
      </c>
      <c r="O14" s="6">
        <f t="shared" si="3"/>
        <v>13369609.390000002</v>
      </c>
      <c r="P14" s="6">
        <f t="shared" si="3"/>
        <v>147492.88</v>
      </c>
      <c r="Q14" s="6">
        <f t="shared" si="3"/>
        <v>0</v>
      </c>
      <c r="R14" s="6">
        <f t="shared" si="3"/>
        <v>0</v>
      </c>
      <c r="S14" s="6">
        <f t="shared" si="3"/>
        <v>0</v>
      </c>
      <c r="T14" s="6">
        <f t="shared" si="3"/>
        <v>0</v>
      </c>
      <c r="U14" s="6">
        <f t="shared" si="3"/>
        <v>0</v>
      </c>
      <c r="V14" s="6">
        <f t="shared" si="3"/>
        <v>0</v>
      </c>
      <c r="W14" s="6">
        <f t="shared" si="3"/>
        <v>0</v>
      </c>
      <c r="X14" s="6">
        <f t="shared" si="3"/>
        <v>0</v>
      </c>
    </row>
    <row r="15" spans="3:24">
      <c r="C15" s="3"/>
      <c r="D15" s="3" t="s">
        <v>4</v>
      </c>
      <c r="E15" s="3"/>
      <c r="F15" s="8" t="s">
        <v>5</v>
      </c>
      <c r="G15" s="8"/>
      <c r="H15" s="3"/>
      <c r="I15" s="3"/>
      <c r="J15" s="3"/>
      <c r="K15" s="3">
        <f>K12-K13+K14</f>
        <v>13369609.390000002</v>
      </c>
      <c r="L15" s="3">
        <f>L12-L13+L14</f>
        <v>26739218.780000005</v>
      </c>
      <c r="M15" s="3">
        <f>M12-M13+M14</f>
        <v>40108828.170000009</v>
      </c>
      <c r="N15" s="3">
        <f t="shared" ref="N15:X15" si="4">N12-N13+N14</f>
        <v>53478437.56000001</v>
      </c>
      <c r="O15" s="3">
        <f t="shared" si="4"/>
        <v>56908469.140000008</v>
      </c>
      <c r="P15" s="3">
        <f t="shared" si="4"/>
        <v>57055962.020000011</v>
      </c>
      <c r="Q15" s="3">
        <f t="shared" si="4"/>
        <v>57055962.020000011</v>
      </c>
      <c r="R15" s="3">
        <f t="shared" si="4"/>
        <v>57055962.020000011</v>
      </c>
      <c r="S15" s="3">
        <f t="shared" si="4"/>
        <v>57055962.020000011</v>
      </c>
      <c r="T15" s="3">
        <f t="shared" si="4"/>
        <v>57055962.020000011</v>
      </c>
      <c r="U15" s="3">
        <f t="shared" si="4"/>
        <v>57055962.020000011</v>
      </c>
      <c r="V15" s="3">
        <f t="shared" si="4"/>
        <v>57055962.020000011</v>
      </c>
      <c r="W15" s="3">
        <f t="shared" si="4"/>
        <v>57055962.020000011</v>
      </c>
      <c r="X15" s="3">
        <f t="shared" si="4"/>
        <v>57055962.020000011</v>
      </c>
    </row>
    <row r="17" spans="6:24" outlineLevel="1">
      <c r="F17" s="9" t="s">
        <v>6</v>
      </c>
      <c r="G17" s="1">
        <v>26</v>
      </c>
      <c r="H17" s="10">
        <v>3035168.22</v>
      </c>
      <c r="K17" s="12">
        <f>(DATE(K$11,K$10,$G17)&lt;$G$2)*$H17</f>
        <v>3035168.22</v>
      </c>
      <c r="L17" s="12">
        <f t="shared" ref="L17:X23" si="5">(DATE(L$11,L$10,$G17)&lt;$G$2)*$H17</f>
        <v>3035168.22</v>
      </c>
      <c r="M17" s="12">
        <f t="shared" si="5"/>
        <v>3035168.22</v>
      </c>
      <c r="N17" s="12">
        <f t="shared" si="5"/>
        <v>3035168.22</v>
      </c>
      <c r="O17" s="12">
        <f t="shared" si="5"/>
        <v>3035168.22</v>
      </c>
      <c r="P17" s="12">
        <f t="shared" si="5"/>
        <v>0</v>
      </c>
      <c r="Q17" s="12">
        <f t="shared" si="5"/>
        <v>0</v>
      </c>
      <c r="R17" s="12">
        <f t="shared" si="5"/>
        <v>0</v>
      </c>
      <c r="S17" s="12">
        <f t="shared" si="5"/>
        <v>0</v>
      </c>
      <c r="T17" s="12">
        <f t="shared" si="5"/>
        <v>0</v>
      </c>
      <c r="U17" s="12">
        <f t="shared" si="5"/>
        <v>0</v>
      </c>
      <c r="V17" s="12">
        <f t="shared" si="5"/>
        <v>0</v>
      </c>
      <c r="W17" s="12">
        <f t="shared" si="5"/>
        <v>0</v>
      </c>
      <c r="X17" s="12">
        <f t="shared" si="5"/>
        <v>0</v>
      </c>
    </row>
    <row r="18" spans="6:24" outlineLevel="1">
      <c r="F18" s="9" t="s">
        <v>7</v>
      </c>
      <c r="G18" s="1">
        <v>26</v>
      </c>
      <c r="H18" s="10">
        <v>2138667.56</v>
      </c>
      <c r="K18" s="12">
        <f t="shared" ref="K18:K23" si="6">(DATE(K$11,K$10,$G18)&lt;$G$2)*$H18</f>
        <v>2138667.56</v>
      </c>
      <c r="L18" s="12">
        <f t="shared" si="5"/>
        <v>2138667.56</v>
      </c>
      <c r="M18" s="12">
        <f t="shared" si="5"/>
        <v>2138667.56</v>
      </c>
      <c r="N18" s="12">
        <f t="shared" si="5"/>
        <v>2138667.56</v>
      </c>
      <c r="O18" s="12">
        <f t="shared" si="5"/>
        <v>2138667.56</v>
      </c>
      <c r="P18" s="12">
        <f t="shared" si="5"/>
        <v>0</v>
      </c>
      <c r="Q18" s="12">
        <f t="shared" si="5"/>
        <v>0</v>
      </c>
      <c r="R18" s="12">
        <f t="shared" si="5"/>
        <v>0</v>
      </c>
      <c r="S18" s="12">
        <f t="shared" si="5"/>
        <v>0</v>
      </c>
      <c r="T18" s="12">
        <f t="shared" si="5"/>
        <v>0</v>
      </c>
      <c r="U18" s="12">
        <f t="shared" si="5"/>
        <v>0</v>
      </c>
      <c r="V18" s="12">
        <f t="shared" si="5"/>
        <v>0</v>
      </c>
      <c r="W18" s="12">
        <f t="shared" si="5"/>
        <v>0</v>
      </c>
      <c r="X18" s="12">
        <f t="shared" si="5"/>
        <v>0</v>
      </c>
    </row>
    <row r="19" spans="6:24" outlineLevel="1">
      <c r="F19" s="9" t="s">
        <v>8</v>
      </c>
      <c r="G19" s="1">
        <v>26</v>
      </c>
      <c r="H19" s="10">
        <v>2163872.36</v>
      </c>
      <c r="K19" s="12">
        <f t="shared" si="6"/>
        <v>2163872.36</v>
      </c>
      <c r="L19" s="12">
        <f t="shared" si="5"/>
        <v>2163872.36</v>
      </c>
      <c r="M19" s="12">
        <f t="shared" si="5"/>
        <v>2163872.36</v>
      </c>
      <c r="N19" s="12">
        <f t="shared" si="5"/>
        <v>2163872.36</v>
      </c>
      <c r="O19" s="12">
        <f t="shared" si="5"/>
        <v>2163872.36</v>
      </c>
      <c r="P19" s="12">
        <f t="shared" si="5"/>
        <v>0</v>
      </c>
      <c r="Q19" s="12">
        <f t="shared" si="5"/>
        <v>0</v>
      </c>
      <c r="R19" s="12">
        <f t="shared" si="5"/>
        <v>0</v>
      </c>
      <c r="S19" s="12">
        <f t="shared" si="5"/>
        <v>0</v>
      </c>
      <c r="T19" s="12">
        <f t="shared" si="5"/>
        <v>0</v>
      </c>
      <c r="U19" s="12">
        <f t="shared" si="5"/>
        <v>0</v>
      </c>
      <c r="V19" s="12">
        <f t="shared" si="5"/>
        <v>0</v>
      </c>
      <c r="W19" s="12">
        <f t="shared" si="5"/>
        <v>0</v>
      </c>
      <c r="X19" s="12">
        <f t="shared" si="5"/>
        <v>0</v>
      </c>
    </row>
    <row r="20" spans="6:24" outlineLevel="1">
      <c r="F20" s="9" t="s">
        <v>9</v>
      </c>
      <c r="G20" s="1">
        <v>26</v>
      </c>
      <c r="H20" s="10">
        <v>3939577.81</v>
      </c>
      <c r="K20" s="12">
        <f t="shared" si="6"/>
        <v>3939577.81</v>
      </c>
      <c r="L20" s="12">
        <f t="shared" si="5"/>
        <v>3939577.81</v>
      </c>
      <c r="M20" s="12">
        <f t="shared" si="5"/>
        <v>3939577.81</v>
      </c>
      <c r="N20" s="12">
        <f t="shared" si="5"/>
        <v>3939577.81</v>
      </c>
      <c r="O20" s="12">
        <f t="shared" si="5"/>
        <v>3939577.81</v>
      </c>
      <c r="P20" s="12">
        <f t="shared" si="5"/>
        <v>0</v>
      </c>
      <c r="Q20" s="12">
        <f t="shared" si="5"/>
        <v>0</v>
      </c>
      <c r="R20" s="12">
        <f t="shared" si="5"/>
        <v>0</v>
      </c>
      <c r="S20" s="12">
        <f t="shared" si="5"/>
        <v>0</v>
      </c>
      <c r="T20" s="12">
        <f t="shared" si="5"/>
        <v>0</v>
      </c>
      <c r="U20" s="12">
        <f t="shared" si="5"/>
        <v>0</v>
      </c>
      <c r="V20" s="12">
        <f t="shared" si="5"/>
        <v>0</v>
      </c>
      <c r="W20" s="12">
        <f t="shared" si="5"/>
        <v>0</v>
      </c>
      <c r="X20" s="12">
        <f t="shared" si="5"/>
        <v>0</v>
      </c>
    </row>
    <row r="21" spans="6:24" outlineLevel="1">
      <c r="F21" s="9" t="s">
        <v>10</v>
      </c>
      <c r="G21" s="1">
        <v>26</v>
      </c>
      <c r="H21" s="10">
        <v>973315.4</v>
      </c>
      <c r="K21" s="12">
        <f t="shared" si="6"/>
        <v>973315.4</v>
      </c>
      <c r="L21" s="12">
        <f t="shared" si="5"/>
        <v>973315.4</v>
      </c>
      <c r="M21" s="12">
        <f t="shared" si="5"/>
        <v>973315.4</v>
      </c>
      <c r="N21" s="12">
        <f t="shared" si="5"/>
        <v>973315.4</v>
      </c>
      <c r="O21" s="12">
        <f t="shared" si="5"/>
        <v>973315.4</v>
      </c>
      <c r="P21" s="12">
        <f t="shared" si="5"/>
        <v>0</v>
      </c>
      <c r="Q21" s="12">
        <f t="shared" si="5"/>
        <v>0</v>
      </c>
      <c r="R21" s="12">
        <f t="shared" si="5"/>
        <v>0</v>
      </c>
      <c r="S21" s="12">
        <f t="shared" si="5"/>
        <v>0</v>
      </c>
      <c r="T21" s="12">
        <f t="shared" si="5"/>
        <v>0</v>
      </c>
      <c r="U21" s="12">
        <f t="shared" si="5"/>
        <v>0</v>
      </c>
      <c r="V21" s="12">
        <f t="shared" si="5"/>
        <v>0</v>
      </c>
      <c r="W21" s="12">
        <f t="shared" si="5"/>
        <v>0</v>
      </c>
      <c r="X21" s="12">
        <f t="shared" si="5"/>
        <v>0</v>
      </c>
    </row>
    <row r="22" spans="6:24" outlineLevel="1">
      <c r="F22" s="9" t="s">
        <v>11</v>
      </c>
      <c r="G22" s="1">
        <v>26</v>
      </c>
      <c r="H22" s="10">
        <v>971515.16</v>
      </c>
      <c r="K22" s="12">
        <f t="shared" si="6"/>
        <v>971515.16</v>
      </c>
      <c r="L22" s="12">
        <f t="shared" si="5"/>
        <v>971515.16</v>
      </c>
      <c r="M22" s="12">
        <f t="shared" si="5"/>
        <v>971515.16</v>
      </c>
      <c r="N22" s="12">
        <f t="shared" si="5"/>
        <v>971515.16</v>
      </c>
      <c r="O22" s="12">
        <f t="shared" si="5"/>
        <v>971515.16</v>
      </c>
      <c r="P22" s="12">
        <f t="shared" si="5"/>
        <v>0</v>
      </c>
      <c r="Q22" s="12">
        <f t="shared" si="5"/>
        <v>0</v>
      </c>
      <c r="R22" s="12">
        <f t="shared" si="5"/>
        <v>0</v>
      </c>
      <c r="S22" s="12">
        <f t="shared" si="5"/>
        <v>0</v>
      </c>
      <c r="T22" s="12">
        <f t="shared" si="5"/>
        <v>0</v>
      </c>
      <c r="U22" s="12">
        <f t="shared" si="5"/>
        <v>0</v>
      </c>
      <c r="V22" s="12">
        <f t="shared" si="5"/>
        <v>0</v>
      </c>
      <c r="W22" s="12">
        <f t="shared" si="5"/>
        <v>0</v>
      </c>
      <c r="X22" s="12">
        <f t="shared" si="5"/>
        <v>0</v>
      </c>
    </row>
    <row r="23" spans="6:24" outlineLevel="1">
      <c r="F23" s="9" t="s">
        <v>12</v>
      </c>
      <c r="G23" s="1">
        <v>17</v>
      </c>
      <c r="H23" s="10">
        <v>147492.88</v>
      </c>
      <c r="K23" s="12">
        <f t="shared" si="6"/>
        <v>147492.88</v>
      </c>
      <c r="L23" s="12">
        <f t="shared" si="5"/>
        <v>147492.88</v>
      </c>
      <c r="M23" s="12">
        <f t="shared" si="5"/>
        <v>147492.88</v>
      </c>
      <c r="N23" s="12">
        <f t="shared" si="5"/>
        <v>147492.88</v>
      </c>
      <c r="O23" s="12">
        <f t="shared" si="5"/>
        <v>147492.88</v>
      </c>
      <c r="P23" s="12">
        <f t="shared" si="5"/>
        <v>147492.88</v>
      </c>
      <c r="Q23" s="12">
        <f t="shared" si="5"/>
        <v>0</v>
      </c>
      <c r="R23" s="12">
        <f t="shared" si="5"/>
        <v>0</v>
      </c>
      <c r="S23" s="12">
        <f t="shared" si="5"/>
        <v>0</v>
      </c>
      <c r="T23" s="12">
        <f t="shared" si="5"/>
        <v>0</v>
      </c>
      <c r="U23" s="12">
        <f t="shared" si="5"/>
        <v>0</v>
      </c>
      <c r="V23" s="12">
        <f t="shared" si="5"/>
        <v>0</v>
      </c>
      <c r="W23" s="12">
        <f t="shared" si="5"/>
        <v>0</v>
      </c>
      <c r="X23" s="12">
        <f t="shared" si="5"/>
        <v>0</v>
      </c>
    </row>
    <row r="24" spans="6:24" outlineLevel="1"/>
    <row r="26" spans="6:24">
      <c r="M26" s="14"/>
      <c r="N26" s="13"/>
      <c r="O26" s="13"/>
      <c r="P26" s="13"/>
      <c r="Q26" s="13"/>
    </row>
  </sheetData>
  <phoneticPr fontId="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H13"/>
  <sheetViews>
    <sheetView workbookViewId="0">
      <selection activeCell="F5" sqref="F5"/>
    </sheetView>
  </sheetViews>
  <sheetFormatPr defaultRowHeight="15"/>
  <cols>
    <col min="3" max="3" width="16.28515625" bestFit="1" customWidth="1"/>
    <col min="4" max="4" width="13.28515625" bestFit="1" customWidth="1"/>
    <col min="5" max="5" width="10.28515625" bestFit="1" customWidth="1"/>
    <col min="6" max="6" width="16" bestFit="1" customWidth="1"/>
  </cols>
  <sheetData>
    <row r="4" spans="3:8">
      <c r="C4" t="s">
        <v>18</v>
      </c>
      <c r="D4" t="s">
        <v>19</v>
      </c>
      <c r="E4" t="s">
        <v>20</v>
      </c>
      <c r="F4" t="s">
        <v>21</v>
      </c>
      <c r="G4" t="s">
        <v>16</v>
      </c>
      <c r="H4" t="s">
        <v>17</v>
      </c>
    </row>
    <row r="5" spans="3:8">
      <c r="C5" s="15" t="s">
        <v>6</v>
      </c>
      <c r="D5" s="16">
        <v>46105</v>
      </c>
      <c r="E5" s="17">
        <v>1000000</v>
      </c>
      <c r="F5" s="18">
        <v>45962</v>
      </c>
    </row>
    <row r="6" spans="3:8">
      <c r="C6" s="15" t="s">
        <v>7</v>
      </c>
      <c r="D6" s="16">
        <v>46105</v>
      </c>
      <c r="E6" s="17">
        <v>1000000</v>
      </c>
      <c r="F6" s="18">
        <v>45962</v>
      </c>
    </row>
    <row r="7" spans="3:8">
      <c r="C7" s="15" t="s">
        <v>8</v>
      </c>
      <c r="D7" s="16">
        <v>46105</v>
      </c>
      <c r="E7" s="17">
        <v>1000000</v>
      </c>
      <c r="F7" s="18">
        <v>45962</v>
      </c>
    </row>
    <row r="8" spans="3:8">
      <c r="C8" s="15" t="s">
        <v>9</v>
      </c>
      <c r="D8" s="16">
        <v>46105</v>
      </c>
      <c r="E8" s="17">
        <v>3939577.81</v>
      </c>
      <c r="F8" s="18">
        <v>45962</v>
      </c>
    </row>
    <row r="9" spans="3:8">
      <c r="C9" s="15" t="s">
        <v>10</v>
      </c>
      <c r="D9" s="16">
        <v>46105</v>
      </c>
      <c r="E9" s="17">
        <v>1000000</v>
      </c>
      <c r="F9" s="18">
        <v>45962</v>
      </c>
    </row>
    <row r="10" spans="3:8">
      <c r="C10" s="15" t="s">
        <v>11</v>
      </c>
      <c r="D10" s="16">
        <v>46105</v>
      </c>
      <c r="E10" s="17">
        <v>1000000</v>
      </c>
      <c r="F10" s="18">
        <v>45962</v>
      </c>
    </row>
    <row r="11" spans="3:8">
      <c r="C11" s="15" t="s">
        <v>12</v>
      </c>
      <c r="D11" s="16">
        <v>46105</v>
      </c>
      <c r="E11" s="17">
        <v>1000000</v>
      </c>
      <c r="F11" s="18">
        <v>45962</v>
      </c>
    </row>
    <row r="13" spans="3:8">
      <c r="E13" s="22">
        <f>SUM(E5:E12)</f>
        <v>9939577.8100000005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реестр оплат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2026-03-25T09:48:10Z</dcterms:modified>
</cp:coreProperties>
</file>