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0515" activeTab="1"/>
  </bookViews>
  <sheets>
    <sheet name="состав" sheetId="1" r:id="rId1"/>
    <sheet name="список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H4" i="2"/>
  <c r="I4" i="2"/>
  <c r="G5" i="2"/>
  <c r="H5" i="2"/>
  <c r="I5" i="2"/>
  <c r="G6" i="2"/>
  <c r="H6" i="2"/>
  <c r="I6" i="2"/>
  <c r="G7" i="2"/>
  <c r="H7" i="2"/>
  <c r="I7" i="2"/>
  <c r="G8" i="2"/>
  <c r="H8" i="2"/>
  <c r="I8" i="2"/>
  <c r="G9" i="2"/>
  <c r="H9" i="2"/>
  <c r="I9" i="2"/>
  <c r="G10" i="2"/>
  <c r="H10" i="2"/>
  <c r="I10" i="2"/>
  <c r="G11" i="2"/>
  <c r="H11" i="2"/>
  <c r="I11" i="2"/>
  <c r="H3" i="2"/>
  <c r="I3" i="2"/>
  <c r="G12" i="2" l="1"/>
  <c r="H12" i="2"/>
  <c r="I12" i="2"/>
  <c r="G13" i="2"/>
  <c r="H13" i="2"/>
  <c r="I13" i="2"/>
  <c r="F4" i="2"/>
  <c r="E5" i="2" l="1"/>
  <c r="E3" i="2"/>
  <c r="E10" i="2"/>
  <c r="E11" i="2"/>
  <c r="E12" i="2"/>
  <c r="E13" i="2"/>
  <c r="E7" i="2"/>
  <c r="E9" i="2"/>
  <c r="E8" i="2"/>
  <c r="C5" i="2" l="1"/>
  <c r="C8" i="2"/>
  <c r="C9" i="2"/>
  <c r="C10" i="2"/>
  <c r="C12" i="2"/>
  <c r="C13" i="2"/>
  <c r="C3" i="2"/>
  <c r="F11" i="2"/>
  <c r="F7" i="2"/>
  <c r="D11" i="2"/>
  <c r="D7" i="2"/>
  <c r="C7" i="2" s="1"/>
  <c r="D6" i="2"/>
  <c r="C6" i="2" s="1"/>
  <c r="D4" i="2"/>
  <c r="C4" i="2" s="1"/>
  <c r="D35" i="1"/>
  <c r="D36" i="1"/>
  <c r="D37" i="1"/>
  <c r="D38" i="1"/>
  <c r="D39" i="1"/>
  <c r="D40" i="1"/>
  <c r="D41" i="1"/>
  <c r="D42" i="1"/>
  <c r="D43" i="1"/>
  <c r="D34" i="1"/>
  <c r="C33" i="1"/>
  <c r="C11" i="2" l="1"/>
</calcChain>
</file>

<file path=xl/sharedStrings.xml><?xml version="1.0" encoding="utf-8"?>
<sst xmlns="http://schemas.openxmlformats.org/spreadsheetml/2006/main" count="68" uniqueCount="20">
  <si>
    <t>КАРТОФЕЛЬ СЫРЬЕ ВЕС</t>
  </si>
  <si>
    <t>МАСЛО РАСТ СЫРЬЕ Л</t>
  </si>
  <si>
    <t>СОЛЬ СЫРЬЕ ВЕС</t>
  </si>
  <si>
    <t>кг</t>
  </si>
  <si>
    <t>итого</t>
  </si>
  <si>
    <t>блюдо</t>
  </si>
  <si>
    <t>МОРКОВЬ СЫРЬЕ ВЕС</t>
  </si>
  <si>
    <t>ПЕРЕЦ КРАС СЫРЬЕ ВЕС</t>
  </si>
  <si>
    <t>ЧЕСНОК СЫРЬЕ ВЕС</t>
  </si>
  <si>
    <t>УКСУС СЫРЬЕ ВЕС</t>
  </si>
  <si>
    <t>САХАР ПЕСОК СЫРЬЕ ВЕС</t>
  </si>
  <si>
    <t>АДЖИКА СЫРЬЕ ВЕС</t>
  </si>
  <si>
    <t>КОРИАНДР СЫРЬЕ ВЕС</t>
  </si>
  <si>
    <t>НАЧИНКА КАРТОШКА ВЕС</t>
  </si>
  <si>
    <t>ЛУК РЕПЧАТЫЙ СЫРЬЕ ВЕС</t>
  </si>
  <si>
    <t>сырье / выход порции в кг</t>
  </si>
  <si>
    <t>САЛАТ МОРКОВЬ ОСТРАЯ ВЕС</t>
  </si>
  <si>
    <t>КАРТОФЕЛЬ ПАЙ</t>
  </si>
  <si>
    <t>сырье / остаток в кг</t>
  </si>
  <si>
    <t>ЕИ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</si>
</sst>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sz val="11"/>
      <color rgb="FF0A0A0A"/>
      <name val="Courier New"/>
      <family val="3"/>
      <charset val="204"/>
    </font>
    <font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/>
    <xf numFmtId="164" fontId="2" fillId="0" borderId="1" xfId="0" applyNumberFormat="1" applyFont="1" applyBorder="1"/>
    <xf numFmtId="1" fontId="2" fillId="0" borderId="1" xfId="0" applyNumberFormat="1" applyFont="1" applyBorder="1"/>
    <xf numFmtId="0" fontId="2" fillId="0" borderId="1" xfId="0" applyFont="1" applyBorder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3"/>
  <sheetViews>
    <sheetView workbookViewId="0">
      <selection activeCell="H6" sqref="H6"/>
    </sheetView>
  </sheetViews>
  <sheetFormatPr defaultRowHeight="15" x14ac:dyDescent="0.25"/>
  <cols>
    <col min="1" max="1" width="29.140625" customWidth="1"/>
    <col min="2" max="2" width="5" customWidth="1"/>
    <col min="3" max="13" width="13.5703125" customWidth="1"/>
    <col min="16" max="16" width="28.7109375" customWidth="1"/>
    <col min="21" max="21" width="17" customWidth="1"/>
    <col min="22" max="22" width="20.28515625" customWidth="1"/>
    <col min="23" max="23" width="13.85546875" customWidth="1"/>
  </cols>
  <sheetData>
    <row r="1" spans="1:19" s="2" customFormat="1" ht="49.5" customHeight="1" x14ac:dyDescent="0.25">
      <c r="A1" s="1" t="s">
        <v>5</v>
      </c>
      <c r="B1" s="2" t="s">
        <v>19</v>
      </c>
      <c r="C1" s="5" t="s">
        <v>13</v>
      </c>
      <c r="D1" s="5" t="s">
        <v>16</v>
      </c>
      <c r="E1" s="5" t="s">
        <v>17</v>
      </c>
      <c r="F1" s="5"/>
      <c r="G1" s="5"/>
      <c r="H1" s="5"/>
      <c r="I1" s="5"/>
      <c r="J1" s="5"/>
      <c r="K1" s="5"/>
      <c r="L1" s="5"/>
      <c r="M1" s="5"/>
      <c r="P1"/>
      <c r="Q1"/>
      <c r="R1"/>
      <c r="S1"/>
    </row>
    <row r="2" spans="1:19" s="2" customFormat="1" ht="25.5" customHeight="1" x14ac:dyDescent="0.25">
      <c r="A2" s="2" t="s">
        <v>15</v>
      </c>
      <c r="C2" s="12">
        <v>1</v>
      </c>
      <c r="D2" s="12">
        <v>1</v>
      </c>
      <c r="E2" s="12">
        <v>0.5</v>
      </c>
      <c r="F2" s="12"/>
      <c r="G2" s="12"/>
      <c r="H2" s="12"/>
      <c r="I2" s="12"/>
      <c r="J2" s="12"/>
      <c r="K2" s="12"/>
      <c r="L2" s="12"/>
      <c r="M2" s="12"/>
    </row>
    <row r="3" spans="1:19" x14ac:dyDescent="0.25">
      <c r="A3" t="s">
        <v>0</v>
      </c>
      <c r="B3" t="s">
        <v>3</v>
      </c>
      <c r="E3">
        <v>2.25</v>
      </c>
      <c r="K3" s="4"/>
      <c r="L3" s="4"/>
      <c r="M3" s="4"/>
    </row>
    <row r="4" spans="1:19" x14ac:dyDescent="0.25">
      <c r="A4" t="s">
        <v>1</v>
      </c>
      <c r="B4" t="s">
        <v>3</v>
      </c>
      <c r="E4">
        <v>0.5</v>
      </c>
      <c r="K4" s="4"/>
      <c r="L4" s="4"/>
      <c r="M4" s="4"/>
    </row>
    <row r="5" spans="1:19" x14ac:dyDescent="0.25">
      <c r="A5" t="s">
        <v>2</v>
      </c>
      <c r="B5" t="s">
        <v>3</v>
      </c>
      <c r="E5">
        <v>5.0000000000000001E-3</v>
      </c>
      <c r="K5" s="4"/>
      <c r="L5" s="4"/>
      <c r="M5" s="4"/>
    </row>
    <row r="6" spans="1:19" x14ac:dyDescent="0.25">
      <c r="A6" t="s">
        <v>6</v>
      </c>
      <c r="B6" t="s">
        <v>3</v>
      </c>
      <c r="D6">
        <v>1.4</v>
      </c>
    </row>
    <row r="7" spans="1:19" x14ac:dyDescent="0.25">
      <c r="A7" t="s">
        <v>7</v>
      </c>
      <c r="B7" t="s">
        <v>3</v>
      </c>
      <c r="D7">
        <v>5.0000000000000001E-3</v>
      </c>
    </row>
    <row r="8" spans="1:19" x14ac:dyDescent="0.25">
      <c r="A8" t="s">
        <v>1</v>
      </c>
      <c r="B8" t="s">
        <v>3</v>
      </c>
      <c r="D8">
        <v>0.1</v>
      </c>
    </row>
    <row r="9" spans="1:19" x14ac:dyDescent="0.25">
      <c r="A9" t="s">
        <v>8</v>
      </c>
      <c r="B9" t="s">
        <v>3</v>
      </c>
      <c r="D9">
        <v>0.06</v>
      </c>
    </row>
    <row r="10" spans="1:19" x14ac:dyDescent="0.25">
      <c r="A10" t="s">
        <v>9</v>
      </c>
      <c r="B10" t="s">
        <v>3</v>
      </c>
      <c r="D10">
        <v>5.0000000000000001E-3</v>
      </c>
    </row>
    <row r="11" spans="1:19" x14ac:dyDescent="0.25">
      <c r="A11" t="s">
        <v>2</v>
      </c>
      <c r="B11" t="s">
        <v>3</v>
      </c>
      <c r="D11">
        <v>0.01</v>
      </c>
    </row>
    <row r="12" spans="1:19" x14ac:dyDescent="0.25">
      <c r="A12" t="s">
        <v>10</v>
      </c>
      <c r="B12" t="s">
        <v>3</v>
      </c>
      <c r="D12">
        <v>1.4999999999999999E-2</v>
      </c>
    </row>
    <row r="13" spans="1:19" x14ac:dyDescent="0.25">
      <c r="A13" t="s">
        <v>11</v>
      </c>
      <c r="B13" t="s">
        <v>3</v>
      </c>
      <c r="D13">
        <v>3.5000000000000003E-2</v>
      </c>
    </row>
    <row r="14" spans="1:19" x14ac:dyDescent="0.25">
      <c r="A14" t="s">
        <v>12</v>
      </c>
      <c r="B14" t="s">
        <v>3</v>
      </c>
      <c r="D14">
        <v>0.01</v>
      </c>
    </row>
    <row r="15" spans="1:19" x14ac:dyDescent="0.25">
      <c r="A15" t="s">
        <v>0</v>
      </c>
      <c r="B15" t="s">
        <v>3</v>
      </c>
      <c r="C15">
        <v>1.26</v>
      </c>
    </row>
    <row r="16" spans="1:19" x14ac:dyDescent="0.25">
      <c r="A16" t="s">
        <v>14</v>
      </c>
      <c r="B16" t="s">
        <v>3</v>
      </c>
      <c r="C16">
        <v>0.28000000000000003</v>
      </c>
    </row>
    <row r="17" spans="1:19" x14ac:dyDescent="0.25">
      <c r="A17" t="s">
        <v>1</v>
      </c>
      <c r="B17" t="s">
        <v>3</v>
      </c>
      <c r="C17">
        <v>0.1</v>
      </c>
      <c r="P17" s="2"/>
      <c r="Q17" s="2"/>
      <c r="R17" s="2"/>
      <c r="S17" s="2"/>
    </row>
    <row r="18" spans="1:19" x14ac:dyDescent="0.25">
      <c r="A18" t="s">
        <v>2</v>
      </c>
      <c r="B18" t="s">
        <v>3</v>
      </c>
      <c r="C18">
        <v>0.01</v>
      </c>
    </row>
    <row r="19" spans="1:19" x14ac:dyDescent="0.25">
      <c r="Q19" s="6"/>
    </row>
    <row r="20" spans="1:19" x14ac:dyDescent="0.25">
      <c r="Q20" s="6"/>
    </row>
    <row r="21" spans="1:19" x14ac:dyDescent="0.25">
      <c r="Q21" s="6"/>
    </row>
    <row r="22" spans="1:19" x14ac:dyDescent="0.25">
      <c r="Q22" s="6"/>
    </row>
    <row r="23" spans="1:19" x14ac:dyDescent="0.25">
      <c r="Q23" s="6"/>
    </row>
    <row r="24" spans="1:19" x14ac:dyDescent="0.25">
      <c r="Q24" s="6"/>
    </row>
    <row r="25" spans="1:19" x14ac:dyDescent="0.25">
      <c r="Q25" s="6"/>
    </row>
    <row r="26" spans="1:19" x14ac:dyDescent="0.25">
      <c r="Q26" s="6"/>
    </row>
    <row r="27" spans="1:19" x14ac:dyDescent="0.25">
      <c r="Q27" s="6"/>
    </row>
    <row r="28" spans="1:19" x14ac:dyDescent="0.25">
      <c r="Q28" s="6"/>
    </row>
    <row r="29" spans="1:19" x14ac:dyDescent="0.25">
      <c r="Q29" s="6"/>
    </row>
    <row r="31" spans="1:19" x14ac:dyDescent="0.25">
      <c r="Q31" s="6"/>
    </row>
    <row r="33" spans="3:4" x14ac:dyDescent="0.25">
      <c r="C33" s="7">
        <f>40/1000</f>
        <v>0.04</v>
      </c>
    </row>
    <row r="34" spans="3:4" x14ac:dyDescent="0.25">
      <c r="C34" s="9">
        <v>40</v>
      </c>
      <c r="D34">
        <f>C34/1000</f>
        <v>0.04</v>
      </c>
    </row>
    <row r="35" spans="3:4" x14ac:dyDescent="0.25">
      <c r="C35" s="9">
        <v>10</v>
      </c>
      <c r="D35">
        <f t="shared" ref="D35:D43" si="0">C35/1000</f>
        <v>0.01</v>
      </c>
    </row>
    <row r="36" spans="3:4" x14ac:dyDescent="0.25">
      <c r="C36" s="9">
        <v>30</v>
      </c>
      <c r="D36">
        <f t="shared" si="0"/>
        <v>0.03</v>
      </c>
    </row>
    <row r="37" spans="3:4" x14ac:dyDescent="0.25">
      <c r="C37" s="9">
        <v>32</v>
      </c>
      <c r="D37">
        <f t="shared" si="0"/>
        <v>3.2000000000000001E-2</v>
      </c>
    </row>
    <row r="38" spans="3:4" x14ac:dyDescent="0.25">
      <c r="C38" s="9">
        <v>5</v>
      </c>
      <c r="D38">
        <f t="shared" si="0"/>
        <v>5.0000000000000001E-3</v>
      </c>
    </row>
    <row r="39" spans="3:4" x14ac:dyDescent="0.25">
      <c r="C39" s="9">
        <v>26</v>
      </c>
      <c r="D39">
        <f t="shared" si="0"/>
        <v>2.5999999999999999E-2</v>
      </c>
    </row>
    <row r="40" spans="3:4" x14ac:dyDescent="0.25">
      <c r="C40" s="8">
        <v>10</v>
      </c>
      <c r="D40">
        <f t="shared" si="0"/>
        <v>0.01</v>
      </c>
    </row>
    <row r="41" spans="3:4" x14ac:dyDescent="0.25">
      <c r="C41" s="8">
        <v>10</v>
      </c>
      <c r="D41">
        <f t="shared" si="0"/>
        <v>0.01</v>
      </c>
    </row>
    <row r="42" spans="3:4" x14ac:dyDescent="0.25">
      <c r="C42" s="8">
        <v>10</v>
      </c>
      <c r="D42">
        <f t="shared" si="0"/>
        <v>0.01</v>
      </c>
    </row>
    <row r="43" spans="3:4" x14ac:dyDescent="0.25">
      <c r="C43" s="8">
        <v>10</v>
      </c>
      <c r="D43">
        <f t="shared" si="0"/>
        <v>0.01</v>
      </c>
    </row>
  </sheetData>
  <sortState ref="P2:T20">
    <sortCondition ref="P2:P20"/>
  </sortState>
  <dataConsolidate topLabels="1">
    <dataRefs count="1">
      <dataRef ref="M2:Q17" sheet="состав"/>
    </dataRefs>
  </dataConsolidate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I24"/>
  <sheetViews>
    <sheetView showZeros="0" tabSelected="1" workbookViewId="0">
      <selection activeCell="G4" sqref="G4"/>
    </sheetView>
  </sheetViews>
  <sheetFormatPr defaultRowHeight="15" x14ac:dyDescent="0.25"/>
  <cols>
    <col min="1" max="1" width="22.140625" customWidth="1"/>
    <col min="2" max="2" width="5.140625" style="3" customWidth="1"/>
    <col min="3" max="3" width="11.7109375" style="3" customWidth="1"/>
    <col min="4" max="4" width="14.5703125" style="3" customWidth="1"/>
    <col min="5" max="5" width="15.28515625" style="3" customWidth="1"/>
    <col min="6" max="6" width="9.140625" style="3"/>
    <col min="7" max="7" width="10.28515625" style="3" bestFit="1" customWidth="1"/>
  </cols>
  <sheetData>
    <row r="1" spans="1:9" ht="57.75" customHeight="1" x14ac:dyDescent="0.25">
      <c r="C1" s="3" t="s">
        <v>4</v>
      </c>
      <c r="D1" s="5" t="s">
        <v>13</v>
      </c>
      <c r="E1" s="5" t="s">
        <v>16</v>
      </c>
      <c r="F1" s="5" t="s">
        <v>17</v>
      </c>
      <c r="G1" s="14" t="s">
        <v>13</v>
      </c>
      <c r="H1" s="14" t="s">
        <v>16</v>
      </c>
      <c r="I1" s="14" t="s">
        <v>17</v>
      </c>
    </row>
    <row r="2" spans="1:9" x14ac:dyDescent="0.25">
      <c r="A2" t="s">
        <v>18</v>
      </c>
      <c r="D2" s="13">
        <v>3.2</v>
      </c>
      <c r="E2" s="13">
        <v>0</v>
      </c>
      <c r="F2" s="13">
        <v>1</v>
      </c>
      <c r="G2" s="15">
        <v>3.2</v>
      </c>
      <c r="H2" s="15">
        <v>0</v>
      </c>
      <c r="I2" s="15">
        <v>1</v>
      </c>
    </row>
    <row r="3" spans="1:9" x14ac:dyDescent="0.25">
      <c r="A3" t="s">
        <v>11</v>
      </c>
      <c r="B3" s="3" t="s">
        <v>3</v>
      </c>
      <c r="C3" s="3">
        <f>SUM(D3:F3)</f>
        <v>0</v>
      </c>
      <c r="E3" s="3">
        <f>($E$2/состав!$D$2)*состав!D13</f>
        <v>0</v>
      </c>
      <c r="G3" s="15">
        <f>G$2/SUMIF(состав!$A$1:$M$1,список!G$1,состав!$A$2:$M$2)*SUMIF(состав!$A$1:$A$43,список!$A3,INDEX(состав!$A$1:$M$43,,MATCH(G$1,состав!$A$1:$M$1,)))</f>
        <v>0</v>
      </c>
      <c r="H3" s="15">
        <f>H$2/SUMIF(состав!$A$1:$M$1,список!H$1,состав!$A$2:$M$2)*SUMIF(состав!$A$1:$A$43,список!$A3,INDEX(состав!$A$1:$M$43,,MATCH(H$1,состав!$A$1:$M$1,)))</f>
        <v>0</v>
      </c>
      <c r="I3" s="15">
        <f>I$2/SUMIF(состав!$A$1:$M$1,список!I$1,состав!$A$2:$M$2)*SUMIF(состав!$A$1:$A$43,список!$A3,INDEX(состав!$A$1:$M$43,,MATCH(I$1,состав!$A$1:$M$1,)))</f>
        <v>0</v>
      </c>
    </row>
    <row r="4" spans="1:9" x14ac:dyDescent="0.25">
      <c r="A4" t="s">
        <v>0</v>
      </c>
      <c r="B4" s="3" t="s">
        <v>3</v>
      </c>
      <c r="C4" s="3">
        <f t="shared" ref="C4:C13" si="0">SUM(D4:F4)</f>
        <v>8.532</v>
      </c>
      <c r="D4" s="3">
        <f>($D$2/состав!$C$2)*состав!C15</f>
        <v>4.032</v>
      </c>
      <c r="F4" s="3">
        <f>($F$2/состав!$E$2)*состав!E3</f>
        <v>4.5</v>
      </c>
      <c r="G4" s="15">
        <f>G$2/SUMIF(состав!$A$1:$M$1,список!G$1,состав!$A$2:$M$2)*SUMIF(состав!$A$1:$A$43,список!$A4,INDEX(состав!$A$1:$M$43,,MATCH(G$1,состав!$A$1:$M$1,)))</f>
        <v>4.032</v>
      </c>
      <c r="H4" s="15">
        <f>H$2/SUMIF(состав!$A$1:$M$1,список!H$1,состав!$A$2:$M$2)*SUMIF(состав!$A$1:$A$43,список!$A4,INDEX(состав!$A$1:$M$43,,MATCH(H$1,состав!$A$1:$M$1,)))</f>
        <v>0</v>
      </c>
      <c r="I4" s="15">
        <f>I$2/SUMIF(состав!$A$1:$M$1,список!I$1,состав!$A$2:$M$2)*SUMIF(состав!$A$1:$A$43,список!$A4,INDEX(состав!$A$1:$M$43,,MATCH(I$1,состав!$A$1:$M$1,)))</f>
        <v>4.5</v>
      </c>
    </row>
    <row r="5" spans="1:9" x14ac:dyDescent="0.25">
      <c r="A5" t="s">
        <v>12</v>
      </c>
      <c r="B5" s="3" t="s">
        <v>3</v>
      </c>
      <c r="C5" s="3">
        <f t="shared" si="0"/>
        <v>0</v>
      </c>
      <c r="E5" s="3">
        <f>($E$2/состав!$D$2)*состав!D15</f>
        <v>0</v>
      </c>
      <c r="G5" s="15">
        <f>G$2/SUMIF(состав!$A$1:$M$1,список!G$1,состав!$A$2:$M$2)*SUMIF(состав!$A$1:$A$43,список!$A5,INDEX(состав!$A$1:$M$43,,MATCH(G$1,состав!$A$1:$M$1,)))</f>
        <v>0</v>
      </c>
      <c r="H5" s="15">
        <f>H$2/SUMIF(состав!$A$1:$M$1,список!H$1,состав!$A$2:$M$2)*SUMIF(состав!$A$1:$A$43,список!$A5,INDEX(состав!$A$1:$M$43,,MATCH(H$1,состав!$A$1:$M$1,)))</f>
        <v>0</v>
      </c>
      <c r="I5" s="15">
        <f>I$2/SUMIF(состав!$A$1:$M$1,список!I$1,состав!$A$2:$M$2)*SUMIF(состав!$A$1:$A$43,список!$A5,INDEX(состав!$A$1:$M$43,,MATCH(I$1,состав!$A$1:$M$1,)))</f>
        <v>0</v>
      </c>
    </row>
    <row r="6" spans="1:9" x14ac:dyDescent="0.25">
      <c r="A6" t="s">
        <v>14</v>
      </c>
      <c r="B6" s="3" t="s">
        <v>3</v>
      </c>
      <c r="C6" s="3">
        <f t="shared" si="0"/>
        <v>0.89600000000000013</v>
      </c>
      <c r="D6" s="10">
        <f>($D$2/состав!$C$2)*состав!C16</f>
        <v>0.89600000000000013</v>
      </c>
      <c r="G6" s="15">
        <f>G$2/SUMIF(состав!$A$1:$M$1,список!G$1,состав!$A$2:$M$2)*SUMIF(состав!$A$1:$A$43,список!$A6,INDEX(состав!$A$1:$M$43,,MATCH(G$1,состав!$A$1:$M$1,)))</f>
        <v>0.89600000000000013</v>
      </c>
      <c r="H6" s="15">
        <f>H$2/SUMIF(состав!$A$1:$M$1,список!H$1,состав!$A$2:$M$2)*SUMIF(состав!$A$1:$A$43,список!$A6,INDEX(состав!$A$1:$M$43,,MATCH(H$1,состав!$A$1:$M$1,)))</f>
        <v>0</v>
      </c>
      <c r="I6" s="15">
        <f>I$2/SUMIF(состав!$A$1:$M$1,список!I$1,состав!$A$2:$M$2)*SUMIF(состав!$A$1:$A$43,список!$A6,INDEX(состав!$A$1:$M$43,,MATCH(I$1,состав!$A$1:$M$1,)))</f>
        <v>0</v>
      </c>
    </row>
    <row r="7" spans="1:9" x14ac:dyDescent="0.25">
      <c r="A7" t="s">
        <v>1</v>
      </c>
      <c r="B7" s="3" t="s">
        <v>3</v>
      </c>
      <c r="C7" s="3">
        <f t="shared" si="0"/>
        <v>1.32</v>
      </c>
      <c r="D7" s="10">
        <f>($D$2/состав!$C$2)*состав!C17</f>
        <v>0.32000000000000006</v>
      </c>
      <c r="E7" s="3">
        <f>($E$2/состав!$D$2)*состав!D8</f>
        <v>0</v>
      </c>
      <c r="F7" s="3">
        <f>($F$2/состав!$E$2)*состав!E4</f>
        <v>1</v>
      </c>
      <c r="G7" s="15">
        <f>G$2/SUMIF(состав!$A$1:$M$1,список!G$1,состав!$A$2:$M$2)*SUMIF(состав!$A$1:$A$43,список!$A7,INDEX(состав!$A$1:$M$43,,MATCH(G$1,состав!$A$1:$M$1,)))</f>
        <v>0.32000000000000006</v>
      </c>
      <c r="H7" s="15">
        <f>H$2/SUMIF(состав!$A$1:$M$1,список!H$1,состав!$A$2:$M$2)*SUMIF(состав!$A$1:$A$43,список!$A7,INDEX(состав!$A$1:$M$43,,MATCH(H$1,состав!$A$1:$M$1,)))</f>
        <v>0</v>
      </c>
      <c r="I7" s="15">
        <f>I$2/SUMIF(состав!$A$1:$M$1,список!I$1,состав!$A$2:$M$2)*SUMIF(состав!$A$1:$A$43,список!$A7,INDEX(состав!$A$1:$M$43,,MATCH(I$1,состав!$A$1:$M$1,)))</f>
        <v>1</v>
      </c>
    </row>
    <row r="8" spans="1:9" x14ac:dyDescent="0.25">
      <c r="A8" t="s">
        <v>6</v>
      </c>
      <c r="B8" s="3" t="s">
        <v>3</v>
      </c>
      <c r="C8" s="3">
        <f t="shared" si="0"/>
        <v>0</v>
      </c>
      <c r="E8" s="3">
        <f>($E$2/состав!$D$2)*состав!D6</f>
        <v>0</v>
      </c>
      <c r="G8" s="15">
        <f>G$2/SUMIF(состав!$A$1:$M$1,список!G$1,состав!$A$2:$M$2)*SUMIF(состав!$A$1:$A$43,список!$A8,INDEX(состав!$A$1:$M$43,,MATCH(G$1,состав!$A$1:$M$1,)))</f>
        <v>0</v>
      </c>
      <c r="H8" s="15">
        <f>H$2/SUMIF(состав!$A$1:$M$1,список!H$1,состав!$A$2:$M$2)*SUMIF(состав!$A$1:$A$43,список!$A8,INDEX(состав!$A$1:$M$43,,MATCH(H$1,состав!$A$1:$M$1,)))</f>
        <v>0</v>
      </c>
      <c r="I8" s="15">
        <f>I$2/SUMIF(состав!$A$1:$M$1,список!I$1,состав!$A$2:$M$2)*SUMIF(состав!$A$1:$A$43,список!$A8,INDEX(состав!$A$1:$M$43,,MATCH(I$1,состав!$A$1:$M$1,)))</f>
        <v>0</v>
      </c>
    </row>
    <row r="9" spans="1:9" x14ac:dyDescent="0.25">
      <c r="A9" t="s">
        <v>7</v>
      </c>
      <c r="B9" s="3" t="s">
        <v>3</v>
      </c>
      <c r="C9" s="3">
        <f t="shared" si="0"/>
        <v>0</v>
      </c>
      <c r="E9" s="3">
        <f>($E$2/состав!$D$2)*состав!D7</f>
        <v>0</v>
      </c>
      <c r="G9" s="15">
        <f>G$2/SUMIF(состав!$A$1:$M$1,список!G$1,состав!$A$2:$M$2)*SUMIF(состав!$A$1:$A$43,список!$A9,INDEX(состав!$A$1:$M$43,,MATCH(G$1,состав!$A$1:$M$1,)))</f>
        <v>0</v>
      </c>
      <c r="H9" s="15">
        <f>H$2/SUMIF(состав!$A$1:$M$1,список!H$1,состав!$A$2:$M$2)*SUMIF(состав!$A$1:$A$43,список!$A9,INDEX(состав!$A$1:$M$43,,MATCH(H$1,состав!$A$1:$M$1,)))</f>
        <v>0</v>
      </c>
      <c r="I9" s="15">
        <f>I$2/SUMIF(состав!$A$1:$M$1,список!I$1,состав!$A$2:$M$2)*SUMIF(состав!$A$1:$A$43,список!$A9,INDEX(состав!$A$1:$M$43,,MATCH(I$1,состав!$A$1:$M$1,)))</f>
        <v>0</v>
      </c>
    </row>
    <row r="10" spans="1:9" x14ac:dyDescent="0.25">
      <c r="A10" t="s">
        <v>10</v>
      </c>
      <c r="B10" s="3" t="s">
        <v>3</v>
      </c>
      <c r="C10" s="3">
        <f t="shared" si="0"/>
        <v>0</v>
      </c>
      <c r="E10" s="3">
        <f>($E$2/состав!$D$2)*состав!D12</f>
        <v>0</v>
      </c>
      <c r="G10" s="15">
        <f>G$2/SUMIF(состав!$A$1:$M$1,список!G$1,состав!$A$2:$M$2)*SUMIF(состав!$A$1:$A$43,список!$A10,INDEX(состав!$A$1:$M$43,,MATCH(G$1,состав!$A$1:$M$1,)))</f>
        <v>0</v>
      </c>
      <c r="H10" s="15">
        <f>H$2/SUMIF(состав!$A$1:$M$1,список!H$1,состав!$A$2:$M$2)*SUMIF(состав!$A$1:$A$43,список!$A10,INDEX(состав!$A$1:$M$43,,MATCH(H$1,состав!$A$1:$M$1,)))</f>
        <v>0</v>
      </c>
      <c r="I10" s="15">
        <f>I$2/SUMIF(состав!$A$1:$M$1,список!I$1,состав!$A$2:$M$2)*SUMIF(состав!$A$1:$A$43,список!$A10,INDEX(состав!$A$1:$M$43,,MATCH(I$1,состав!$A$1:$M$1,)))</f>
        <v>0</v>
      </c>
    </row>
    <row r="11" spans="1:9" x14ac:dyDescent="0.25">
      <c r="A11" t="s">
        <v>2</v>
      </c>
      <c r="B11" s="3" t="s">
        <v>3</v>
      </c>
      <c r="C11" s="3">
        <f t="shared" si="0"/>
        <v>4.2000000000000003E-2</v>
      </c>
      <c r="D11" s="11">
        <f>($D$2/состав!$C$2)*состав!C18</f>
        <v>3.2000000000000001E-2</v>
      </c>
      <c r="E11" s="3">
        <f>($E$2/состав!$D$2)*состав!D11</f>
        <v>0</v>
      </c>
      <c r="F11" s="3">
        <f>($F$2/состав!$E$2)*состав!E5</f>
        <v>0.01</v>
      </c>
      <c r="G11" s="15">
        <f>G$2/SUMIF(состав!$A$1:$M$1,список!G$1,состав!$A$2:$M$2)*SUMIF(состав!$A$1:$A$43,список!$A11,INDEX(состав!$A$1:$M$43,,MATCH(G$1,состав!$A$1:$M$1,)))</f>
        <v>3.2000000000000001E-2</v>
      </c>
      <c r="H11" s="15">
        <f>H$2/SUMIF(состав!$A$1:$M$1,список!H$1,состав!$A$2:$M$2)*SUMIF(состав!$A$1:$A$43,список!$A11,INDEX(состав!$A$1:$M$43,,MATCH(H$1,состав!$A$1:$M$1,)))</f>
        <v>0</v>
      </c>
      <c r="I11" s="15">
        <f>I$2/SUMIF(состав!$A$1:$M$1,список!I$1,состав!$A$2:$M$2)*SUMIF(состав!$A$1:$A$43,список!$A11,INDEX(состав!$A$1:$M$43,,MATCH(I$1,состав!$A$1:$M$1,)))</f>
        <v>0.01</v>
      </c>
    </row>
    <row r="12" spans="1:9" x14ac:dyDescent="0.25">
      <c r="A12" t="s">
        <v>9</v>
      </c>
      <c r="B12" s="3" t="s">
        <v>3</v>
      </c>
      <c r="C12" s="3">
        <f t="shared" si="0"/>
        <v>0</v>
      </c>
      <c r="E12" s="3">
        <f>($E$2/состав!$D$2)*состав!D10</f>
        <v>0</v>
      </c>
      <c r="G12" s="3">
        <f>IF(G$2,F$2/INDEX(состав!$A$2:$M$2,MATCH(G$1,состав!$A$1:$M$1,))*INDEX(состав!$A$1:$M$43,MATCH(список!$A12,состав!$A$1:$A$43,),MATCH(G$1,состав!$A$1:$M$1,)),"")</f>
        <v>0</v>
      </c>
      <c r="H12" s="3" t="str">
        <f>IF(H$2,G$2/INDEX(состав!$A$2:$M$2,MATCH(H$1,состав!$A$1:$M$1,))*INDEX(состав!$A$1:$M$43,MATCH(список!$A12,состав!$A$1:$A$43,),MATCH(H$1,состав!$A$1:$M$1,)),"")</f>
        <v/>
      </c>
      <c r="I12" s="3">
        <f>IF(I$2,H$2/INDEX(состав!$A$2:$M$2,MATCH(I$1,состав!$A$1:$M$1,))*INDEX(состав!$A$1:$M$43,MATCH(список!$A12,состав!$A$1:$A$43,),MATCH(I$1,состав!$A$1:$M$1,)),"")</f>
        <v>0</v>
      </c>
    </row>
    <row r="13" spans="1:9" x14ac:dyDescent="0.25">
      <c r="A13" t="s">
        <v>8</v>
      </c>
      <c r="B13" s="3" t="s">
        <v>3</v>
      </c>
      <c r="C13" s="3">
        <f t="shared" si="0"/>
        <v>0</v>
      </c>
      <c r="E13" s="3">
        <f>($E$2/состав!$D$2)*состав!D9</f>
        <v>0</v>
      </c>
      <c r="G13" s="3">
        <f>IF(G$2,F$2/INDEX(состав!$A$2:$M$2,MATCH(G$1,состав!$A$1:$M$1,))*INDEX(состав!$A$1:$M$43,MATCH(список!$A13,состав!$A$1:$A$43,),MATCH(G$1,состав!$A$1:$M$1,)),"")</f>
        <v>0</v>
      </c>
      <c r="H13" s="3" t="str">
        <f>IF(H$2,G$2/INDEX(состав!$A$2:$M$2,MATCH(H$1,состав!$A$1:$M$1,))*INDEX(состав!$A$1:$M$43,MATCH(список!$A13,состав!$A$1:$A$43,),MATCH(H$1,состав!$A$1:$M$1,)),"")</f>
        <v/>
      </c>
      <c r="I13" s="3">
        <f>IF(I$2,H$2/INDEX(состав!$A$2:$M$2,MATCH(I$1,состав!$A$1:$M$1,))*INDEX(состав!$A$1:$M$43,MATCH(список!$A13,состав!$A$1:$A$43,),MATCH(I$1,состав!$A$1:$M$1,)),"")</f>
        <v>0</v>
      </c>
    </row>
    <row r="22" spans="1:5" x14ac:dyDescent="0.25">
      <c r="A22" s="1"/>
      <c r="B22" s="2"/>
      <c r="C22" s="5"/>
      <c r="D22" s="5"/>
      <c r="E22" s="5"/>
    </row>
    <row r="23" spans="1:5" x14ac:dyDescent="0.25">
      <c r="A23" s="2"/>
      <c r="B23" s="2"/>
      <c r="C23" s="12"/>
      <c r="D23" s="12"/>
      <c r="E23" s="12"/>
    </row>
    <row r="24" spans="1:5" x14ac:dyDescent="0.25">
      <c r="B24"/>
      <c r="C24"/>
      <c r="D24"/>
      <c r="E24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состав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кадров</dc:creator>
  <cp:lastModifiedBy>User</cp:lastModifiedBy>
  <dcterms:created xsi:type="dcterms:W3CDTF">2026-04-24T10:41:58Z</dcterms:created>
  <dcterms:modified xsi:type="dcterms:W3CDTF">2026-04-28T19:18:30Z</dcterms:modified>
</cp:coreProperties>
</file>