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lar\Downloads\"/>
    </mc:Choice>
  </mc:AlternateContent>
  <bookViews>
    <workbookView xWindow="0" yWindow="0" windowWidth="18750" windowHeight="11565" activeTab="1"/>
  </bookViews>
  <sheets>
    <sheet name="график" sheetId="5" r:id="rId1"/>
    <sheet name="отпуск" sheetId="2" r:id="rId2"/>
    <sheet name="праздники" sheetId="3" r:id="rId3"/>
    <sheet name="Лист1" sheetId="1" r:id="rId4"/>
  </sheets>
  <externalReferences>
    <externalReference r:id="rId5"/>
    <externalReference r:id="rId6"/>
    <externalReference r:id="rId7"/>
  </externalReferences>
  <definedNames>
    <definedName name="n_1" localSheetId="2">{"","одинz","дваz","триz","четыреz","пятьz","шестьz","семьz","восемьz","девятьz"}</definedName>
    <definedName name="n_1">{"","одинz","дваz","триz","четыреz","пятьz","шестьz","семьz","восемьz","девятьz"}</definedName>
    <definedName name="n_2" localSheetId="2">{"десятьz","одиннадцатьz","двенадцатьz","тринадцатьz","четырнадцатьz","пятнадцатьz","шестнадцатьz","семнадцатьz","восемнадцатьz","девятнадцатьz"}</definedName>
    <definedName name="n_2">{"десятьz","одиннадцатьz","двенадцатьz","тринадцатьz","четырнадцатьz","пятнадцатьz","шестнадцатьz","семнадцатьz","восемнадцатьz","девятнадцатьz"}</definedName>
    <definedName name="n_3" localSheetId="2">{"";1;"двадцатьz";"тридцатьz";"сорокz";"пятьдесятz";"шестьдесятz";"семьдесятz";"восемьдесятz";"девяностоz"}</definedName>
    <definedName name="n_3">{"";1;"двадцатьz";"тридцатьz";"сорокz";"пятьдесятz";"шестьдесятz";"семьдесятz";"восемьдесятz";"девяностоz"}</definedName>
    <definedName name="n_4" localSheetId="2">{"","стоz","двестиz","тристаz","четырестаz","пятьсотz","шестьсотz","семьсотz","восемьсотz","девятьсотz"}</definedName>
    <definedName name="n_4">{"","стоz","двестиz","тристаz","четырестаz","пятьсотz","шестьсотz","семьсотz","восемьсотz","девятьсотz"}</definedName>
    <definedName name="n_5" localSheetId="2">{"","однаz","двеz","триz","четыреz","пятьz","шестьz","семьz","восемьz","девятьz"}</definedName>
    <definedName name="n_5">{"","однаz","двеz","триz","четыреz","пятьz","шестьz","семьz","восемьz","девятьz"}</definedName>
    <definedName name="n0">"000000000000"&amp;MID(1/2,2,1)&amp;"0#####"</definedName>
    <definedName name="n0x" localSheetId="2">IF(праздники!n_3=1,праздники!n_2,праздники!n_3&amp;праздники!n_1)</definedName>
    <definedName name="n0x">IF(n_3=1,n_2,n_3&amp;n_1)</definedName>
    <definedName name="n1x" localSheetId="2">IF(праздники!n_3=1,праздники!n_2,праздники!n_3&amp;праздники!n_5)</definedName>
    <definedName name="n1x">IF(n_3=1,n_2,n_3&amp;n_5)</definedName>
    <definedName name="People">OFFSET([1]Лист1!$A$1,0,0,COUNTA([1]Лист1!$A$1:$A$23),1)</definedName>
    <definedName name="г">[2]июль!$BG$11:$BG$19</definedName>
    <definedName name="год" localSheetId="0">график!$AM$1:$AM$12</definedName>
    <definedName name="год">#REF!</definedName>
    <definedName name="доля" localSheetId="2">{"десятая","десятых";"сотая","сотых";"тысячная","тысячных";"десятитысячная","десятитысячных";"стотысячная","стотысячных";"миллионная ","миллионных"}</definedName>
    <definedName name="доля">{"десятая","десятых";"сотая","сотых";"тысячная","тысячных";"десятитысячная","десятитысячных";"стотысячная","стотысячных";"миллионная ","миллионных"}</definedName>
    <definedName name="ИнструкцияНадстройка" localSheetId="1">[3]Расчёт!#REF!</definedName>
    <definedName name="ИнструкцияНадстройка" localSheetId="2">[3]Расчёт!#REF!</definedName>
    <definedName name="ИнструкцияНадстройка">[3]Расчёт!#REF!</definedName>
    <definedName name="мес" localSheetId="0">график!$AQ$1:$AQ$13</definedName>
    <definedName name="мес">#REF!</definedName>
    <definedName name="месяц">[2]июль!$BE$11:$BE$22</definedName>
    <definedName name="мил" localSheetId="2">{0,"овz";1,"z";2,"аz";5,"овz"}</definedName>
    <definedName name="мил">{0,"овz";1,"z";2,"аz";5,"овz"}</definedName>
    <definedName name="нед" localSheetId="0">график!$AJ$1:$AL$12</definedName>
    <definedName name="нед">#REF!</definedName>
    <definedName name="ОтпПо">[3]Расчёт!$L$3</definedName>
    <definedName name="ОтпС">[3]Расчёт!$K$3</definedName>
    <definedName name="ПраздникиАктуальныеКонец">[3]Праздники!$D$2:$D$37</definedName>
    <definedName name="ПраздникиАктуальныеНачало">[3]Праздники!$C$2:$C$37</definedName>
    <definedName name="Тип_Мероприятия">праздники!$B$2:$B$5</definedName>
    <definedName name="тыс" localSheetId="2">{0,"тысячz";1,"тысячаz";2,"тысячиz";5,"тысячz"}</definedName>
    <definedName name="тыс">{0,"тысячz";1,"тысячаz";2,"тысячиz";5,"тысячz"}</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6" i="2" l="1"/>
  <c r="X16" i="2"/>
  <c r="W13" i="2" l="1"/>
  <c r="L29" i="2"/>
  <c r="W30" i="2" s="1"/>
  <c r="H15" i="2"/>
  <c r="K15" i="2"/>
  <c r="X30" i="2"/>
  <c r="X22" i="2"/>
  <c r="X26" i="2"/>
  <c r="W26" i="2"/>
  <c r="W22" i="2"/>
  <c r="X19" i="2"/>
  <c r="W19" i="2"/>
  <c r="X13" i="2"/>
  <c r="B25" i="5" l="1"/>
  <c r="C25" i="5" s="1"/>
  <c r="AR13" i="5"/>
  <c r="AS12" i="5"/>
  <c r="AU11" i="5"/>
  <c r="AS11" i="5"/>
  <c r="AS10" i="5"/>
  <c r="AS9" i="5"/>
  <c r="AS8" i="5"/>
  <c r="AS7" i="5"/>
  <c r="AX1" i="5" s="1"/>
  <c r="AS6" i="5"/>
  <c r="AS5" i="5"/>
  <c r="AS4" i="5"/>
  <c r="AX11" i="5" s="1"/>
  <c r="AS3" i="5"/>
  <c r="AS2" i="5"/>
  <c r="AS1" i="5"/>
  <c r="T29" i="2"/>
  <c r="AS13" i="5" l="1"/>
  <c r="C30" i="5"/>
  <c r="C32" i="5" s="1"/>
  <c r="C31" i="5"/>
  <c r="C28" i="5"/>
  <c r="D25" i="5"/>
  <c r="C26" i="5"/>
  <c r="C27" i="5" s="1"/>
  <c r="C24" i="5" s="1"/>
  <c r="D30" i="5" l="1"/>
  <c r="D32" i="5" s="1"/>
  <c r="D33" i="5" s="1"/>
  <c r="D31" i="5"/>
  <c r="D28" i="5"/>
  <c r="E25" i="5"/>
  <c r="D26" i="5"/>
  <c r="D27" i="5" s="1"/>
  <c r="D24" i="5" s="1"/>
  <c r="C35" i="5"/>
  <c r="C33" i="5"/>
  <c r="E31" i="5" l="1"/>
  <c r="E26" i="5"/>
  <c r="E27" i="5" s="1"/>
  <c r="E24" i="5" s="1"/>
  <c r="F25" i="5"/>
  <c r="E28" i="5"/>
  <c r="E30" i="5"/>
  <c r="E32" i="5" s="1"/>
  <c r="C36" i="5"/>
  <c r="D35" i="5"/>
  <c r="D36" i="5" s="1"/>
  <c r="E33" i="5" l="1"/>
  <c r="E35" i="5"/>
  <c r="E36" i="5" s="1"/>
  <c r="F26" i="5"/>
  <c r="F27" i="5" s="1"/>
  <c r="F24" i="5" s="1"/>
  <c r="F30" i="5"/>
  <c r="F32" i="5" s="1"/>
  <c r="F33" i="5" s="1"/>
  <c r="F28" i="5"/>
  <c r="G25" i="5"/>
  <c r="F31" i="5"/>
  <c r="F35" i="5" l="1"/>
  <c r="G30" i="5"/>
  <c r="G32" i="5" s="1"/>
  <c r="G28" i="5"/>
  <c r="H25" i="5"/>
  <c r="G31" i="5"/>
  <c r="G26" i="5"/>
  <c r="G27" i="5" s="1"/>
  <c r="G24" i="5" s="1"/>
  <c r="F36" i="5" l="1"/>
  <c r="G33" i="5"/>
  <c r="G35" i="5"/>
  <c r="G36" i="5" s="1"/>
  <c r="H30" i="5"/>
  <c r="H32" i="5" s="1"/>
  <c r="H33" i="5" s="1"/>
  <c r="H28" i="5"/>
  <c r="I25" i="5"/>
  <c r="H31" i="5"/>
  <c r="H26" i="5"/>
  <c r="H27" i="5" s="1"/>
  <c r="H24" i="5" s="1"/>
  <c r="I31" i="5" l="1"/>
  <c r="I30" i="5"/>
  <c r="I32" i="5" s="1"/>
  <c r="I33" i="5" s="1"/>
  <c r="I26" i="5"/>
  <c r="I27" i="5" s="1"/>
  <c r="I24" i="5" s="1"/>
  <c r="I28" i="5"/>
  <c r="J25" i="5"/>
  <c r="H35" i="5"/>
  <c r="J31" i="5" l="1"/>
  <c r="J26" i="5"/>
  <c r="J27" i="5" s="1"/>
  <c r="J24" i="5" s="1"/>
  <c r="J28" i="5"/>
  <c r="K25" i="5"/>
  <c r="J30" i="5"/>
  <c r="J32" i="5" s="1"/>
  <c r="I35" i="5"/>
  <c r="I36" i="5" s="1"/>
  <c r="H36" i="5"/>
  <c r="J33" i="5" l="1"/>
  <c r="J35" i="5"/>
  <c r="K28" i="5"/>
  <c r="L25" i="5"/>
  <c r="K30" i="5"/>
  <c r="K32" i="5" s="1"/>
  <c r="K33" i="5" s="1"/>
  <c r="K31" i="5"/>
  <c r="K26" i="5"/>
  <c r="K27" i="5" s="1"/>
  <c r="K24" i="5" s="1"/>
  <c r="L30" i="5" l="1"/>
  <c r="L32" i="5" s="1"/>
  <c r="L33" i="5" s="1"/>
  <c r="L28" i="5"/>
  <c r="M25" i="5"/>
  <c r="L31" i="5"/>
  <c r="L26" i="5"/>
  <c r="L27" i="5" s="1"/>
  <c r="L24" i="5" s="1"/>
  <c r="K35" i="5"/>
  <c r="K36" i="5" s="1"/>
  <c r="J36" i="5"/>
  <c r="L35" i="5" l="1"/>
  <c r="L36" i="5" s="1"/>
  <c r="M31" i="5"/>
  <c r="M30" i="5"/>
  <c r="M32" i="5" s="1"/>
  <c r="M33" i="5" s="1"/>
  <c r="M26" i="5"/>
  <c r="M27" i="5" s="1"/>
  <c r="M24" i="5" s="1"/>
  <c r="N25" i="5"/>
  <c r="M28" i="5"/>
  <c r="M35" i="5" l="1"/>
  <c r="M36" i="5" s="1"/>
  <c r="N30" i="5"/>
  <c r="N32" i="5" s="1"/>
  <c r="N33" i="5" s="1"/>
  <c r="N26" i="5"/>
  <c r="N27" i="5" s="1"/>
  <c r="N24" i="5" s="1"/>
  <c r="N31" i="5"/>
  <c r="N28" i="5"/>
  <c r="O25" i="5"/>
  <c r="O31" i="5" l="1"/>
  <c r="O28" i="5"/>
  <c r="P25" i="5"/>
  <c r="O30" i="5"/>
  <c r="O32" i="5" s="1"/>
  <c r="O33" i="5" s="1"/>
  <c r="O26" i="5"/>
  <c r="O27" i="5" s="1"/>
  <c r="O24" i="5" s="1"/>
  <c r="N35" i="5"/>
  <c r="N36" i="5" s="1"/>
  <c r="P30" i="5" l="1"/>
  <c r="P32" i="5" s="1"/>
  <c r="P33" i="5" s="1"/>
  <c r="P28" i="5"/>
  <c r="Q25" i="5"/>
  <c r="P26" i="5"/>
  <c r="P27" i="5" s="1"/>
  <c r="P24" i="5" s="1"/>
  <c r="P31" i="5"/>
  <c r="O35" i="5"/>
  <c r="O36" i="5" s="1"/>
  <c r="Q31" i="5" l="1"/>
  <c r="Q26" i="5"/>
  <c r="Q27" i="5" s="1"/>
  <c r="Q24" i="5" s="1"/>
  <c r="Q30" i="5"/>
  <c r="Q32" i="5" s="1"/>
  <c r="Q33" i="5" s="1"/>
  <c r="R25" i="5"/>
  <c r="Q28" i="5"/>
  <c r="P35" i="5"/>
  <c r="P36" i="5" s="1"/>
  <c r="R28" i="5" l="1"/>
  <c r="R26" i="5"/>
  <c r="R27" i="5" s="1"/>
  <c r="R24" i="5" s="1"/>
  <c r="R30" i="5"/>
  <c r="R32" i="5" s="1"/>
  <c r="R33" i="5" s="1"/>
  <c r="R31" i="5"/>
  <c r="S25" i="5"/>
  <c r="Q35" i="5"/>
  <c r="Q36" i="5" s="1"/>
  <c r="R35" i="5" l="1"/>
  <c r="R36" i="5" s="1"/>
  <c r="S30" i="5"/>
  <c r="S32" i="5" s="1"/>
  <c r="S33" i="5" s="1"/>
  <c r="S31" i="5"/>
  <c r="T25" i="5"/>
  <c r="S28" i="5"/>
  <c r="S26" i="5"/>
  <c r="S27" i="5" s="1"/>
  <c r="S24" i="5" s="1"/>
  <c r="T30" i="5" l="1"/>
  <c r="T32" i="5" s="1"/>
  <c r="T33" i="5" s="1"/>
  <c r="T31" i="5"/>
  <c r="U25" i="5"/>
  <c r="T28" i="5"/>
  <c r="T26" i="5"/>
  <c r="T27" i="5" s="1"/>
  <c r="T24" i="5" s="1"/>
  <c r="S35" i="5"/>
  <c r="S36" i="5" s="1"/>
  <c r="U31" i="5" l="1"/>
  <c r="U28" i="5"/>
  <c r="U26" i="5"/>
  <c r="U27" i="5" s="1"/>
  <c r="U24" i="5" s="1"/>
  <c r="V25" i="5"/>
  <c r="U30" i="5"/>
  <c r="U32" i="5" s="1"/>
  <c r="U33" i="5" s="1"/>
  <c r="T35" i="5"/>
  <c r="T36" i="5" s="1"/>
  <c r="V28" i="5" l="1"/>
  <c r="V26" i="5"/>
  <c r="V27" i="5" s="1"/>
  <c r="V24" i="5" s="1"/>
  <c r="V30" i="5"/>
  <c r="V32" i="5" s="1"/>
  <c r="V33" i="5" s="1"/>
  <c r="W25" i="5"/>
  <c r="V31" i="5"/>
  <c r="U35" i="5"/>
  <c r="U36" i="5" s="1"/>
  <c r="W30" i="5" l="1"/>
  <c r="W32" i="5" s="1"/>
  <c r="W33" i="5" s="1"/>
  <c r="X25" i="5"/>
  <c r="W31" i="5"/>
  <c r="W26" i="5"/>
  <c r="W27" i="5" s="1"/>
  <c r="W24" i="5" s="1"/>
  <c r="W28" i="5"/>
  <c r="V35" i="5"/>
  <c r="V36" i="5" s="1"/>
  <c r="W35" i="5" l="1"/>
  <c r="W36" i="5" s="1"/>
  <c r="X30" i="5"/>
  <c r="X32" i="5" s="1"/>
  <c r="X33" i="5" s="1"/>
  <c r="Y25" i="5"/>
  <c r="X31" i="5"/>
  <c r="X28" i="5"/>
  <c r="X26" i="5"/>
  <c r="X27" i="5" s="1"/>
  <c r="X24" i="5" s="1"/>
  <c r="X35" i="5" l="1"/>
  <c r="X36" i="5" s="1"/>
  <c r="Y31" i="5"/>
  <c r="Y30" i="5"/>
  <c r="Y32" i="5" s="1"/>
  <c r="Y33" i="5" s="1"/>
  <c r="Y28" i="5"/>
  <c r="Y26" i="5"/>
  <c r="Y27" i="5" s="1"/>
  <c r="Y24" i="5" s="1"/>
  <c r="Z25" i="5"/>
  <c r="Z28" i="5" l="1"/>
  <c r="Z31" i="5"/>
  <c r="Z26" i="5"/>
  <c r="Z27" i="5" s="1"/>
  <c r="Z24" i="5" s="1"/>
  <c r="AA25" i="5"/>
  <c r="Z30" i="5"/>
  <c r="Z32" i="5" s="1"/>
  <c r="Z33" i="5" s="1"/>
  <c r="Y35" i="5"/>
  <c r="Y36" i="5" s="1"/>
  <c r="AA28" i="5" l="1"/>
  <c r="AB25" i="5"/>
  <c r="AA30" i="5"/>
  <c r="AA32" i="5" s="1"/>
  <c r="AA33" i="5" s="1"/>
  <c r="AA31" i="5"/>
  <c r="AA26" i="5"/>
  <c r="AA27" i="5" s="1"/>
  <c r="AA24" i="5" s="1"/>
  <c r="Z35" i="5"/>
  <c r="Z36" i="5" s="1"/>
  <c r="AA35" i="5" l="1"/>
  <c r="AA36" i="5" s="1"/>
  <c r="AB30" i="5"/>
  <c r="AB32" i="5" s="1"/>
  <c r="AB33" i="5" s="1"/>
  <c r="AC25" i="5"/>
  <c r="AB31" i="5"/>
  <c r="AB26" i="5"/>
  <c r="AB27" i="5" s="1"/>
  <c r="AB24" i="5" s="1"/>
  <c r="AB28" i="5"/>
  <c r="AC31" i="5" l="1"/>
  <c r="AC30" i="5"/>
  <c r="AC32" i="5" s="1"/>
  <c r="AC33" i="5" s="1"/>
  <c r="AC26" i="5"/>
  <c r="AC27" i="5" s="1"/>
  <c r="AC24" i="5" s="1"/>
  <c r="AC28" i="5"/>
  <c r="AD25" i="5"/>
  <c r="AB35" i="5"/>
  <c r="AB36" i="5" s="1"/>
  <c r="AD28" i="5" l="1"/>
  <c r="AD30" i="5"/>
  <c r="AD32" i="5" s="1"/>
  <c r="AD33" i="5" s="1"/>
  <c r="AD26" i="5"/>
  <c r="AD27" i="5" s="1"/>
  <c r="AD24" i="5" s="1"/>
  <c r="AD31" i="5"/>
  <c r="AE25" i="5"/>
  <c r="AC35" i="5"/>
  <c r="AC36" i="5" s="1"/>
  <c r="AD35" i="5" l="1"/>
  <c r="AD36" i="5" s="1"/>
  <c r="AE28" i="5"/>
  <c r="AE29" i="5" s="1"/>
  <c r="AF25" i="5"/>
  <c r="AE26" i="5"/>
  <c r="AE27" i="5" s="1"/>
  <c r="AE31" i="5" l="1"/>
  <c r="AE24" i="5"/>
  <c r="AE30" i="5"/>
  <c r="AE32" i="5" s="1"/>
  <c r="AE33" i="5" s="1"/>
  <c r="AF28" i="5"/>
  <c r="AF29" i="5" s="1"/>
  <c r="AG25" i="5"/>
  <c r="AF26" i="5"/>
  <c r="AF27" i="5" s="1"/>
  <c r="AG26" i="5" l="1"/>
  <c r="AG27" i="5" s="1"/>
  <c r="AG28" i="5"/>
  <c r="AG29" i="5" s="1"/>
  <c r="AE35" i="5"/>
  <c r="AE36" i="5" s="1"/>
  <c r="AF30" i="5"/>
  <c r="AF32" i="5" s="1"/>
  <c r="AF33" i="5" s="1"/>
  <c r="AF24" i="5"/>
  <c r="AF31" i="5"/>
  <c r="AF35" i="5" l="1"/>
  <c r="AF36" i="5" s="1"/>
  <c r="AG31" i="5"/>
  <c r="AG24" i="5"/>
  <c r="AG30" i="5"/>
  <c r="AG32" i="5" s="1"/>
  <c r="AG35" i="5" l="1"/>
  <c r="AG33" i="5"/>
  <c r="AH33" i="5" s="1"/>
  <c r="AH32" i="5"/>
  <c r="AG36" i="5" l="1"/>
  <c r="AH36" i="5" s="1"/>
  <c r="AH35" i="5"/>
  <c r="T12" i="2" l="1"/>
  <c r="T25" i="2"/>
  <c r="F29" i="3" l="1"/>
  <c r="E29" i="3"/>
  <c r="F28" i="3"/>
  <c r="E28" i="3"/>
  <c r="F27" i="3"/>
  <c r="E27" i="3"/>
  <c r="F26" i="3"/>
  <c r="E26" i="3"/>
  <c r="F25" i="3"/>
  <c r="E25" i="3"/>
  <c r="F24" i="3"/>
  <c r="E24" i="3"/>
  <c r="F23" i="3"/>
  <c r="E23" i="3"/>
  <c r="F22" i="3"/>
  <c r="E22" i="3"/>
  <c r="F21" i="3"/>
  <c r="E21" i="3"/>
  <c r="F20" i="3"/>
  <c r="E20" i="3"/>
  <c r="F19" i="3"/>
  <c r="E19" i="3"/>
  <c r="F18" i="3"/>
  <c r="E18" i="3"/>
  <c r="F17" i="3"/>
  <c r="E17" i="3"/>
  <c r="F16" i="3"/>
  <c r="E16" i="3"/>
  <c r="G2" i="3"/>
  <c r="K18" i="3" s="1"/>
  <c r="J6" i="3" l="1"/>
  <c r="J8" i="3"/>
  <c r="J10" i="3"/>
  <c r="J12" i="3"/>
  <c r="J14" i="3"/>
  <c r="J15" i="3"/>
  <c r="L16" i="3"/>
  <c r="J17" i="3"/>
  <c r="L18" i="3"/>
  <c r="M16" i="3"/>
  <c r="K17" i="3"/>
  <c r="M17" i="3"/>
  <c r="M19" i="3"/>
  <c r="J7" i="3"/>
  <c r="J9" i="3"/>
  <c r="J11" i="3"/>
  <c r="J13" i="3"/>
  <c r="J19" i="3"/>
  <c r="K6" i="3"/>
  <c r="K7" i="3"/>
  <c r="K8" i="3"/>
  <c r="K9" i="3"/>
  <c r="K10" i="3"/>
  <c r="K11" i="3"/>
  <c r="K12" i="3"/>
  <c r="K13" i="3"/>
  <c r="K14" i="3"/>
  <c r="K15" i="3"/>
  <c r="M18" i="3"/>
  <c r="K19" i="3"/>
  <c r="L6" i="3"/>
  <c r="L7" i="3"/>
  <c r="L8" i="3"/>
  <c r="L9" i="3"/>
  <c r="L10" i="3"/>
  <c r="L11" i="3"/>
  <c r="L12" i="3"/>
  <c r="L13" i="3"/>
  <c r="L14" i="3"/>
  <c r="L15" i="3"/>
  <c r="J16" i="3"/>
  <c r="L17" i="3"/>
  <c r="J18" i="3"/>
  <c r="L19" i="3"/>
  <c r="M6" i="3"/>
  <c r="M7" i="3"/>
  <c r="M8" i="3"/>
  <c r="M9" i="3"/>
  <c r="M10" i="3"/>
  <c r="M11" i="3"/>
  <c r="M12" i="3"/>
  <c r="M13" i="3"/>
  <c r="M14" i="3"/>
  <c r="M15" i="3"/>
  <c r="K16" i="3"/>
  <c r="U32" i="2" l="1"/>
  <c r="K30" i="2"/>
  <c r="K29" i="2"/>
  <c r="H29" i="2"/>
  <c r="U17" i="2"/>
  <c r="K12" i="2"/>
  <c r="H12" i="2"/>
  <c r="K24" i="2"/>
  <c r="K23" i="2"/>
  <c r="K22" i="2"/>
  <c r="T21" i="2"/>
  <c r="K21" i="2"/>
  <c r="K20" i="2"/>
  <c r="K19" i="2"/>
  <c r="T18" i="2"/>
  <c r="U28" i="2" s="1"/>
  <c r="K18" i="2"/>
  <c r="H18" i="2"/>
  <c r="E10" i="2"/>
  <c r="U6" i="2"/>
  <c r="V6" i="2" s="1"/>
  <c r="L18" i="2" l="1"/>
  <c r="L12" i="2"/>
  <c r="H21" i="2"/>
  <c r="K17" i="2"/>
  <c r="L15" i="2" s="1"/>
  <c r="E12" i="2"/>
  <c r="F12" i="2"/>
  <c r="F29" i="2"/>
  <c r="E29" i="2"/>
  <c r="F18" i="2"/>
  <c r="E18" i="2"/>
  <c r="K32" i="2"/>
  <c r="K28" i="2"/>
  <c r="M18" i="2" l="1"/>
  <c r="G18" i="2"/>
  <c r="V28" i="2" s="1"/>
  <c r="L21" i="2"/>
  <c r="G12" i="2"/>
  <c r="V17" i="2" s="1"/>
  <c r="G29" i="2"/>
  <c r="V32" i="2" s="1"/>
  <c r="M21" i="2" l="1"/>
  <c r="H25" i="2"/>
  <c r="L25" i="2" s="1"/>
  <c r="M25" i="2" l="1"/>
</calcChain>
</file>

<file path=xl/sharedStrings.xml><?xml version="1.0" encoding="utf-8"?>
<sst xmlns="http://schemas.openxmlformats.org/spreadsheetml/2006/main" count="162" uniqueCount="111">
  <si>
    <t xml:space="preserve">ОТПУСК  </t>
  </si>
  <si>
    <t xml:space="preserve">Стаж на </t>
  </si>
  <si>
    <t>Отработанно дней</t>
  </si>
  <si>
    <t>На текущую дату положенно дней</t>
  </si>
  <si>
    <t>Расчетный период (рабочий год)</t>
  </si>
  <si>
    <t xml:space="preserve">За полный год </t>
  </si>
  <si>
    <t>Период отпуска</t>
  </si>
  <si>
    <t>Итого дней</t>
  </si>
  <si>
    <t>Итого отгуляно</t>
  </si>
  <si>
    <t>Осталось отгулять в периоде</t>
  </si>
  <si>
    <t>Ф.И.О</t>
  </si>
  <si>
    <t>должность</t>
  </si>
  <si>
    <t>Дата приема</t>
  </si>
  <si>
    <t>Начало</t>
  </si>
  <si>
    <t>не включается в трудовой стаж: отпуск без сохранения зп, по уходу за ребенком</t>
  </si>
  <si>
    <t>Окончание</t>
  </si>
  <si>
    <t>количество дней</t>
  </si>
  <si>
    <t>период отпуска если на две части</t>
  </si>
  <si>
    <t>ближайщий раб день после кален года</t>
  </si>
  <si>
    <t>ближайщий раб день  после отпуска</t>
  </si>
  <si>
    <t>Отпуск</t>
  </si>
  <si>
    <t>вс</t>
  </si>
  <si>
    <t>пн</t>
  </si>
  <si>
    <t>вт</t>
  </si>
  <si>
    <t>ГОСПраздники</t>
  </si>
  <si>
    <r>
      <t xml:space="preserve">Даты праздников
</t>
    </r>
    <r>
      <rPr>
        <sz val="11"/>
        <color theme="1"/>
        <rFont val="Arial Narrow"/>
        <family val="2"/>
        <charset val="204"/>
      </rPr>
      <t>(на прошлый, текщий и 2 будущих года)</t>
    </r>
  </si>
  <si>
    <t>ср</t>
  </si>
  <si>
    <t>Название</t>
  </si>
  <si>
    <t>Число</t>
  </si>
  <si>
    <t>Месяц</t>
  </si>
  <si>
    <t>чт</t>
  </si>
  <si>
    <t>Новый год</t>
  </si>
  <si>
    <t>Январь</t>
  </si>
  <si>
    <t>пт</t>
  </si>
  <si>
    <t>сб</t>
  </si>
  <si>
    <t>Рождество</t>
  </si>
  <si>
    <t>Международный женский день</t>
  </si>
  <si>
    <t>Март</t>
  </si>
  <si>
    <t>Праздник единства народа Казахстана</t>
  </si>
  <si>
    <t>Май</t>
  </si>
  <si>
    <t>День защитника Отечества</t>
  </si>
  <si>
    <t xml:space="preserve">Красные даты: </t>
  </si>
  <si>
    <t>День Победы</t>
  </si>
  <si>
    <t>День Столицы (воскресенье 6 июля переносится на понедельник 7 июля)</t>
  </si>
  <si>
    <t>Июль</t>
  </si>
  <si>
    <t>День Конституции Республики Казахстан (суббота 30 августа переносится на понедельник 1 сентября)</t>
  </si>
  <si>
    <t>Август</t>
  </si>
  <si>
    <t>День Республики (суббота 25 октября переносится на понедельник 27 октября)</t>
  </si>
  <si>
    <t>Октябрь</t>
  </si>
  <si>
    <t>День Независимости</t>
  </si>
  <si>
    <t>Декабрь</t>
  </si>
  <si>
    <t>Наурыз мейрамы</t>
  </si>
  <si>
    <t xml:space="preserve">День Столицы </t>
  </si>
  <si>
    <t xml:space="preserve">День Конституции Республики Казахстан </t>
  </si>
  <si>
    <t>День Республики (</t>
  </si>
  <si>
    <t>перенос праздников на будни</t>
  </si>
  <si>
    <t>с 8 марта на 9 марта</t>
  </si>
  <si>
    <t>с 21 марта на 24 марта</t>
  </si>
  <si>
    <t>с 22 марта на 25 марта</t>
  </si>
  <si>
    <t>с 9 мая на 11 мая</t>
  </si>
  <si>
    <t>с 30 августа на 31 августа</t>
  </si>
  <si>
    <t>с 25 октября на 26 октября</t>
  </si>
  <si>
    <t>ОБЩИЙ ВЫХОДНОЙ</t>
  </si>
  <si>
    <t>рождество</t>
  </si>
  <si>
    <t>курбан-айт</t>
  </si>
  <si>
    <t>январь</t>
  </si>
  <si>
    <t>февраль</t>
  </si>
  <si>
    <t>март</t>
  </si>
  <si>
    <t>апрель</t>
  </si>
  <si>
    <t>май</t>
  </si>
  <si>
    <t>июнь</t>
  </si>
  <si>
    <t>июль</t>
  </si>
  <si>
    <t>август</t>
  </si>
  <si>
    <t>сентябрь</t>
  </si>
  <si>
    <t>октябрь</t>
  </si>
  <si>
    <t>ноябрь</t>
  </si>
  <si>
    <t>декабрь</t>
  </si>
  <si>
    <t>График работы на</t>
  </si>
  <si>
    <t>года</t>
  </si>
  <si>
    <t xml:space="preserve">№ </t>
  </si>
  <si>
    <t>Числа/дни недели</t>
  </si>
  <si>
    <t>п/п</t>
  </si>
  <si>
    <t>ФИО сотрудника</t>
  </si>
  <si>
    <t>Кол-во рабочих дней/часов</t>
  </si>
  <si>
    <t>график 2/2</t>
  </si>
  <si>
    <t>график 3/3</t>
  </si>
  <si>
    <t>в</t>
  </si>
  <si>
    <t>Iс</t>
  </si>
  <si>
    <t>IIс</t>
  </si>
  <si>
    <t>Iп</t>
  </si>
  <si>
    <t>№2 этот работник работает 3/3</t>
  </si>
  <si>
    <t>№3 график 5/2 по производственному календарю</t>
  </si>
  <si>
    <t>16.03.2024 должна быть дата</t>
  </si>
  <si>
    <t>15.04.2024 должна быть дата</t>
  </si>
  <si>
    <t>29.03.2025 должна быть дата</t>
  </si>
  <si>
    <t>22.04.2025 должна быть дата</t>
  </si>
  <si>
    <t>30.03.2026 должна быть дата</t>
  </si>
  <si>
    <t>23.04.2026 должна быть дата</t>
  </si>
  <si>
    <t>23.04.2025 должна быть дата</t>
  </si>
  <si>
    <t>20.05.2025 должна быть дата</t>
  </si>
  <si>
    <t>24.02.2026 должна быть дата</t>
  </si>
  <si>
    <t>26.03.2026 должна быть дата</t>
  </si>
  <si>
    <t>т.к. 21-23 это праздники, выпавшие на выходные они перенеслиь на 24 и 25 число, то первый рабочий день 26 (четверг) при пятидневки</t>
  </si>
  <si>
    <t>№1</t>
  </si>
  <si>
    <t>№2</t>
  </si>
  <si>
    <t>№1 у этого график 2/2</t>
  </si>
  <si>
    <t>Нерабочие дни 2026 кроме выхонных</t>
  </si>
  <si>
    <t>Н/Р</t>
  </si>
  <si>
    <t>ОТЛИЧНО РАБОТАЮТ ФОРМУЛЫ у пятидневки</t>
  </si>
  <si>
    <t>25.04.2026 должна быть дата</t>
  </si>
  <si>
    <t>07.05.2026 должна быть дата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</si>
</sst>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dd/mm/yy\ ddd"/>
  </numFmts>
  <fonts count="56">
    <font>
      <sz val="11"/>
      <color theme="1"/>
      <name val="Calibri"/>
      <family val="2"/>
      <charset val="204"/>
      <scheme val="minor"/>
    </font>
    <font>
      <b/>
      <sz val="11"/>
      <color rgb="FF3F3F3F"/>
      <name val="Calibri"/>
      <family val="2"/>
      <charset val="204"/>
      <scheme val="minor"/>
    </font>
    <font>
      <sz val="11"/>
      <color indexed="8"/>
      <name val="Calibri"/>
      <family val="2"/>
      <charset val="204"/>
    </font>
    <font>
      <sz val="10"/>
      <color indexed="8"/>
      <name val="Arial Narrow"/>
      <family val="2"/>
      <charset val="204"/>
    </font>
    <font>
      <sz val="10"/>
      <name val="Times New Roman"/>
      <family val="1"/>
      <charset val="204"/>
    </font>
    <font>
      <sz val="10"/>
      <name val="Arial Narrow"/>
      <family val="2"/>
      <charset val="204"/>
    </font>
    <font>
      <i/>
      <sz val="10"/>
      <name val="Arial Narrow"/>
      <family val="2"/>
      <charset val="204"/>
    </font>
    <font>
      <sz val="10"/>
      <color rgb="FF000000"/>
      <name val="Arimo"/>
    </font>
    <font>
      <sz val="10"/>
      <color theme="1"/>
      <name val="Arial Narrow"/>
      <family val="2"/>
      <charset val="204"/>
    </font>
    <font>
      <b/>
      <sz val="10"/>
      <name val="Arial Narrow"/>
      <family val="2"/>
      <charset val="204"/>
    </font>
    <font>
      <sz val="18"/>
      <color indexed="8"/>
      <name val="Arial Narrow"/>
      <family val="2"/>
      <charset val="204"/>
    </font>
    <font>
      <sz val="11"/>
      <color rgb="FF3C4043"/>
      <name val="Arial"/>
      <family val="2"/>
      <charset val="204"/>
    </font>
    <font>
      <i/>
      <sz val="10"/>
      <color indexed="8"/>
      <name val="Arial Narrow"/>
      <family val="2"/>
      <charset val="204"/>
    </font>
    <font>
      <i/>
      <sz val="9"/>
      <name val="Arial Narrow"/>
      <family val="2"/>
      <charset val="204"/>
    </font>
    <font>
      <i/>
      <sz val="8"/>
      <name val="Times New Roman"/>
      <family val="1"/>
      <charset val="204"/>
    </font>
    <font>
      <b/>
      <sz val="10"/>
      <color indexed="8"/>
      <name val="Arial Narrow"/>
      <family val="2"/>
      <charset val="204"/>
    </font>
    <font>
      <sz val="11"/>
      <color indexed="8"/>
      <name val="Calibri"/>
      <family val="2"/>
      <charset val="1"/>
    </font>
    <font>
      <i/>
      <sz val="10"/>
      <color rgb="FFFF0000"/>
      <name val="Arial Narrow"/>
      <family val="2"/>
      <charset val="204"/>
    </font>
    <font>
      <sz val="10"/>
      <color rgb="FFFF0000"/>
      <name val="Arial Narrow"/>
      <family val="2"/>
      <charset val="204"/>
    </font>
    <font>
      <sz val="9"/>
      <name val="Arial Narrow"/>
      <family val="2"/>
      <charset val="204"/>
    </font>
    <font>
      <sz val="10"/>
      <color rgb="FFFFC000"/>
      <name val="Arial Narrow"/>
      <family val="2"/>
      <charset val="204"/>
    </font>
    <font>
      <sz val="10"/>
      <color rgb="FF0070C0"/>
      <name val="Arial Narrow"/>
      <family val="2"/>
      <charset val="204"/>
    </font>
    <font>
      <sz val="10"/>
      <name val="Arial"/>
      <family val="2"/>
      <charset val="204"/>
    </font>
    <font>
      <sz val="11"/>
      <color theme="1"/>
      <name val="Calibri"/>
      <family val="2"/>
      <scheme val="minor"/>
    </font>
    <font>
      <sz val="10"/>
      <name val="Arial Cyr"/>
      <charset val="204"/>
    </font>
    <font>
      <sz val="10"/>
      <name val="Times New Roman Cyr"/>
      <charset val="204"/>
    </font>
    <font>
      <b/>
      <sz val="11"/>
      <name val="Arial Narrow"/>
      <family val="2"/>
      <charset val="204"/>
    </font>
    <font>
      <sz val="11"/>
      <color theme="1"/>
      <name val="Arial Narrow"/>
      <family val="2"/>
      <charset val="204"/>
    </font>
    <font>
      <sz val="11"/>
      <color rgb="FF212529"/>
      <name val="Arial Narrow"/>
      <family val="2"/>
      <charset val="204"/>
    </font>
    <font>
      <sz val="11"/>
      <name val="Arial Narrow"/>
      <family val="2"/>
      <charset val="204"/>
    </font>
    <font>
      <sz val="9"/>
      <color rgb="FF212529"/>
      <name val="Segoe UI"/>
      <family val="2"/>
      <charset val="204"/>
    </font>
    <font>
      <b/>
      <sz val="10"/>
      <color rgb="FF767676"/>
      <name val="Arial"/>
      <family val="2"/>
      <charset val="204"/>
    </font>
    <font>
      <sz val="11"/>
      <color rgb="FFB12722"/>
      <name val="Arial Narrow"/>
      <family val="2"/>
      <charset val="204"/>
    </font>
    <font>
      <sz val="9"/>
      <color rgb="FFB12722"/>
      <name val="Segoe UI"/>
      <family val="2"/>
      <charset val="204"/>
    </font>
    <font>
      <sz val="8"/>
      <name val="Arial Narrow"/>
      <family val="2"/>
      <charset val="204"/>
    </font>
    <font>
      <i/>
      <sz val="11"/>
      <name val="Arial Narrow"/>
      <family val="2"/>
      <charset val="204"/>
    </font>
    <font>
      <b/>
      <i/>
      <sz val="11"/>
      <name val="Arial Narrow"/>
      <family val="2"/>
      <charset val="204"/>
    </font>
    <font>
      <sz val="11"/>
      <color theme="1"/>
      <name val="Calibri"/>
      <family val="2"/>
      <charset val="204"/>
      <scheme val="minor"/>
    </font>
    <font>
      <sz val="9.5"/>
      <name val="Arial Narrow"/>
      <family val="2"/>
      <charset val="204"/>
    </font>
    <font>
      <sz val="9.5"/>
      <color indexed="8"/>
      <name val="Arial Narrow"/>
      <family val="2"/>
      <charset val="204"/>
    </font>
    <font>
      <sz val="9.5"/>
      <color indexed="8"/>
      <name val="Times New Roman"/>
      <family val="1"/>
      <charset val="204"/>
    </font>
    <font>
      <sz val="9.5"/>
      <name val="Arial"/>
      <family val="2"/>
      <charset val="204"/>
    </font>
    <font>
      <b/>
      <sz val="9.5"/>
      <color indexed="8"/>
      <name val="Arial Narrow"/>
      <family val="2"/>
      <charset val="204"/>
    </font>
    <font>
      <sz val="12"/>
      <color indexed="8"/>
      <name val="Arial Narrow"/>
      <family val="2"/>
      <charset val="204"/>
    </font>
    <font>
      <sz val="12"/>
      <color indexed="8"/>
      <name val="Times New Roman"/>
      <family val="1"/>
      <charset val="204"/>
    </font>
    <font>
      <sz val="11"/>
      <color indexed="8"/>
      <name val="Times New Roman"/>
      <family val="1"/>
      <charset val="204"/>
    </font>
    <font>
      <sz val="9"/>
      <color indexed="8"/>
      <name val="Arial Narrow"/>
      <family val="2"/>
      <charset val="204"/>
    </font>
    <font>
      <sz val="12"/>
      <name val="Arial Narrow"/>
      <family val="2"/>
      <charset val="204"/>
    </font>
    <font>
      <sz val="8.5"/>
      <color indexed="8"/>
      <name val="Arial Narrow"/>
      <family val="2"/>
      <charset val="204"/>
    </font>
    <font>
      <b/>
      <sz val="12"/>
      <color indexed="8"/>
      <name val="Arial Narrow"/>
      <family val="2"/>
      <charset val="204"/>
    </font>
    <font>
      <b/>
      <sz val="12"/>
      <name val="Arial Narrow"/>
      <family val="2"/>
      <charset val="204"/>
    </font>
    <font>
      <sz val="10"/>
      <color indexed="10"/>
      <name val="Arial Narrow"/>
      <family val="2"/>
      <charset val="204"/>
    </font>
    <font>
      <sz val="10"/>
      <color rgb="FF0A0A0A"/>
      <name val="Arial Unicode MS"/>
    </font>
    <font>
      <sz val="6"/>
      <name val="Arial Narrow"/>
      <family val="2"/>
      <charset val="204"/>
    </font>
    <font>
      <b/>
      <sz val="11"/>
      <color theme="1"/>
      <name val="Calibri"/>
      <family val="2"/>
      <charset val="204"/>
      <scheme val="minor"/>
    </font>
    <font>
      <b/>
      <sz val="10"/>
      <color theme="1"/>
      <name val="Arial Narrow"/>
      <family val="2"/>
      <charset val="204"/>
    </font>
  </fonts>
  <fills count="15">
    <fill>
      <patternFill patternType="none"/>
    </fill>
    <fill>
      <patternFill patternType="gray125"/>
    </fill>
    <fill>
      <patternFill patternType="solid">
        <fgColor rgb="FFF2F2F2"/>
      </patternFill>
    </fill>
    <fill>
      <patternFill patternType="solid">
        <fgColor theme="4" tint="0.79998168889431442"/>
        <bgColor indexed="64"/>
      </patternFill>
    </fill>
    <fill>
      <patternFill patternType="solid">
        <fgColor indexed="11"/>
        <bgColor indexed="64"/>
      </patternFill>
    </fill>
    <fill>
      <patternFill patternType="solid">
        <fgColor rgb="FF00B050"/>
        <bgColor indexed="64"/>
      </patternFill>
    </fill>
    <fill>
      <patternFill patternType="solid">
        <fgColor theme="6" tint="0.39997558519241921"/>
        <bgColor indexed="64"/>
      </patternFill>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indexed="43"/>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theme="0" tint="-0.14999847407452621"/>
      </patternFill>
    </fill>
  </fills>
  <borders count="36">
    <border>
      <left/>
      <right/>
      <top/>
      <bottom/>
      <diagonal/>
    </border>
    <border>
      <left style="thin">
        <color rgb="FF3F3F3F"/>
      </left>
      <right style="thin">
        <color rgb="FF3F3F3F"/>
      </right>
      <top style="thin">
        <color rgb="FF3F3F3F"/>
      </top>
      <bottom style="thin">
        <color rgb="FF3F3F3F"/>
      </bottom>
      <diagonal/>
    </border>
    <border>
      <left style="thin">
        <color indexed="64"/>
      </left>
      <right/>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hair">
        <color auto="1"/>
      </right>
      <top style="hair">
        <color auto="1"/>
      </top>
      <bottom/>
      <diagonal/>
    </border>
    <border>
      <left style="hair">
        <color auto="1"/>
      </left>
      <right style="hair">
        <color auto="1"/>
      </right>
      <top style="hair">
        <color auto="1"/>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top style="medium">
        <color auto="1"/>
      </top>
      <bottom/>
      <diagonal/>
    </border>
    <border>
      <left/>
      <right style="hair">
        <color auto="1"/>
      </right>
      <top style="medium">
        <color indexed="64"/>
      </top>
      <bottom/>
      <diagonal/>
    </border>
    <border>
      <left/>
      <right style="hair">
        <color auto="1"/>
      </right>
      <top/>
      <bottom/>
      <diagonal/>
    </border>
    <border>
      <left/>
      <right style="hair">
        <color auto="1"/>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hair">
        <color auto="1"/>
      </right>
      <top/>
      <bottom style="hair">
        <color auto="1"/>
      </bottom>
      <diagonal/>
    </border>
    <border>
      <left/>
      <right style="hair">
        <color auto="1"/>
      </right>
      <top style="hair">
        <color auto="1"/>
      </top>
      <bottom style="hair">
        <color auto="1"/>
      </bottom>
      <diagonal/>
    </border>
    <border>
      <left style="thin">
        <color indexed="64"/>
      </left>
      <right style="hair">
        <color auto="1"/>
      </right>
      <top style="hair">
        <color auto="1"/>
      </top>
      <bottom style="hair">
        <color auto="1"/>
      </bottom>
      <diagonal/>
    </border>
    <border>
      <left/>
      <right style="hair">
        <color indexed="64"/>
      </right>
      <top style="hair">
        <color indexed="64"/>
      </top>
      <bottom style="thin">
        <color indexed="64"/>
      </bottom>
      <diagonal/>
    </border>
    <border>
      <left style="thin">
        <color indexed="8"/>
      </left>
      <right/>
      <top style="thin">
        <color indexed="8"/>
      </top>
      <bottom/>
      <diagonal/>
    </border>
    <border>
      <left style="thin">
        <color indexed="8"/>
      </left>
      <right/>
      <top/>
      <bottom style="thin">
        <color indexed="8"/>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64"/>
      </left>
      <right style="thin">
        <color indexed="8"/>
      </right>
      <top/>
      <bottom style="thin">
        <color indexed="64"/>
      </bottom>
      <diagonal/>
    </border>
    <border>
      <left style="thin">
        <color indexed="64"/>
      </left>
      <right style="thin">
        <color indexed="8"/>
      </right>
      <top/>
      <bottom/>
      <diagonal/>
    </border>
  </borders>
  <cellStyleXfs count="15">
    <xf numFmtId="0" fontId="0" fillId="0" borderId="0"/>
    <xf numFmtId="0" fontId="1" fillId="2" borderId="1" applyNumberFormat="0" applyAlignment="0" applyProtection="0"/>
    <xf numFmtId="0" fontId="2" fillId="0" borderId="0"/>
    <xf numFmtId="0" fontId="4" fillId="0" borderId="0"/>
    <xf numFmtId="0" fontId="7" fillId="0" borderId="0"/>
    <xf numFmtId="0" fontId="16" fillId="0" borderId="0"/>
    <xf numFmtId="0" fontId="2" fillId="0" borderId="0"/>
    <xf numFmtId="0" fontId="4" fillId="0" borderId="0"/>
    <xf numFmtId="0" fontId="22" fillId="0" borderId="0"/>
    <xf numFmtId="0" fontId="23" fillId="0" borderId="0"/>
    <xf numFmtId="0" fontId="24" fillId="0" borderId="0"/>
    <xf numFmtId="0" fontId="25" fillId="0" borderId="0"/>
    <xf numFmtId="0" fontId="24" fillId="0" borderId="0"/>
    <xf numFmtId="0" fontId="24" fillId="0" borderId="0"/>
    <xf numFmtId="0" fontId="37" fillId="0" borderId="0"/>
  </cellStyleXfs>
  <cellXfs count="289">
    <xf numFmtId="0" fontId="0" fillId="0" borderId="0" xfId="0"/>
    <xf numFmtId="0" fontId="3" fillId="0" borderId="0" xfId="2" applyFont="1" applyFill="1"/>
    <xf numFmtId="0" fontId="3" fillId="0" borderId="0" xfId="2" applyFont="1" applyFill="1" applyBorder="1"/>
    <xf numFmtId="0" fontId="3" fillId="0" borderId="0" xfId="2" applyFont="1" applyFill="1" applyAlignment="1">
      <alignment horizontal="fill" vertical="center"/>
    </xf>
    <xf numFmtId="0" fontId="5" fillId="0" borderId="0" xfId="3" applyFont="1" applyFill="1" applyBorder="1" applyAlignment="1">
      <alignment horizontal="center"/>
    </xf>
    <xf numFmtId="0" fontId="5" fillId="0" borderId="0" xfId="3" applyFont="1" applyFill="1" applyBorder="1"/>
    <xf numFmtId="0" fontId="6" fillId="0" borderId="0" xfId="3" applyFont="1" applyFill="1" applyBorder="1" applyAlignment="1">
      <alignment horizontal="center"/>
    </xf>
    <xf numFmtId="14" fontId="5" fillId="0" borderId="0" xfId="3" applyNumberFormat="1" applyFont="1" applyFill="1" applyBorder="1"/>
    <xf numFmtId="14" fontId="5" fillId="0" borderId="0" xfId="3" applyNumberFormat="1" applyFont="1" applyFill="1" applyAlignment="1">
      <alignment horizontal="center"/>
    </xf>
    <xf numFmtId="0" fontId="5" fillId="0" borderId="0" xfId="3" applyNumberFormat="1" applyFont="1" applyFill="1" applyAlignment="1">
      <alignment horizontal="center"/>
    </xf>
    <xf numFmtId="0" fontId="5" fillId="0" borderId="0" xfId="3" applyFont="1" applyFill="1"/>
    <xf numFmtId="14" fontId="3" fillId="0" borderId="0" xfId="2" applyNumberFormat="1" applyFont="1" applyFill="1"/>
    <xf numFmtId="14" fontId="5" fillId="0" borderId="0" xfId="1" applyNumberFormat="1" applyFont="1" applyFill="1" applyBorder="1" applyAlignment="1">
      <alignment horizontal="center"/>
    </xf>
    <xf numFmtId="0" fontId="5" fillId="0" borderId="0" xfId="3" applyFont="1" applyFill="1" applyBorder="1" applyAlignment="1">
      <alignment horizontal="center" vertical="center"/>
    </xf>
    <xf numFmtId="1" fontId="5" fillId="0" borderId="0" xfId="3" applyNumberFormat="1" applyFont="1" applyFill="1" applyBorder="1" applyAlignment="1">
      <alignment horizontal="center"/>
    </xf>
    <xf numFmtId="14" fontId="6" fillId="0" borderId="0" xfId="1" applyNumberFormat="1" applyFont="1" applyFill="1" applyBorder="1" applyAlignment="1">
      <alignment horizontal="center"/>
    </xf>
    <xf numFmtId="1" fontId="8" fillId="0" borderId="0" xfId="4" applyNumberFormat="1" applyFont="1" applyFill="1" applyBorder="1" applyAlignment="1">
      <alignment horizontal="center" vertical="center"/>
    </xf>
    <xf numFmtId="14" fontId="6" fillId="0" borderId="0" xfId="3" applyNumberFormat="1" applyFont="1" applyFill="1" applyBorder="1" applyAlignment="1">
      <alignment horizontal="center"/>
    </xf>
    <xf numFmtId="0" fontId="6" fillId="0" borderId="0" xfId="3" applyNumberFormat="1" applyFont="1" applyFill="1" applyBorder="1" applyAlignment="1">
      <alignment horizontal="center" vertical="center" wrapText="1"/>
    </xf>
    <xf numFmtId="14" fontId="5" fillId="0" borderId="0" xfId="3" applyNumberFormat="1" applyFont="1" applyFill="1" applyBorder="1" applyAlignment="1">
      <alignment horizontal="center"/>
    </xf>
    <xf numFmtId="0" fontId="5" fillId="0" borderId="0" xfId="3" applyNumberFormat="1" applyFont="1" applyFill="1" applyBorder="1" applyAlignment="1">
      <alignment horizontal="center"/>
    </xf>
    <xf numFmtId="1" fontId="9" fillId="0" borderId="0" xfId="3" applyNumberFormat="1" applyFont="1" applyFill="1" applyBorder="1" applyAlignment="1">
      <alignment horizontal="center"/>
    </xf>
    <xf numFmtId="0" fontId="3" fillId="0" borderId="0" xfId="2" applyFont="1" applyFill="1" applyBorder="1" applyAlignment="1">
      <alignment horizontal="center"/>
    </xf>
    <xf numFmtId="4" fontId="3" fillId="0" borderId="0" xfId="2" applyNumberFormat="1" applyFont="1" applyFill="1" applyBorder="1" applyAlignment="1">
      <alignment horizontal="center" vertical="top"/>
    </xf>
    <xf numFmtId="1" fontId="6" fillId="0" borderId="0" xfId="3" applyNumberFormat="1" applyFont="1" applyFill="1" applyBorder="1" applyAlignment="1">
      <alignment horizontal="center"/>
    </xf>
    <xf numFmtId="0" fontId="11" fillId="0" borderId="0" xfId="0" applyFont="1" applyFill="1" applyBorder="1"/>
    <xf numFmtId="0" fontId="11" fillId="0" borderId="0" xfId="0" applyFont="1" applyFill="1"/>
    <xf numFmtId="0" fontId="5" fillId="0" borderId="0" xfId="3" applyFont="1" applyFill="1" applyAlignment="1">
      <alignment horizontal="center"/>
    </xf>
    <xf numFmtId="0" fontId="6" fillId="0" borderId="0" xfId="3" applyFont="1" applyFill="1" applyAlignment="1">
      <alignment horizontal="center"/>
    </xf>
    <xf numFmtId="0" fontId="6" fillId="3" borderId="0" xfId="3" applyFont="1" applyFill="1" applyAlignment="1">
      <alignment horizontal="center"/>
    </xf>
    <xf numFmtId="14" fontId="5" fillId="0" borderId="0" xfId="3" applyNumberFormat="1" applyFont="1" applyFill="1"/>
    <xf numFmtId="0" fontId="3" fillId="0" borderId="0" xfId="2" applyFont="1" applyFill="1" applyBorder="1" applyAlignment="1">
      <alignment horizontal="center" vertical="center"/>
    </xf>
    <xf numFmtId="0" fontId="12" fillId="0" borderId="3" xfId="3" applyFont="1" applyFill="1" applyBorder="1" applyAlignment="1">
      <alignment horizontal="center" vertical="center" wrapText="1"/>
    </xf>
    <xf numFmtId="0" fontId="6" fillId="0" borderId="8" xfId="3" applyNumberFormat="1" applyFont="1" applyFill="1" applyBorder="1" applyAlignment="1">
      <alignment horizontal="center" vertical="center" wrapText="1"/>
    </xf>
    <xf numFmtId="0" fontId="15" fillId="0" borderId="11" xfId="2" applyFont="1" applyFill="1" applyBorder="1" applyAlignment="1">
      <alignment horizontal="center" vertical="center"/>
    </xf>
    <xf numFmtId="0" fontId="15" fillId="0" borderId="12" xfId="2" applyFont="1" applyFill="1" applyBorder="1" applyAlignment="1">
      <alignment horizontal="fill" vertical="center"/>
    </xf>
    <xf numFmtId="0" fontId="6" fillId="0" borderId="13" xfId="3" applyFont="1" applyFill="1" applyBorder="1" applyAlignment="1">
      <alignment horizontal="center" vertical="center" wrapText="1"/>
    </xf>
    <xf numFmtId="14" fontId="6" fillId="5" borderId="3" xfId="3" applyNumberFormat="1" applyFont="1" applyFill="1" applyBorder="1" applyAlignment="1">
      <alignment horizontal="center" vertical="center" wrapText="1"/>
    </xf>
    <xf numFmtId="14" fontId="6" fillId="0" borderId="13" xfId="3" applyNumberFormat="1" applyFont="1" applyFill="1" applyBorder="1" applyAlignment="1">
      <alignment horizontal="center" vertical="center" wrapText="1"/>
    </xf>
    <xf numFmtId="0" fontId="6" fillId="0" borderId="2" xfId="3" applyNumberFormat="1" applyFont="1" applyFill="1" applyBorder="1" applyAlignment="1">
      <alignment horizontal="center" vertical="center" wrapText="1"/>
    </xf>
    <xf numFmtId="14" fontId="6" fillId="0" borderId="2" xfId="3" applyNumberFormat="1" applyFont="1" applyFill="1" applyBorder="1" applyAlignment="1">
      <alignment horizontal="center" vertical="center" wrapText="1"/>
    </xf>
    <xf numFmtId="0" fontId="3" fillId="0" borderId="0" xfId="2" applyFont="1" applyFill="1" applyAlignment="1">
      <alignment horizontal="center" vertical="center" wrapText="1"/>
    </xf>
    <xf numFmtId="0" fontId="15" fillId="0" borderId="0" xfId="2" applyFont="1" applyFill="1" applyBorder="1" applyAlignment="1">
      <alignment horizontal="center" vertical="center"/>
    </xf>
    <xf numFmtId="0" fontId="6" fillId="0" borderId="0" xfId="3" applyFont="1" applyFill="1" applyBorder="1" applyAlignment="1">
      <alignment horizontal="center" vertical="center" wrapText="1"/>
    </xf>
    <xf numFmtId="0" fontId="13" fillId="0" borderId="0" xfId="3" applyFont="1" applyFill="1" applyBorder="1" applyAlignment="1">
      <alignment horizontal="center" vertical="center" wrapText="1"/>
    </xf>
    <xf numFmtId="0" fontId="6" fillId="3" borderId="13" xfId="3" applyFont="1" applyFill="1" applyBorder="1" applyAlignment="1">
      <alignment horizontal="center" vertical="center" wrapText="1"/>
    </xf>
    <xf numFmtId="14" fontId="6" fillId="0" borderId="0" xfId="3" applyNumberFormat="1" applyFont="1" applyFill="1" applyBorder="1" applyAlignment="1">
      <alignment horizontal="center" vertical="center" wrapText="1"/>
    </xf>
    <xf numFmtId="14" fontId="6" fillId="6" borderId="0" xfId="3" applyNumberFormat="1" applyFont="1" applyFill="1" applyBorder="1" applyAlignment="1">
      <alignment horizontal="center" vertical="center" wrapText="1"/>
    </xf>
    <xf numFmtId="0" fontId="6" fillId="6" borderId="0" xfId="3" applyNumberFormat="1" applyFont="1" applyFill="1" applyBorder="1" applyAlignment="1">
      <alignment horizontal="center" vertical="center" wrapText="1"/>
    </xf>
    <xf numFmtId="0" fontId="6" fillId="6" borderId="0" xfId="3" applyFont="1" applyFill="1" applyBorder="1" applyAlignment="1">
      <alignment horizontal="center" vertical="center" wrapText="1"/>
    </xf>
    <xf numFmtId="0" fontId="14" fillId="4" borderId="0" xfId="3" applyFont="1" applyFill="1" applyBorder="1" applyAlignment="1">
      <alignment horizontal="center" vertical="center" wrapText="1"/>
    </xf>
    <xf numFmtId="0" fontId="5" fillId="6" borderId="0" xfId="3" applyFont="1" applyFill="1" applyBorder="1" applyAlignment="1">
      <alignment horizontal="center"/>
    </xf>
    <xf numFmtId="14" fontId="6" fillId="3" borderId="0" xfId="1" applyNumberFormat="1" applyFont="1" applyFill="1" applyBorder="1" applyAlignment="1">
      <alignment horizontal="center"/>
    </xf>
    <xf numFmtId="14" fontId="5" fillId="6" borderId="0" xfId="3" applyNumberFormat="1" applyFont="1" applyFill="1" applyBorder="1" applyAlignment="1">
      <alignment horizontal="center"/>
    </xf>
    <xf numFmtId="0" fontId="5" fillId="6" borderId="0" xfId="3" applyNumberFormat="1" applyFont="1" applyFill="1" applyBorder="1" applyAlignment="1">
      <alignment horizontal="center"/>
    </xf>
    <xf numFmtId="14" fontId="5" fillId="6" borderId="0" xfId="3" applyNumberFormat="1" applyFont="1" applyFill="1" applyBorder="1"/>
    <xf numFmtId="1" fontId="6" fillId="3" borderId="0" xfId="1" applyNumberFormat="1" applyFont="1" applyFill="1" applyBorder="1" applyAlignment="1">
      <alignment horizontal="center"/>
    </xf>
    <xf numFmtId="14" fontId="5" fillId="6" borderId="0" xfId="3" applyNumberFormat="1" applyFont="1" applyFill="1"/>
    <xf numFmtId="14" fontId="5" fillId="6" borderId="0" xfId="3" applyNumberFormat="1" applyFont="1" applyFill="1" applyAlignment="1">
      <alignment horizontal="center"/>
    </xf>
    <xf numFmtId="0" fontId="5" fillId="6" borderId="0" xfId="3" applyNumberFormat="1" applyFont="1" applyFill="1" applyAlignment="1">
      <alignment horizontal="center"/>
    </xf>
    <xf numFmtId="0" fontId="5" fillId="6" borderId="0" xfId="3" applyFont="1" applyFill="1"/>
    <xf numFmtId="0" fontId="5" fillId="0" borderId="16" xfId="3" applyFont="1" applyFill="1" applyBorder="1" applyAlignment="1">
      <alignment horizontal="center"/>
    </xf>
    <xf numFmtId="1" fontId="9" fillId="0" borderId="16" xfId="3" applyNumberFormat="1" applyFont="1" applyFill="1" applyBorder="1" applyAlignment="1">
      <alignment horizontal="center"/>
    </xf>
    <xf numFmtId="0" fontId="5" fillId="6" borderId="0" xfId="3" applyNumberFormat="1" applyFont="1" applyFill="1" applyBorder="1"/>
    <xf numFmtId="1" fontId="8" fillId="3" borderId="0" xfId="4" applyNumberFormat="1" applyFont="1" applyFill="1" applyBorder="1" applyAlignment="1">
      <alignment horizontal="center" vertical="center"/>
    </xf>
    <xf numFmtId="1" fontId="6" fillId="3" borderId="16" xfId="1" applyNumberFormat="1" applyFont="1" applyFill="1" applyBorder="1" applyAlignment="1">
      <alignment horizontal="center"/>
    </xf>
    <xf numFmtId="14" fontId="6" fillId="0" borderId="16" xfId="3" applyNumberFormat="1" applyFont="1" applyFill="1" applyBorder="1" applyAlignment="1">
      <alignment horizontal="center"/>
    </xf>
    <xf numFmtId="0" fontId="5" fillId="6" borderId="16" xfId="3" applyFont="1" applyFill="1" applyBorder="1" applyAlignment="1">
      <alignment horizontal="center"/>
    </xf>
    <xf numFmtId="14" fontId="5" fillId="0" borderId="17" xfId="1" applyNumberFormat="1" applyFont="1" applyFill="1" applyBorder="1" applyAlignment="1">
      <alignment horizontal="center"/>
    </xf>
    <xf numFmtId="0" fontId="5" fillId="0" borderId="17" xfId="3" applyFont="1" applyFill="1" applyBorder="1" applyAlignment="1">
      <alignment horizontal="center" vertical="center"/>
    </xf>
    <xf numFmtId="1" fontId="5" fillId="0" borderId="17" xfId="3" applyNumberFormat="1" applyFont="1" applyFill="1" applyBorder="1" applyAlignment="1">
      <alignment horizontal="center"/>
    </xf>
    <xf numFmtId="1" fontId="17" fillId="0" borderId="17" xfId="3" applyNumberFormat="1" applyFont="1" applyFill="1" applyBorder="1" applyAlignment="1">
      <alignment horizontal="center" vertical="center" wrapText="1"/>
    </xf>
    <xf numFmtId="14" fontId="5" fillId="0" borderId="16" xfId="1" applyNumberFormat="1" applyFont="1" applyFill="1" applyBorder="1" applyAlignment="1">
      <alignment horizontal="center"/>
    </xf>
    <xf numFmtId="0" fontId="5" fillId="0" borderId="16" xfId="3" applyFont="1" applyFill="1" applyBorder="1" applyAlignment="1">
      <alignment horizontal="center" vertical="center"/>
    </xf>
    <xf numFmtId="1" fontId="5" fillId="0" borderId="16" xfId="3" applyNumberFormat="1" applyFont="1" applyFill="1" applyBorder="1" applyAlignment="1">
      <alignment horizontal="center"/>
    </xf>
    <xf numFmtId="14" fontId="6" fillId="0" borderId="17" xfId="3" applyNumberFormat="1" applyFont="1" applyFill="1" applyBorder="1" applyAlignment="1">
      <alignment horizontal="center"/>
    </xf>
    <xf numFmtId="0" fontId="5" fillId="6" borderId="17" xfId="3" applyFont="1" applyFill="1" applyBorder="1" applyAlignment="1">
      <alignment horizontal="center"/>
    </xf>
    <xf numFmtId="0" fontId="3" fillId="0" borderId="16" xfId="2" applyFont="1" applyFill="1" applyBorder="1"/>
    <xf numFmtId="0" fontId="18" fillId="0" borderId="0" xfId="2" applyFont="1" applyFill="1"/>
    <xf numFmtId="14" fontId="5" fillId="6" borderId="16" xfId="3" applyNumberFormat="1" applyFont="1" applyFill="1" applyBorder="1"/>
    <xf numFmtId="14" fontId="6" fillId="0" borderId="16" xfId="1" applyNumberFormat="1" applyFont="1" applyFill="1" applyBorder="1" applyAlignment="1">
      <alignment horizontal="center"/>
    </xf>
    <xf numFmtId="14" fontId="6" fillId="3" borderId="16" xfId="1" applyNumberFormat="1" applyFont="1" applyFill="1" applyBorder="1" applyAlignment="1">
      <alignment horizontal="center"/>
    </xf>
    <xf numFmtId="0" fontId="18" fillId="0" borderId="0" xfId="2" applyFont="1" applyFill="1" applyBorder="1"/>
    <xf numFmtId="1" fontId="5" fillId="3" borderId="0" xfId="4" applyNumberFormat="1" applyFont="1" applyFill="1" applyBorder="1" applyAlignment="1">
      <alignment horizontal="center" vertical="center"/>
    </xf>
    <xf numFmtId="0" fontId="6" fillId="0" borderId="16" xfId="3" applyNumberFormat="1" applyFont="1" applyFill="1" applyBorder="1" applyAlignment="1">
      <alignment horizontal="center" vertical="center" wrapText="1"/>
    </xf>
    <xf numFmtId="0" fontId="5" fillId="6" borderId="16" xfId="3" applyNumberFormat="1" applyFont="1" applyFill="1" applyBorder="1"/>
    <xf numFmtId="0" fontId="6" fillId="0" borderId="17" xfId="3" applyNumberFormat="1" applyFont="1" applyFill="1" applyBorder="1" applyAlignment="1">
      <alignment horizontal="center" vertical="center" wrapText="1"/>
    </xf>
    <xf numFmtId="0" fontId="5" fillId="0" borderId="17" xfId="3" applyFont="1" applyFill="1" applyBorder="1" applyAlignment="1">
      <alignment horizontal="center"/>
    </xf>
    <xf numFmtId="1" fontId="8" fillId="3" borderId="17" xfId="4" applyNumberFormat="1" applyFont="1" applyFill="1" applyBorder="1" applyAlignment="1">
      <alignment horizontal="center" vertical="center"/>
    </xf>
    <xf numFmtId="14" fontId="5" fillId="6" borderId="17" xfId="3" applyNumberFormat="1" applyFont="1" applyFill="1" applyBorder="1" applyAlignment="1">
      <alignment horizontal="center"/>
    </xf>
    <xf numFmtId="0" fontId="5" fillId="6" borderId="17" xfId="3" applyNumberFormat="1" applyFont="1" applyFill="1" applyBorder="1" applyAlignment="1">
      <alignment horizontal="center"/>
    </xf>
    <xf numFmtId="1" fontId="9" fillId="0" borderId="17" xfId="3" applyNumberFormat="1" applyFont="1" applyFill="1" applyBorder="1" applyAlignment="1">
      <alignment horizontal="center"/>
    </xf>
    <xf numFmtId="14" fontId="6" fillId="0" borderId="17" xfId="1" applyNumberFormat="1" applyFont="1" applyFill="1" applyBorder="1" applyAlignment="1">
      <alignment horizontal="center"/>
    </xf>
    <xf numFmtId="14" fontId="6" fillId="3" borderId="17" xfId="1" applyNumberFormat="1" applyFont="1" applyFill="1" applyBorder="1" applyAlignment="1">
      <alignment horizontal="center"/>
    </xf>
    <xf numFmtId="1" fontId="5" fillId="3" borderId="17" xfId="4" applyNumberFormat="1" applyFont="1" applyFill="1" applyBorder="1" applyAlignment="1">
      <alignment horizontal="center" vertical="center"/>
    </xf>
    <xf numFmtId="0" fontId="21" fillId="0" borderId="0" xfId="2" applyFont="1" applyFill="1"/>
    <xf numFmtId="14" fontId="20" fillId="0" borderId="0" xfId="1" applyNumberFormat="1" applyFont="1" applyFill="1" applyBorder="1" applyAlignment="1">
      <alignment horizontal="center"/>
    </xf>
    <xf numFmtId="0" fontId="20" fillId="0" borderId="0" xfId="3" applyFont="1" applyFill="1" applyBorder="1" applyAlignment="1">
      <alignment horizontal="center" vertical="center"/>
    </xf>
    <xf numFmtId="14" fontId="0" fillId="0" borderId="0" xfId="0" applyNumberFormat="1" applyAlignment="1"/>
    <xf numFmtId="0" fontId="19" fillId="0" borderId="0" xfId="10" applyFont="1"/>
    <xf numFmtId="0" fontId="0" fillId="0" borderId="0" xfId="0" applyAlignment="1"/>
    <xf numFmtId="0" fontId="26" fillId="7" borderId="5" xfId="11" applyFont="1" applyFill="1" applyBorder="1" applyAlignment="1">
      <alignment horizontal="left"/>
    </xf>
    <xf numFmtId="0" fontId="26" fillId="7" borderId="6" xfId="11" applyFont="1" applyFill="1" applyBorder="1" applyAlignment="1">
      <alignment horizontal="left" wrapText="1"/>
    </xf>
    <xf numFmtId="0" fontId="26" fillId="7" borderId="7" xfId="11" applyFont="1" applyFill="1" applyBorder="1" applyAlignment="1">
      <alignment horizontal="left" wrapText="1"/>
    </xf>
    <xf numFmtId="0" fontId="26" fillId="7" borderId="21" xfId="11" applyFont="1" applyFill="1" applyBorder="1" applyAlignment="1">
      <alignment horizontal="left"/>
    </xf>
    <xf numFmtId="0" fontId="26" fillId="7" borderId="4" xfId="11" applyFont="1" applyFill="1" applyBorder="1" applyAlignment="1">
      <alignment horizontal="left" wrapText="1"/>
    </xf>
    <xf numFmtId="0" fontId="26" fillId="7" borderId="4" xfId="11" applyNumberFormat="1" applyFont="1" applyFill="1" applyBorder="1" applyAlignment="1">
      <alignment horizontal="left" wrapText="1"/>
    </xf>
    <xf numFmtId="0" fontId="28" fillId="0" borderId="10" xfId="0" applyFont="1" applyBorder="1" applyAlignment="1">
      <alignment horizontal="left" vertical="center"/>
    </xf>
    <xf numFmtId="1" fontId="29" fillId="7" borderId="7" xfId="11" applyNumberFormat="1" applyFont="1" applyFill="1" applyBorder="1" applyAlignment="1" applyProtection="1">
      <alignment horizontal="center" vertical="center"/>
      <protection locked="0"/>
    </xf>
    <xf numFmtId="0" fontId="29" fillId="7" borderId="10" xfId="11" applyFont="1" applyFill="1" applyBorder="1" applyAlignment="1" applyProtection="1">
      <alignment horizontal="center" vertical="center"/>
      <protection locked="0"/>
    </xf>
    <xf numFmtId="164" fontId="29" fillId="8" borderId="10" xfId="11" applyNumberFormat="1" applyFont="1" applyFill="1" applyBorder="1" applyAlignment="1" applyProtection="1">
      <alignment horizontal="center" vertical="center" wrapText="1"/>
      <protection hidden="1"/>
    </xf>
    <xf numFmtId="0" fontId="27" fillId="0" borderId="10" xfId="0" applyFont="1" applyBorder="1" applyAlignment="1">
      <alignment horizontal="left"/>
    </xf>
    <xf numFmtId="1" fontId="29" fillId="7" borderId="25" xfId="11" applyNumberFormat="1" applyFont="1" applyFill="1" applyBorder="1" applyAlignment="1" applyProtection="1">
      <alignment horizontal="center" vertical="center"/>
      <protection locked="0"/>
    </xf>
    <xf numFmtId="0" fontId="27" fillId="0" borderId="0" xfId="0" applyFont="1" applyAlignment="1">
      <alignment horizontal="center"/>
    </xf>
    <xf numFmtId="0" fontId="30" fillId="0" borderId="0" xfId="0" applyFont="1" applyAlignment="1">
      <alignment horizontal="left" vertical="center" wrapText="1"/>
    </xf>
    <xf numFmtId="14" fontId="0" fillId="0" borderId="10" xfId="0" applyNumberFormat="1" applyBorder="1" applyAlignment="1">
      <alignment horizontal="center" vertical="center"/>
    </xf>
    <xf numFmtId="0" fontId="0" fillId="0" borderId="10" xfId="0" applyBorder="1" applyAlignment="1">
      <alignment horizontal="center" vertical="center"/>
    </xf>
    <xf numFmtId="0" fontId="31" fillId="0" borderId="0" xfId="0" applyFont="1"/>
    <xf numFmtId="0" fontId="32" fillId="0" borderId="0" xfId="0" applyFont="1" applyAlignment="1">
      <alignment horizontal="center" vertical="center" wrapText="1"/>
    </xf>
    <xf numFmtId="0" fontId="0" fillId="0" borderId="10" xfId="0" applyBorder="1"/>
    <xf numFmtId="0" fontId="28" fillId="0" borderId="0" xfId="0" applyFont="1" applyAlignment="1">
      <alignment horizontal="center" vertical="center" wrapText="1"/>
    </xf>
    <xf numFmtId="0" fontId="33" fillId="0" borderId="0" xfId="0" applyFont="1" applyAlignment="1">
      <alignment horizontal="left" vertical="center" wrapText="1"/>
    </xf>
    <xf numFmtId="0" fontId="34" fillId="0" borderId="0" xfId="10" applyFont="1"/>
    <xf numFmtId="0" fontId="15" fillId="0" borderId="0" xfId="2" applyFont="1" applyFill="1" applyBorder="1" applyAlignment="1">
      <alignment horizontal="fill" vertical="center"/>
    </xf>
    <xf numFmtId="0" fontId="35" fillId="0" borderId="26" xfId="0" applyFont="1" applyFill="1" applyBorder="1" applyAlignment="1">
      <alignment vertical="center" wrapText="1"/>
    </xf>
    <xf numFmtId="0" fontId="3" fillId="0" borderId="0" xfId="2" applyFont="1" applyFill="1" applyAlignment="1">
      <alignment vertical="center"/>
    </xf>
    <xf numFmtId="0" fontId="35" fillId="0" borderId="27" xfId="0" applyFont="1" applyFill="1" applyBorder="1" applyAlignment="1">
      <alignment vertical="center" wrapText="1"/>
    </xf>
    <xf numFmtId="0" fontId="3" fillId="0" borderId="12" xfId="2" applyFont="1" applyFill="1" applyBorder="1" applyAlignment="1">
      <alignment vertical="center"/>
    </xf>
    <xf numFmtId="0" fontId="35" fillId="0" borderId="28" xfId="0" applyFont="1" applyFill="1" applyBorder="1" applyAlignment="1">
      <alignment vertical="center" wrapText="1"/>
    </xf>
    <xf numFmtId="0" fontId="18" fillId="0" borderId="0" xfId="2" applyFont="1" applyFill="1" applyAlignment="1">
      <alignment vertical="center"/>
    </xf>
    <xf numFmtId="0" fontId="19" fillId="0" borderId="0" xfId="0" applyFont="1" applyFill="1" applyBorder="1" applyAlignment="1">
      <alignment vertical="center"/>
    </xf>
    <xf numFmtId="0" fontId="35" fillId="0" borderId="11" xfId="0" applyFont="1" applyFill="1" applyBorder="1" applyAlignment="1">
      <alignment vertical="center" wrapText="1"/>
    </xf>
    <xf numFmtId="0" fontId="3" fillId="0" borderId="0" xfId="2" applyFont="1" applyFill="1" applyBorder="1" applyAlignment="1">
      <alignment vertical="center"/>
    </xf>
    <xf numFmtId="0" fontId="29" fillId="0" borderId="0" xfId="0" applyFont="1" applyFill="1" applyAlignment="1">
      <alignment horizontal="left" vertical="center" wrapText="1" shrinkToFit="1"/>
    </xf>
    <xf numFmtId="1" fontId="18" fillId="0" borderId="0" xfId="2" applyNumberFormat="1" applyFont="1" applyFill="1" applyAlignment="1">
      <alignment vertical="center"/>
    </xf>
    <xf numFmtId="0" fontId="30" fillId="0" borderId="10" xfId="0" applyFont="1" applyBorder="1" applyAlignment="1">
      <alignment horizontal="left" vertical="center" wrapText="1"/>
    </xf>
    <xf numFmtId="14" fontId="33" fillId="0" borderId="0" xfId="0" applyNumberFormat="1" applyFont="1" applyAlignment="1">
      <alignment horizontal="left" vertical="center" wrapText="1"/>
    </xf>
    <xf numFmtId="14" fontId="30" fillId="0" borderId="0" xfId="0" applyNumberFormat="1" applyFont="1" applyAlignment="1">
      <alignment horizontal="left" vertical="center" wrapText="1"/>
    </xf>
    <xf numFmtId="14" fontId="35" fillId="0" borderId="26" xfId="0" applyNumberFormat="1" applyFont="1" applyFill="1" applyBorder="1" applyAlignment="1">
      <alignment vertical="center" wrapText="1"/>
    </xf>
    <xf numFmtId="0" fontId="35" fillId="0" borderId="0" xfId="0" applyFont="1" applyFill="1" applyBorder="1" applyAlignment="1">
      <alignment vertical="center" wrapText="1"/>
    </xf>
    <xf numFmtId="0" fontId="36" fillId="0" borderId="29" xfId="0" applyFont="1" applyFill="1" applyBorder="1" applyAlignment="1">
      <alignment vertical="center" wrapText="1"/>
    </xf>
    <xf numFmtId="0" fontId="38" fillId="0" borderId="0" xfId="12" applyFont="1" applyFill="1" applyBorder="1" applyAlignment="1">
      <alignment horizontal="center"/>
    </xf>
    <xf numFmtId="0" fontId="39" fillId="0" borderId="0" xfId="5" applyFont="1" applyBorder="1" applyAlignment="1">
      <alignment vertical="top"/>
    </xf>
    <xf numFmtId="0" fontId="24" fillId="0" borderId="0" xfId="12"/>
    <xf numFmtId="0" fontId="40" fillId="0" borderId="0" xfId="5" applyFont="1" applyBorder="1" applyAlignment="1">
      <alignment vertical="top"/>
    </xf>
    <xf numFmtId="0" fontId="24" fillId="0" borderId="0" xfId="12" applyBorder="1" applyAlignment="1">
      <alignment horizontal="center"/>
    </xf>
    <xf numFmtId="0" fontId="24" fillId="0" borderId="0" xfId="12" applyBorder="1"/>
    <xf numFmtId="0" fontId="24" fillId="0" borderId="0" xfId="12" applyFill="1"/>
    <xf numFmtId="0" fontId="19" fillId="0" borderId="0" xfId="10" applyFont="1" applyFill="1"/>
    <xf numFmtId="0" fontId="38" fillId="0" borderId="0" xfId="12" applyFont="1" applyFill="1" applyBorder="1"/>
    <xf numFmtId="0" fontId="38" fillId="0" borderId="0" xfId="12" applyFont="1" applyBorder="1"/>
    <xf numFmtId="0" fontId="38" fillId="0" borderId="0" xfId="5" applyFont="1" applyFill="1" applyBorder="1" applyAlignment="1">
      <alignment horizontal="center" vertical="top"/>
    </xf>
    <xf numFmtId="0" fontId="41" fillId="0" borderId="0" xfId="12" applyFont="1" applyBorder="1"/>
    <xf numFmtId="0" fontId="38" fillId="0" borderId="0" xfId="12" applyFont="1" applyBorder="1" applyAlignment="1">
      <alignment horizontal="center"/>
    </xf>
    <xf numFmtId="0" fontId="42" fillId="0" borderId="0" xfId="5" applyFont="1" applyBorder="1" applyAlignment="1">
      <alignment vertical="top"/>
    </xf>
    <xf numFmtId="0" fontId="38" fillId="0" borderId="0" xfId="12" applyFont="1" applyFill="1"/>
    <xf numFmtId="0" fontId="24" fillId="0" borderId="0" xfId="12" applyAlignment="1">
      <alignment horizontal="center"/>
    </xf>
    <xf numFmtId="0" fontId="43" fillId="0" borderId="0" xfId="5" applyFont="1" applyAlignment="1">
      <alignment vertical="top"/>
    </xf>
    <xf numFmtId="0" fontId="44" fillId="0" borderId="0" xfId="5" applyFont="1" applyAlignment="1">
      <alignment vertical="top"/>
    </xf>
    <xf numFmtId="0" fontId="45" fillId="0" borderId="0" xfId="5" applyFont="1" applyAlignment="1">
      <alignment vertical="top"/>
    </xf>
    <xf numFmtId="0" fontId="5" fillId="0" borderId="0" xfId="12" applyFont="1" applyFill="1"/>
    <xf numFmtId="0" fontId="46" fillId="0" borderId="0" xfId="5" applyFont="1" applyFill="1" applyBorder="1" applyAlignment="1">
      <alignment vertical="top"/>
    </xf>
    <xf numFmtId="0" fontId="19" fillId="0" borderId="0" xfId="10" applyFont="1" applyBorder="1"/>
    <xf numFmtId="0" fontId="47" fillId="0" borderId="0" xfId="5" applyFont="1" applyFill="1" applyAlignment="1">
      <alignment vertical="top"/>
    </xf>
    <xf numFmtId="0" fontId="46" fillId="0" borderId="0" xfId="5" applyFont="1" applyFill="1" applyBorder="1" applyAlignment="1">
      <alignment vertical="center"/>
    </xf>
    <xf numFmtId="0" fontId="5" fillId="0" borderId="0" xfId="12" applyFont="1"/>
    <xf numFmtId="0" fontId="48" fillId="0" borderId="0" xfId="5" applyFont="1" applyFill="1" applyBorder="1" applyAlignment="1">
      <alignment vertical="center"/>
    </xf>
    <xf numFmtId="0" fontId="47" fillId="0" borderId="0" xfId="12" applyFont="1" applyFill="1"/>
    <xf numFmtId="0" fontId="43" fillId="0" borderId="0" xfId="5" applyFont="1" applyAlignment="1">
      <alignment horizontal="center" vertical="top"/>
    </xf>
    <xf numFmtId="0" fontId="49" fillId="0" borderId="0" xfId="5" applyFont="1" applyAlignment="1">
      <alignment vertical="top"/>
    </xf>
    <xf numFmtId="0" fontId="50" fillId="0" borderId="0" xfId="12" applyFont="1" applyFill="1" applyBorder="1" applyAlignment="1"/>
    <xf numFmtId="0" fontId="47" fillId="0" borderId="0" xfId="12" applyFont="1" applyFill="1" applyBorder="1" applyAlignment="1"/>
    <xf numFmtId="0" fontId="43" fillId="0" borderId="0" xfId="5" applyFont="1" applyFill="1" applyBorder="1" applyAlignment="1">
      <alignment vertical="top"/>
    </xf>
    <xf numFmtId="0" fontId="43" fillId="0" borderId="0" xfId="5" applyFont="1" applyBorder="1" applyAlignment="1">
      <alignment vertical="top"/>
    </xf>
    <xf numFmtId="0" fontId="50" fillId="9" borderId="0" xfId="12" applyFont="1" applyFill="1" applyBorder="1" applyAlignment="1">
      <alignment horizontal="center"/>
    </xf>
    <xf numFmtId="0" fontId="5" fillId="0" borderId="30" xfId="5" applyFont="1" applyFill="1" applyBorder="1" applyAlignment="1">
      <alignment horizontal="center" wrapText="1"/>
    </xf>
    <xf numFmtId="0" fontId="5" fillId="9" borderId="9" xfId="12" applyFont="1" applyFill="1" applyBorder="1"/>
    <xf numFmtId="0" fontId="5" fillId="0" borderId="9" xfId="12" applyFont="1" applyFill="1" applyBorder="1"/>
    <xf numFmtId="0" fontId="5" fillId="0" borderId="8" xfId="12" applyFont="1" applyFill="1" applyBorder="1"/>
    <xf numFmtId="0" fontId="5" fillId="0" borderId="7" xfId="12" applyFont="1" applyFill="1" applyBorder="1"/>
    <xf numFmtId="0" fontId="5" fillId="0" borderId="14" xfId="12" applyFont="1" applyBorder="1" applyAlignment="1">
      <alignment horizontal="center"/>
    </xf>
    <xf numFmtId="0" fontId="5" fillId="0" borderId="31" xfId="5" applyFont="1" applyFill="1" applyBorder="1" applyAlignment="1">
      <alignment horizontal="center" vertical="top" wrapText="1"/>
    </xf>
    <xf numFmtId="0" fontId="9" fillId="9" borderId="22" xfId="12" applyFont="1" applyFill="1" applyBorder="1" applyAlignment="1">
      <alignment horizontal="center" vertical="center" wrapText="1"/>
    </xf>
    <xf numFmtId="0" fontId="51" fillId="7" borderId="10" xfId="12" applyFont="1" applyFill="1" applyBorder="1" applyAlignment="1">
      <alignment horizontal="center" vertical="center" wrapText="1" shrinkToFit="1"/>
    </xf>
    <xf numFmtId="0" fontId="51" fillId="7" borderId="5" xfId="12" applyFont="1" applyFill="1" applyBorder="1" applyAlignment="1">
      <alignment horizontal="center" vertical="center" wrapText="1" shrinkToFit="1"/>
    </xf>
    <xf numFmtId="0" fontId="34" fillId="10" borderId="10" xfId="12" applyFont="1" applyFill="1" applyBorder="1" applyAlignment="1">
      <alignment horizontal="center" vertical="center" wrapText="1"/>
    </xf>
    <xf numFmtId="14" fontId="5" fillId="0" borderId="0" xfId="12" applyNumberFormat="1" applyFont="1"/>
    <xf numFmtId="0" fontId="9" fillId="9" borderId="23" xfId="12" applyFont="1" applyFill="1" applyBorder="1" applyAlignment="1">
      <alignment horizontal="center" vertical="center"/>
    </xf>
    <xf numFmtId="164" fontId="51" fillId="7" borderId="21" xfId="12" applyNumberFormat="1" applyFont="1" applyFill="1" applyBorder="1" applyAlignment="1">
      <alignment horizontal="center" vertical="center" wrapText="1" shrinkToFit="1"/>
    </xf>
    <xf numFmtId="164" fontId="51" fillId="7" borderId="22" xfId="12" applyNumberFormat="1" applyFont="1" applyFill="1" applyBorder="1" applyAlignment="1">
      <alignment horizontal="center" vertical="center" wrapText="1" shrinkToFit="1"/>
    </xf>
    <xf numFmtId="0" fontId="5" fillId="10" borderId="10" xfId="12" applyFont="1" applyFill="1" applyBorder="1" applyAlignment="1">
      <alignment horizontal="center" vertical="center" wrapText="1"/>
    </xf>
    <xf numFmtId="14" fontId="9" fillId="9" borderId="23" xfId="12" applyNumberFormat="1" applyFont="1" applyFill="1" applyBorder="1" applyAlignment="1">
      <alignment horizontal="center" vertical="center"/>
    </xf>
    <xf numFmtId="0" fontId="51" fillId="7" borderId="21" xfId="12" applyFont="1" applyFill="1" applyBorder="1" applyAlignment="1">
      <alignment horizontal="center" vertical="center" wrapText="1" shrinkToFit="1"/>
    </xf>
    <xf numFmtId="0" fontId="51" fillId="7" borderId="22" xfId="12" applyFont="1" applyFill="1" applyBorder="1" applyAlignment="1">
      <alignment horizontal="center" vertical="center" wrapText="1" shrinkToFit="1"/>
    </xf>
    <xf numFmtId="0" fontId="9" fillId="9" borderId="0" xfId="12" applyFont="1" applyFill="1" applyBorder="1" applyAlignment="1">
      <alignment horizontal="center" vertical="center"/>
    </xf>
    <xf numFmtId="0" fontId="5" fillId="9" borderId="0" xfId="12" applyFont="1" applyFill="1"/>
    <xf numFmtId="0" fontId="51" fillId="7" borderId="21" xfId="12" applyNumberFormat="1" applyFont="1" applyFill="1" applyBorder="1" applyAlignment="1">
      <alignment horizontal="center" vertical="center" wrapText="1" shrinkToFit="1"/>
    </xf>
    <xf numFmtId="0" fontId="51" fillId="7" borderId="22" xfId="12" applyNumberFormat="1" applyFont="1" applyFill="1" applyBorder="1" applyAlignment="1">
      <alignment horizontal="center" vertical="center" wrapText="1" shrinkToFit="1"/>
    </xf>
    <xf numFmtId="0" fontId="5" fillId="0" borderId="0" xfId="12" applyFont="1" applyBorder="1"/>
    <xf numFmtId="0" fontId="46" fillId="0" borderId="33" xfId="5" applyFont="1" applyFill="1" applyBorder="1" applyAlignment="1">
      <alignment vertical="center"/>
    </xf>
    <xf numFmtId="0" fontId="19" fillId="0" borderId="9" xfId="12" applyFont="1" applyFill="1" applyBorder="1" applyAlignment="1">
      <alignment horizontal="center" vertical="center"/>
    </xf>
    <xf numFmtId="0" fontId="5" fillId="10" borderId="4" xfId="12" applyFont="1" applyFill="1" applyBorder="1" applyAlignment="1">
      <alignment horizontal="left"/>
    </xf>
    <xf numFmtId="0" fontId="19" fillId="0" borderId="2" xfId="5" applyFont="1" applyFill="1" applyBorder="1" applyAlignment="1">
      <alignment horizontal="center" vertical="top"/>
    </xf>
    <xf numFmtId="0" fontId="19" fillId="9" borderId="10" xfId="10" applyFont="1" applyFill="1" applyBorder="1" applyAlignment="1">
      <alignment horizontal="center"/>
    </xf>
    <xf numFmtId="0" fontId="5" fillId="11" borderId="10" xfId="12" applyFont="1" applyFill="1" applyBorder="1" applyAlignment="1">
      <alignment horizontal="center"/>
    </xf>
    <xf numFmtId="14" fontId="46" fillId="0" borderId="0" xfId="5" applyNumberFormat="1" applyFont="1" applyAlignment="1">
      <alignment vertical="top"/>
    </xf>
    <xf numFmtId="0" fontId="46" fillId="0" borderId="0" xfId="5" applyFont="1" applyAlignment="1">
      <alignment vertical="top"/>
    </xf>
    <xf numFmtId="0" fontId="46" fillId="0" borderId="22" xfId="5" applyFont="1" applyFill="1" applyBorder="1" applyAlignment="1">
      <alignment vertical="center"/>
    </xf>
    <xf numFmtId="0" fontId="53" fillId="0" borderId="22" xfId="12" applyFont="1" applyFill="1" applyBorder="1" applyAlignment="1">
      <alignment horizontal="center" vertical="center"/>
    </xf>
    <xf numFmtId="0" fontId="5" fillId="10" borderId="21" xfId="12" applyFont="1" applyFill="1" applyBorder="1" applyAlignment="1">
      <alignment horizontal="right"/>
    </xf>
    <xf numFmtId="0" fontId="19" fillId="0" borderId="35" xfId="5" applyFont="1" applyFill="1" applyBorder="1" applyAlignment="1">
      <alignment horizontal="center" vertical="center"/>
    </xf>
    <xf numFmtId="0" fontId="53" fillId="0" borderId="2" xfId="12" applyFont="1" applyFill="1" applyBorder="1" applyAlignment="1">
      <alignment horizontal="center" vertical="center"/>
    </xf>
    <xf numFmtId="0" fontId="5" fillId="10" borderId="13" xfId="12" applyFont="1" applyFill="1" applyBorder="1" applyAlignment="1">
      <alignment horizontal="right"/>
    </xf>
    <xf numFmtId="0" fontId="5" fillId="0" borderId="9" xfId="12" applyFont="1" applyFill="1" applyBorder="1" applyAlignment="1">
      <alignment horizontal="center" vertical="center"/>
    </xf>
    <xf numFmtId="0" fontId="19" fillId="9" borderId="10" xfId="14" applyFont="1" applyFill="1" applyBorder="1" applyAlignment="1">
      <alignment horizontal="center"/>
    </xf>
    <xf numFmtId="0" fontId="19" fillId="11" borderId="10" xfId="14" applyFont="1" applyFill="1" applyBorder="1" applyAlignment="1">
      <alignment horizontal="center"/>
    </xf>
    <xf numFmtId="0" fontId="46" fillId="0" borderId="22" xfId="5" applyFont="1" applyFill="1" applyBorder="1" applyAlignment="1">
      <alignment vertical="top"/>
    </xf>
    <xf numFmtId="164" fontId="52" fillId="0" borderId="0" xfId="0" applyNumberFormat="1" applyFont="1" applyAlignment="1">
      <alignment vertical="center"/>
    </xf>
    <xf numFmtId="0" fontId="24" fillId="0" borderId="0" xfId="12" applyFont="1" applyFill="1"/>
    <xf numFmtId="14" fontId="5" fillId="0" borderId="0" xfId="2" applyNumberFormat="1" applyFont="1" applyFill="1"/>
    <xf numFmtId="0" fontId="5" fillId="0" borderId="0" xfId="2" applyFont="1" applyFill="1"/>
    <xf numFmtId="14" fontId="5" fillId="12" borderId="0" xfId="3" applyNumberFormat="1" applyFont="1" applyFill="1" applyBorder="1"/>
    <xf numFmtId="14" fontId="5" fillId="12" borderId="17" xfId="3" applyNumberFormat="1" applyFont="1" applyFill="1" applyBorder="1"/>
    <xf numFmtId="14" fontId="5" fillId="12" borderId="0" xfId="2" applyNumberFormat="1" applyFont="1" applyFill="1"/>
    <xf numFmtId="164" fontId="34" fillId="0" borderId="0" xfId="13" applyNumberFormat="1" applyFont="1" applyFill="1"/>
    <xf numFmtId="164" fontId="34" fillId="0" borderId="0" xfId="13" applyNumberFormat="1" applyFont="1"/>
    <xf numFmtId="164" fontId="19" fillId="0" borderId="0" xfId="10" applyNumberFormat="1" applyFont="1"/>
    <xf numFmtId="164" fontId="45" fillId="0" borderId="0" xfId="5" applyNumberFormat="1" applyFont="1" applyAlignment="1">
      <alignment vertical="top"/>
    </xf>
    <xf numFmtId="164" fontId="5" fillId="0" borderId="0" xfId="12" applyNumberFormat="1" applyFont="1"/>
    <xf numFmtId="164" fontId="5" fillId="0" borderId="0" xfId="12" applyNumberFormat="1" applyFont="1" applyBorder="1"/>
    <xf numFmtId="164" fontId="24" fillId="0" borderId="0" xfId="12" applyNumberFormat="1"/>
    <xf numFmtId="164" fontId="46" fillId="0" borderId="0" xfId="5" applyNumberFormat="1" applyFont="1" applyFill="1" applyAlignment="1">
      <alignment vertical="top"/>
    </xf>
    <xf numFmtId="165" fontId="6" fillId="0" borderId="17" xfId="3" applyNumberFormat="1" applyFont="1" applyFill="1" applyBorder="1" applyAlignment="1">
      <alignment horizontal="center"/>
    </xf>
    <xf numFmtId="165" fontId="6" fillId="0" borderId="0" xfId="3" applyNumberFormat="1" applyFont="1" applyFill="1" applyBorder="1" applyAlignment="1">
      <alignment horizontal="center"/>
    </xf>
    <xf numFmtId="165" fontId="6" fillId="0" borderId="16" xfId="3" applyNumberFormat="1" applyFont="1" applyFill="1" applyBorder="1" applyAlignment="1">
      <alignment horizontal="center"/>
    </xf>
    <xf numFmtId="165" fontId="6" fillId="0" borderId="0" xfId="3" applyNumberFormat="1" applyFont="1" applyFill="1" applyAlignment="1">
      <alignment horizontal="center"/>
    </xf>
    <xf numFmtId="165" fontId="6" fillId="6" borderId="0" xfId="3" applyNumberFormat="1" applyFont="1" applyFill="1" applyBorder="1" applyAlignment="1">
      <alignment horizontal="center" vertical="center" wrapText="1"/>
    </xf>
    <xf numFmtId="165" fontId="5" fillId="6" borderId="17" xfId="3" applyNumberFormat="1" applyFont="1" applyFill="1" applyBorder="1" applyAlignment="1">
      <alignment horizontal="center"/>
    </xf>
    <xf numFmtId="165" fontId="5" fillId="6" borderId="0" xfId="3" applyNumberFormat="1" applyFont="1" applyFill="1" applyBorder="1" applyAlignment="1">
      <alignment horizontal="center"/>
    </xf>
    <xf numFmtId="165" fontId="5" fillId="6" borderId="0" xfId="3" applyNumberFormat="1" applyFont="1" applyFill="1" applyBorder="1"/>
    <xf numFmtId="165" fontId="5" fillId="6" borderId="16" xfId="3" applyNumberFormat="1" applyFont="1" applyFill="1" applyBorder="1"/>
    <xf numFmtId="14" fontId="9" fillId="13" borderId="0" xfId="2" applyNumberFormat="1" applyFont="1" applyFill="1" applyAlignment="1">
      <alignment horizontal="center"/>
    </xf>
    <xf numFmtId="14" fontId="55" fillId="13" borderId="0" xfId="2" applyNumberFormat="1" applyFont="1" applyFill="1" applyAlignment="1">
      <alignment horizontal="center"/>
    </xf>
    <xf numFmtId="14" fontId="15" fillId="13" borderId="0" xfId="2" applyNumberFormat="1" applyFont="1" applyFill="1" applyAlignment="1">
      <alignment horizontal="center"/>
    </xf>
    <xf numFmtId="14" fontId="0" fillId="0" borderId="0" xfId="0" applyNumberFormat="1" applyAlignment="1">
      <alignment horizontal="center"/>
    </xf>
    <xf numFmtId="14" fontId="54" fillId="0" borderId="0" xfId="0" applyNumberFormat="1" applyFont="1" applyAlignment="1">
      <alignment horizontal="center"/>
    </xf>
    <xf numFmtId="0" fontId="0" fillId="0" borderId="23" xfId="0" applyBorder="1" applyAlignment="1">
      <alignment horizontal="center"/>
    </xf>
    <xf numFmtId="14" fontId="0" fillId="14" borderId="6" xfId="0" applyNumberFormat="1" applyFill="1" applyBorder="1" applyAlignment="1">
      <alignment horizontal="center"/>
    </xf>
    <xf numFmtId="14" fontId="0" fillId="0" borderId="6" xfId="0" applyNumberFormat="1" applyBorder="1" applyAlignment="1">
      <alignment horizontal="center"/>
    </xf>
    <xf numFmtId="14" fontId="0" fillId="14" borderId="8" xfId="0" applyNumberFormat="1" applyFill="1" applyBorder="1" applyAlignment="1">
      <alignment horizontal="center"/>
    </xf>
    <xf numFmtId="14" fontId="9" fillId="12" borderId="0" xfId="2" applyNumberFormat="1" applyFont="1" applyFill="1" applyAlignment="1">
      <alignment horizontal="left"/>
    </xf>
    <xf numFmtId="14" fontId="9" fillId="0" borderId="0" xfId="2" applyNumberFormat="1" applyFont="1" applyFill="1" applyAlignment="1">
      <alignment horizontal="left"/>
    </xf>
    <xf numFmtId="0" fontId="50" fillId="9" borderId="0" xfId="12" applyFont="1" applyFill="1" applyBorder="1" applyAlignment="1">
      <alignment horizontal="center"/>
    </xf>
    <xf numFmtId="0" fontId="19" fillId="0" borderId="32" xfId="5" applyFont="1" applyFill="1" applyBorder="1" applyAlignment="1">
      <alignment horizontal="center" vertical="center"/>
    </xf>
    <xf numFmtId="0" fontId="19" fillId="0" borderId="34" xfId="5" applyFont="1" applyFill="1" applyBorder="1" applyAlignment="1">
      <alignment horizontal="center" vertical="center"/>
    </xf>
    <xf numFmtId="0" fontId="14" fillId="4" borderId="10" xfId="3" applyFont="1" applyFill="1" applyBorder="1" applyAlignment="1">
      <alignment horizontal="center" vertical="center" wrapText="1"/>
    </xf>
    <xf numFmtId="0" fontId="10" fillId="0" borderId="0" xfId="2" applyFont="1" applyFill="1" applyBorder="1" applyAlignment="1">
      <alignment horizontal="center"/>
    </xf>
    <xf numFmtId="0" fontId="6" fillId="0" borderId="4" xfId="3" applyFont="1" applyFill="1" applyBorder="1" applyAlignment="1">
      <alignment horizontal="center" vertical="center" wrapText="1"/>
    </xf>
    <xf numFmtId="0" fontId="6" fillId="0" borderId="13" xfId="3" applyFont="1" applyFill="1" applyBorder="1" applyAlignment="1">
      <alignment horizontal="center" vertical="center" wrapText="1"/>
    </xf>
    <xf numFmtId="0" fontId="13" fillId="0" borderId="4" xfId="3" applyFont="1" applyFill="1" applyBorder="1" applyAlignment="1">
      <alignment horizontal="center" vertical="center" wrapText="1"/>
    </xf>
    <xf numFmtId="0" fontId="13" fillId="0" borderId="13" xfId="3" applyFont="1" applyFill="1" applyBorder="1" applyAlignment="1">
      <alignment horizontal="center" vertical="center" wrapText="1"/>
    </xf>
    <xf numFmtId="0" fontId="6" fillId="0" borderId="5" xfId="3" applyFont="1" applyFill="1" applyBorder="1" applyAlignment="1">
      <alignment horizontal="center" vertical="center" wrapText="1"/>
    </xf>
    <xf numFmtId="0" fontId="6" fillId="0" borderId="6" xfId="3" applyFont="1" applyFill="1" applyBorder="1" applyAlignment="1">
      <alignment horizontal="center" vertical="center" wrapText="1"/>
    </xf>
    <xf numFmtId="0" fontId="6" fillId="0" borderId="7" xfId="3" applyFont="1" applyFill="1" applyBorder="1" applyAlignment="1">
      <alignment horizontal="center" vertical="center" wrapText="1"/>
    </xf>
    <xf numFmtId="14" fontId="6" fillId="0" borderId="4" xfId="3" applyNumberFormat="1" applyFont="1" applyFill="1" applyBorder="1" applyAlignment="1">
      <alignment horizontal="center" vertical="center" wrapText="1"/>
    </xf>
    <xf numFmtId="14" fontId="6" fillId="0" borderId="13" xfId="3" applyNumberFormat="1" applyFont="1" applyFill="1" applyBorder="1" applyAlignment="1">
      <alignment horizontal="center" vertical="center" wrapText="1"/>
    </xf>
    <xf numFmtId="14" fontId="6" fillId="0" borderId="5" xfId="3" applyNumberFormat="1" applyFont="1" applyFill="1" applyBorder="1" applyAlignment="1">
      <alignment horizontal="center" vertical="center" wrapText="1"/>
    </xf>
    <xf numFmtId="14" fontId="6" fillId="0" borderId="7" xfId="3" applyNumberFormat="1" applyFont="1" applyFill="1" applyBorder="1" applyAlignment="1">
      <alignment horizontal="center" vertical="center" wrapText="1"/>
    </xf>
    <xf numFmtId="0" fontId="6" fillId="3" borderId="9" xfId="3" applyFont="1" applyFill="1" applyBorder="1" applyAlignment="1">
      <alignment horizontal="center" vertical="center" wrapText="1"/>
    </xf>
    <xf numFmtId="0" fontId="6" fillId="3" borderId="8" xfId="3" applyFont="1" applyFill="1" applyBorder="1" applyAlignment="1">
      <alignment horizontal="center" vertical="center" wrapText="1"/>
    </xf>
    <xf numFmtId="0" fontId="6" fillId="3" borderId="14" xfId="3" applyFont="1" applyFill="1" applyBorder="1" applyAlignment="1">
      <alignment horizontal="center" vertical="center" wrapText="1"/>
    </xf>
    <xf numFmtId="14" fontId="6" fillId="0" borderId="8" xfId="3" applyNumberFormat="1" applyFont="1" applyFill="1" applyBorder="1" applyAlignment="1">
      <alignment horizontal="center" vertical="center" wrapText="1"/>
    </xf>
    <xf numFmtId="0" fontId="5" fillId="0" borderId="17" xfId="2" applyFont="1" applyFill="1" applyBorder="1" applyAlignment="1">
      <alignment horizontal="center" vertical="center" wrapText="1"/>
    </xf>
    <xf numFmtId="0" fontId="5" fillId="0" borderId="0" xfId="2" applyFont="1" applyFill="1" applyBorder="1" applyAlignment="1">
      <alignment horizontal="center" vertical="center" wrapText="1"/>
    </xf>
    <xf numFmtId="0" fontId="5" fillId="0" borderId="16" xfId="2" applyFont="1" applyFill="1" applyBorder="1" applyAlignment="1">
      <alignment horizontal="center" vertical="center" wrapText="1"/>
    </xf>
    <xf numFmtId="0" fontId="3" fillId="0" borderId="17" xfId="2" applyFont="1" applyFill="1" applyBorder="1" applyAlignment="1">
      <alignment horizontal="center" vertical="center" wrapText="1"/>
    </xf>
    <xf numFmtId="0" fontId="3" fillId="0" borderId="0" xfId="2" applyFont="1" applyFill="1" applyBorder="1" applyAlignment="1">
      <alignment horizontal="center" vertical="center" wrapText="1"/>
    </xf>
    <xf numFmtId="0" fontId="3" fillId="0" borderId="16" xfId="2" applyFont="1" applyFill="1" applyBorder="1" applyAlignment="1">
      <alignment horizontal="center" vertical="center" wrapText="1"/>
    </xf>
    <xf numFmtId="0" fontId="5" fillId="0" borderId="18" xfId="5" applyFont="1" applyFill="1" applyBorder="1" applyAlignment="1">
      <alignment horizontal="center" vertical="top" wrapText="1"/>
    </xf>
    <xf numFmtId="0" fontId="5" fillId="0" borderId="19" xfId="5" applyFont="1" applyFill="1" applyBorder="1" applyAlignment="1">
      <alignment horizontal="center" vertical="top" wrapText="1"/>
    </xf>
    <xf numFmtId="0" fontId="5" fillId="0" borderId="20" xfId="5" applyFont="1" applyFill="1" applyBorder="1" applyAlignment="1">
      <alignment horizontal="center" vertical="top" wrapText="1"/>
    </xf>
    <xf numFmtId="0" fontId="6" fillId="0" borderId="9" xfId="3" applyFont="1" applyFill="1" applyBorder="1" applyAlignment="1">
      <alignment horizontal="center" vertical="center" wrapText="1"/>
    </xf>
    <xf numFmtId="0" fontId="6" fillId="0" borderId="15" xfId="3" applyFont="1" applyFill="1" applyBorder="1" applyAlignment="1">
      <alignment horizontal="center" vertical="center" wrapText="1"/>
    </xf>
    <xf numFmtId="0" fontId="26" fillId="7" borderId="9" xfId="11" applyFont="1" applyFill="1" applyBorder="1" applyAlignment="1">
      <alignment horizontal="left" vertical="center" wrapText="1"/>
    </xf>
    <xf numFmtId="0" fontId="26" fillId="7" borderId="8" xfId="11" applyFont="1" applyFill="1" applyBorder="1" applyAlignment="1">
      <alignment horizontal="left" vertical="center" wrapText="1"/>
    </xf>
    <xf numFmtId="0" fontId="26" fillId="7" borderId="14" xfId="11" applyFont="1" applyFill="1" applyBorder="1" applyAlignment="1">
      <alignment horizontal="left" vertical="center" wrapText="1"/>
    </xf>
    <xf numFmtId="0" fontId="26" fillId="7" borderId="22" xfId="11" applyFont="1" applyFill="1" applyBorder="1" applyAlignment="1">
      <alignment horizontal="left" vertical="center" wrapText="1"/>
    </xf>
    <xf numFmtId="0" fontId="26" fillId="7" borderId="23" xfId="11" applyFont="1" applyFill="1" applyBorder="1" applyAlignment="1">
      <alignment horizontal="left" vertical="center" wrapText="1"/>
    </xf>
    <xf numFmtId="0" fontId="26" fillId="7" borderId="24" xfId="11" applyFont="1" applyFill="1" applyBorder="1" applyAlignment="1">
      <alignment horizontal="left" vertical="center" wrapText="1"/>
    </xf>
  </cellXfs>
  <cellStyles count="15">
    <cellStyle name="Excel Built-in Normal" xfId="5"/>
    <cellStyle name="Excel Built-in Normal 2" xfId="2"/>
    <cellStyle name="Excel Built-in Normal 2 3" xfId="6"/>
    <cellStyle name="Вывод" xfId="1" builtinId="21"/>
    <cellStyle name="Обычный" xfId="0" builtinId="0"/>
    <cellStyle name="Обычный 2" xfId="3"/>
    <cellStyle name="Обычный 2 2" xfId="12"/>
    <cellStyle name="Обычный 2 3 2" xfId="7"/>
    <cellStyle name="Обычный 3 2" xfId="10"/>
    <cellStyle name="Обычный 3 2 2" xfId="13"/>
    <cellStyle name="Обычный 3 6 2" xfId="8"/>
    <cellStyle name="Обычный 4" xfId="4"/>
    <cellStyle name="Обычный 4 2" xfId="14"/>
    <cellStyle name="Обычный 5" xfId="9"/>
    <cellStyle name="Обычный_07. Электронный табель 001027 001 осторожно делать выпившим" xfId="11"/>
  </cellStyles>
  <dxfs count="32">
    <dxf>
      <font>
        <b val="0"/>
        <i val="0"/>
        <strike val="0"/>
        <condense val="0"/>
        <extend val="0"/>
        <outline val="0"/>
        <shadow val="0"/>
        <u val="none"/>
        <vertAlign val="baseline"/>
        <sz val="11"/>
        <color theme="1"/>
        <name val="Calibri"/>
        <scheme val="minor"/>
      </font>
      <numFmt numFmtId="19" formatCode="dd/mm/yyyy"/>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alignment horizontal="center" vertical="bottom" textRotation="0" wrapText="0" indent="0" justifyLastLine="0" shrinkToFit="0" readingOrder="0"/>
    </dxf>
    <dxf>
      <border>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00B0F0"/>
        </patternFill>
      </fill>
    </dxf>
    <dxf>
      <font>
        <color theme="0"/>
      </font>
    </dxf>
    <dxf>
      <fill>
        <patternFill>
          <bgColor rgb="FF00B0F0"/>
        </patternFill>
      </fill>
    </dxf>
    <dxf>
      <fill>
        <patternFill>
          <bgColor rgb="FF00B0F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auto="1"/>
      </font>
      <fill>
        <patternFill>
          <bgColor theme="0" tint="-0.14996795556505021"/>
        </patternFill>
      </fill>
    </dxf>
    <dxf>
      <fill>
        <patternFill>
          <bgColor theme="0" tint="-0.14996795556505021"/>
        </patternFill>
      </fill>
    </dxf>
    <dxf>
      <font>
        <color theme="0"/>
      </font>
    </dxf>
    <dxf>
      <font>
        <color auto="1"/>
      </font>
      <fill>
        <patternFill>
          <bgColor theme="0" tint="-0.14996795556505021"/>
        </patternFill>
      </fill>
    </dxf>
    <dxf>
      <font>
        <color auto="1"/>
      </font>
      <fill>
        <patternFill patternType="none">
          <bgColor indexed="65"/>
        </patternFill>
      </fill>
    </dxf>
    <dxf>
      <font>
        <color theme="1"/>
      </font>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392317</xdr:colOff>
      <xdr:row>29</xdr:row>
      <xdr:rowOff>120714</xdr:rowOff>
    </xdr:from>
    <xdr:to>
      <xdr:col>23</xdr:col>
      <xdr:colOff>492911</xdr:colOff>
      <xdr:row>34</xdr:row>
      <xdr:rowOff>181069</xdr:rowOff>
    </xdr:to>
    <xdr:cxnSp macro="">
      <xdr:nvCxnSpPr>
        <xdr:cNvPr id="3" name="Прямая со стрелкой 2"/>
        <xdr:cNvCxnSpPr/>
      </xdr:nvCxnSpPr>
      <xdr:spPr>
        <a:xfrm flipH="1" flipV="1">
          <a:off x="12534020" y="4798337"/>
          <a:ext cx="100594" cy="87516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4;&#1090;&#1076;&#1077;&#1083;%20&#1082;&#1072;&#1076;&#1088;&#1086;&#1074;/Downloads/130117_list_a_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dri/Desktop/&#1076;&#1083;&#1103;%20&#1073;&#1091;&#1093;&#1075;&#1072;&#1083;&#1090;&#1077;&#1088;&#1072;%20&#1080;&#1102;&#1083;&#11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1\15FB~1\LOCALS~1\Temp\&#1056;&#1072;&#1073;&#1086;&#1090;&#1072;\&#1051;&#1080;&#1095;&#1085;&#1086;&#1077;\&#1050;&#1086;&#1077;%20&#1095;&#1090;&#1086;%20&#1086;%20&#1088;&#1072;&#1073;&#1086;&#1090;&#1077;\537%20&#1056;&#1072;&#1089;&#1095;&#1105;&#1090;%20&#1087;&#1088;&#1086;&#1076;&#1086;&#1083;&#1078;&#1080;&#1090;&#1077;&#1083;&#1100;&#1085;&#1086;&#1089;&#1090;&#1080;%20&#1086;&#1090;&#1087;&#1091;&#1089;&#1082;&#1072;%20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
          <cell r="A1" t="str">
            <v>Саша</v>
          </cell>
        </row>
        <row r="2">
          <cell r="A2" t="str">
            <v>Маша</v>
          </cell>
        </row>
        <row r="3">
          <cell r="A3" t="str">
            <v>Петя</v>
          </cell>
        </row>
        <row r="4">
          <cell r="A4" t="str">
            <v>Вася</v>
          </cell>
        </row>
        <row r="5">
          <cell r="A5" t="str">
            <v>Коля</v>
          </cell>
        </row>
        <row r="6">
          <cell r="A6" t="str">
            <v>Лена</v>
          </cell>
        </row>
        <row r="7">
          <cell r="A7" t="str">
            <v>Иван</v>
          </cell>
        </row>
        <row r="8">
          <cell r="A8" t="str">
            <v>Миша</v>
          </cell>
        </row>
        <row r="9">
          <cell r="A9" t="str">
            <v>Махмуд</v>
          </cell>
        </row>
        <row r="10">
          <cell r="A10" t="str">
            <v>Ирина</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юль"/>
      <sheetName val="перевод"/>
      <sheetName val="прием на работу"/>
      <sheetName val="увольнение"/>
      <sheetName val="отпуск"/>
    </sheetNames>
    <sheetDataSet>
      <sheetData sheetId="0">
        <row r="11">
          <cell r="BE11" t="str">
            <v>январь</v>
          </cell>
          <cell r="BG11">
            <v>2017</v>
          </cell>
        </row>
        <row r="12">
          <cell r="BE12" t="str">
            <v>февраль</v>
          </cell>
          <cell r="BG12">
            <v>2018</v>
          </cell>
        </row>
        <row r="13">
          <cell r="BE13" t="str">
            <v>март</v>
          </cell>
          <cell r="BG13">
            <v>2019</v>
          </cell>
        </row>
        <row r="14">
          <cell r="BE14" t="str">
            <v>апрель</v>
          </cell>
          <cell r="BG14">
            <v>2020</v>
          </cell>
        </row>
        <row r="15">
          <cell r="BE15" t="str">
            <v>май</v>
          </cell>
          <cell r="BG15">
            <v>2021</v>
          </cell>
        </row>
        <row r="16">
          <cell r="BE16" t="str">
            <v>июнь</v>
          </cell>
          <cell r="BG16">
            <v>2022</v>
          </cell>
        </row>
        <row r="17">
          <cell r="BE17" t="str">
            <v>июль</v>
          </cell>
          <cell r="BG17">
            <v>2023</v>
          </cell>
        </row>
        <row r="18">
          <cell r="BE18" t="str">
            <v>август</v>
          </cell>
          <cell r="BG18">
            <v>2024</v>
          </cell>
        </row>
        <row r="19">
          <cell r="BE19" t="str">
            <v>сентябрь</v>
          </cell>
          <cell r="BG19">
            <v>2025</v>
          </cell>
        </row>
        <row r="20">
          <cell r="BE20" t="str">
            <v>октябрь</v>
          </cell>
        </row>
        <row r="21">
          <cell r="BE21" t="str">
            <v>ноябрь</v>
          </cell>
        </row>
        <row r="22">
          <cell r="BE22" t="str">
            <v>декабрь</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аздники"/>
      <sheetName val="Расчёт"/>
      <sheetName val="Лист1"/>
      <sheetName val="Лист2"/>
      <sheetName val="Лист2 (2)"/>
    </sheetNames>
    <sheetDataSet>
      <sheetData sheetId="0">
        <row r="2">
          <cell r="C2">
            <v>40179</v>
          </cell>
          <cell r="D2">
            <v>40544</v>
          </cell>
        </row>
        <row r="3">
          <cell r="C3">
            <v>40180</v>
          </cell>
          <cell r="D3">
            <v>40545</v>
          </cell>
        </row>
        <row r="4">
          <cell r="C4">
            <v>40181</v>
          </cell>
          <cell r="D4">
            <v>40546</v>
          </cell>
        </row>
        <row r="5">
          <cell r="C5">
            <v>40182</v>
          </cell>
          <cell r="D5">
            <v>40547</v>
          </cell>
        </row>
        <row r="6">
          <cell r="C6">
            <v>40183</v>
          </cell>
          <cell r="D6">
            <v>40548</v>
          </cell>
        </row>
        <row r="7">
          <cell r="C7">
            <v>40185</v>
          </cell>
          <cell r="D7">
            <v>40550</v>
          </cell>
        </row>
        <row r="8">
          <cell r="C8">
            <v>40232</v>
          </cell>
          <cell r="D8">
            <v>40597</v>
          </cell>
        </row>
        <row r="9">
          <cell r="C9">
            <v>40245</v>
          </cell>
          <cell r="D9">
            <v>40610</v>
          </cell>
        </row>
        <row r="10">
          <cell r="C10">
            <v>40299</v>
          </cell>
          <cell r="D10">
            <v>40664</v>
          </cell>
        </row>
        <row r="11">
          <cell r="C11">
            <v>40307</v>
          </cell>
          <cell r="D11">
            <v>40672</v>
          </cell>
        </row>
        <row r="12">
          <cell r="C12">
            <v>40341</v>
          </cell>
          <cell r="D12">
            <v>40706</v>
          </cell>
        </row>
        <row r="13">
          <cell r="C13">
            <v>40486</v>
          </cell>
          <cell r="D13">
            <v>40851</v>
          </cell>
        </row>
        <row r="14">
          <cell r="C14">
            <v>0</v>
          </cell>
          <cell r="D14">
            <v>0</v>
          </cell>
        </row>
        <row r="15">
          <cell r="C15">
            <v>0</v>
          </cell>
          <cell r="D15">
            <v>0</v>
          </cell>
        </row>
        <row r="16">
          <cell r="C16">
            <v>0</v>
          </cell>
          <cell r="D16">
            <v>0</v>
          </cell>
        </row>
        <row r="17">
          <cell r="C17">
            <v>0</v>
          </cell>
          <cell r="D17">
            <v>0</v>
          </cell>
        </row>
        <row r="18">
          <cell r="C18">
            <v>0</v>
          </cell>
          <cell r="D18">
            <v>0</v>
          </cell>
        </row>
        <row r="19">
          <cell r="C19">
            <v>0</v>
          </cell>
          <cell r="D19">
            <v>0</v>
          </cell>
        </row>
        <row r="20">
          <cell r="C20">
            <v>40544</v>
          </cell>
          <cell r="D20">
            <v>40544</v>
          </cell>
        </row>
        <row r="21">
          <cell r="C21">
            <v>40545</v>
          </cell>
          <cell r="D21">
            <v>40545</v>
          </cell>
        </row>
        <row r="22">
          <cell r="C22">
            <v>40546</v>
          </cell>
          <cell r="D22">
            <v>40546</v>
          </cell>
        </row>
        <row r="23">
          <cell r="C23">
            <v>40547</v>
          </cell>
          <cell r="D23">
            <v>40547</v>
          </cell>
        </row>
        <row r="24">
          <cell r="C24">
            <v>40548</v>
          </cell>
          <cell r="D24">
            <v>40548</v>
          </cell>
        </row>
        <row r="25">
          <cell r="C25">
            <v>40550</v>
          </cell>
          <cell r="D25">
            <v>40550</v>
          </cell>
        </row>
        <row r="26">
          <cell r="C26">
            <v>40597</v>
          </cell>
          <cell r="D26">
            <v>40597</v>
          </cell>
        </row>
        <row r="27">
          <cell r="C27">
            <v>40610</v>
          </cell>
          <cell r="D27">
            <v>40610</v>
          </cell>
        </row>
        <row r="28">
          <cell r="C28">
            <v>40664</v>
          </cell>
          <cell r="D28">
            <v>40664</v>
          </cell>
        </row>
        <row r="29">
          <cell r="C29">
            <v>40672</v>
          </cell>
          <cell r="D29">
            <v>40672</v>
          </cell>
        </row>
        <row r="30">
          <cell r="C30">
            <v>40706</v>
          </cell>
          <cell r="D30">
            <v>40706</v>
          </cell>
        </row>
        <row r="31">
          <cell r="C31">
            <v>40851</v>
          </cell>
          <cell r="D31">
            <v>40851</v>
          </cell>
        </row>
        <row r="32">
          <cell r="C32">
            <v>0</v>
          </cell>
          <cell r="D32">
            <v>0</v>
          </cell>
        </row>
        <row r="33">
          <cell r="C33">
            <v>0</v>
          </cell>
          <cell r="D33">
            <v>0</v>
          </cell>
        </row>
        <row r="34">
          <cell r="C34">
            <v>0</v>
          </cell>
          <cell r="D34">
            <v>0</v>
          </cell>
        </row>
        <row r="35">
          <cell r="C35">
            <v>0</v>
          </cell>
          <cell r="D35">
            <v>0</v>
          </cell>
        </row>
        <row r="36">
          <cell r="C36">
            <v>0</v>
          </cell>
          <cell r="D36">
            <v>0</v>
          </cell>
        </row>
        <row r="37">
          <cell r="C37">
            <v>0</v>
          </cell>
          <cell r="D37">
            <v>0</v>
          </cell>
        </row>
      </sheetData>
      <sheetData sheetId="1">
        <row r="3">
          <cell r="K3">
            <v>40554</v>
          </cell>
          <cell r="L3">
            <v>40918</v>
          </cell>
        </row>
      </sheetData>
      <sheetData sheetId="2"/>
      <sheetData sheetId="3"/>
      <sheetData sheetId="4"/>
    </sheetDataSet>
  </externalBook>
</externalLink>
</file>

<file path=xl/tables/table1.xml><?xml version="1.0" encoding="utf-8"?>
<table xmlns="http://schemas.openxmlformats.org/spreadsheetml/2006/main" id="1" name="Табл4" displayName="Табл4" ref="O3:O18" totalsRowShown="0" headerRowDxfId="5" dataDxfId="3" headerRowBorderDxfId="4" tableBorderDxfId="2" totalsRowBorderDxfId="1">
  <autoFilter ref="O3:O18"/>
  <tableColumns count="1">
    <tableColumn id="1" name="Н/Р" data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G36"/>
  <sheetViews>
    <sheetView zoomScaleNormal="100" workbookViewId="0">
      <pane xSplit="2" ySplit="31" topLeftCell="C32" activePane="bottomRight" state="frozen"/>
      <selection pane="topRight" activeCell="C1" sqref="C1"/>
      <selection pane="bottomLeft" activeCell="A36" sqref="A36"/>
      <selection pane="bottomRight" activeCell="G32" sqref="G32"/>
    </sheetView>
  </sheetViews>
  <sheetFormatPr defaultColWidth="3.5703125" defaultRowHeight="12.75" outlineLevelRow="1"/>
  <cols>
    <col min="1" max="1" width="3.85546875" style="218" hidden="1" customWidth="1"/>
    <col min="2" max="2" width="11.42578125" style="143" customWidth="1"/>
    <col min="3" max="30" width="3" style="143" customWidth="1"/>
    <col min="31" max="33" width="3.5703125" style="143" customWidth="1"/>
    <col min="34" max="34" width="6.5703125" style="156" customWidth="1"/>
    <col min="35" max="35" width="3.5703125" style="143" customWidth="1"/>
    <col min="36" max="42" width="3.140625" style="143" customWidth="1"/>
    <col min="43" max="43" width="12.7109375" style="143" customWidth="1"/>
    <col min="44" max="44" width="12.7109375" style="230" customWidth="1"/>
    <col min="45" max="45" width="7.140625" style="143" customWidth="1"/>
    <col min="46" max="46" width="10.28515625" style="143" customWidth="1"/>
    <col min="47" max="47" width="7.140625" style="143" customWidth="1"/>
    <col min="48" max="48" width="3.5703125" style="143"/>
    <col min="49" max="49" width="10" style="143" customWidth="1"/>
    <col min="50" max="50" width="13.85546875" style="143" customWidth="1"/>
    <col min="51" max="51" width="17.5703125" style="143" customWidth="1"/>
    <col min="52" max="249" width="3.5703125" style="143"/>
    <col min="250" max="250" width="3.85546875" style="143" customWidth="1"/>
    <col min="251" max="251" width="29.42578125" style="143" customWidth="1"/>
    <col min="252" max="254" width="3.5703125" style="143" customWidth="1"/>
    <col min="255" max="255" width="3.7109375" style="143" customWidth="1"/>
    <col min="256" max="279" width="3.5703125" style="143" customWidth="1"/>
    <col min="280" max="282" width="0" style="143" hidden="1" customWidth="1"/>
    <col min="283" max="283" width="8.140625" style="143" customWidth="1"/>
    <col min="284" max="287" width="3.5703125" style="143" customWidth="1"/>
    <col min="288" max="288" width="5.7109375" style="143" customWidth="1"/>
    <col min="289" max="289" width="5.5703125" style="143" customWidth="1"/>
    <col min="290" max="298" width="3.5703125" style="143" customWidth="1"/>
    <col min="299" max="300" width="12.7109375" style="143" customWidth="1"/>
    <col min="301" max="301" width="7.140625" style="143" customWidth="1"/>
    <col min="302" max="302" width="10.28515625" style="143" customWidth="1"/>
    <col min="303" max="303" width="7.140625" style="143" customWidth="1"/>
    <col min="304" max="304" width="3.5703125" style="143"/>
    <col min="305" max="305" width="10" style="143" customWidth="1"/>
    <col min="306" max="306" width="13.85546875" style="143" customWidth="1"/>
    <col min="307" max="307" width="17.5703125" style="143" customWidth="1"/>
    <col min="308" max="505" width="3.5703125" style="143"/>
    <col min="506" max="506" width="3.85546875" style="143" customWidth="1"/>
    <col min="507" max="507" width="29.42578125" style="143" customWidth="1"/>
    <col min="508" max="510" width="3.5703125" style="143" customWidth="1"/>
    <col min="511" max="511" width="3.7109375" style="143" customWidth="1"/>
    <col min="512" max="535" width="3.5703125" style="143" customWidth="1"/>
    <col min="536" max="538" width="0" style="143" hidden="1" customWidth="1"/>
    <col min="539" max="539" width="8.140625" style="143" customWidth="1"/>
    <col min="540" max="543" width="3.5703125" style="143" customWidth="1"/>
    <col min="544" max="544" width="5.7109375" style="143" customWidth="1"/>
    <col min="545" max="545" width="5.5703125" style="143" customWidth="1"/>
    <col min="546" max="554" width="3.5703125" style="143" customWidth="1"/>
    <col min="555" max="556" width="12.7109375" style="143" customWidth="1"/>
    <col min="557" max="557" width="7.140625" style="143" customWidth="1"/>
    <col min="558" max="558" width="10.28515625" style="143" customWidth="1"/>
    <col min="559" max="559" width="7.140625" style="143" customWidth="1"/>
    <col min="560" max="560" width="3.5703125" style="143"/>
    <col min="561" max="561" width="10" style="143" customWidth="1"/>
    <col min="562" max="562" width="13.85546875" style="143" customWidth="1"/>
    <col min="563" max="563" width="17.5703125" style="143" customWidth="1"/>
    <col min="564" max="761" width="3.5703125" style="143"/>
    <col min="762" max="762" width="3.85546875" style="143" customWidth="1"/>
    <col min="763" max="763" width="29.42578125" style="143" customWidth="1"/>
    <col min="764" max="766" width="3.5703125" style="143" customWidth="1"/>
    <col min="767" max="767" width="3.7109375" style="143" customWidth="1"/>
    <col min="768" max="791" width="3.5703125" style="143" customWidth="1"/>
    <col min="792" max="794" width="0" style="143" hidden="1" customWidth="1"/>
    <col min="795" max="795" width="8.140625" style="143" customWidth="1"/>
    <col min="796" max="799" width="3.5703125" style="143" customWidth="1"/>
    <col min="800" max="800" width="5.7109375" style="143" customWidth="1"/>
    <col min="801" max="801" width="5.5703125" style="143" customWidth="1"/>
    <col min="802" max="810" width="3.5703125" style="143" customWidth="1"/>
    <col min="811" max="812" width="12.7109375" style="143" customWidth="1"/>
    <col min="813" max="813" width="7.140625" style="143" customWidth="1"/>
    <col min="814" max="814" width="10.28515625" style="143" customWidth="1"/>
    <col min="815" max="815" width="7.140625" style="143" customWidth="1"/>
    <col min="816" max="816" width="3.5703125" style="143"/>
    <col min="817" max="817" width="10" style="143" customWidth="1"/>
    <col min="818" max="818" width="13.85546875" style="143" customWidth="1"/>
    <col min="819" max="819" width="17.5703125" style="143" customWidth="1"/>
    <col min="820" max="1017" width="3.5703125" style="143"/>
    <col min="1018" max="1018" width="3.85546875" style="143" customWidth="1"/>
    <col min="1019" max="1019" width="29.42578125" style="143" customWidth="1"/>
    <col min="1020" max="1022" width="3.5703125" style="143" customWidth="1"/>
    <col min="1023" max="1023" width="3.7109375" style="143" customWidth="1"/>
    <col min="1024" max="1047" width="3.5703125" style="143" customWidth="1"/>
    <col min="1048" max="1050" width="0" style="143" hidden="1" customWidth="1"/>
    <col min="1051" max="1051" width="8.140625" style="143" customWidth="1"/>
    <col min="1052" max="1055" width="3.5703125" style="143" customWidth="1"/>
    <col min="1056" max="1056" width="5.7109375" style="143" customWidth="1"/>
    <col min="1057" max="1057" width="5.5703125" style="143" customWidth="1"/>
    <col min="1058" max="1066" width="3.5703125" style="143" customWidth="1"/>
    <col min="1067" max="1068" width="12.7109375" style="143" customWidth="1"/>
    <col min="1069" max="1069" width="7.140625" style="143" customWidth="1"/>
    <col min="1070" max="1070" width="10.28515625" style="143" customWidth="1"/>
    <col min="1071" max="1071" width="7.140625" style="143" customWidth="1"/>
    <col min="1072" max="1072" width="3.5703125" style="143"/>
    <col min="1073" max="1073" width="10" style="143" customWidth="1"/>
    <col min="1074" max="1074" width="13.85546875" style="143" customWidth="1"/>
    <col min="1075" max="1075" width="17.5703125" style="143" customWidth="1"/>
    <col min="1076" max="1273" width="3.5703125" style="143"/>
    <col min="1274" max="1274" width="3.85546875" style="143" customWidth="1"/>
    <col min="1275" max="1275" width="29.42578125" style="143" customWidth="1"/>
    <col min="1276" max="1278" width="3.5703125" style="143" customWidth="1"/>
    <col min="1279" max="1279" width="3.7109375" style="143" customWidth="1"/>
    <col min="1280" max="1303" width="3.5703125" style="143" customWidth="1"/>
    <col min="1304" max="1306" width="0" style="143" hidden="1" customWidth="1"/>
    <col min="1307" max="1307" width="8.140625" style="143" customWidth="1"/>
    <col min="1308" max="1311" width="3.5703125" style="143" customWidth="1"/>
    <col min="1312" max="1312" width="5.7109375" style="143" customWidth="1"/>
    <col min="1313" max="1313" width="5.5703125" style="143" customWidth="1"/>
    <col min="1314" max="1322" width="3.5703125" style="143" customWidth="1"/>
    <col min="1323" max="1324" width="12.7109375" style="143" customWidth="1"/>
    <col min="1325" max="1325" width="7.140625" style="143" customWidth="1"/>
    <col min="1326" max="1326" width="10.28515625" style="143" customWidth="1"/>
    <col min="1327" max="1327" width="7.140625" style="143" customWidth="1"/>
    <col min="1328" max="1328" width="3.5703125" style="143"/>
    <col min="1329" max="1329" width="10" style="143" customWidth="1"/>
    <col min="1330" max="1330" width="13.85546875" style="143" customWidth="1"/>
    <col min="1331" max="1331" width="17.5703125" style="143" customWidth="1"/>
    <col min="1332" max="1529" width="3.5703125" style="143"/>
    <col min="1530" max="1530" width="3.85546875" style="143" customWidth="1"/>
    <col min="1531" max="1531" width="29.42578125" style="143" customWidth="1"/>
    <col min="1532" max="1534" width="3.5703125" style="143" customWidth="1"/>
    <col min="1535" max="1535" width="3.7109375" style="143" customWidth="1"/>
    <col min="1536" max="1559" width="3.5703125" style="143" customWidth="1"/>
    <col min="1560" max="1562" width="0" style="143" hidden="1" customWidth="1"/>
    <col min="1563" max="1563" width="8.140625" style="143" customWidth="1"/>
    <col min="1564" max="1567" width="3.5703125" style="143" customWidth="1"/>
    <col min="1568" max="1568" width="5.7109375" style="143" customWidth="1"/>
    <col min="1569" max="1569" width="5.5703125" style="143" customWidth="1"/>
    <col min="1570" max="1578" width="3.5703125" style="143" customWidth="1"/>
    <col min="1579" max="1580" width="12.7109375" style="143" customWidth="1"/>
    <col min="1581" max="1581" width="7.140625" style="143" customWidth="1"/>
    <col min="1582" max="1582" width="10.28515625" style="143" customWidth="1"/>
    <col min="1583" max="1583" width="7.140625" style="143" customWidth="1"/>
    <col min="1584" max="1584" width="3.5703125" style="143"/>
    <col min="1585" max="1585" width="10" style="143" customWidth="1"/>
    <col min="1586" max="1586" width="13.85546875" style="143" customWidth="1"/>
    <col min="1587" max="1587" width="17.5703125" style="143" customWidth="1"/>
    <col min="1588" max="1785" width="3.5703125" style="143"/>
    <col min="1786" max="1786" width="3.85546875" style="143" customWidth="1"/>
    <col min="1787" max="1787" width="29.42578125" style="143" customWidth="1"/>
    <col min="1788" max="1790" width="3.5703125" style="143" customWidth="1"/>
    <col min="1791" max="1791" width="3.7109375" style="143" customWidth="1"/>
    <col min="1792" max="1815" width="3.5703125" style="143" customWidth="1"/>
    <col min="1816" max="1818" width="0" style="143" hidden="1" customWidth="1"/>
    <col min="1819" max="1819" width="8.140625" style="143" customWidth="1"/>
    <col min="1820" max="1823" width="3.5703125" style="143" customWidth="1"/>
    <col min="1824" max="1824" width="5.7109375" style="143" customWidth="1"/>
    <col min="1825" max="1825" width="5.5703125" style="143" customWidth="1"/>
    <col min="1826" max="1834" width="3.5703125" style="143" customWidth="1"/>
    <col min="1835" max="1836" width="12.7109375" style="143" customWidth="1"/>
    <col min="1837" max="1837" width="7.140625" style="143" customWidth="1"/>
    <col min="1838" max="1838" width="10.28515625" style="143" customWidth="1"/>
    <col min="1839" max="1839" width="7.140625" style="143" customWidth="1"/>
    <col min="1840" max="1840" width="3.5703125" style="143"/>
    <col min="1841" max="1841" width="10" style="143" customWidth="1"/>
    <col min="1842" max="1842" width="13.85546875" style="143" customWidth="1"/>
    <col min="1843" max="1843" width="17.5703125" style="143" customWidth="1"/>
    <col min="1844" max="2041" width="3.5703125" style="143"/>
    <col min="2042" max="2042" width="3.85546875" style="143" customWidth="1"/>
    <col min="2043" max="2043" width="29.42578125" style="143" customWidth="1"/>
    <col min="2044" max="2046" width="3.5703125" style="143" customWidth="1"/>
    <col min="2047" max="2047" width="3.7109375" style="143" customWidth="1"/>
    <col min="2048" max="2071" width="3.5703125" style="143" customWidth="1"/>
    <col min="2072" max="2074" width="0" style="143" hidden="1" customWidth="1"/>
    <col min="2075" max="2075" width="8.140625" style="143" customWidth="1"/>
    <col min="2076" max="2079" width="3.5703125" style="143" customWidth="1"/>
    <col min="2080" max="2080" width="5.7109375" style="143" customWidth="1"/>
    <col min="2081" max="2081" width="5.5703125" style="143" customWidth="1"/>
    <col min="2082" max="2090" width="3.5703125" style="143" customWidth="1"/>
    <col min="2091" max="2092" width="12.7109375" style="143" customWidth="1"/>
    <col min="2093" max="2093" width="7.140625" style="143" customWidth="1"/>
    <col min="2094" max="2094" width="10.28515625" style="143" customWidth="1"/>
    <col min="2095" max="2095" width="7.140625" style="143" customWidth="1"/>
    <col min="2096" max="2096" width="3.5703125" style="143"/>
    <col min="2097" max="2097" width="10" style="143" customWidth="1"/>
    <col min="2098" max="2098" width="13.85546875" style="143" customWidth="1"/>
    <col min="2099" max="2099" width="17.5703125" style="143" customWidth="1"/>
    <col min="2100" max="2297" width="3.5703125" style="143"/>
    <col min="2298" max="2298" width="3.85546875" style="143" customWidth="1"/>
    <col min="2299" max="2299" width="29.42578125" style="143" customWidth="1"/>
    <col min="2300" max="2302" width="3.5703125" style="143" customWidth="1"/>
    <col min="2303" max="2303" width="3.7109375" style="143" customWidth="1"/>
    <col min="2304" max="2327" width="3.5703125" style="143" customWidth="1"/>
    <col min="2328" max="2330" width="0" style="143" hidden="1" customWidth="1"/>
    <col min="2331" max="2331" width="8.140625" style="143" customWidth="1"/>
    <col min="2332" max="2335" width="3.5703125" style="143" customWidth="1"/>
    <col min="2336" max="2336" width="5.7109375" style="143" customWidth="1"/>
    <col min="2337" max="2337" width="5.5703125" style="143" customWidth="1"/>
    <col min="2338" max="2346" width="3.5703125" style="143" customWidth="1"/>
    <col min="2347" max="2348" width="12.7109375" style="143" customWidth="1"/>
    <col min="2349" max="2349" width="7.140625" style="143" customWidth="1"/>
    <col min="2350" max="2350" width="10.28515625" style="143" customWidth="1"/>
    <col min="2351" max="2351" width="7.140625" style="143" customWidth="1"/>
    <col min="2352" max="2352" width="3.5703125" style="143"/>
    <col min="2353" max="2353" width="10" style="143" customWidth="1"/>
    <col min="2354" max="2354" width="13.85546875" style="143" customWidth="1"/>
    <col min="2355" max="2355" width="17.5703125" style="143" customWidth="1"/>
    <col min="2356" max="2553" width="3.5703125" style="143"/>
    <col min="2554" max="2554" width="3.85546875" style="143" customWidth="1"/>
    <col min="2555" max="2555" width="29.42578125" style="143" customWidth="1"/>
    <col min="2556" max="2558" width="3.5703125" style="143" customWidth="1"/>
    <col min="2559" max="2559" width="3.7109375" style="143" customWidth="1"/>
    <col min="2560" max="2583" width="3.5703125" style="143" customWidth="1"/>
    <col min="2584" max="2586" width="0" style="143" hidden="1" customWidth="1"/>
    <col min="2587" max="2587" width="8.140625" style="143" customWidth="1"/>
    <col min="2588" max="2591" width="3.5703125" style="143" customWidth="1"/>
    <col min="2592" max="2592" width="5.7109375" style="143" customWidth="1"/>
    <col min="2593" max="2593" width="5.5703125" style="143" customWidth="1"/>
    <col min="2594" max="2602" width="3.5703125" style="143" customWidth="1"/>
    <col min="2603" max="2604" width="12.7109375" style="143" customWidth="1"/>
    <col min="2605" max="2605" width="7.140625" style="143" customWidth="1"/>
    <col min="2606" max="2606" width="10.28515625" style="143" customWidth="1"/>
    <col min="2607" max="2607" width="7.140625" style="143" customWidth="1"/>
    <col min="2608" max="2608" width="3.5703125" style="143"/>
    <col min="2609" max="2609" width="10" style="143" customWidth="1"/>
    <col min="2610" max="2610" width="13.85546875" style="143" customWidth="1"/>
    <col min="2611" max="2611" width="17.5703125" style="143" customWidth="1"/>
    <col min="2612" max="2809" width="3.5703125" style="143"/>
    <col min="2810" max="2810" width="3.85546875" style="143" customWidth="1"/>
    <col min="2811" max="2811" width="29.42578125" style="143" customWidth="1"/>
    <col min="2812" max="2814" width="3.5703125" style="143" customWidth="1"/>
    <col min="2815" max="2815" width="3.7109375" style="143" customWidth="1"/>
    <col min="2816" max="2839" width="3.5703125" style="143" customWidth="1"/>
    <col min="2840" max="2842" width="0" style="143" hidden="1" customWidth="1"/>
    <col min="2843" max="2843" width="8.140625" style="143" customWidth="1"/>
    <col min="2844" max="2847" width="3.5703125" style="143" customWidth="1"/>
    <col min="2848" max="2848" width="5.7109375" style="143" customWidth="1"/>
    <col min="2849" max="2849" width="5.5703125" style="143" customWidth="1"/>
    <col min="2850" max="2858" width="3.5703125" style="143" customWidth="1"/>
    <col min="2859" max="2860" width="12.7109375" style="143" customWidth="1"/>
    <col min="2861" max="2861" width="7.140625" style="143" customWidth="1"/>
    <col min="2862" max="2862" width="10.28515625" style="143" customWidth="1"/>
    <col min="2863" max="2863" width="7.140625" style="143" customWidth="1"/>
    <col min="2864" max="2864" width="3.5703125" style="143"/>
    <col min="2865" max="2865" width="10" style="143" customWidth="1"/>
    <col min="2866" max="2866" width="13.85546875" style="143" customWidth="1"/>
    <col min="2867" max="2867" width="17.5703125" style="143" customWidth="1"/>
    <col min="2868" max="3065" width="3.5703125" style="143"/>
    <col min="3066" max="3066" width="3.85546875" style="143" customWidth="1"/>
    <col min="3067" max="3067" width="29.42578125" style="143" customWidth="1"/>
    <col min="3068" max="3070" width="3.5703125" style="143" customWidth="1"/>
    <col min="3071" max="3071" width="3.7109375" style="143" customWidth="1"/>
    <col min="3072" max="3095" width="3.5703125" style="143" customWidth="1"/>
    <col min="3096" max="3098" width="0" style="143" hidden="1" customWidth="1"/>
    <col min="3099" max="3099" width="8.140625" style="143" customWidth="1"/>
    <col min="3100" max="3103" width="3.5703125" style="143" customWidth="1"/>
    <col min="3104" max="3104" width="5.7109375" style="143" customWidth="1"/>
    <col min="3105" max="3105" width="5.5703125" style="143" customWidth="1"/>
    <col min="3106" max="3114" width="3.5703125" style="143" customWidth="1"/>
    <col min="3115" max="3116" width="12.7109375" style="143" customWidth="1"/>
    <col min="3117" max="3117" width="7.140625" style="143" customWidth="1"/>
    <col min="3118" max="3118" width="10.28515625" style="143" customWidth="1"/>
    <col min="3119" max="3119" width="7.140625" style="143" customWidth="1"/>
    <col min="3120" max="3120" width="3.5703125" style="143"/>
    <col min="3121" max="3121" width="10" style="143" customWidth="1"/>
    <col min="3122" max="3122" width="13.85546875" style="143" customWidth="1"/>
    <col min="3123" max="3123" width="17.5703125" style="143" customWidth="1"/>
    <col min="3124" max="3321" width="3.5703125" style="143"/>
    <col min="3322" max="3322" width="3.85546875" style="143" customWidth="1"/>
    <col min="3323" max="3323" width="29.42578125" style="143" customWidth="1"/>
    <col min="3324" max="3326" width="3.5703125" style="143" customWidth="1"/>
    <col min="3327" max="3327" width="3.7109375" style="143" customWidth="1"/>
    <col min="3328" max="3351" width="3.5703125" style="143" customWidth="1"/>
    <col min="3352" max="3354" width="0" style="143" hidden="1" customWidth="1"/>
    <col min="3355" max="3355" width="8.140625" style="143" customWidth="1"/>
    <col min="3356" max="3359" width="3.5703125" style="143" customWidth="1"/>
    <col min="3360" max="3360" width="5.7109375" style="143" customWidth="1"/>
    <col min="3361" max="3361" width="5.5703125" style="143" customWidth="1"/>
    <col min="3362" max="3370" width="3.5703125" style="143" customWidth="1"/>
    <col min="3371" max="3372" width="12.7109375" style="143" customWidth="1"/>
    <col min="3373" max="3373" width="7.140625" style="143" customWidth="1"/>
    <col min="3374" max="3374" width="10.28515625" style="143" customWidth="1"/>
    <col min="3375" max="3375" width="7.140625" style="143" customWidth="1"/>
    <col min="3376" max="3376" width="3.5703125" style="143"/>
    <col min="3377" max="3377" width="10" style="143" customWidth="1"/>
    <col min="3378" max="3378" width="13.85546875" style="143" customWidth="1"/>
    <col min="3379" max="3379" width="17.5703125" style="143" customWidth="1"/>
    <col min="3380" max="3577" width="3.5703125" style="143"/>
    <col min="3578" max="3578" width="3.85546875" style="143" customWidth="1"/>
    <col min="3579" max="3579" width="29.42578125" style="143" customWidth="1"/>
    <col min="3580" max="3582" width="3.5703125" style="143" customWidth="1"/>
    <col min="3583" max="3583" width="3.7109375" style="143" customWidth="1"/>
    <col min="3584" max="3607" width="3.5703125" style="143" customWidth="1"/>
    <col min="3608" max="3610" width="0" style="143" hidden="1" customWidth="1"/>
    <col min="3611" max="3611" width="8.140625" style="143" customWidth="1"/>
    <col min="3612" max="3615" width="3.5703125" style="143" customWidth="1"/>
    <col min="3616" max="3616" width="5.7109375" style="143" customWidth="1"/>
    <col min="3617" max="3617" width="5.5703125" style="143" customWidth="1"/>
    <col min="3618" max="3626" width="3.5703125" style="143" customWidth="1"/>
    <col min="3627" max="3628" width="12.7109375" style="143" customWidth="1"/>
    <col min="3629" max="3629" width="7.140625" style="143" customWidth="1"/>
    <col min="3630" max="3630" width="10.28515625" style="143" customWidth="1"/>
    <col min="3631" max="3631" width="7.140625" style="143" customWidth="1"/>
    <col min="3632" max="3632" width="3.5703125" style="143"/>
    <col min="3633" max="3633" width="10" style="143" customWidth="1"/>
    <col min="3634" max="3634" width="13.85546875" style="143" customWidth="1"/>
    <col min="3635" max="3635" width="17.5703125" style="143" customWidth="1"/>
    <col min="3636" max="3833" width="3.5703125" style="143"/>
    <col min="3834" max="3834" width="3.85546875" style="143" customWidth="1"/>
    <col min="3835" max="3835" width="29.42578125" style="143" customWidth="1"/>
    <col min="3836" max="3838" width="3.5703125" style="143" customWidth="1"/>
    <col min="3839" max="3839" width="3.7109375" style="143" customWidth="1"/>
    <col min="3840" max="3863" width="3.5703125" style="143" customWidth="1"/>
    <col min="3864" max="3866" width="0" style="143" hidden="1" customWidth="1"/>
    <col min="3867" max="3867" width="8.140625" style="143" customWidth="1"/>
    <col min="3868" max="3871" width="3.5703125" style="143" customWidth="1"/>
    <col min="3872" max="3872" width="5.7109375" style="143" customWidth="1"/>
    <col min="3873" max="3873" width="5.5703125" style="143" customWidth="1"/>
    <col min="3874" max="3882" width="3.5703125" style="143" customWidth="1"/>
    <col min="3883" max="3884" width="12.7109375" style="143" customWidth="1"/>
    <col min="3885" max="3885" width="7.140625" style="143" customWidth="1"/>
    <col min="3886" max="3886" width="10.28515625" style="143" customWidth="1"/>
    <col min="3887" max="3887" width="7.140625" style="143" customWidth="1"/>
    <col min="3888" max="3888" width="3.5703125" style="143"/>
    <col min="3889" max="3889" width="10" style="143" customWidth="1"/>
    <col min="3890" max="3890" width="13.85546875" style="143" customWidth="1"/>
    <col min="3891" max="3891" width="17.5703125" style="143" customWidth="1"/>
    <col min="3892" max="4089" width="3.5703125" style="143"/>
    <col min="4090" max="4090" width="3.85546875" style="143" customWidth="1"/>
    <col min="4091" max="4091" width="29.42578125" style="143" customWidth="1"/>
    <col min="4092" max="4094" width="3.5703125" style="143" customWidth="1"/>
    <col min="4095" max="4095" width="3.7109375" style="143" customWidth="1"/>
    <col min="4096" max="4119" width="3.5703125" style="143" customWidth="1"/>
    <col min="4120" max="4122" width="0" style="143" hidden="1" customWidth="1"/>
    <col min="4123" max="4123" width="8.140625" style="143" customWidth="1"/>
    <col min="4124" max="4127" width="3.5703125" style="143" customWidth="1"/>
    <col min="4128" max="4128" width="5.7109375" style="143" customWidth="1"/>
    <col min="4129" max="4129" width="5.5703125" style="143" customWidth="1"/>
    <col min="4130" max="4138" width="3.5703125" style="143" customWidth="1"/>
    <col min="4139" max="4140" width="12.7109375" style="143" customWidth="1"/>
    <col min="4141" max="4141" width="7.140625" style="143" customWidth="1"/>
    <col min="4142" max="4142" width="10.28515625" style="143" customWidth="1"/>
    <col min="4143" max="4143" width="7.140625" style="143" customWidth="1"/>
    <col min="4144" max="4144" width="3.5703125" style="143"/>
    <col min="4145" max="4145" width="10" style="143" customWidth="1"/>
    <col min="4146" max="4146" width="13.85546875" style="143" customWidth="1"/>
    <col min="4147" max="4147" width="17.5703125" style="143" customWidth="1"/>
    <col min="4148" max="4345" width="3.5703125" style="143"/>
    <col min="4346" max="4346" width="3.85546875" style="143" customWidth="1"/>
    <col min="4347" max="4347" width="29.42578125" style="143" customWidth="1"/>
    <col min="4348" max="4350" width="3.5703125" style="143" customWidth="1"/>
    <col min="4351" max="4351" width="3.7109375" style="143" customWidth="1"/>
    <col min="4352" max="4375" width="3.5703125" style="143" customWidth="1"/>
    <col min="4376" max="4378" width="0" style="143" hidden="1" customWidth="1"/>
    <col min="4379" max="4379" width="8.140625" style="143" customWidth="1"/>
    <col min="4380" max="4383" width="3.5703125" style="143" customWidth="1"/>
    <col min="4384" max="4384" width="5.7109375" style="143" customWidth="1"/>
    <col min="4385" max="4385" width="5.5703125" style="143" customWidth="1"/>
    <col min="4386" max="4394" width="3.5703125" style="143" customWidth="1"/>
    <col min="4395" max="4396" width="12.7109375" style="143" customWidth="1"/>
    <col min="4397" max="4397" width="7.140625" style="143" customWidth="1"/>
    <col min="4398" max="4398" width="10.28515625" style="143" customWidth="1"/>
    <col min="4399" max="4399" width="7.140625" style="143" customWidth="1"/>
    <col min="4400" max="4400" width="3.5703125" style="143"/>
    <col min="4401" max="4401" width="10" style="143" customWidth="1"/>
    <col min="4402" max="4402" width="13.85546875" style="143" customWidth="1"/>
    <col min="4403" max="4403" width="17.5703125" style="143" customWidth="1"/>
    <col min="4404" max="4601" width="3.5703125" style="143"/>
    <col min="4602" max="4602" width="3.85546875" style="143" customWidth="1"/>
    <col min="4603" max="4603" width="29.42578125" style="143" customWidth="1"/>
    <col min="4604" max="4606" width="3.5703125" style="143" customWidth="1"/>
    <col min="4607" max="4607" width="3.7109375" style="143" customWidth="1"/>
    <col min="4608" max="4631" width="3.5703125" style="143" customWidth="1"/>
    <col min="4632" max="4634" width="0" style="143" hidden="1" customWidth="1"/>
    <col min="4635" max="4635" width="8.140625" style="143" customWidth="1"/>
    <col min="4636" max="4639" width="3.5703125" style="143" customWidth="1"/>
    <col min="4640" max="4640" width="5.7109375" style="143" customWidth="1"/>
    <col min="4641" max="4641" width="5.5703125" style="143" customWidth="1"/>
    <col min="4642" max="4650" width="3.5703125" style="143" customWidth="1"/>
    <col min="4651" max="4652" width="12.7109375" style="143" customWidth="1"/>
    <col min="4653" max="4653" width="7.140625" style="143" customWidth="1"/>
    <col min="4654" max="4654" width="10.28515625" style="143" customWidth="1"/>
    <col min="4655" max="4655" width="7.140625" style="143" customWidth="1"/>
    <col min="4656" max="4656" width="3.5703125" style="143"/>
    <col min="4657" max="4657" width="10" style="143" customWidth="1"/>
    <col min="4658" max="4658" width="13.85546875" style="143" customWidth="1"/>
    <col min="4659" max="4659" width="17.5703125" style="143" customWidth="1"/>
    <col min="4660" max="4857" width="3.5703125" style="143"/>
    <col min="4858" max="4858" width="3.85546875" style="143" customWidth="1"/>
    <col min="4859" max="4859" width="29.42578125" style="143" customWidth="1"/>
    <col min="4860" max="4862" width="3.5703125" style="143" customWidth="1"/>
    <col min="4863" max="4863" width="3.7109375" style="143" customWidth="1"/>
    <col min="4864" max="4887" width="3.5703125" style="143" customWidth="1"/>
    <col min="4888" max="4890" width="0" style="143" hidden="1" customWidth="1"/>
    <col min="4891" max="4891" width="8.140625" style="143" customWidth="1"/>
    <col min="4892" max="4895" width="3.5703125" style="143" customWidth="1"/>
    <col min="4896" max="4896" width="5.7109375" style="143" customWidth="1"/>
    <col min="4897" max="4897" width="5.5703125" style="143" customWidth="1"/>
    <col min="4898" max="4906" width="3.5703125" style="143" customWidth="1"/>
    <col min="4907" max="4908" width="12.7109375" style="143" customWidth="1"/>
    <col min="4909" max="4909" width="7.140625" style="143" customWidth="1"/>
    <col min="4910" max="4910" width="10.28515625" style="143" customWidth="1"/>
    <col min="4911" max="4911" width="7.140625" style="143" customWidth="1"/>
    <col min="4912" max="4912" width="3.5703125" style="143"/>
    <col min="4913" max="4913" width="10" style="143" customWidth="1"/>
    <col min="4914" max="4914" width="13.85546875" style="143" customWidth="1"/>
    <col min="4915" max="4915" width="17.5703125" style="143" customWidth="1"/>
    <col min="4916" max="5113" width="3.5703125" style="143"/>
    <col min="5114" max="5114" width="3.85546875" style="143" customWidth="1"/>
    <col min="5115" max="5115" width="29.42578125" style="143" customWidth="1"/>
    <col min="5116" max="5118" width="3.5703125" style="143" customWidth="1"/>
    <col min="5119" max="5119" width="3.7109375" style="143" customWidth="1"/>
    <col min="5120" max="5143" width="3.5703125" style="143" customWidth="1"/>
    <col min="5144" max="5146" width="0" style="143" hidden="1" customWidth="1"/>
    <col min="5147" max="5147" width="8.140625" style="143" customWidth="1"/>
    <col min="5148" max="5151" width="3.5703125" style="143" customWidth="1"/>
    <col min="5152" max="5152" width="5.7109375" style="143" customWidth="1"/>
    <col min="5153" max="5153" width="5.5703125" style="143" customWidth="1"/>
    <col min="5154" max="5162" width="3.5703125" style="143" customWidth="1"/>
    <col min="5163" max="5164" width="12.7109375" style="143" customWidth="1"/>
    <col min="5165" max="5165" width="7.140625" style="143" customWidth="1"/>
    <col min="5166" max="5166" width="10.28515625" style="143" customWidth="1"/>
    <col min="5167" max="5167" width="7.140625" style="143" customWidth="1"/>
    <col min="5168" max="5168" width="3.5703125" style="143"/>
    <col min="5169" max="5169" width="10" style="143" customWidth="1"/>
    <col min="5170" max="5170" width="13.85546875" style="143" customWidth="1"/>
    <col min="5171" max="5171" width="17.5703125" style="143" customWidth="1"/>
    <col min="5172" max="5369" width="3.5703125" style="143"/>
    <col min="5370" max="5370" width="3.85546875" style="143" customWidth="1"/>
    <col min="5371" max="5371" width="29.42578125" style="143" customWidth="1"/>
    <col min="5372" max="5374" width="3.5703125" style="143" customWidth="1"/>
    <col min="5375" max="5375" width="3.7109375" style="143" customWidth="1"/>
    <col min="5376" max="5399" width="3.5703125" style="143" customWidth="1"/>
    <col min="5400" max="5402" width="0" style="143" hidden="1" customWidth="1"/>
    <col min="5403" max="5403" width="8.140625" style="143" customWidth="1"/>
    <col min="5404" max="5407" width="3.5703125" style="143" customWidth="1"/>
    <col min="5408" max="5408" width="5.7109375" style="143" customWidth="1"/>
    <col min="5409" max="5409" width="5.5703125" style="143" customWidth="1"/>
    <col min="5410" max="5418" width="3.5703125" style="143" customWidth="1"/>
    <col min="5419" max="5420" width="12.7109375" style="143" customWidth="1"/>
    <col min="5421" max="5421" width="7.140625" style="143" customWidth="1"/>
    <col min="5422" max="5422" width="10.28515625" style="143" customWidth="1"/>
    <col min="5423" max="5423" width="7.140625" style="143" customWidth="1"/>
    <col min="5424" max="5424" width="3.5703125" style="143"/>
    <col min="5425" max="5425" width="10" style="143" customWidth="1"/>
    <col min="5426" max="5426" width="13.85546875" style="143" customWidth="1"/>
    <col min="5427" max="5427" width="17.5703125" style="143" customWidth="1"/>
    <col min="5428" max="5625" width="3.5703125" style="143"/>
    <col min="5626" max="5626" width="3.85546875" style="143" customWidth="1"/>
    <col min="5627" max="5627" width="29.42578125" style="143" customWidth="1"/>
    <col min="5628" max="5630" width="3.5703125" style="143" customWidth="1"/>
    <col min="5631" max="5631" width="3.7109375" style="143" customWidth="1"/>
    <col min="5632" max="5655" width="3.5703125" style="143" customWidth="1"/>
    <col min="5656" max="5658" width="0" style="143" hidden="1" customWidth="1"/>
    <col min="5659" max="5659" width="8.140625" style="143" customWidth="1"/>
    <col min="5660" max="5663" width="3.5703125" style="143" customWidth="1"/>
    <col min="5664" max="5664" width="5.7109375" style="143" customWidth="1"/>
    <col min="5665" max="5665" width="5.5703125" style="143" customWidth="1"/>
    <col min="5666" max="5674" width="3.5703125" style="143" customWidth="1"/>
    <col min="5675" max="5676" width="12.7109375" style="143" customWidth="1"/>
    <col min="5677" max="5677" width="7.140625" style="143" customWidth="1"/>
    <col min="5678" max="5678" width="10.28515625" style="143" customWidth="1"/>
    <col min="5679" max="5679" width="7.140625" style="143" customWidth="1"/>
    <col min="5680" max="5680" width="3.5703125" style="143"/>
    <col min="5681" max="5681" width="10" style="143" customWidth="1"/>
    <col min="5682" max="5682" width="13.85546875" style="143" customWidth="1"/>
    <col min="5683" max="5683" width="17.5703125" style="143" customWidth="1"/>
    <col min="5684" max="5881" width="3.5703125" style="143"/>
    <col min="5882" max="5882" width="3.85546875" style="143" customWidth="1"/>
    <col min="5883" max="5883" width="29.42578125" style="143" customWidth="1"/>
    <col min="5884" max="5886" width="3.5703125" style="143" customWidth="1"/>
    <col min="5887" max="5887" width="3.7109375" style="143" customWidth="1"/>
    <col min="5888" max="5911" width="3.5703125" style="143" customWidth="1"/>
    <col min="5912" max="5914" width="0" style="143" hidden="1" customWidth="1"/>
    <col min="5915" max="5915" width="8.140625" style="143" customWidth="1"/>
    <col min="5916" max="5919" width="3.5703125" style="143" customWidth="1"/>
    <col min="5920" max="5920" width="5.7109375" style="143" customWidth="1"/>
    <col min="5921" max="5921" width="5.5703125" style="143" customWidth="1"/>
    <col min="5922" max="5930" width="3.5703125" style="143" customWidth="1"/>
    <col min="5931" max="5932" width="12.7109375" style="143" customWidth="1"/>
    <col min="5933" max="5933" width="7.140625" style="143" customWidth="1"/>
    <col min="5934" max="5934" width="10.28515625" style="143" customWidth="1"/>
    <col min="5935" max="5935" width="7.140625" style="143" customWidth="1"/>
    <col min="5936" max="5936" width="3.5703125" style="143"/>
    <col min="5937" max="5937" width="10" style="143" customWidth="1"/>
    <col min="5938" max="5938" width="13.85546875" style="143" customWidth="1"/>
    <col min="5939" max="5939" width="17.5703125" style="143" customWidth="1"/>
    <col min="5940" max="6137" width="3.5703125" style="143"/>
    <col min="6138" max="6138" width="3.85546875" style="143" customWidth="1"/>
    <col min="6139" max="6139" width="29.42578125" style="143" customWidth="1"/>
    <col min="6140" max="6142" width="3.5703125" style="143" customWidth="1"/>
    <col min="6143" max="6143" width="3.7109375" style="143" customWidth="1"/>
    <col min="6144" max="6167" width="3.5703125" style="143" customWidth="1"/>
    <col min="6168" max="6170" width="0" style="143" hidden="1" customWidth="1"/>
    <col min="6171" max="6171" width="8.140625" style="143" customWidth="1"/>
    <col min="6172" max="6175" width="3.5703125" style="143" customWidth="1"/>
    <col min="6176" max="6176" width="5.7109375" style="143" customWidth="1"/>
    <col min="6177" max="6177" width="5.5703125" style="143" customWidth="1"/>
    <col min="6178" max="6186" width="3.5703125" style="143" customWidth="1"/>
    <col min="6187" max="6188" width="12.7109375" style="143" customWidth="1"/>
    <col min="6189" max="6189" width="7.140625" style="143" customWidth="1"/>
    <col min="6190" max="6190" width="10.28515625" style="143" customWidth="1"/>
    <col min="6191" max="6191" width="7.140625" style="143" customWidth="1"/>
    <col min="6192" max="6192" width="3.5703125" style="143"/>
    <col min="6193" max="6193" width="10" style="143" customWidth="1"/>
    <col min="6194" max="6194" width="13.85546875" style="143" customWidth="1"/>
    <col min="6195" max="6195" width="17.5703125" style="143" customWidth="1"/>
    <col min="6196" max="6393" width="3.5703125" style="143"/>
    <col min="6394" max="6394" width="3.85546875" style="143" customWidth="1"/>
    <col min="6395" max="6395" width="29.42578125" style="143" customWidth="1"/>
    <col min="6396" max="6398" width="3.5703125" style="143" customWidth="1"/>
    <col min="6399" max="6399" width="3.7109375" style="143" customWidth="1"/>
    <col min="6400" max="6423" width="3.5703125" style="143" customWidth="1"/>
    <col min="6424" max="6426" width="0" style="143" hidden="1" customWidth="1"/>
    <col min="6427" max="6427" width="8.140625" style="143" customWidth="1"/>
    <col min="6428" max="6431" width="3.5703125" style="143" customWidth="1"/>
    <col min="6432" max="6432" width="5.7109375" style="143" customWidth="1"/>
    <col min="6433" max="6433" width="5.5703125" style="143" customWidth="1"/>
    <col min="6434" max="6442" width="3.5703125" style="143" customWidth="1"/>
    <col min="6443" max="6444" width="12.7109375" style="143" customWidth="1"/>
    <col min="6445" max="6445" width="7.140625" style="143" customWidth="1"/>
    <col min="6446" max="6446" width="10.28515625" style="143" customWidth="1"/>
    <col min="6447" max="6447" width="7.140625" style="143" customWidth="1"/>
    <col min="6448" max="6448" width="3.5703125" style="143"/>
    <col min="6449" max="6449" width="10" style="143" customWidth="1"/>
    <col min="6450" max="6450" width="13.85546875" style="143" customWidth="1"/>
    <col min="6451" max="6451" width="17.5703125" style="143" customWidth="1"/>
    <col min="6452" max="6649" width="3.5703125" style="143"/>
    <col min="6650" max="6650" width="3.85546875" style="143" customWidth="1"/>
    <col min="6651" max="6651" width="29.42578125" style="143" customWidth="1"/>
    <col min="6652" max="6654" width="3.5703125" style="143" customWidth="1"/>
    <col min="6655" max="6655" width="3.7109375" style="143" customWidth="1"/>
    <col min="6656" max="6679" width="3.5703125" style="143" customWidth="1"/>
    <col min="6680" max="6682" width="0" style="143" hidden="1" customWidth="1"/>
    <col min="6683" max="6683" width="8.140625" style="143" customWidth="1"/>
    <col min="6684" max="6687" width="3.5703125" style="143" customWidth="1"/>
    <col min="6688" max="6688" width="5.7109375" style="143" customWidth="1"/>
    <col min="6689" max="6689" width="5.5703125" style="143" customWidth="1"/>
    <col min="6690" max="6698" width="3.5703125" style="143" customWidth="1"/>
    <col min="6699" max="6700" width="12.7109375" style="143" customWidth="1"/>
    <col min="6701" max="6701" width="7.140625" style="143" customWidth="1"/>
    <col min="6702" max="6702" width="10.28515625" style="143" customWidth="1"/>
    <col min="6703" max="6703" width="7.140625" style="143" customWidth="1"/>
    <col min="6704" max="6704" width="3.5703125" style="143"/>
    <col min="6705" max="6705" width="10" style="143" customWidth="1"/>
    <col min="6706" max="6706" width="13.85546875" style="143" customWidth="1"/>
    <col min="6707" max="6707" width="17.5703125" style="143" customWidth="1"/>
    <col min="6708" max="6905" width="3.5703125" style="143"/>
    <col min="6906" max="6906" width="3.85546875" style="143" customWidth="1"/>
    <col min="6907" max="6907" width="29.42578125" style="143" customWidth="1"/>
    <col min="6908" max="6910" width="3.5703125" style="143" customWidth="1"/>
    <col min="6911" max="6911" width="3.7109375" style="143" customWidth="1"/>
    <col min="6912" max="6935" width="3.5703125" style="143" customWidth="1"/>
    <col min="6936" max="6938" width="0" style="143" hidden="1" customWidth="1"/>
    <col min="6939" max="6939" width="8.140625" style="143" customWidth="1"/>
    <col min="6940" max="6943" width="3.5703125" style="143" customWidth="1"/>
    <col min="6944" max="6944" width="5.7109375" style="143" customWidth="1"/>
    <col min="6945" max="6945" width="5.5703125" style="143" customWidth="1"/>
    <col min="6946" max="6954" width="3.5703125" style="143" customWidth="1"/>
    <col min="6955" max="6956" width="12.7109375" style="143" customWidth="1"/>
    <col min="6957" max="6957" width="7.140625" style="143" customWidth="1"/>
    <col min="6958" max="6958" width="10.28515625" style="143" customWidth="1"/>
    <col min="6959" max="6959" width="7.140625" style="143" customWidth="1"/>
    <col min="6960" max="6960" width="3.5703125" style="143"/>
    <col min="6961" max="6961" width="10" style="143" customWidth="1"/>
    <col min="6962" max="6962" width="13.85546875" style="143" customWidth="1"/>
    <col min="6963" max="6963" width="17.5703125" style="143" customWidth="1"/>
    <col min="6964" max="7161" width="3.5703125" style="143"/>
    <col min="7162" max="7162" width="3.85546875" style="143" customWidth="1"/>
    <col min="7163" max="7163" width="29.42578125" style="143" customWidth="1"/>
    <col min="7164" max="7166" width="3.5703125" style="143" customWidth="1"/>
    <col min="7167" max="7167" width="3.7109375" style="143" customWidth="1"/>
    <col min="7168" max="7191" width="3.5703125" style="143" customWidth="1"/>
    <col min="7192" max="7194" width="0" style="143" hidden="1" customWidth="1"/>
    <col min="7195" max="7195" width="8.140625" style="143" customWidth="1"/>
    <col min="7196" max="7199" width="3.5703125" style="143" customWidth="1"/>
    <col min="7200" max="7200" width="5.7109375" style="143" customWidth="1"/>
    <col min="7201" max="7201" width="5.5703125" style="143" customWidth="1"/>
    <col min="7202" max="7210" width="3.5703125" style="143" customWidth="1"/>
    <col min="7211" max="7212" width="12.7109375" style="143" customWidth="1"/>
    <col min="7213" max="7213" width="7.140625" style="143" customWidth="1"/>
    <col min="7214" max="7214" width="10.28515625" style="143" customWidth="1"/>
    <col min="7215" max="7215" width="7.140625" style="143" customWidth="1"/>
    <col min="7216" max="7216" width="3.5703125" style="143"/>
    <col min="7217" max="7217" width="10" style="143" customWidth="1"/>
    <col min="7218" max="7218" width="13.85546875" style="143" customWidth="1"/>
    <col min="7219" max="7219" width="17.5703125" style="143" customWidth="1"/>
    <col min="7220" max="7417" width="3.5703125" style="143"/>
    <col min="7418" max="7418" width="3.85546875" style="143" customWidth="1"/>
    <col min="7419" max="7419" width="29.42578125" style="143" customWidth="1"/>
    <col min="7420" max="7422" width="3.5703125" style="143" customWidth="1"/>
    <col min="7423" max="7423" width="3.7109375" style="143" customWidth="1"/>
    <col min="7424" max="7447" width="3.5703125" style="143" customWidth="1"/>
    <col min="7448" max="7450" width="0" style="143" hidden="1" customWidth="1"/>
    <col min="7451" max="7451" width="8.140625" style="143" customWidth="1"/>
    <col min="7452" max="7455" width="3.5703125" style="143" customWidth="1"/>
    <col min="7456" max="7456" width="5.7109375" style="143" customWidth="1"/>
    <col min="7457" max="7457" width="5.5703125" style="143" customWidth="1"/>
    <col min="7458" max="7466" width="3.5703125" style="143" customWidth="1"/>
    <col min="7467" max="7468" width="12.7109375" style="143" customWidth="1"/>
    <col min="7469" max="7469" width="7.140625" style="143" customWidth="1"/>
    <col min="7470" max="7470" width="10.28515625" style="143" customWidth="1"/>
    <col min="7471" max="7471" width="7.140625" style="143" customWidth="1"/>
    <col min="7472" max="7472" width="3.5703125" style="143"/>
    <col min="7473" max="7473" width="10" style="143" customWidth="1"/>
    <col min="7474" max="7474" width="13.85546875" style="143" customWidth="1"/>
    <col min="7475" max="7475" width="17.5703125" style="143" customWidth="1"/>
    <col min="7476" max="7673" width="3.5703125" style="143"/>
    <col min="7674" max="7674" width="3.85546875" style="143" customWidth="1"/>
    <col min="7675" max="7675" width="29.42578125" style="143" customWidth="1"/>
    <col min="7676" max="7678" width="3.5703125" style="143" customWidth="1"/>
    <col min="7679" max="7679" width="3.7109375" style="143" customWidth="1"/>
    <col min="7680" max="7703" width="3.5703125" style="143" customWidth="1"/>
    <col min="7704" max="7706" width="0" style="143" hidden="1" customWidth="1"/>
    <col min="7707" max="7707" width="8.140625" style="143" customWidth="1"/>
    <col min="7708" max="7711" width="3.5703125" style="143" customWidth="1"/>
    <col min="7712" max="7712" width="5.7109375" style="143" customWidth="1"/>
    <col min="7713" max="7713" width="5.5703125" style="143" customWidth="1"/>
    <col min="7714" max="7722" width="3.5703125" style="143" customWidth="1"/>
    <col min="7723" max="7724" width="12.7109375" style="143" customWidth="1"/>
    <col min="7725" max="7725" width="7.140625" style="143" customWidth="1"/>
    <col min="7726" max="7726" width="10.28515625" style="143" customWidth="1"/>
    <col min="7727" max="7727" width="7.140625" style="143" customWidth="1"/>
    <col min="7728" max="7728" width="3.5703125" style="143"/>
    <col min="7729" max="7729" width="10" style="143" customWidth="1"/>
    <col min="7730" max="7730" width="13.85546875" style="143" customWidth="1"/>
    <col min="7731" max="7731" width="17.5703125" style="143" customWidth="1"/>
    <col min="7732" max="7929" width="3.5703125" style="143"/>
    <col min="7930" max="7930" width="3.85546875" style="143" customWidth="1"/>
    <col min="7931" max="7931" width="29.42578125" style="143" customWidth="1"/>
    <col min="7932" max="7934" width="3.5703125" style="143" customWidth="1"/>
    <col min="7935" max="7935" width="3.7109375" style="143" customWidth="1"/>
    <col min="7936" max="7959" width="3.5703125" style="143" customWidth="1"/>
    <col min="7960" max="7962" width="0" style="143" hidden="1" customWidth="1"/>
    <col min="7963" max="7963" width="8.140625" style="143" customWidth="1"/>
    <col min="7964" max="7967" width="3.5703125" style="143" customWidth="1"/>
    <col min="7968" max="7968" width="5.7109375" style="143" customWidth="1"/>
    <col min="7969" max="7969" width="5.5703125" style="143" customWidth="1"/>
    <col min="7970" max="7978" width="3.5703125" style="143" customWidth="1"/>
    <col min="7979" max="7980" width="12.7109375" style="143" customWidth="1"/>
    <col min="7981" max="7981" width="7.140625" style="143" customWidth="1"/>
    <col min="7982" max="7982" width="10.28515625" style="143" customWidth="1"/>
    <col min="7983" max="7983" width="7.140625" style="143" customWidth="1"/>
    <col min="7984" max="7984" width="3.5703125" style="143"/>
    <col min="7985" max="7985" width="10" style="143" customWidth="1"/>
    <col min="7986" max="7986" width="13.85546875" style="143" customWidth="1"/>
    <col min="7987" max="7987" width="17.5703125" style="143" customWidth="1"/>
    <col min="7988" max="8185" width="3.5703125" style="143"/>
    <col min="8186" max="8186" width="3.85546875" style="143" customWidth="1"/>
    <col min="8187" max="8187" width="29.42578125" style="143" customWidth="1"/>
    <col min="8188" max="8190" width="3.5703125" style="143" customWidth="1"/>
    <col min="8191" max="8191" width="3.7109375" style="143" customWidth="1"/>
    <col min="8192" max="8215" width="3.5703125" style="143" customWidth="1"/>
    <col min="8216" max="8218" width="0" style="143" hidden="1" customWidth="1"/>
    <col min="8219" max="8219" width="8.140625" style="143" customWidth="1"/>
    <col min="8220" max="8223" width="3.5703125" style="143" customWidth="1"/>
    <col min="8224" max="8224" width="5.7109375" style="143" customWidth="1"/>
    <col min="8225" max="8225" width="5.5703125" style="143" customWidth="1"/>
    <col min="8226" max="8234" width="3.5703125" style="143" customWidth="1"/>
    <col min="8235" max="8236" width="12.7109375" style="143" customWidth="1"/>
    <col min="8237" max="8237" width="7.140625" style="143" customWidth="1"/>
    <col min="8238" max="8238" width="10.28515625" style="143" customWidth="1"/>
    <col min="8239" max="8239" width="7.140625" style="143" customWidth="1"/>
    <col min="8240" max="8240" width="3.5703125" style="143"/>
    <col min="8241" max="8241" width="10" style="143" customWidth="1"/>
    <col min="8242" max="8242" width="13.85546875" style="143" customWidth="1"/>
    <col min="8243" max="8243" width="17.5703125" style="143" customWidth="1"/>
    <col min="8244" max="8441" width="3.5703125" style="143"/>
    <col min="8442" max="8442" width="3.85546875" style="143" customWidth="1"/>
    <col min="8443" max="8443" width="29.42578125" style="143" customWidth="1"/>
    <col min="8444" max="8446" width="3.5703125" style="143" customWidth="1"/>
    <col min="8447" max="8447" width="3.7109375" style="143" customWidth="1"/>
    <col min="8448" max="8471" width="3.5703125" style="143" customWidth="1"/>
    <col min="8472" max="8474" width="0" style="143" hidden="1" customWidth="1"/>
    <col min="8475" max="8475" width="8.140625" style="143" customWidth="1"/>
    <col min="8476" max="8479" width="3.5703125" style="143" customWidth="1"/>
    <col min="8480" max="8480" width="5.7109375" style="143" customWidth="1"/>
    <col min="8481" max="8481" width="5.5703125" style="143" customWidth="1"/>
    <col min="8482" max="8490" width="3.5703125" style="143" customWidth="1"/>
    <col min="8491" max="8492" width="12.7109375" style="143" customWidth="1"/>
    <col min="8493" max="8493" width="7.140625" style="143" customWidth="1"/>
    <col min="8494" max="8494" width="10.28515625" style="143" customWidth="1"/>
    <col min="8495" max="8495" width="7.140625" style="143" customWidth="1"/>
    <col min="8496" max="8496" width="3.5703125" style="143"/>
    <col min="8497" max="8497" width="10" style="143" customWidth="1"/>
    <col min="8498" max="8498" width="13.85546875" style="143" customWidth="1"/>
    <col min="8499" max="8499" width="17.5703125" style="143" customWidth="1"/>
    <col min="8500" max="8697" width="3.5703125" style="143"/>
    <col min="8698" max="8698" width="3.85546875" style="143" customWidth="1"/>
    <col min="8699" max="8699" width="29.42578125" style="143" customWidth="1"/>
    <col min="8700" max="8702" width="3.5703125" style="143" customWidth="1"/>
    <col min="8703" max="8703" width="3.7109375" style="143" customWidth="1"/>
    <col min="8704" max="8727" width="3.5703125" style="143" customWidth="1"/>
    <col min="8728" max="8730" width="0" style="143" hidden="1" customWidth="1"/>
    <col min="8731" max="8731" width="8.140625" style="143" customWidth="1"/>
    <col min="8732" max="8735" width="3.5703125" style="143" customWidth="1"/>
    <col min="8736" max="8736" width="5.7109375" style="143" customWidth="1"/>
    <col min="8737" max="8737" width="5.5703125" style="143" customWidth="1"/>
    <col min="8738" max="8746" width="3.5703125" style="143" customWidth="1"/>
    <col min="8747" max="8748" width="12.7109375" style="143" customWidth="1"/>
    <col min="8749" max="8749" width="7.140625" style="143" customWidth="1"/>
    <col min="8750" max="8750" width="10.28515625" style="143" customWidth="1"/>
    <col min="8751" max="8751" width="7.140625" style="143" customWidth="1"/>
    <col min="8752" max="8752" width="3.5703125" style="143"/>
    <col min="8753" max="8753" width="10" style="143" customWidth="1"/>
    <col min="8754" max="8754" width="13.85546875" style="143" customWidth="1"/>
    <col min="8755" max="8755" width="17.5703125" style="143" customWidth="1"/>
    <col min="8756" max="8953" width="3.5703125" style="143"/>
    <col min="8954" max="8954" width="3.85546875" style="143" customWidth="1"/>
    <col min="8955" max="8955" width="29.42578125" style="143" customWidth="1"/>
    <col min="8956" max="8958" width="3.5703125" style="143" customWidth="1"/>
    <col min="8959" max="8959" width="3.7109375" style="143" customWidth="1"/>
    <col min="8960" max="8983" width="3.5703125" style="143" customWidth="1"/>
    <col min="8984" max="8986" width="0" style="143" hidden="1" customWidth="1"/>
    <col min="8987" max="8987" width="8.140625" style="143" customWidth="1"/>
    <col min="8988" max="8991" width="3.5703125" style="143" customWidth="1"/>
    <col min="8992" max="8992" width="5.7109375" style="143" customWidth="1"/>
    <col min="8993" max="8993" width="5.5703125" style="143" customWidth="1"/>
    <col min="8994" max="9002" width="3.5703125" style="143" customWidth="1"/>
    <col min="9003" max="9004" width="12.7109375" style="143" customWidth="1"/>
    <col min="9005" max="9005" width="7.140625" style="143" customWidth="1"/>
    <col min="9006" max="9006" width="10.28515625" style="143" customWidth="1"/>
    <col min="9007" max="9007" width="7.140625" style="143" customWidth="1"/>
    <col min="9008" max="9008" width="3.5703125" style="143"/>
    <col min="9009" max="9009" width="10" style="143" customWidth="1"/>
    <col min="9010" max="9010" width="13.85546875" style="143" customWidth="1"/>
    <col min="9011" max="9011" width="17.5703125" style="143" customWidth="1"/>
    <col min="9012" max="9209" width="3.5703125" style="143"/>
    <col min="9210" max="9210" width="3.85546875" style="143" customWidth="1"/>
    <col min="9211" max="9211" width="29.42578125" style="143" customWidth="1"/>
    <col min="9212" max="9214" width="3.5703125" style="143" customWidth="1"/>
    <col min="9215" max="9215" width="3.7109375" style="143" customWidth="1"/>
    <col min="9216" max="9239" width="3.5703125" style="143" customWidth="1"/>
    <col min="9240" max="9242" width="0" style="143" hidden="1" customWidth="1"/>
    <col min="9243" max="9243" width="8.140625" style="143" customWidth="1"/>
    <col min="9244" max="9247" width="3.5703125" style="143" customWidth="1"/>
    <col min="9248" max="9248" width="5.7109375" style="143" customWidth="1"/>
    <col min="9249" max="9249" width="5.5703125" style="143" customWidth="1"/>
    <col min="9250" max="9258" width="3.5703125" style="143" customWidth="1"/>
    <col min="9259" max="9260" width="12.7109375" style="143" customWidth="1"/>
    <col min="9261" max="9261" width="7.140625" style="143" customWidth="1"/>
    <col min="9262" max="9262" width="10.28515625" style="143" customWidth="1"/>
    <col min="9263" max="9263" width="7.140625" style="143" customWidth="1"/>
    <col min="9264" max="9264" width="3.5703125" style="143"/>
    <col min="9265" max="9265" width="10" style="143" customWidth="1"/>
    <col min="9266" max="9266" width="13.85546875" style="143" customWidth="1"/>
    <col min="9267" max="9267" width="17.5703125" style="143" customWidth="1"/>
    <col min="9268" max="9465" width="3.5703125" style="143"/>
    <col min="9466" max="9466" width="3.85546875" style="143" customWidth="1"/>
    <col min="9467" max="9467" width="29.42578125" style="143" customWidth="1"/>
    <col min="9468" max="9470" width="3.5703125" style="143" customWidth="1"/>
    <col min="9471" max="9471" width="3.7109375" style="143" customWidth="1"/>
    <col min="9472" max="9495" width="3.5703125" style="143" customWidth="1"/>
    <col min="9496" max="9498" width="0" style="143" hidden="1" customWidth="1"/>
    <col min="9499" max="9499" width="8.140625" style="143" customWidth="1"/>
    <col min="9500" max="9503" width="3.5703125" style="143" customWidth="1"/>
    <col min="9504" max="9504" width="5.7109375" style="143" customWidth="1"/>
    <col min="9505" max="9505" width="5.5703125" style="143" customWidth="1"/>
    <col min="9506" max="9514" width="3.5703125" style="143" customWidth="1"/>
    <col min="9515" max="9516" width="12.7109375" style="143" customWidth="1"/>
    <col min="9517" max="9517" width="7.140625" style="143" customWidth="1"/>
    <col min="9518" max="9518" width="10.28515625" style="143" customWidth="1"/>
    <col min="9519" max="9519" width="7.140625" style="143" customWidth="1"/>
    <col min="9520" max="9520" width="3.5703125" style="143"/>
    <col min="9521" max="9521" width="10" style="143" customWidth="1"/>
    <col min="9522" max="9522" width="13.85546875" style="143" customWidth="1"/>
    <col min="9523" max="9523" width="17.5703125" style="143" customWidth="1"/>
    <col min="9524" max="9721" width="3.5703125" style="143"/>
    <col min="9722" max="9722" width="3.85546875" style="143" customWidth="1"/>
    <col min="9723" max="9723" width="29.42578125" style="143" customWidth="1"/>
    <col min="9724" max="9726" width="3.5703125" style="143" customWidth="1"/>
    <col min="9727" max="9727" width="3.7109375" style="143" customWidth="1"/>
    <col min="9728" max="9751" width="3.5703125" style="143" customWidth="1"/>
    <col min="9752" max="9754" width="0" style="143" hidden="1" customWidth="1"/>
    <col min="9755" max="9755" width="8.140625" style="143" customWidth="1"/>
    <col min="9756" max="9759" width="3.5703125" style="143" customWidth="1"/>
    <col min="9760" max="9760" width="5.7109375" style="143" customWidth="1"/>
    <col min="9761" max="9761" width="5.5703125" style="143" customWidth="1"/>
    <col min="9762" max="9770" width="3.5703125" style="143" customWidth="1"/>
    <col min="9771" max="9772" width="12.7109375" style="143" customWidth="1"/>
    <col min="9773" max="9773" width="7.140625" style="143" customWidth="1"/>
    <col min="9774" max="9774" width="10.28515625" style="143" customWidth="1"/>
    <col min="9775" max="9775" width="7.140625" style="143" customWidth="1"/>
    <col min="9776" max="9776" width="3.5703125" style="143"/>
    <col min="9777" max="9777" width="10" style="143" customWidth="1"/>
    <col min="9778" max="9778" width="13.85546875" style="143" customWidth="1"/>
    <col min="9779" max="9779" width="17.5703125" style="143" customWidth="1"/>
    <col min="9780" max="9977" width="3.5703125" style="143"/>
    <col min="9978" max="9978" width="3.85546875" style="143" customWidth="1"/>
    <col min="9979" max="9979" width="29.42578125" style="143" customWidth="1"/>
    <col min="9980" max="9982" width="3.5703125" style="143" customWidth="1"/>
    <col min="9983" max="9983" width="3.7109375" style="143" customWidth="1"/>
    <col min="9984" max="10007" width="3.5703125" style="143" customWidth="1"/>
    <col min="10008" max="10010" width="0" style="143" hidden="1" customWidth="1"/>
    <col min="10011" max="10011" width="8.140625" style="143" customWidth="1"/>
    <col min="10012" max="10015" width="3.5703125" style="143" customWidth="1"/>
    <col min="10016" max="10016" width="5.7109375" style="143" customWidth="1"/>
    <col min="10017" max="10017" width="5.5703125" style="143" customWidth="1"/>
    <col min="10018" max="10026" width="3.5703125" style="143" customWidth="1"/>
    <col min="10027" max="10028" width="12.7109375" style="143" customWidth="1"/>
    <col min="10029" max="10029" width="7.140625" style="143" customWidth="1"/>
    <col min="10030" max="10030" width="10.28515625" style="143" customWidth="1"/>
    <col min="10031" max="10031" width="7.140625" style="143" customWidth="1"/>
    <col min="10032" max="10032" width="3.5703125" style="143"/>
    <col min="10033" max="10033" width="10" style="143" customWidth="1"/>
    <col min="10034" max="10034" width="13.85546875" style="143" customWidth="1"/>
    <col min="10035" max="10035" width="17.5703125" style="143" customWidth="1"/>
    <col min="10036" max="10233" width="3.5703125" style="143"/>
    <col min="10234" max="10234" width="3.85546875" style="143" customWidth="1"/>
    <col min="10235" max="10235" width="29.42578125" style="143" customWidth="1"/>
    <col min="10236" max="10238" width="3.5703125" style="143" customWidth="1"/>
    <col min="10239" max="10239" width="3.7109375" style="143" customWidth="1"/>
    <col min="10240" max="10263" width="3.5703125" style="143" customWidth="1"/>
    <col min="10264" max="10266" width="0" style="143" hidden="1" customWidth="1"/>
    <col min="10267" max="10267" width="8.140625" style="143" customWidth="1"/>
    <col min="10268" max="10271" width="3.5703125" style="143" customWidth="1"/>
    <col min="10272" max="10272" width="5.7109375" style="143" customWidth="1"/>
    <col min="10273" max="10273" width="5.5703125" style="143" customWidth="1"/>
    <col min="10274" max="10282" width="3.5703125" style="143" customWidth="1"/>
    <col min="10283" max="10284" width="12.7109375" style="143" customWidth="1"/>
    <col min="10285" max="10285" width="7.140625" style="143" customWidth="1"/>
    <col min="10286" max="10286" width="10.28515625" style="143" customWidth="1"/>
    <col min="10287" max="10287" width="7.140625" style="143" customWidth="1"/>
    <col min="10288" max="10288" width="3.5703125" style="143"/>
    <col min="10289" max="10289" width="10" style="143" customWidth="1"/>
    <col min="10290" max="10290" width="13.85546875" style="143" customWidth="1"/>
    <col min="10291" max="10291" width="17.5703125" style="143" customWidth="1"/>
    <col min="10292" max="10489" width="3.5703125" style="143"/>
    <col min="10490" max="10490" width="3.85546875" style="143" customWidth="1"/>
    <col min="10491" max="10491" width="29.42578125" style="143" customWidth="1"/>
    <col min="10492" max="10494" width="3.5703125" style="143" customWidth="1"/>
    <col min="10495" max="10495" width="3.7109375" style="143" customWidth="1"/>
    <col min="10496" max="10519" width="3.5703125" style="143" customWidth="1"/>
    <col min="10520" max="10522" width="0" style="143" hidden="1" customWidth="1"/>
    <col min="10523" max="10523" width="8.140625" style="143" customWidth="1"/>
    <col min="10524" max="10527" width="3.5703125" style="143" customWidth="1"/>
    <col min="10528" max="10528" width="5.7109375" style="143" customWidth="1"/>
    <col min="10529" max="10529" width="5.5703125" style="143" customWidth="1"/>
    <col min="10530" max="10538" width="3.5703125" style="143" customWidth="1"/>
    <col min="10539" max="10540" width="12.7109375" style="143" customWidth="1"/>
    <col min="10541" max="10541" width="7.140625" style="143" customWidth="1"/>
    <col min="10542" max="10542" width="10.28515625" style="143" customWidth="1"/>
    <col min="10543" max="10543" width="7.140625" style="143" customWidth="1"/>
    <col min="10544" max="10544" width="3.5703125" style="143"/>
    <col min="10545" max="10545" width="10" style="143" customWidth="1"/>
    <col min="10546" max="10546" width="13.85546875" style="143" customWidth="1"/>
    <col min="10547" max="10547" width="17.5703125" style="143" customWidth="1"/>
    <col min="10548" max="10745" width="3.5703125" style="143"/>
    <col min="10746" max="10746" width="3.85546875" style="143" customWidth="1"/>
    <col min="10747" max="10747" width="29.42578125" style="143" customWidth="1"/>
    <col min="10748" max="10750" width="3.5703125" style="143" customWidth="1"/>
    <col min="10751" max="10751" width="3.7109375" style="143" customWidth="1"/>
    <col min="10752" max="10775" width="3.5703125" style="143" customWidth="1"/>
    <col min="10776" max="10778" width="0" style="143" hidden="1" customWidth="1"/>
    <col min="10779" max="10779" width="8.140625" style="143" customWidth="1"/>
    <col min="10780" max="10783" width="3.5703125" style="143" customWidth="1"/>
    <col min="10784" max="10784" width="5.7109375" style="143" customWidth="1"/>
    <col min="10785" max="10785" width="5.5703125" style="143" customWidth="1"/>
    <col min="10786" max="10794" width="3.5703125" style="143" customWidth="1"/>
    <col min="10795" max="10796" width="12.7109375" style="143" customWidth="1"/>
    <col min="10797" max="10797" width="7.140625" style="143" customWidth="1"/>
    <col min="10798" max="10798" width="10.28515625" style="143" customWidth="1"/>
    <col min="10799" max="10799" width="7.140625" style="143" customWidth="1"/>
    <col min="10800" max="10800" width="3.5703125" style="143"/>
    <col min="10801" max="10801" width="10" style="143" customWidth="1"/>
    <col min="10802" max="10802" width="13.85546875" style="143" customWidth="1"/>
    <col min="10803" max="10803" width="17.5703125" style="143" customWidth="1"/>
    <col min="10804" max="11001" width="3.5703125" style="143"/>
    <col min="11002" max="11002" width="3.85546875" style="143" customWidth="1"/>
    <col min="11003" max="11003" width="29.42578125" style="143" customWidth="1"/>
    <col min="11004" max="11006" width="3.5703125" style="143" customWidth="1"/>
    <col min="11007" max="11007" width="3.7109375" style="143" customWidth="1"/>
    <col min="11008" max="11031" width="3.5703125" style="143" customWidth="1"/>
    <col min="11032" max="11034" width="0" style="143" hidden="1" customWidth="1"/>
    <col min="11035" max="11035" width="8.140625" style="143" customWidth="1"/>
    <col min="11036" max="11039" width="3.5703125" style="143" customWidth="1"/>
    <col min="11040" max="11040" width="5.7109375" style="143" customWidth="1"/>
    <col min="11041" max="11041" width="5.5703125" style="143" customWidth="1"/>
    <col min="11042" max="11050" width="3.5703125" style="143" customWidth="1"/>
    <col min="11051" max="11052" width="12.7109375" style="143" customWidth="1"/>
    <col min="11053" max="11053" width="7.140625" style="143" customWidth="1"/>
    <col min="11054" max="11054" width="10.28515625" style="143" customWidth="1"/>
    <col min="11055" max="11055" width="7.140625" style="143" customWidth="1"/>
    <col min="11056" max="11056" width="3.5703125" style="143"/>
    <col min="11057" max="11057" width="10" style="143" customWidth="1"/>
    <col min="11058" max="11058" width="13.85546875" style="143" customWidth="1"/>
    <col min="11059" max="11059" width="17.5703125" style="143" customWidth="1"/>
    <col min="11060" max="11257" width="3.5703125" style="143"/>
    <col min="11258" max="11258" width="3.85546875" style="143" customWidth="1"/>
    <col min="11259" max="11259" width="29.42578125" style="143" customWidth="1"/>
    <col min="11260" max="11262" width="3.5703125" style="143" customWidth="1"/>
    <col min="11263" max="11263" width="3.7109375" style="143" customWidth="1"/>
    <col min="11264" max="11287" width="3.5703125" style="143" customWidth="1"/>
    <col min="11288" max="11290" width="0" style="143" hidden="1" customWidth="1"/>
    <col min="11291" max="11291" width="8.140625" style="143" customWidth="1"/>
    <col min="11292" max="11295" width="3.5703125" style="143" customWidth="1"/>
    <col min="11296" max="11296" width="5.7109375" style="143" customWidth="1"/>
    <col min="11297" max="11297" width="5.5703125" style="143" customWidth="1"/>
    <col min="11298" max="11306" width="3.5703125" style="143" customWidth="1"/>
    <col min="11307" max="11308" width="12.7109375" style="143" customWidth="1"/>
    <col min="11309" max="11309" width="7.140625" style="143" customWidth="1"/>
    <col min="11310" max="11310" width="10.28515625" style="143" customWidth="1"/>
    <col min="11311" max="11311" width="7.140625" style="143" customWidth="1"/>
    <col min="11312" max="11312" width="3.5703125" style="143"/>
    <col min="11313" max="11313" width="10" style="143" customWidth="1"/>
    <col min="11314" max="11314" width="13.85546875" style="143" customWidth="1"/>
    <col min="11315" max="11315" width="17.5703125" style="143" customWidth="1"/>
    <col min="11316" max="11513" width="3.5703125" style="143"/>
    <col min="11514" max="11514" width="3.85546875" style="143" customWidth="1"/>
    <col min="11515" max="11515" width="29.42578125" style="143" customWidth="1"/>
    <col min="11516" max="11518" width="3.5703125" style="143" customWidth="1"/>
    <col min="11519" max="11519" width="3.7109375" style="143" customWidth="1"/>
    <col min="11520" max="11543" width="3.5703125" style="143" customWidth="1"/>
    <col min="11544" max="11546" width="0" style="143" hidden="1" customWidth="1"/>
    <col min="11547" max="11547" width="8.140625" style="143" customWidth="1"/>
    <col min="11548" max="11551" width="3.5703125" style="143" customWidth="1"/>
    <col min="11552" max="11552" width="5.7109375" style="143" customWidth="1"/>
    <col min="11553" max="11553" width="5.5703125" style="143" customWidth="1"/>
    <col min="11554" max="11562" width="3.5703125" style="143" customWidth="1"/>
    <col min="11563" max="11564" width="12.7109375" style="143" customWidth="1"/>
    <col min="11565" max="11565" width="7.140625" style="143" customWidth="1"/>
    <col min="11566" max="11566" width="10.28515625" style="143" customWidth="1"/>
    <col min="11567" max="11567" width="7.140625" style="143" customWidth="1"/>
    <col min="11568" max="11568" width="3.5703125" style="143"/>
    <col min="11569" max="11569" width="10" style="143" customWidth="1"/>
    <col min="11570" max="11570" width="13.85546875" style="143" customWidth="1"/>
    <col min="11571" max="11571" width="17.5703125" style="143" customWidth="1"/>
    <col min="11572" max="11769" width="3.5703125" style="143"/>
    <col min="11770" max="11770" width="3.85546875" style="143" customWidth="1"/>
    <col min="11771" max="11771" width="29.42578125" style="143" customWidth="1"/>
    <col min="11772" max="11774" width="3.5703125" style="143" customWidth="1"/>
    <col min="11775" max="11775" width="3.7109375" style="143" customWidth="1"/>
    <col min="11776" max="11799" width="3.5703125" style="143" customWidth="1"/>
    <col min="11800" max="11802" width="0" style="143" hidden="1" customWidth="1"/>
    <col min="11803" max="11803" width="8.140625" style="143" customWidth="1"/>
    <col min="11804" max="11807" width="3.5703125" style="143" customWidth="1"/>
    <col min="11808" max="11808" width="5.7109375" style="143" customWidth="1"/>
    <col min="11809" max="11809" width="5.5703125" style="143" customWidth="1"/>
    <col min="11810" max="11818" width="3.5703125" style="143" customWidth="1"/>
    <col min="11819" max="11820" width="12.7109375" style="143" customWidth="1"/>
    <col min="11821" max="11821" width="7.140625" style="143" customWidth="1"/>
    <col min="11822" max="11822" width="10.28515625" style="143" customWidth="1"/>
    <col min="11823" max="11823" width="7.140625" style="143" customWidth="1"/>
    <col min="11824" max="11824" width="3.5703125" style="143"/>
    <col min="11825" max="11825" width="10" style="143" customWidth="1"/>
    <col min="11826" max="11826" width="13.85546875" style="143" customWidth="1"/>
    <col min="11827" max="11827" width="17.5703125" style="143" customWidth="1"/>
    <col min="11828" max="12025" width="3.5703125" style="143"/>
    <col min="12026" max="12026" width="3.85546875" style="143" customWidth="1"/>
    <col min="12027" max="12027" width="29.42578125" style="143" customWidth="1"/>
    <col min="12028" max="12030" width="3.5703125" style="143" customWidth="1"/>
    <col min="12031" max="12031" width="3.7109375" style="143" customWidth="1"/>
    <col min="12032" max="12055" width="3.5703125" style="143" customWidth="1"/>
    <col min="12056" max="12058" width="0" style="143" hidden="1" customWidth="1"/>
    <col min="12059" max="12059" width="8.140625" style="143" customWidth="1"/>
    <col min="12060" max="12063" width="3.5703125" style="143" customWidth="1"/>
    <col min="12064" max="12064" width="5.7109375" style="143" customWidth="1"/>
    <col min="12065" max="12065" width="5.5703125" style="143" customWidth="1"/>
    <col min="12066" max="12074" width="3.5703125" style="143" customWidth="1"/>
    <col min="12075" max="12076" width="12.7109375" style="143" customWidth="1"/>
    <col min="12077" max="12077" width="7.140625" style="143" customWidth="1"/>
    <col min="12078" max="12078" width="10.28515625" style="143" customWidth="1"/>
    <col min="12079" max="12079" width="7.140625" style="143" customWidth="1"/>
    <col min="12080" max="12080" width="3.5703125" style="143"/>
    <col min="12081" max="12081" width="10" style="143" customWidth="1"/>
    <col min="12082" max="12082" width="13.85546875" style="143" customWidth="1"/>
    <col min="12083" max="12083" width="17.5703125" style="143" customWidth="1"/>
    <col min="12084" max="12281" width="3.5703125" style="143"/>
    <col min="12282" max="12282" width="3.85546875" style="143" customWidth="1"/>
    <col min="12283" max="12283" width="29.42578125" style="143" customWidth="1"/>
    <col min="12284" max="12286" width="3.5703125" style="143" customWidth="1"/>
    <col min="12287" max="12287" width="3.7109375" style="143" customWidth="1"/>
    <col min="12288" max="12311" width="3.5703125" style="143" customWidth="1"/>
    <col min="12312" max="12314" width="0" style="143" hidden="1" customWidth="1"/>
    <col min="12315" max="12315" width="8.140625" style="143" customWidth="1"/>
    <col min="12316" max="12319" width="3.5703125" style="143" customWidth="1"/>
    <col min="12320" max="12320" width="5.7109375" style="143" customWidth="1"/>
    <col min="12321" max="12321" width="5.5703125" style="143" customWidth="1"/>
    <col min="12322" max="12330" width="3.5703125" style="143" customWidth="1"/>
    <col min="12331" max="12332" width="12.7109375" style="143" customWidth="1"/>
    <col min="12333" max="12333" width="7.140625" style="143" customWidth="1"/>
    <col min="12334" max="12334" width="10.28515625" style="143" customWidth="1"/>
    <col min="12335" max="12335" width="7.140625" style="143" customWidth="1"/>
    <col min="12336" max="12336" width="3.5703125" style="143"/>
    <col min="12337" max="12337" width="10" style="143" customWidth="1"/>
    <col min="12338" max="12338" width="13.85546875" style="143" customWidth="1"/>
    <col min="12339" max="12339" width="17.5703125" style="143" customWidth="1"/>
    <col min="12340" max="12537" width="3.5703125" style="143"/>
    <col min="12538" max="12538" width="3.85546875" style="143" customWidth="1"/>
    <col min="12539" max="12539" width="29.42578125" style="143" customWidth="1"/>
    <col min="12540" max="12542" width="3.5703125" style="143" customWidth="1"/>
    <col min="12543" max="12543" width="3.7109375" style="143" customWidth="1"/>
    <col min="12544" max="12567" width="3.5703125" style="143" customWidth="1"/>
    <col min="12568" max="12570" width="0" style="143" hidden="1" customWidth="1"/>
    <col min="12571" max="12571" width="8.140625" style="143" customWidth="1"/>
    <col min="12572" max="12575" width="3.5703125" style="143" customWidth="1"/>
    <col min="12576" max="12576" width="5.7109375" style="143" customWidth="1"/>
    <col min="12577" max="12577" width="5.5703125" style="143" customWidth="1"/>
    <col min="12578" max="12586" width="3.5703125" style="143" customWidth="1"/>
    <col min="12587" max="12588" width="12.7109375" style="143" customWidth="1"/>
    <col min="12589" max="12589" width="7.140625" style="143" customWidth="1"/>
    <col min="12590" max="12590" width="10.28515625" style="143" customWidth="1"/>
    <col min="12591" max="12591" width="7.140625" style="143" customWidth="1"/>
    <col min="12592" max="12592" width="3.5703125" style="143"/>
    <col min="12593" max="12593" width="10" style="143" customWidth="1"/>
    <col min="12594" max="12594" width="13.85546875" style="143" customWidth="1"/>
    <col min="12595" max="12595" width="17.5703125" style="143" customWidth="1"/>
    <col min="12596" max="12793" width="3.5703125" style="143"/>
    <col min="12794" max="12794" width="3.85546875" style="143" customWidth="1"/>
    <col min="12795" max="12795" width="29.42578125" style="143" customWidth="1"/>
    <col min="12796" max="12798" width="3.5703125" style="143" customWidth="1"/>
    <col min="12799" max="12799" width="3.7109375" style="143" customWidth="1"/>
    <col min="12800" max="12823" width="3.5703125" style="143" customWidth="1"/>
    <col min="12824" max="12826" width="0" style="143" hidden="1" customWidth="1"/>
    <col min="12827" max="12827" width="8.140625" style="143" customWidth="1"/>
    <col min="12828" max="12831" width="3.5703125" style="143" customWidth="1"/>
    <col min="12832" max="12832" width="5.7109375" style="143" customWidth="1"/>
    <col min="12833" max="12833" width="5.5703125" style="143" customWidth="1"/>
    <col min="12834" max="12842" width="3.5703125" style="143" customWidth="1"/>
    <col min="12843" max="12844" width="12.7109375" style="143" customWidth="1"/>
    <col min="12845" max="12845" width="7.140625" style="143" customWidth="1"/>
    <col min="12846" max="12846" width="10.28515625" style="143" customWidth="1"/>
    <col min="12847" max="12847" width="7.140625" style="143" customWidth="1"/>
    <col min="12848" max="12848" width="3.5703125" style="143"/>
    <col min="12849" max="12849" width="10" style="143" customWidth="1"/>
    <col min="12850" max="12850" width="13.85546875" style="143" customWidth="1"/>
    <col min="12851" max="12851" width="17.5703125" style="143" customWidth="1"/>
    <col min="12852" max="13049" width="3.5703125" style="143"/>
    <col min="13050" max="13050" width="3.85546875" style="143" customWidth="1"/>
    <col min="13051" max="13051" width="29.42578125" style="143" customWidth="1"/>
    <col min="13052" max="13054" width="3.5703125" style="143" customWidth="1"/>
    <col min="13055" max="13055" width="3.7109375" style="143" customWidth="1"/>
    <col min="13056" max="13079" width="3.5703125" style="143" customWidth="1"/>
    <col min="13080" max="13082" width="0" style="143" hidden="1" customWidth="1"/>
    <col min="13083" max="13083" width="8.140625" style="143" customWidth="1"/>
    <col min="13084" max="13087" width="3.5703125" style="143" customWidth="1"/>
    <col min="13088" max="13088" width="5.7109375" style="143" customWidth="1"/>
    <col min="13089" max="13089" width="5.5703125" style="143" customWidth="1"/>
    <col min="13090" max="13098" width="3.5703125" style="143" customWidth="1"/>
    <col min="13099" max="13100" width="12.7109375" style="143" customWidth="1"/>
    <col min="13101" max="13101" width="7.140625" style="143" customWidth="1"/>
    <col min="13102" max="13102" width="10.28515625" style="143" customWidth="1"/>
    <col min="13103" max="13103" width="7.140625" style="143" customWidth="1"/>
    <col min="13104" max="13104" width="3.5703125" style="143"/>
    <col min="13105" max="13105" width="10" style="143" customWidth="1"/>
    <col min="13106" max="13106" width="13.85546875" style="143" customWidth="1"/>
    <col min="13107" max="13107" width="17.5703125" style="143" customWidth="1"/>
    <col min="13108" max="13305" width="3.5703125" style="143"/>
    <col min="13306" max="13306" width="3.85546875" style="143" customWidth="1"/>
    <col min="13307" max="13307" width="29.42578125" style="143" customWidth="1"/>
    <col min="13308" max="13310" width="3.5703125" style="143" customWidth="1"/>
    <col min="13311" max="13311" width="3.7109375" style="143" customWidth="1"/>
    <col min="13312" max="13335" width="3.5703125" style="143" customWidth="1"/>
    <col min="13336" max="13338" width="0" style="143" hidden="1" customWidth="1"/>
    <col min="13339" max="13339" width="8.140625" style="143" customWidth="1"/>
    <col min="13340" max="13343" width="3.5703125" style="143" customWidth="1"/>
    <col min="13344" max="13344" width="5.7109375" style="143" customWidth="1"/>
    <col min="13345" max="13345" width="5.5703125" style="143" customWidth="1"/>
    <col min="13346" max="13354" width="3.5703125" style="143" customWidth="1"/>
    <col min="13355" max="13356" width="12.7109375" style="143" customWidth="1"/>
    <col min="13357" max="13357" width="7.140625" style="143" customWidth="1"/>
    <col min="13358" max="13358" width="10.28515625" style="143" customWidth="1"/>
    <col min="13359" max="13359" width="7.140625" style="143" customWidth="1"/>
    <col min="13360" max="13360" width="3.5703125" style="143"/>
    <col min="13361" max="13361" width="10" style="143" customWidth="1"/>
    <col min="13362" max="13362" width="13.85546875" style="143" customWidth="1"/>
    <col min="13363" max="13363" width="17.5703125" style="143" customWidth="1"/>
    <col min="13364" max="13561" width="3.5703125" style="143"/>
    <col min="13562" max="13562" width="3.85546875" style="143" customWidth="1"/>
    <col min="13563" max="13563" width="29.42578125" style="143" customWidth="1"/>
    <col min="13564" max="13566" width="3.5703125" style="143" customWidth="1"/>
    <col min="13567" max="13567" width="3.7109375" style="143" customWidth="1"/>
    <col min="13568" max="13591" width="3.5703125" style="143" customWidth="1"/>
    <col min="13592" max="13594" width="0" style="143" hidden="1" customWidth="1"/>
    <col min="13595" max="13595" width="8.140625" style="143" customWidth="1"/>
    <col min="13596" max="13599" width="3.5703125" style="143" customWidth="1"/>
    <col min="13600" max="13600" width="5.7109375" style="143" customWidth="1"/>
    <col min="13601" max="13601" width="5.5703125" style="143" customWidth="1"/>
    <col min="13602" max="13610" width="3.5703125" style="143" customWidth="1"/>
    <col min="13611" max="13612" width="12.7109375" style="143" customWidth="1"/>
    <col min="13613" max="13613" width="7.140625" style="143" customWidth="1"/>
    <col min="13614" max="13614" width="10.28515625" style="143" customWidth="1"/>
    <col min="13615" max="13615" width="7.140625" style="143" customWidth="1"/>
    <col min="13616" max="13616" width="3.5703125" style="143"/>
    <col min="13617" max="13617" width="10" style="143" customWidth="1"/>
    <col min="13618" max="13618" width="13.85546875" style="143" customWidth="1"/>
    <col min="13619" max="13619" width="17.5703125" style="143" customWidth="1"/>
    <col min="13620" max="13817" width="3.5703125" style="143"/>
    <col min="13818" max="13818" width="3.85546875" style="143" customWidth="1"/>
    <col min="13819" max="13819" width="29.42578125" style="143" customWidth="1"/>
    <col min="13820" max="13822" width="3.5703125" style="143" customWidth="1"/>
    <col min="13823" max="13823" width="3.7109375" style="143" customWidth="1"/>
    <col min="13824" max="13847" width="3.5703125" style="143" customWidth="1"/>
    <col min="13848" max="13850" width="0" style="143" hidden="1" customWidth="1"/>
    <col min="13851" max="13851" width="8.140625" style="143" customWidth="1"/>
    <col min="13852" max="13855" width="3.5703125" style="143" customWidth="1"/>
    <col min="13856" max="13856" width="5.7109375" style="143" customWidth="1"/>
    <col min="13857" max="13857" width="5.5703125" style="143" customWidth="1"/>
    <col min="13858" max="13866" width="3.5703125" style="143" customWidth="1"/>
    <col min="13867" max="13868" width="12.7109375" style="143" customWidth="1"/>
    <col min="13869" max="13869" width="7.140625" style="143" customWidth="1"/>
    <col min="13870" max="13870" width="10.28515625" style="143" customWidth="1"/>
    <col min="13871" max="13871" width="7.140625" style="143" customWidth="1"/>
    <col min="13872" max="13872" width="3.5703125" style="143"/>
    <col min="13873" max="13873" width="10" style="143" customWidth="1"/>
    <col min="13874" max="13874" width="13.85546875" style="143" customWidth="1"/>
    <col min="13875" max="13875" width="17.5703125" style="143" customWidth="1"/>
    <col min="13876" max="14073" width="3.5703125" style="143"/>
    <col min="14074" max="14074" width="3.85546875" style="143" customWidth="1"/>
    <col min="14075" max="14075" width="29.42578125" style="143" customWidth="1"/>
    <col min="14076" max="14078" width="3.5703125" style="143" customWidth="1"/>
    <col min="14079" max="14079" width="3.7109375" style="143" customWidth="1"/>
    <col min="14080" max="14103" width="3.5703125" style="143" customWidth="1"/>
    <col min="14104" max="14106" width="0" style="143" hidden="1" customWidth="1"/>
    <col min="14107" max="14107" width="8.140625" style="143" customWidth="1"/>
    <col min="14108" max="14111" width="3.5703125" style="143" customWidth="1"/>
    <col min="14112" max="14112" width="5.7109375" style="143" customWidth="1"/>
    <col min="14113" max="14113" width="5.5703125" style="143" customWidth="1"/>
    <col min="14114" max="14122" width="3.5703125" style="143" customWidth="1"/>
    <col min="14123" max="14124" width="12.7109375" style="143" customWidth="1"/>
    <col min="14125" max="14125" width="7.140625" style="143" customWidth="1"/>
    <col min="14126" max="14126" width="10.28515625" style="143" customWidth="1"/>
    <col min="14127" max="14127" width="7.140625" style="143" customWidth="1"/>
    <col min="14128" max="14128" width="3.5703125" style="143"/>
    <col min="14129" max="14129" width="10" style="143" customWidth="1"/>
    <col min="14130" max="14130" width="13.85546875" style="143" customWidth="1"/>
    <col min="14131" max="14131" width="17.5703125" style="143" customWidth="1"/>
    <col min="14132" max="14329" width="3.5703125" style="143"/>
    <col min="14330" max="14330" width="3.85546875" style="143" customWidth="1"/>
    <col min="14331" max="14331" width="29.42578125" style="143" customWidth="1"/>
    <col min="14332" max="14334" width="3.5703125" style="143" customWidth="1"/>
    <col min="14335" max="14335" width="3.7109375" style="143" customWidth="1"/>
    <col min="14336" max="14359" width="3.5703125" style="143" customWidth="1"/>
    <col min="14360" max="14362" width="0" style="143" hidden="1" customWidth="1"/>
    <col min="14363" max="14363" width="8.140625" style="143" customWidth="1"/>
    <col min="14364" max="14367" width="3.5703125" style="143" customWidth="1"/>
    <col min="14368" max="14368" width="5.7109375" style="143" customWidth="1"/>
    <col min="14369" max="14369" width="5.5703125" style="143" customWidth="1"/>
    <col min="14370" max="14378" width="3.5703125" style="143" customWidth="1"/>
    <col min="14379" max="14380" width="12.7109375" style="143" customWidth="1"/>
    <col min="14381" max="14381" width="7.140625" style="143" customWidth="1"/>
    <col min="14382" max="14382" width="10.28515625" style="143" customWidth="1"/>
    <col min="14383" max="14383" width="7.140625" style="143" customWidth="1"/>
    <col min="14384" max="14384" width="3.5703125" style="143"/>
    <col min="14385" max="14385" width="10" style="143" customWidth="1"/>
    <col min="14386" max="14386" width="13.85546875" style="143" customWidth="1"/>
    <col min="14387" max="14387" width="17.5703125" style="143" customWidth="1"/>
    <col min="14388" max="14585" width="3.5703125" style="143"/>
    <col min="14586" max="14586" width="3.85546875" style="143" customWidth="1"/>
    <col min="14587" max="14587" width="29.42578125" style="143" customWidth="1"/>
    <col min="14588" max="14590" width="3.5703125" style="143" customWidth="1"/>
    <col min="14591" max="14591" width="3.7109375" style="143" customWidth="1"/>
    <col min="14592" max="14615" width="3.5703125" style="143" customWidth="1"/>
    <col min="14616" max="14618" width="0" style="143" hidden="1" customWidth="1"/>
    <col min="14619" max="14619" width="8.140625" style="143" customWidth="1"/>
    <col min="14620" max="14623" width="3.5703125" style="143" customWidth="1"/>
    <col min="14624" max="14624" width="5.7109375" style="143" customWidth="1"/>
    <col min="14625" max="14625" width="5.5703125" style="143" customWidth="1"/>
    <col min="14626" max="14634" width="3.5703125" style="143" customWidth="1"/>
    <col min="14635" max="14636" width="12.7109375" style="143" customWidth="1"/>
    <col min="14637" max="14637" width="7.140625" style="143" customWidth="1"/>
    <col min="14638" max="14638" width="10.28515625" style="143" customWidth="1"/>
    <col min="14639" max="14639" width="7.140625" style="143" customWidth="1"/>
    <col min="14640" max="14640" width="3.5703125" style="143"/>
    <col min="14641" max="14641" width="10" style="143" customWidth="1"/>
    <col min="14642" max="14642" width="13.85546875" style="143" customWidth="1"/>
    <col min="14643" max="14643" width="17.5703125" style="143" customWidth="1"/>
    <col min="14644" max="14841" width="3.5703125" style="143"/>
    <col min="14842" max="14842" width="3.85546875" style="143" customWidth="1"/>
    <col min="14843" max="14843" width="29.42578125" style="143" customWidth="1"/>
    <col min="14844" max="14846" width="3.5703125" style="143" customWidth="1"/>
    <col min="14847" max="14847" width="3.7109375" style="143" customWidth="1"/>
    <col min="14848" max="14871" width="3.5703125" style="143" customWidth="1"/>
    <col min="14872" max="14874" width="0" style="143" hidden="1" customWidth="1"/>
    <col min="14875" max="14875" width="8.140625" style="143" customWidth="1"/>
    <col min="14876" max="14879" width="3.5703125" style="143" customWidth="1"/>
    <col min="14880" max="14880" width="5.7109375" style="143" customWidth="1"/>
    <col min="14881" max="14881" width="5.5703125" style="143" customWidth="1"/>
    <col min="14882" max="14890" width="3.5703125" style="143" customWidth="1"/>
    <col min="14891" max="14892" width="12.7109375" style="143" customWidth="1"/>
    <col min="14893" max="14893" width="7.140625" style="143" customWidth="1"/>
    <col min="14894" max="14894" width="10.28515625" style="143" customWidth="1"/>
    <col min="14895" max="14895" width="7.140625" style="143" customWidth="1"/>
    <col min="14896" max="14896" width="3.5703125" style="143"/>
    <col min="14897" max="14897" width="10" style="143" customWidth="1"/>
    <col min="14898" max="14898" width="13.85546875" style="143" customWidth="1"/>
    <col min="14899" max="14899" width="17.5703125" style="143" customWidth="1"/>
    <col min="14900" max="15097" width="3.5703125" style="143"/>
    <col min="15098" max="15098" width="3.85546875" style="143" customWidth="1"/>
    <col min="15099" max="15099" width="29.42578125" style="143" customWidth="1"/>
    <col min="15100" max="15102" width="3.5703125" style="143" customWidth="1"/>
    <col min="15103" max="15103" width="3.7109375" style="143" customWidth="1"/>
    <col min="15104" max="15127" width="3.5703125" style="143" customWidth="1"/>
    <col min="15128" max="15130" width="0" style="143" hidden="1" customWidth="1"/>
    <col min="15131" max="15131" width="8.140625" style="143" customWidth="1"/>
    <col min="15132" max="15135" width="3.5703125" style="143" customWidth="1"/>
    <col min="15136" max="15136" width="5.7109375" style="143" customWidth="1"/>
    <col min="15137" max="15137" width="5.5703125" style="143" customWidth="1"/>
    <col min="15138" max="15146" width="3.5703125" style="143" customWidth="1"/>
    <col min="15147" max="15148" width="12.7109375" style="143" customWidth="1"/>
    <col min="15149" max="15149" width="7.140625" style="143" customWidth="1"/>
    <col min="15150" max="15150" width="10.28515625" style="143" customWidth="1"/>
    <col min="15151" max="15151" width="7.140625" style="143" customWidth="1"/>
    <col min="15152" max="15152" width="3.5703125" style="143"/>
    <col min="15153" max="15153" width="10" style="143" customWidth="1"/>
    <col min="15154" max="15154" width="13.85546875" style="143" customWidth="1"/>
    <col min="15155" max="15155" width="17.5703125" style="143" customWidth="1"/>
    <col min="15156" max="15353" width="3.5703125" style="143"/>
    <col min="15354" max="15354" width="3.85546875" style="143" customWidth="1"/>
    <col min="15355" max="15355" width="29.42578125" style="143" customWidth="1"/>
    <col min="15356" max="15358" width="3.5703125" style="143" customWidth="1"/>
    <col min="15359" max="15359" width="3.7109375" style="143" customWidth="1"/>
    <col min="15360" max="15383" width="3.5703125" style="143" customWidth="1"/>
    <col min="15384" max="15386" width="0" style="143" hidden="1" customWidth="1"/>
    <col min="15387" max="15387" width="8.140625" style="143" customWidth="1"/>
    <col min="15388" max="15391" width="3.5703125" style="143" customWidth="1"/>
    <col min="15392" max="15392" width="5.7109375" style="143" customWidth="1"/>
    <col min="15393" max="15393" width="5.5703125" style="143" customWidth="1"/>
    <col min="15394" max="15402" width="3.5703125" style="143" customWidth="1"/>
    <col min="15403" max="15404" width="12.7109375" style="143" customWidth="1"/>
    <col min="15405" max="15405" width="7.140625" style="143" customWidth="1"/>
    <col min="15406" max="15406" width="10.28515625" style="143" customWidth="1"/>
    <col min="15407" max="15407" width="7.140625" style="143" customWidth="1"/>
    <col min="15408" max="15408" width="3.5703125" style="143"/>
    <col min="15409" max="15409" width="10" style="143" customWidth="1"/>
    <col min="15410" max="15410" width="13.85546875" style="143" customWidth="1"/>
    <col min="15411" max="15411" width="17.5703125" style="143" customWidth="1"/>
    <col min="15412" max="15609" width="3.5703125" style="143"/>
    <col min="15610" max="15610" width="3.85546875" style="143" customWidth="1"/>
    <col min="15611" max="15611" width="29.42578125" style="143" customWidth="1"/>
    <col min="15612" max="15614" width="3.5703125" style="143" customWidth="1"/>
    <col min="15615" max="15615" width="3.7109375" style="143" customWidth="1"/>
    <col min="15616" max="15639" width="3.5703125" style="143" customWidth="1"/>
    <col min="15640" max="15642" width="0" style="143" hidden="1" customWidth="1"/>
    <col min="15643" max="15643" width="8.140625" style="143" customWidth="1"/>
    <col min="15644" max="15647" width="3.5703125" style="143" customWidth="1"/>
    <col min="15648" max="15648" width="5.7109375" style="143" customWidth="1"/>
    <col min="15649" max="15649" width="5.5703125" style="143" customWidth="1"/>
    <col min="15650" max="15658" width="3.5703125" style="143" customWidth="1"/>
    <col min="15659" max="15660" width="12.7109375" style="143" customWidth="1"/>
    <col min="15661" max="15661" width="7.140625" style="143" customWidth="1"/>
    <col min="15662" max="15662" width="10.28515625" style="143" customWidth="1"/>
    <col min="15663" max="15663" width="7.140625" style="143" customWidth="1"/>
    <col min="15664" max="15664" width="3.5703125" style="143"/>
    <col min="15665" max="15665" width="10" style="143" customWidth="1"/>
    <col min="15666" max="15666" width="13.85546875" style="143" customWidth="1"/>
    <col min="15667" max="15667" width="17.5703125" style="143" customWidth="1"/>
    <col min="15668" max="15865" width="3.5703125" style="143"/>
    <col min="15866" max="15866" width="3.85546875" style="143" customWidth="1"/>
    <col min="15867" max="15867" width="29.42578125" style="143" customWidth="1"/>
    <col min="15868" max="15870" width="3.5703125" style="143" customWidth="1"/>
    <col min="15871" max="15871" width="3.7109375" style="143" customWidth="1"/>
    <col min="15872" max="15895" width="3.5703125" style="143" customWidth="1"/>
    <col min="15896" max="15898" width="0" style="143" hidden="1" customWidth="1"/>
    <col min="15899" max="15899" width="8.140625" style="143" customWidth="1"/>
    <col min="15900" max="15903" width="3.5703125" style="143" customWidth="1"/>
    <col min="15904" max="15904" width="5.7109375" style="143" customWidth="1"/>
    <col min="15905" max="15905" width="5.5703125" style="143" customWidth="1"/>
    <col min="15906" max="15914" width="3.5703125" style="143" customWidth="1"/>
    <col min="15915" max="15916" width="12.7109375" style="143" customWidth="1"/>
    <col min="15917" max="15917" width="7.140625" style="143" customWidth="1"/>
    <col min="15918" max="15918" width="10.28515625" style="143" customWidth="1"/>
    <col min="15919" max="15919" width="7.140625" style="143" customWidth="1"/>
    <col min="15920" max="15920" width="3.5703125" style="143"/>
    <col min="15921" max="15921" width="10" style="143" customWidth="1"/>
    <col min="15922" max="15922" width="13.85546875" style="143" customWidth="1"/>
    <col min="15923" max="15923" width="17.5703125" style="143" customWidth="1"/>
    <col min="15924" max="16121" width="3.5703125" style="143"/>
    <col min="16122" max="16122" width="3.85546875" style="143" customWidth="1"/>
    <col min="16123" max="16123" width="29.42578125" style="143" customWidth="1"/>
    <col min="16124" max="16126" width="3.5703125" style="143" customWidth="1"/>
    <col min="16127" max="16127" width="3.7109375" style="143" customWidth="1"/>
    <col min="16128" max="16151" width="3.5703125" style="143" customWidth="1"/>
    <col min="16152" max="16154" width="0" style="143" hidden="1" customWidth="1"/>
    <col min="16155" max="16155" width="8.140625" style="143" customWidth="1"/>
    <col min="16156" max="16159" width="3.5703125" style="143" customWidth="1"/>
    <col min="16160" max="16160" width="5.7109375" style="143" customWidth="1"/>
    <col min="16161" max="16161" width="5.5703125" style="143" customWidth="1"/>
    <col min="16162" max="16170" width="3.5703125" style="143" customWidth="1"/>
    <col min="16171" max="16172" width="12.7109375" style="143" customWidth="1"/>
    <col min="16173" max="16173" width="7.140625" style="143" customWidth="1"/>
    <col min="16174" max="16174" width="10.28515625" style="143" customWidth="1"/>
    <col min="16175" max="16175" width="7.140625" style="143" customWidth="1"/>
    <col min="16176" max="16176" width="3.5703125" style="143"/>
    <col min="16177" max="16177" width="10" style="143" customWidth="1"/>
    <col min="16178" max="16178" width="13.85546875" style="143" customWidth="1"/>
    <col min="16179" max="16179" width="17.5703125" style="143" customWidth="1"/>
    <col min="16180" max="16384" width="3.5703125" style="143"/>
  </cols>
  <sheetData>
    <row r="1" spans="1:215" ht="13.5" hidden="1" outlineLevel="1">
      <c r="A1" s="141"/>
      <c r="B1" s="142"/>
      <c r="C1" s="142"/>
      <c r="D1" s="142"/>
      <c r="E1" s="142"/>
      <c r="F1" s="142"/>
      <c r="G1" s="142"/>
      <c r="H1" s="142"/>
      <c r="I1" s="142"/>
      <c r="J1" s="142"/>
      <c r="K1" s="142"/>
      <c r="L1" s="142"/>
      <c r="M1" s="142"/>
      <c r="N1" s="142"/>
      <c r="O1" s="142"/>
      <c r="P1" s="142"/>
      <c r="Q1" s="142"/>
      <c r="R1" s="142"/>
      <c r="S1" s="142"/>
      <c r="T1" s="142"/>
      <c r="U1" s="142"/>
      <c r="Z1" s="142"/>
      <c r="AA1" s="142"/>
      <c r="AB1" s="142"/>
      <c r="AC1" s="142"/>
      <c r="AD1" s="142"/>
      <c r="AE1" s="142"/>
      <c r="AF1" s="142"/>
      <c r="AG1" s="144"/>
      <c r="AH1" s="145"/>
      <c r="AI1" s="146"/>
      <c r="AJ1" s="147">
        <v>1</v>
      </c>
      <c r="AK1" s="147" t="s">
        <v>65</v>
      </c>
      <c r="AL1" s="147" t="s">
        <v>22</v>
      </c>
      <c r="AM1" s="147">
        <v>2017</v>
      </c>
      <c r="AQ1" s="148" t="s">
        <v>65</v>
      </c>
      <c r="AR1" s="224">
        <v>19</v>
      </c>
      <c r="AS1" s="99">
        <f>AR1*8</f>
        <v>152</v>
      </c>
      <c r="AU1" s="143">
        <v>21</v>
      </c>
      <c r="AW1" s="143">
        <v>90000</v>
      </c>
      <c r="AX1" s="143">
        <f>AW1/AS7*AU8</f>
        <v>81818.181818181823</v>
      </c>
    </row>
    <row r="2" spans="1:215" ht="13.5" hidden="1" outlineLevel="1">
      <c r="A2" s="149"/>
      <c r="B2" s="142"/>
      <c r="C2" s="142"/>
      <c r="D2" s="142"/>
      <c r="E2" s="142"/>
      <c r="F2" s="142"/>
      <c r="G2" s="142"/>
      <c r="H2" s="142"/>
      <c r="I2" s="142"/>
      <c r="J2" s="142"/>
      <c r="K2" s="142"/>
      <c r="L2" s="142"/>
      <c r="M2" s="142"/>
      <c r="N2" s="142"/>
      <c r="O2" s="142"/>
      <c r="P2" s="142"/>
      <c r="Q2" s="142"/>
      <c r="R2" s="142"/>
      <c r="S2" s="142"/>
      <c r="T2" s="142"/>
      <c r="U2" s="142"/>
      <c r="Z2" s="142"/>
      <c r="AA2" s="150"/>
      <c r="AB2" s="150"/>
      <c r="AC2" s="150"/>
      <c r="AD2" s="142"/>
      <c r="AE2" s="142"/>
      <c r="AF2" s="142"/>
      <c r="AG2" s="144"/>
      <c r="AH2" s="145"/>
      <c r="AI2" s="146"/>
      <c r="AJ2" s="147">
        <v>2</v>
      </c>
      <c r="AK2" s="147" t="s">
        <v>66</v>
      </c>
      <c r="AL2" s="147" t="s">
        <v>23</v>
      </c>
      <c r="AM2" s="147">
        <v>2018</v>
      </c>
      <c r="AQ2" s="148" t="s">
        <v>66</v>
      </c>
      <c r="AR2" s="224">
        <v>20</v>
      </c>
      <c r="AS2" s="99">
        <f t="shared" ref="AS2:AS12" si="0">AR2*8</f>
        <v>160</v>
      </c>
      <c r="AU2" s="143">
        <v>168</v>
      </c>
    </row>
    <row r="3" spans="1:215" ht="13.5" hidden="1" outlineLevel="1">
      <c r="A3" s="151"/>
      <c r="B3" s="142"/>
      <c r="C3" s="142"/>
      <c r="D3" s="142"/>
      <c r="E3" s="142"/>
      <c r="F3" s="142"/>
      <c r="G3" s="142"/>
      <c r="H3" s="142"/>
      <c r="I3" s="142"/>
      <c r="J3" s="142"/>
      <c r="K3" s="142"/>
      <c r="L3" s="142"/>
      <c r="M3" s="142"/>
      <c r="N3" s="142"/>
      <c r="O3" s="142"/>
      <c r="P3" s="142"/>
      <c r="Q3" s="142"/>
      <c r="R3" s="142"/>
      <c r="S3" s="142"/>
      <c r="T3" s="142"/>
      <c r="U3" s="142"/>
      <c r="Z3" s="142"/>
      <c r="AA3" s="150"/>
      <c r="AB3" s="150"/>
      <c r="AC3" s="150"/>
      <c r="AD3" s="142"/>
      <c r="AE3" s="142"/>
      <c r="AF3" s="142"/>
      <c r="AG3" s="144"/>
      <c r="AH3" s="145"/>
      <c r="AI3" s="146"/>
      <c r="AJ3" s="147">
        <v>3</v>
      </c>
      <c r="AK3" s="147" t="s">
        <v>67</v>
      </c>
      <c r="AL3" s="147" t="s">
        <v>26</v>
      </c>
      <c r="AM3" s="147">
        <v>2019</v>
      </c>
      <c r="AQ3" s="148" t="s">
        <v>67</v>
      </c>
      <c r="AR3" s="224">
        <v>18</v>
      </c>
      <c r="AS3" s="99">
        <f t="shared" si="0"/>
        <v>144</v>
      </c>
    </row>
    <row r="4" spans="1:215" ht="13.5" hidden="1" outlineLevel="1">
      <c r="A4" s="151"/>
      <c r="B4" s="150"/>
      <c r="C4" s="150"/>
      <c r="D4" s="150"/>
      <c r="E4" s="150"/>
      <c r="F4" s="150"/>
      <c r="G4" s="150"/>
      <c r="H4" s="150"/>
      <c r="I4" s="150"/>
      <c r="J4" s="150"/>
      <c r="K4" s="150"/>
      <c r="L4" s="150"/>
      <c r="M4" s="150"/>
      <c r="N4" s="150"/>
      <c r="O4" s="150"/>
      <c r="P4" s="150"/>
      <c r="Q4" s="150"/>
      <c r="R4" s="150"/>
      <c r="S4" s="150"/>
      <c r="T4" s="150"/>
      <c r="U4" s="142"/>
      <c r="Z4" s="142"/>
      <c r="AA4" s="150"/>
      <c r="AB4" s="150"/>
      <c r="AC4" s="150"/>
      <c r="AD4" s="142"/>
      <c r="AE4" s="142"/>
      <c r="AF4" s="142"/>
      <c r="AG4" s="144"/>
      <c r="AH4" s="145"/>
      <c r="AI4" s="146"/>
      <c r="AJ4" s="147">
        <v>4</v>
      </c>
      <c r="AK4" s="147" t="s">
        <v>68</v>
      </c>
      <c r="AL4" s="147" t="s">
        <v>30</v>
      </c>
      <c r="AM4" s="147">
        <v>2020</v>
      </c>
      <c r="AQ4" s="99" t="s">
        <v>68</v>
      </c>
      <c r="AR4" s="225">
        <v>22</v>
      </c>
      <c r="AS4" s="99">
        <f t="shared" si="0"/>
        <v>176</v>
      </c>
      <c r="AU4" s="143">
        <v>15</v>
      </c>
    </row>
    <row r="5" spans="1:215" ht="13.5" hidden="1" outlineLevel="1">
      <c r="A5" s="151"/>
      <c r="B5" s="142"/>
      <c r="C5" s="142"/>
      <c r="D5" s="142"/>
      <c r="E5" s="142"/>
      <c r="F5" s="142"/>
      <c r="G5" s="142"/>
      <c r="H5" s="142"/>
      <c r="I5" s="142"/>
      <c r="J5" s="142"/>
      <c r="K5" s="142"/>
      <c r="L5" s="142"/>
      <c r="M5" s="142"/>
      <c r="N5" s="142"/>
      <c r="O5" s="142"/>
      <c r="P5" s="142"/>
      <c r="Q5" s="150"/>
      <c r="R5" s="150"/>
      <c r="S5" s="150"/>
      <c r="T5" s="150"/>
      <c r="U5" s="142"/>
      <c r="Z5" s="142"/>
      <c r="AA5" s="150"/>
      <c r="AB5" s="150"/>
      <c r="AC5" s="150"/>
      <c r="AD5" s="142"/>
      <c r="AE5" s="142"/>
      <c r="AF5" s="142"/>
      <c r="AG5" s="144"/>
      <c r="AH5" s="145"/>
      <c r="AI5" s="146"/>
      <c r="AJ5" s="147">
        <v>5</v>
      </c>
      <c r="AK5" s="147" t="s">
        <v>69</v>
      </c>
      <c r="AL5" s="147" t="s">
        <v>33</v>
      </c>
      <c r="AM5" s="147">
        <v>2021</v>
      </c>
      <c r="AQ5" s="99" t="s">
        <v>69</v>
      </c>
      <c r="AR5" s="225">
        <v>17</v>
      </c>
      <c r="AS5" s="99">
        <f t="shared" si="0"/>
        <v>136</v>
      </c>
      <c r="AU5" s="143">
        <v>150</v>
      </c>
    </row>
    <row r="6" spans="1:215" ht="13.5" hidden="1" outlineLevel="1">
      <c r="A6" s="151"/>
      <c r="B6" s="142"/>
      <c r="C6" s="142"/>
      <c r="D6" s="142"/>
      <c r="E6" s="142"/>
      <c r="F6" s="142"/>
      <c r="G6" s="142"/>
      <c r="H6" s="142"/>
      <c r="I6" s="142"/>
      <c r="J6" s="142"/>
      <c r="K6" s="142"/>
      <c r="L6" s="142"/>
      <c r="M6" s="142"/>
      <c r="N6" s="142"/>
      <c r="O6" s="142"/>
      <c r="P6" s="142"/>
      <c r="Q6" s="150"/>
      <c r="R6" s="150"/>
      <c r="S6" s="150"/>
      <c r="T6" s="150"/>
      <c r="U6" s="142"/>
      <c r="Z6" s="142"/>
      <c r="AA6" s="150"/>
      <c r="AB6" s="150"/>
      <c r="AC6" s="150"/>
      <c r="AD6" s="142"/>
      <c r="AE6" s="142"/>
      <c r="AF6" s="142"/>
      <c r="AG6" s="144"/>
      <c r="AH6" s="145"/>
      <c r="AI6" s="146"/>
      <c r="AJ6" s="147">
        <v>6</v>
      </c>
      <c r="AK6" s="147" t="s">
        <v>70</v>
      </c>
      <c r="AL6" s="147" t="s">
        <v>34</v>
      </c>
      <c r="AM6" s="147">
        <v>2022</v>
      </c>
      <c r="AQ6" s="99" t="s">
        <v>70</v>
      </c>
      <c r="AR6" s="225">
        <v>22</v>
      </c>
      <c r="AS6" s="99">
        <f t="shared" si="0"/>
        <v>176</v>
      </c>
    </row>
    <row r="7" spans="1:215" ht="13.5" hidden="1" outlineLevel="1">
      <c r="A7" s="151"/>
      <c r="B7" s="142"/>
      <c r="C7" s="142"/>
      <c r="D7" s="142"/>
      <c r="E7" s="142"/>
      <c r="F7" s="142"/>
      <c r="G7" s="142"/>
      <c r="H7" s="142"/>
      <c r="I7" s="142"/>
      <c r="J7" s="142"/>
      <c r="K7" s="142"/>
      <c r="L7" s="142"/>
      <c r="M7" s="142"/>
      <c r="N7" s="142"/>
      <c r="O7" s="142"/>
      <c r="P7" s="142"/>
      <c r="Q7" s="150"/>
      <c r="R7" s="150"/>
      <c r="S7" s="150"/>
      <c r="T7" s="150"/>
      <c r="U7" s="142"/>
      <c r="Z7" s="142"/>
      <c r="AA7" s="150"/>
      <c r="AB7" s="150"/>
      <c r="AC7" s="150"/>
      <c r="AD7" s="142"/>
      <c r="AE7" s="142"/>
      <c r="AF7" s="142"/>
      <c r="AG7" s="144"/>
      <c r="AH7" s="145"/>
      <c r="AI7" s="146"/>
      <c r="AJ7" s="147">
        <v>7</v>
      </c>
      <c r="AK7" s="147" t="s">
        <v>71</v>
      </c>
      <c r="AL7" s="147" t="s">
        <v>21</v>
      </c>
      <c r="AM7" s="147">
        <v>2023</v>
      </c>
      <c r="AQ7" s="99" t="s">
        <v>71</v>
      </c>
      <c r="AR7" s="225">
        <v>22</v>
      </c>
      <c r="AS7" s="99">
        <f t="shared" si="0"/>
        <v>176</v>
      </c>
      <c r="AU7" s="143">
        <v>16</v>
      </c>
    </row>
    <row r="8" spans="1:215" ht="13.5" hidden="1" outlineLevel="1">
      <c r="A8" s="151"/>
      <c r="B8" s="142"/>
      <c r="C8" s="142"/>
      <c r="D8" s="142"/>
      <c r="E8" s="142"/>
      <c r="F8" s="142"/>
      <c r="G8" s="142"/>
      <c r="H8" s="142"/>
      <c r="I8" s="142"/>
      <c r="J8" s="142"/>
      <c r="K8" s="142"/>
      <c r="L8" s="142"/>
      <c r="M8" s="142"/>
      <c r="N8" s="142"/>
      <c r="O8" s="142"/>
      <c r="P8" s="142"/>
      <c r="Q8" s="150"/>
      <c r="R8" s="150"/>
      <c r="S8" s="150"/>
      <c r="T8" s="150"/>
      <c r="U8" s="142"/>
      <c r="Z8" s="142"/>
      <c r="AA8" s="150"/>
      <c r="AB8" s="150"/>
      <c r="AC8" s="150"/>
      <c r="AD8" s="142"/>
      <c r="AE8" s="142"/>
      <c r="AF8" s="142"/>
      <c r="AG8" s="144"/>
      <c r="AH8" s="145"/>
      <c r="AI8" s="146"/>
      <c r="AJ8" s="147">
        <v>8</v>
      </c>
      <c r="AK8" s="147" t="s">
        <v>72</v>
      </c>
      <c r="AL8" s="147"/>
      <c r="AM8" s="147">
        <v>2024</v>
      </c>
      <c r="AQ8" s="99" t="s">
        <v>72</v>
      </c>
      <c r="AR8" s="225">
        <v>20</v>
      </c>
      <c r="AS8" s="99">
        <f t="shared" si="0"/>
        <v>160</v>
      </c>
      <c r="AU8" s="143">
        <v>160</v>
      </c>
    </row>
    <row r="9" spans="1:215" ht="13.5" hidden="1" outlineLevel="1">
      <c r="A9" s="151"/>
      <c r="B9" s="142"/>
      <c r="C9" s="142"/>
      <c r="D9" s="142"/>
      <c r="E9" s="142"/>
      <c r="F9" s="142"/>
      <c r="G9" s="142"/>
      <c r="H9" s="142"/>
      <c r="I9" s="142"/>
      <c r="J9" s="142"/>
      <c r="K9" s="142"/>
      <c r="L9" s="142"/>
      <c r="M9" s="142"/>
      <c r="N9" s="142"/>
      <c r="O9" s="142"/>
      <c r="P9" s="142"/>
      <c r="Q9" s="150"/>
      <c r="R9" s="150"/>
      <c r="S9" s="150"/>
      <c r="T9" s="150"/>
      <c r="U9" s="142"/>
      <c r="Z9" s="142"/>
      <c r="AA9" s="150"/>
      <c r="AB9" s="150"/>
      <c r="AC9" s="150"/>
      <c r="AD9" s="142"/>
      <c r="AE9" s="142"/>
      <c r="AF9" s="142"/>
      <c r="AG9" s="144"/>
      <c r="AH9" s="145"/>
      <c r="AI9" s="146"/>
      <c r="AJ9" s="147">
        <v>9</v>
      </c>
      <c r="AK9" s="147" t="s">
        <v>73</v>
      </c>
      <c r="AL9" s="147"/>
      <c r="AM9" s="147">
        <v>2025</v>
      </c>
      <c r="AQ9" s="99" t="s">
        <v>73</v>
      </c>
      <c r="AR9" s="225">
        <v>22</v>
      </c>
      <c r="AS9" s="99">
        <f t="shared" si="0"/>
        <v>176</v>
      </c>
    </row>
    <row r="10" spans="1:215" ht="13.5" hidden="1" outlineLevel="1">
      <c r="A10" s="151"/>
      <c r="B10" s="142"/>
      <c r="C10" s="142"/>
      <c r="D10" s="142"/>
      <c r="E10" s="142"/>
      <c r="F10" s="142"/>
      <c r="G10" s="142"/>
      <c r="H10" s="142"/>
      <c r="I10" s="142"/>
      <c r="J10" s="142"/>
      <c r="K10" s="142"/>
      <c r="L10" s="142"/>
      <c r="M10" s="142"/>
      <c r="N10" s="142"/>
      <c r="O10" s="142"/>
      <c r="P10" s="142"/>
      <c r="Q10" s="150"/>
      <c r="R10" s="150"/>
      <c r="S10" s="150"/>
      <c r="T10" s="150"/>
      <c r="U10" s="142"/>
      <c r="Z10" s="142"/>
      <c r="AA10" s="150"/>
      <c r="AB10" s="150"/>
      <c r="AC10" s="150"/>
      <c r="AD10" s="142"/>
      <c r="AE10" s="142"/>
      <c r="AF10" s="142"/>
      <c r="AG10" s="144"/>
      <c r="AH10" s="145"/>
      <c r="AI10" s="146"/>
      <c r="AJ10" s="147">
        <v>10</v>
      </c>
      <c r="AK10" s="147" t="s">
        <v>74</v>
      </c>
      <c r="AL10" s="147"/>
      <c r="AM10" s="147">
        <v>2026</v>
      </c>
      <c r="AQ10" s="99" t="s">
        <v>74</v>
      </c>
      <c r="AR10" s="225">
        <v>21</v>
      </c>
      <c r="AS10" s="99">
        <f t="shared" si="0"/>
        <v>168</v>
      </c>
      <c r="AU10" s="143">
        <v>9</v>
      </c>
    </row>
    <row r="11" spans="1:215" ht="13.5" hidden="1" outlineLevel="1">
      <c r="A11" s="151"/>
      <c r="B11" s="150"/>
      <c r="C11" s="142"/>
      <c r="D11" s="142"/>
      <c r="E11" s="142"/>
      <c r="F11" s="142"/>
      <c r="G11" s="142"/>
      <c r="H11" s="142"/>
      <c r="I11" s="150"/>
      <c r="J11" s="150"/>
      <c r="K11" s="150"/>
      <c r="L11" s="150"/>
      <c r="M11" s="142"/>
      <c r="N11" s="142"/>
      <c r="O11" s="142"/>
      <c r="P11" s="150"/>
      <c r="Q11" s="150"/>
      <c r="R11" s="150"/>
      <c r="S11" s="150"/>
      <c r="T11" s="150"/>
      <c r="U11" s="150"/>
      <c r="Z11" s="150"/>
      <c r="AA11" s="150"/>
      <c r="AB11" s="150"/>
      <c r="AC11" s="150"/>
      <c r="AD11" s="150"/>
      <c r="AE11" s="150"/>
      <c r="AF11" s="150"/>
      <c r="AG11" s="152"/>
      <c r="AH11" s="145"/>
      <c r="AI11" s="146"/>
      <c r="AJ11" s="147">
        <v>11</v>
      </c>
      <c r="AK11" s="147" t="s">
        <v>75</v>
      </c>
      <c r="AL11" s="147"/>
      <c r="AM11" s="147">
        <v>2027</v>
      </c>
      <c r="AQ11" s="99" t="s">
        <v>75</v>
      </c>
      <c r="AR11" s="225">
        <v>21</v>
      </c>
      <c r="AS11" s="99">
        <f t="shared" si="0"/>
        <v>168</v>
      </c>
      <c r="AU11" s="143">
        <f>AU10*15</f>
        <v>135</v>
      </c>
      <c r="AW11" s="143">
        <v>90000</v>
      </c>
      <c r="AX11" s="143">
        <f>AW11/AS4*AU11</f>
        <v>69034.090909090912</v>
      </c>
    </row>
    <row r="12" spans="1:215" ht="13.5" hidden="1" outlineLevel="1">
      <c r="A12" s="151"/>
      <c r="B12" s="150"/>
      <c r="C12" s="146"/>
      <c r="D12" s="146"/>
      <c r="E12" s="146"/>
      <c r="F12" s="146"/>
      <c r="G12" s="146"/>
      <c r="H12" s="150"/>
      <c r="I12" s="150"/>
      <c r="J12" s="150"/>
      <c r="K12" s="150"/>
      <c r="L12" s="150"/>
      <c r="M12" s="142"/>
      <c r="N12" s="142"/>
      <c r="O12" s="142"/>
      <c r="P12" s="150"/>
      <c r="Q12" s="150"/>
      <c r="R12" s="150"/>
      <c r="S12" s="150"/>
      <c r="T12" s="150"/>
      <c r="U12" s="150"/>
      <c r="Z12" s="150"/>
      <c r="AA12" s="150"/>
      <c r="AB12" s="150"/>
      <c r="AC12" s="150"/>
      <c r="AD12" s="150"/>
      <c r="AE12" s="150"/>
      <c r="AF12" s="150"/>
      <c r="AG12" s="152"/>
      <c r="AH12" s="145"/>
      <c r="AI12" s="146"/>
      <c r="AJ12" s="147">
        <v>12</v>
      </c>
      <c r="AK12" s="147" t="s">
        <v>76</v>
      </c>
      <c r="AL12" s="147"/>
      <c r="AM12" s="147">
        <v>2028</v>
      </c>
      <c r="AQ12" s="99" t="s">
        <v>76</v>
      </c>
      <c r="AR12" s="225">
        <v>22</v>
      </c>
      <c r="AS12" s="99">
        <f t="shared" si="0"/>
        <v>176</v>
      </c>
    </row>
    <row r="13" spans="1:215" ht="13.5" hidden="1" outlineLevel="1">
      <c r="A13" s="151"/>
      <c r="B13" s="142"/>
      <c r="C13" s="142"/>
      <c r="D13" s="142"/>
      <c r="E13" s="150"/>
      <c r="F13" s="150"/>
      <c r="G13" s="150"/>
      <c r="H13" s="142"/>
      <c r="I13" s="153"/>
      <c r="J13" s="154"/>
      <c r="K13" s="154"/>
      <c r="L13" s="154"/>
      <c r="M13" s="154"/>
      <c r="N13" s="154"/>
      <c r="O13" s="154"/>
      <c r="P13" s="154"/>
      <c r="Q13" s="154"/>
      <c r="R13" s="142"/>
      <c r="S13" s="150"/>
      <c r="T13" s="150"/>
      <c r="U13" s="142"/>
      <c r="V13" s="142"/>
      <c r="W13" s="142"/>
      <c r="X13" s="142"/>
      <c r="Y13" s="142"/>
      <c r="Z13" s="142"/>
      <c r="AA13" s="142"/>
      <c r="AB13" s="142"/>
      <c r="AC13" s="142"/>
      <c r="AD13" s="142"/>
      <c r="AE13" s="142"/>
      <c r="AF13" s="142"/>
      <c r="AG13" s="144"/>
      <c r="AH13" s="145"/>
      <c r="AI13" s="146"/>
      <c r="AJ13" s="146"/>
      <c r="AK13" s="146"/>
      <c r="AL13" s="146"/>
      <c r="AM13" s="146"/>
      <c r="AN13" s="146"/>
      <c r="AO13" s="146"/>
      <c r="AQ13" s="99"/>
      <c r="AR13" s="226">
        <f>SUM(AR1:AR12)</f>
        <v>246</v>
      </c>
      <c r="AS13" s="99">
        <f>SUM(AS1:AS12)</f>
        <v>1968</v>
      </c>
      <c r="AT13" s="147"/>
    </row>
    <row r="14" spans="1:215" ht="16.7" hidden="1" customHeight="1" outlineLevel="1">
      <c r="A14" s="155"/>
      <c r="AI14" s="157"/>
      <c r="AJ14" s="157"/>
      <c r="AK14" s="158"/>
      <c r="AL14" s="158"/>
      <c r="AM14" s="158"/>
      <c r="AN14" s="158"/>
      <c r="AO14" s="158"/>
      <c r="AP14" s="158"/>
      <c r="AQ14" s="159"/>
      <c r="AR14" s="227"/>
      <c r="AS14" s="159"/>
      <c r="AT14" s="159"/>
      <c r="AU14" s="159"/>
      <c r="AV14" s="159"/>
      <c r="AW14" s="159"/>
      <c r="AX14" s="159"/>
      <c r="AY14" s="159"/>
      <c r="AZ14" s="159"/>
      <c r="BA14" s="159"/>
      <c r="BB14" s="159"/>
      <c r="BC14" s="159"/>
      <c r="BD14" s="159"/>
      <c r="BE14" s="159"/>
      <c r="BF14" s="159"/>
      <c r="BG14" s="159"/>
      <c r="BH14" s="159"/>
      <c r="BI14" s="159"/>
      <c r="BJ14" s="159"/>
      <c r="BK14" s="159"/>
      <c r="BL14" s="159"/>
      <c r="BM14" s="159"/>
      <c r="BN14" s="159"/>
      <c r="BO14" s="159"/>
      <c r="BP14" s="159"/>
      <c r="BQ14" s="159"/>
      <c r="BR14" s="159"/>
      <c r="BS14" s="159"/>
      <c r="BT14" s="159"/>
      <c r="BU14" s="159"/>
      <c r="BV14" s="159"/>
      <c r="BW14" s="159"/>
      <c r="BX14" s="159"/>
      <c r="BY14" s="159"/>
      <c r="BZ14" s="159"/>
      <c r="CA14" s="159"/>
      <c r="CB14" s="159"/>
      <c r="CC14" s="159"/>
      <c r="CD14" s="159"/>
      <c r="CE14" s="159"/>
      <c r="CF14" s="159"/>
      <c r="CG14" s="159"/>
      <c r="CH14" s="159"/>
      <c r="CI14" s="159"/>
      <c r="CJ14" s="159"/>
      <c r="CK14" s="159"/>
      <c r="CL14" s="159"/>
      <c r="CM14" s="159"/>
      <c r="CN14" s="159"/>
      <c r="CO14" s="159"/>
      <c r="CP14" s="159"/>
      <c r="CQ14" s="159"/>
      <c r="CR14" s="159"/>
      <c r="CS14" s="159"/>
      <c r="CT14" s="159"/>
      <c r="CU14" s="159"/>
      <c r="CV14" s="159"/>
      <c r="CW14" s="159"/>
      <c r="CX14" s="159"/>
      <c r="CY14" s="159"/>
      <c r="CZ14" s="159"/>
      <c r="DA14" s="159"/>
      <c r="DB14" s="159"/>
      <c r="DC14" s="159"/>
      <c r="DD14" s="159"/>
      <c r="DE14" s="159"/>
      <c r="DF14" s="159"/>
      <c r="DG14" s="159"/>
      <c r="DH14" s="159"/>
      <c r="DI14" s="159"/>
      <c r="DJ14" s="159"/>
      <c r="DK14" s="159"/>
      <c r="DL14" s="159"/>
      <c r="DM14" s="159"/>
      <c r="DN14" s="159"/>
      <c r="DO14" s="159"/>
      <c r="DP14" s="159"/>
      <c r="DQ14" s="159"/>
      <c r="DR14" s="159"/>
      <c r="DS14" s="159"/>
      <c r="DT14" s="159"/>
      <c r="DU14" s="159"/>
      <c r="DV14" s="159"/>
      <c r="DW14" s="159"/>
      <c r="DX14" s="159"/>
      <c r="DY14" s="159"/>
      <c r="DZ14" s="159"/>
      <c r="EA14" s="159"/>
      <c r="EB14" s="159"/>
      <c r="EC14" s="159"/>
      <c r="ED14" s="159"/>
      <c r="EE14" s="159"/>
      <c r="EF14" s="159"/>
      <c r="EG14" s="159"/>
      <c r="EH14" s="159"/>
      <c r="EI14" s="159"/>
      <c r="EJ14" s="159"/>
      <c r="EK14" s="159"/>
      <c r="EL14" s="159"/>
      <c r="EM14" s="159"/>
      <c r="EN14" s="159"/>
      <c r="EO14" s="159"/>
      <c r="EP14" s="159"/>
      <c r="EQ14" s="159"/>
      <c r="ER14" s="159"/>
      <c r="ES14" s="159"/>
      <c r="ET14" s="159"/>
      <c r="EU14" s="159"/>
      <c r="EV14" s="159"/>
      <c r="EW14" s="159"/>
      <c r="EX14" s="159"/>
      <c r="EY14" s="159"/>
      <c r="EZ14" s="159"/>
      <c r="FA14" s="159"/>
      <c r="FB14" s="159"/>
      <c r="FC14" s="159"/>
      <c r="FD14" s="159"/>
      <c r="FE14" s="159"/>
      <c r="FF14" s="159"/>
      <c r="FG14" s="159"/>
      <c r="FH14" s="159"/>
      <c r="FI14" s="159"/>
      <c r="FJ14" s="159"/>
      <c r="FK14" s="159"/>
      <c r="FL14" s="159"/>
      <c r="FM14" s="159"/>
      <c r="FN14" s="159"/>
      <c r="FO14" s="159"/>
      <c r="FP14" s="159"/>
      <c r="FQ14" s="159"/>
      <c r="FR14" s="159"/>
      <c r="FS14" s="159"/>
      <c r="FT14" s="159"/>
      <c r="FU14" s="159"/>
      <c r="FV14" s="159"/>
      <c r="FW14" s="159"/>
      <c r="FX14" s="159"/>
      <c r="FY14" s="159"/>
      <c r="FZ14" s="159"/>
      <c r="GA14" s="159"/>
      <c r="GB14" s="159"/>
      <c r="GC14" s="159"/>
      <c r="GD14" s="159"/>
      <c r="GE14" s="159"/>
      <c r="GF14" s="159"/>
      <c r="GG14" s="159"/>
      <c r="GH14" s="159"/>
      <c r="GI14" s="159"/>
      <c r="GJ14" s="159"/>
      <c r="GK14" s="159"/>
      <c r="GL14" s="159"/>
      <c r="GM14" s="159"/>
      <c r="GN14" s="159"/>
      <c r="GO14" s="159"/>
      <c r="GP14" s="159"/>
      <c r="GQ14" s="159"/>
      <c r="GR14" s="159"/>
      <c r="GS14" s="159"/>
      <c r="GT14" s="159"/>
      <c r="GU14" s="159"/>
      <c r="GV14" s="159"/>
      <c r="GW14" s="159"/>
      <c r="GX14" s="159"/>
      <c r="GY14" s="159"/>
      <c r="GZ14" s="159"/>
      <c r="HA14" s="159"/>
      <c r="HB14" s="159"/>
      <c r="HC14" s="159"/>
      <c r="HD14" s="159"/>
      <c r="HE14" s="159"/>
      <c r="HF14" s="159"/>
      <c r="HG14" s="159"/>
    </row>
    <row r="15" spans="1:215" ht="15" hidden="1" customHeight="1" outlineLevel="1">
      <c r="A15" s="160"/>
      <c r="AI15" s="157"/>
      <c r="AJ15" s="157"/>
      <c r="AK15" s="158"/>
      <c r="AL15" s="158"/>
      <c r="AM15" s="158"/>
      <c r="AN15" s="158"/>
      <c r="AO15" s="158"/>
      <c r="AP15" s="158"/>
      <c r="AQ15" s="159"/>
      <c r="AR15" s="226"/>
      <c r="AS15" s="99"/>
      <c r="AT15" s="99"/>
      <c r="AU15" s="99"/>
      <c r="AV15" s="99"/>
      <c r="AW15" s="161"/>
      <c r="AX15" s="162"/>
      <c r="AY15" s="159"/>
      <c r="AZ15" s="159"/>
      <c r="BA15" s="159"/>
      <c r="BB15" s="159"/>
      <c r="BC15" s="159"/>
      <c r="BD15" s="159"/>
      <c r="BE15" s="159"/>
      <c r="BF15" s="159"/>
      <c r="BG15" s="159"/>
      <c r="BH15" s="159"/>
      <c r="BI15" s="159"/>
      <c r="BJ15" s="159"/>
      <c r="BK15" s="159"/>
      <c r="BL15" s="159"/>
      <c r="BM15" s="159"/>
      <c r="BN15" s="159"/>
      <c r="BO15" s="159"/>
      <c r="BP15" s="159"/>
      <c r="BQ15" s="159"/>
      <c r="BR15" s="159"/>
      <c r="BS15" s="159"/>
      <c r="BT15" s="159"/>
      <c r="BU15" s="159"/>
      <c r="BV15" s="159"/>
      <c r="BW15" s="159"/>
      <c r="BX15" s="159"/>
      <c r="BY15" s="159"/>
      <c r="BZ15" s="159"/>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59"/>
      <c r="CW15" s="159"/>
      <c r="CX15" s="159"/>
      <c r="CY15" s="159"/>
      <c r="CZ15" s="159"/>
      <c r="DA15" s="159"/>
      <c r="DB15" s="159"/>
      <c r="DC15" s="159"/>
      <c r="DD15" s="159"/>
      <c r="DE15" s="159"/>
      <c r="DF15" s="159"/>
      <c r="DG15" s="159"/>
      <c r="DH15" s="159"/>
      <c r="DI15" s="159"/>
      <c r="DJ15" s="159"/>
      <c r="DK15" s="159"/>
      <c r="DL15" s="159"/>
      <c r="DM15" s="159"/>
      <c r="DN15" s="159"/>
      <c r="DO15" s="159"/>
      <c r="DP15" s="159"/>
      <c r="DQ15" s="159"/>
      <c r="DR15" s="159"/>
      <c r="DS15" s="159"/>
      <c r="DT15" s="159"/>
      <c r="DU15" s="159"/>
      <c r="DV15" s="159"/>
      <c r="DW15" s="159"/>
      <c r="DX15" s="159"/>
      <c r="DY15" s="159"/>
      <c r="DZ15" s="159"/>
      <c r="EA15" s="159"/>
      <c r="EB15" s="159"/>
      <c r="EC15" s="159"/>
      <c r="ED15" s="159"/>
      <c r="EE15" s="159"/>
      <c r="EF15" s="159"/>
      <c r="EG15" s="159"/>
      <c r="EH15" s="159"/>
      <c r="EI15" s="159"/>
      <c r="EJ15" s="159"/>
      <c r="EK15" s="159"/>
      <c r="EL15" s="159"/>
      <c r="EM15" s="159"/>
      <c r="EN15" s="159"/>
      <c r="EO15" s="159"/>
      <c r="EP15" s="159"/>
      <c r="EQ15" s="159"/>
      <c r="ER15" s="159"/>
      <c r="ES15" s="159"/>
      <c r="ET15" s="159"/>
      <c r="EU15" s="159"/>
      <c r="EV15" s="159"/>
      <c r="EW15" s="159"/>
      <c r="EX15" s="159"/>
      <c r="EY15" s="159"/>
      <c r="EZ15" s="159"/>
      <c r="FA15" s="159"/>
      <c r="FB15" s="159"/>
      <c r="FC15" s="159"/>
      <c r="FD15" s="159"/>
      <c r="FE15" s="159"/>
      <c r="FF15" s="159"/>
      <c r="FG15" s="159"/>
      <c r="FH15" s="159"/>
      <c r="FI15" s="159"/>
      <c r="FJ15" s="159"/>
      <c r="FK15" s="159"/>
      <c r="FL15" s="159"/>
      <c r="FM15" s="159"/>
      <c r="FN15" s="159"/>
      <c r="FO15" s="159"/>
      <c r="FP15" s="159"/>
      <c r="FQ15" s="159"/>
      <c r="FR15" s="159"/>
      <c r="FS15" s="159"/>
      <c r="FT15" s="159"/>
      <c r="FU15" s="159"/>
      <c r="FV15" s="159"/>
      <c r="FW15" s="159"/>
      <c r="FX15" s="159"/>
      <c r="FY15" s="159"/>
      <c r="FZ15" s="159"/>
      <c r="GA15" s="159"/>
      <c r="GB15" s="159"/>
      <c r="GC15" s="159"/>
      <c r="GD15" s="159"/>
      <c r="GE15" s="159"/>
      <c r="GF15" s="159"/>
      <c r="GG15" s="159"/>
      <c r="GH15" s="159"/>
      <c r="GI15" s="159"/>
      <c r="GJ15" s="159"/>
      <c r="GK15" s="159"/>
      <c r="GL15" s="159"/>
      <c r="GM15" s="159"/>
      <c r="GN15" s="159"/>
      <c r="GO15" s="159"/>
      <c r="GP15" s="159"/>
      <c r="GQ15" s="159"/>
      <c r="GR15" s="159"/>
      <c r="GS15" s="159"/>
      <c r="GT15" s="159"/>
      <c r="GU15" s="159"/>
      <c r="GV15" s="159"/>
      <c r="GW15" s="159"/>
      <c r="GX15" s="159"/>
      <c r="GY15" s="159"/>
      <c r="GZ15" s="159"/>
      <c r="HA15" s="159"/>
      <c r="HB15" s="159"/>
      <c r="HC15" s="159"/>
      <c r="HD15" s="159"/>
      <c r="HE15" s="159"/>
    </row>
    <row r="16" spans="1:215" ht="15" hidden="1" customHeight="1" outlineLevel="1">
      <c r="A16" s="163"/>
      <c r="AI16" s="157"/>
      <c r="AJ16" s="157"/>
      <c r="AK16" s="158"/>
      <c r="AL16" s="158"/>
      <c r="AM16" s="158"/>
      <c r="AN16" s="158"/>
      <c r="AO16" s="158"/>
      <c r="AP16" s="158"/>
      <c r="AQ16" s="159"/>
      <c r="AR16" s="226"/>
      <c r="AS16" s="99"/>
      <c r="AT16" s="99"/>
      <c r="AU16" s="99"/>
      <c r="AV16" s="99"/>
      <c r="AW16" s="164"/>
      <c r="AX16" s="162"/>
      <c r="AY16" s="159"/>
      <c r="AZ16" s="159"/>
      <c r="BA16" s="159"/>
      <c r="BB16" s="159"/>
      <c r="BC16" s="159"/>
      <c r="BD16" s="159"/>
      <c r="BE16" s="159"/>
      <c r="BF16" s="159"/>
      <c r="BG16" s="159"/>
      <c r="BH16" s="159"/>
      <c r="BI16" s="159"/>
      <c r="BJ16" s="159"/>
      <c r="BK16" s="159"/>
      <c r="BL16" s="159"/>
      <c r="BM16" s="159"/>
      <c r="BN16" s="159"/>
      <c r="BO16" s="159"/>
      <c r="BP16" s="159"/>
      <c r="BQ16" s="159"/>
      <c r="BR16" s="159"/>
      <c r="BS16" s="159"/>
      <c r="BT16" s="159"/>
      <c r="BU16" s="159"/>
      <c r="BV16" s="159"/>
      <c r="BW16" s="159"/>
      <c r="BX16" s="159"/>
      <c r="BY16" s="159"/>
      <c r="BZ16" s="159"/>
      <c r="CA16" s="159"/>
      <c r="CB16" s="159"/>
      <c r="CC16" s="159"/>
      <c r="CD16" s="159"/>
      <c r="CE16" s="159"/>
      <c r="CF16" s="159"/>
      <c r="CG16" s="159"/>
      <c r="CH16" s="159"/>
      <c r="CI16" s="159"/>
      <c r="CJ16" s="159"/>
      <c r="CK16" s="159"/>
      <c r="CL16" s="159"/>
      <c r="CM16" s="159"/>
      <c r="CN16" s="159"/>
      <c r="CO16" s="159"/>
      <c r="CP16" s="159"/>
      <c r="CQ16" s="159"/>
      <c r="CR16" s="159"/>
      <c r="CS16" s="159"/>
      <c r="CT16" s="159"/>
      <c r="CU16" s="159"/>
      <c r="CV16" s="159"/>
      <c r="CW16" s="159"/>
      <c r="CX16" s="159"/>
      <c r="CY16" s="159"/>
      <c r="CZ16" s="159"/>
      <c r="DA16" s="159"/>
      <c r="DB16" s="159"/>
      <c r="DC16" s="159"/>
      <c r="DD16" s="159"/>
      <c r="DE16" s="159"/>
      <c r="DF16" s="159"/>
      <c r="DG16" s="159"/>
      <c r="DH16" s="159"/>
      <c r="DI16" s="159"/>
      <c r="DJ16" s="159"/>
      <c r="DK16" s="159"/>
      <c r="DL16" s="159"/>
      <c r="DM16" s="159"/>
      <c r="DN16" s="159"/>
      <c r="DO16" s="159"/>
      <c r="DP16" s="159"/>
      <c r="DQ16" s="159"/>
      <c r="DR16" s="159"/>
      <c r="DS16" s="159"/>
      <c r="DT16" s="159"/>
      <c r="DU16" s="159"/>
      <c r="DV16" s="159"/>
      <c r="DW16" s="159"/>
      <c r="DX16" s="159"/>
      <c r="DY16" s="159"/>
      <c r="DZ16" s="159"/>
      <c r="EA16" s="159"/>
      <c r="EB16" s="159"/>
      <c r="EC16" s="159"/>
      <c r="ED16" s="159"/>
      <c r="EE16" s="159"/>
      <c r="EF16" s="159"/>
      <c r="EG16" s="159"/>
      <c r="EH16" s="159"/>
      <c r="EI16" s="159"/>
      <c r="EJ16" s="159"/>
      <c r="EK16" s="159"/>
      <c r="EL16" s="159"/>
      <c r="EM16" s="159"/>
      <c r="EN16" s="159"/>
      <c r="EO16" s="159"/>
      <c r="EP16" s="159"/>
      <c r="EQ16" s="159"/>
      <c r="ER16" s="159"/>
      <c r="ES16" s="159"/>
      <c r="ET16" s="159"/>
      <c r="EU16" s="159"/>
      <c r="EV16" s="159"/>
      <c r="EW16" s="159"/>
      <c r="EX16" s="159"/>
      <c r="EY16" s="159"/>
      <c r="EZ16" s="159"/>
      <c r="FA16" s="159"/>
      <c r="FB16" s="159"/>
      <c r="FC16" s="159"/>
      <c r="FD16" s="159"/>
      <c r="FE16" s="159"/>
      <c r="FF16" s="159"/>
      <c r="FG16" s="159"/>
      <c r="FH16" s="159"/>
      <c r="FI16" s="159"/>
      <c r="FJ16" s="159"/>
      <c r="FK16" s="159"/>
      <c r="FL16" s="159"/>
      <c r="FM16" s="159"/>
      <c r="FN16" s="159"/>
      <c r="FO16" s="159"/>
      <c r="FP16" s="159"/>
      <c r="FQ16" s="159"/>
      <c r="FR16" s="159"/>
      <c r="FS16" s="159"/>
      <c r="FT16" s="159"/>
      <c r="FU16" s="159"/>
      <c r="FV16" s="159"/>
      <c r="FW16" s="159"/>
      <c r="FX16" s="159"/>
      <c r="FY16" s="159"/>
      <c r="FZ16" s="159"/>
      <c r="GA16" s="159"/>
      <c r="GB16" s="159"/>
      <c r="GC16" s="159"/>
      <c r="GD16" s="159"/>
      <c r="GE16" s="159"/>
      <c r="GF16" s="159"/>
      <c r="GG16" s="159"/>
      <c r="GH16" s="159"/>
      <c r="GI16" s="159"/>
      <c r="GJ16" s="159"/>
      <c r="GK16" s="159"/>
      <c r="GL16" s="159"/>
      <c r="GM16" s="159"/>
      <c r="GN16" s="159"/>
      <c r="GO16" s="159"/>
      <c r="GP16" s="159"/>
      <c r="GQ16" s="159"/>
      <c r="GR16" s="159"/>
      <c r="GS16" s="159"/>
      <c r="GT16" s="159"/>
      <c r="GU16" s="159"/>
      <c r="GV16" s="159"/>
      <c r="GW16" s="159"/>
      <c r="GX16" s="159"/>
      <c r="GY16" s="159"/>
      <c r="GZ16" s="159"/>
      <c r="HA16" s="159"/>
      <c r="HB16" s="159"/>
      <c r="HC16" s="159"/>
      <c r="HD16" s="159"/>
      <c r="HE16" s="159"/>
      <c r="HF16" s="159"/>
      <c r="HG16" s="159"/>
    </row>
    <row r="17" spans="1:50" ht="15" hidden="1" customHeight="1" outlineLevel="1">
      <c r="A17" s="163"/>
      <c r="AI17" s="157"/>
      <c r="AJ17" s="157"/>
      <c r="AK17" s="159"/>
      <c r="AL17" s="159"/>
      <c r="AM17" s="159"/>
      <c r="AN17" s="159"/>
      <c r="AO17" s="159"/>
      <c r="AP17" s="159"/>
      <c r="AQ17" s="165"/>
      <c r="AR17" s="226"/>
      <c r="AS17" s="99"/>
      <c r="AT17" s="99"/>
      <c r="AU17" s="99"/>
      <c r="AV17" s="99"/>
      <c r="AW17" s="166"/>
      <c r="AX17" s="162"/>
    </row>
    <row r="18" spans="1:50" ht="15" hidden="1" customHeight="1" outlineLevel="1">
      <c r="A18" s="163"/>
      <c r="AI18" s="157"/>
      <c r="AJ18" s="157"/>
      <c r="AK18" s="159"/>
      <c r="AL18" s="159"/>
      <c r="AM18" s="159"/>
      <c r="AN18" s="159"/>
      <c r="AO18" s="159"/>
      <c r="AP18" s="159"/>
      <c r="AQ18" s="165"/>
      <c r="AR18" s="226"/>
      <c r="AS18" s="99"/>
      <c r="AT18" s="99"/>
      <c r="AU18" s="99"/>
      <c r="AV18" s="99"/>
      <c r="AW18" s="166"/>
      <c r="AX18" s="162"/>
    </row>
    <row r="19" spans="1:50" ht="15.75" customHeight="1" collapsed="1">
      <c r="A19" s="167"/>
      <c r="AI19" s="157"/>
      <c r="AJ19" s="157"/>
      <c r="AK19" s="159"/>
      <c r="AL19" s="159"/>
      <c r="AM19" s="159"/>
      <c r="AN19" s="159"/>
      <c r="AO19" s="159"/>
      <c r="AP19" s="159"/>
      <c r="AQ19" s="165"/>
      <c r="AR19" s="226"/>
      <c r="AS19" s="99"/>
      <c r="AT19" s="99"/>
      <c r="AU19" s="99"/>
      <c r="AV19" s="99"/>
      <c r="AW19" s="161"/>
      <c r="AX19" s="162"/>
    </row>
    <row r="20" spans="1:50" ht="11.25" customHeight="1">
      <c r="A20" s="167"/>
      <c r="AF20" s="157"/>
      <c r="AG20" s="157"/>
      <c r="AH20" s="168"/>
      <c r="AI20" s="157"/>
      <c r="AJ20" s="157"/>
      <c r="AK20" s="157"/>
      <c r="AL20" s="157"/>
      <c r="AM20" s="157"/>
      <c r="AN20" s="157"/>
      <c r="AO20" s="159"/>
      <c r="AP20" s="159"/>
      <c r="AQ20" s="165"/>
      <c r="AR20" s="226"/>
      <c r="AS20" s="99"/>
      <c r="AT20" s="99"/>
      <c r="AU20" s="99"/>
      <c r="AV20" s="99"/>
      <c r="AW20" s="162"/>
      <c r="AX20" s="162"/>
    </row>
    <row r="21" spans="1:50" ht="15" customHeight="1">
      <c r="A21" s="167"/>
      <c r="B21" s="168"/>
      <c r="C21" s="157"/>
      <c r="D21" s="157"/>
      <c r="E21" s="157"/>
      <c r="F21" s="157"/>
      <c r="G21" s="157"/>
      <c r="H21" s="157"/>
      <c r="I21" s="157"/>
      <c r="J21" s="169" t="s">
        <v>77</v>
      </c>
      <c r="K21" s="169"/>
      <c r="L21" s="169"/>
      <c r="M21" s="169"/>
      <c r="N21" s="169"/>
      <c r="O21" s="169"/>
      <c r="P21" s="169"/>
      <c r="Q21" s="252" t="s">
        <v>69</v>
      </c>
      <c r="R21" s="252"/>
      <c r="S21" s="252"/>
      <c r="T21" s="252">
        <v>2026</v>
      </c>
      <c r="U21" s="252"/>
      <c r="V21" s="170" t="s">
        <v>78</v>
      </c>
      <c r="W21" s="171"/>
      <c r="X21" s="171"/>
      <c r="Y21" s="172"/>
      <c r="Z21" s="173"/>
      <c r="AA21" s="173"/>
      <c r="AB21" s="173"/>
      <c r="AC21" s="173"/>
      <c r="AD21" s="173"/>
      <c r="AE21" s="157"/>
      <c r="AF21" s="157"/>
      <c r="AG21" s="157"/>
      <c r="AH21" s="168"/>
      <c r="AI21" s="157"/>
      <c r="AJ21" s="157"/>
      <c r="AK21" s="159"/>
      <c r="AL21" s="159"/>
      <c r="AM21" s="159"/>
      <c r="AN21" s="159"/>
      <c r="AO21" s="159"/>
      <c r="AP21" s="159"/>
      <c r="AQ21" s="165"/>
      <c r="AR21" s="226"/>
      <c r="AS21" s="99"/>
      <c r="AT21" s="99"/>
      <c r="AU21" s="99"/>
      <c r="AV21" s="99"/>
      <c r="AW21" s="162"/>
      <c r="AX21" s="162"/>
    </row>
    <row r="22" spans="1:50" ht="15" customHeight="1">
      <c r="A22" s="167"/>
      <c r="B22" s="168"/>
      <c r="C22" s="157"/>
      <c r="D22" s="157"/>
      <c r="E22" s="157"/>
      <c r="F22" s="157"/>
      <c r="G22" s="157"/>
      <c r="H22" s="157"/>
      <c r="I22" s="157"/>
      <c r="J22" s="169"/>
      <c r="K22" s="169"/>
      <c r="L22" s="169"/>
      <c r="M22" s="169"/>
      <c r="N22" s="169"/>
      <c r="O22" s="169"/>
      <c r="P22" s="169"/>
      <c r="Q22" s="174"/>
      <c r="R22" s="174"/>
      <c r="S22" s="174"/>
      <c r="T22" s="174"/>
      <c r="U22" s="174"/>
      <c r="V22" s="170"/>
      <c r="W22" s="171"/>
      <c r="X22" s="171"/>
      <c r="Y22" s="172"/>
      <c r="Z22" s="173"/>
      <c r="AA22" s="173"/>
      <c r="AB22" s="173"/>
      <c r="AC22" s="173"/>
      <c r="AD22" s="173"/>
      <c r="AE22" s="157"/>
      <c r="AF22" s="157"/>
      <c r="AG22" s="157"/>
      <c r="AH22" s="168"/>
      <c r="AI22" s="157"/>
      <c r="AJ22" s="157"/>
      <c r="AK22" s="159"/>
      <c r="AL22" s="159"/>
      <c r="AM22" s="159"/>
      <c r="AN22" s="159"/>
      <c r="AO22" s="159"/>
      <c r="AP22" s="159"/>
      <c r="AQ22" s="165"/>
      <c r="AR22" s="226"/>
      <c r="AS22" s="99"/>
      <c r="AT22" s="99"/>
      <c r="AU22" s="99"/>
      <c r="AV22" s="99"/>
      <c r="AW22" s="99"/>
      <c r="AX22" s="99"/>
    </row>
    <row r="23" spans="1:50" ht="15" customHeight="1">
      <c r="A23" s="175" t="s">
        <v>79</v>
      </c>
      <c r="B23" s="176"/>
      <c r="C23" s="177"/>
      <c r="D23" s="178"/>
      <c r="E23" s="178"/>
      <c r="F23" s="178"/>
      <c r="G23" s="178"/>
      <c r="H23" s="178"/>
      <c r="I23" s="178"/>
      <c r="J23" s="178"/>
      <c r="K23" s="178"/>
      <c r="L23" s="178"/>
      <c r="M23" s="178"/>
      <c r="N23" s="178"/>
      <c r="O23" s="178" t="s">
        <v>80</v>
      </c>
      <c r="P23" s="178"/>
      <c r="Q23" s="178"/>
      <c r="R23" s="178"/>
      <c r="S23" s="178"/>
      <c r="T23" s="178"/>
      <c r="U23" s="178"/>
      <c r="V23" s="178"/>
      <c r="W23" s="178"/>
      <c r="X23" s="178"/>
      <c r="Y23" s="178"/>
      <c r="Z23" s="178"/>
      <c r="AA23" s="178"/>
      <c r="AB23" s="178"/>
      <c r="AC23" s="178"/>
      <c r="AD23" s="178"/>
      <c r="AE23" s="178"/>
      <c r="AF23" s="178"/>
      <c r="AG23" s="179"/>
      <c r="AH23" s="180"/>
      <c r="AI23" s="165"/>
      <c r="AJ23" s="165"/>
      <c r="AK23" s="165"/>
      <c r="AL23" s="165"/>
      <c r="AM23" s="165"/>
      <c r="AN23" s="165"/>
      <c r="AO23" s="165"/>
      <c r="AP23" s="165"/>
      <c r="AQ23" s="165"/>
      <c r="AR23" s="226"/>
      <c r="AS23" s="99"/>
      <c r="AT23" s="99"/>
      <c r="AU23" s="99"/>
      <c r="AV23" s="99"/>
      <c r="AW23" s="99"/>
      <c r="AX23" s="99"/>
    </row>
    <row r="24" spans="1:50" ht="36.75" customHeight="1">
      <c r="A24" s="181" t="s">
        <v>81</v>
      </c>
      <c r="B24" s="182" t="s">
        <v>82</v>
      </c>
      <c r="C24" s="183" t="str">
        <f>CONCATENATE(C29," ",C27)</f>
        <v>1 пт</v>
      </c>
      <c r="D24" s="183" t="str">
        <f t="shared" ref="D24:AG24" si="1">CONCATENATE(D29," ",D27)</f>
        <v>2 сб</v>
      </c>
      <c r="E24" s="183" t="str">
        <f t="shared" si="1"/>
        <v>3 вс</v>
      </c>
      <c r="F24" s="183" t="str">
        <f t="shared" si="1"/>
        <v>4 пн</v>
      </c>
      <c r="G24" s="183" t="str">
        <f t="shared" si="1"/>
        <v>5 вт</v>
      </c>
      <c r="H24" s="183" t="str">
        <f t="shared" si="1"/>
        <v>6 ср</v>
      </c>
      <c r="I24" s="183" t="str">
        <f t="shared" si="1"/>
        <v>7 чт</v>
      </c>
      <c r="J24" s="183" t="str">
        <f t="shared" si="1"/>
        <v>8 пт</v>
      </c>
      <c r="K24" s="183" t="str">
        <f t="shared" si="1"/>
        <v>9 сб</v>
      </c>
      <c r="L24" s="183" t="str">
        <f t="shared" si="1"/>
        <v>10 вс</v>
      </c>
      <c r="M24" s="183" t="str">
        <f t="shared" si="1"/>
        <v>11 пн</v>
      </c>
      <c r="N24" s="183" t="str">
        <f t="shared" si="1"/>
        <v>12 вт</v>
      </c>
      <c r="O24" s="183" t="str">
        <f t="shared" si="1"/>
        <v>13 ср</v>
      </c>
      <c r="P24" s="183" t="str">
        <f t="shared" si="1"/>
        <v>14 чт</v>
      </c>
      <c r="Q24" s="183" t="str">
        <f t="shared" si="1"/>
        <v>15 пт</v>
      </c>
      <c r="R24" s="183" t="str">
        <f t="shared" si="1"/>
        <v>16 сб</v>
      </c>
      <c r="S24" s="183" t="str">
        <f t="shared" si="1"/>
        <v>17 вс</v>
      </c>
      <c r="T24" s="183" t="str">
        <f t="shared" si="1"/>
        <v>18 пн</v>
      </c>
      <c r="U24" s="183" t="str">
        <f t="shared" si="1"/>
        <v>19 вт</v>
      </c>
      <c r="V24" s="183" t="str">
        <f t="shared" si="1"/>
        <v>20 ср</v>
      </c>
      <c r="W24" s="183" t="str">
        <f t="shared" si="1"/>
        <v>21 чт</v>
      </c>
      <c r="X24" s="183" t="str">
        <f t="shared" si="1"/>
        <v>22 пт</v>
      </c>
      <c r="Y24" s="183" t="str">
        <f t="shared" si="1"/>
        <v>23 сб</v>
      </c>
      <c r="Z24" s="183" t="str">
        <f t="shared" si="1"/>
        <v>24 вс</v>
      </c>
      <c r="AA24" s="183" t="str">
        <f t="shared" si="1"/>
        <v>25 пн</v>
      </c>
      <c r="AB24" s="183" t="str">
        <f t="shared" si="1"/>
        <v>26 вт</v>
      </c>
      <c r="AC24" s="183" t="str">
        <f t="shared" si="1"/>
        <v>27 ср</v>
      </c>
      <c r="AD24" s="183" t="str">
        <f t="shared" si="1"/>
        <v>28 чт</v>
      </c>
      <c r="AE24" s="183" t="str">
        <f t="shared" si="1"/>
        <v>29 пт</v>
      </c>
      <c r="AF24" s="184" t="str">
        <f t="shared" si="1"/>
        <v>30 сб</v>
      </c>
      <c r="AG24" s="183" t="str">
        <f t="shared" si="1"/>
        <v>31 вс</v>
      </c>
      <c r="AH24" s="185" t="s">
        <v>83</v>
      </c>
      <c r="AI24" s="165"/>
      <c r="AJ24" s="165"/>
      <c r="AK24" s="165"/>
      <c r="AL24" s="165"/>
      <c r="AM24" s="165"/>
      <c r="AN24" s="165"/>
      <c r="AO24" s="165"/>
      <c r="AP24" s="165"/>
      <c r="AQ24" s="186"/>
      <c r="AR24" s="228"/>
    </row>
    <row r="25" spans="1:50" ht="15" hidden="1" customHeight="1">
      <c r="A25" s="160"/>
      <c r="B25" s="187" t="str">
        <f>CONCATENATE("01 ",Q21," ",T21)</f>
        <v>01 май 2026</v>
      </c>
      <c r="C25" s="188">
        <f>DATEVALUE(B25)</f>
        <v>46143</v>
      </c>
      <c r="D25" s="188">
        <f t="shared" ref="D25:AF25" si="2">C25+1</f>
        <v>46144</v>
      </c>
      <c r="E25" s="188">
        <f t="shared" si="2"/>
        <v>46145</v>
      </c>
      <c r="F25" s="188">
        <f t="shared" si="2"/>
        <v>46146</v>
      </c>
      <c r="G25" s="188">
        <f t="shared" si="2"/>
        <v>46147</v>
      </c>
      <c r="H25" s="188">
        <f>G25+1</f>
        <v>46148</v>
      </c>
      <c r="I25" s="188">
        <f t="shared" si="2"/>
        <v>46149</v>
      </c>
      <c r="J25" s="188">
        <f t="shared" si="2"/>
        <v>46150</v>
      </c>
      <c r="K25" s="188">
        <f t="shared" si="2"/>
        <v>46151</v>
      </c>
      <c r="L25" s="188">
        <f t="shared" si="2"/>
        <v>46152</v>
      </c>
      <c r="M25" s="188">
        <f t="shared" si="2"/>
        <v>46153</v>
      </c>
      <c r="N25" s="188">
        <f t="shared" si="2"/>
        <v>46154</v>
      </c>
      <c r="O25" s="188">
        <f t="shared" si="2"/>
        <v>46155</v>
      </c>
      <c r="P25" s="188">
        <f t="shared" si="2"/>
        <v>46156</v>
      </c>
      <c r="Q25" s="188">
        <f t="shared" si="2"/>
        <v>46157</v>
      </c>
      <c r="R25" s="188">
        <f t="shared" si="2"/>
        <v>46158</v>
      </c>
      <c r="S25" s="188">
        <f t="shared" si="2"/>
        <v>46159</v>
      </c>
      <c r="T25" s="188">
        <f t="shared" si="2"/>
        <v>46160</v>
      </c>
      <c r="U25" s="188">
        <f>T25+1</f>
        <v>46161</v>
      </c>
      <c r="V25" s="188">
        <f>U25+1</f>
        <v>46162</v>
      </c>
      <c r="W25" s="188">
        <f t="shared" si="2"/>
        <v>46163</v>
      </c>
      <c r="X25" s="188">
        <f t="shared" si="2"/>
        <v>46164</v>
      </c>
      <c r="Y25" s="188">
        <f t="shared" si="2"/>
        <v>46165</v>
      </c>
      <c r="Z25" s="188">
        <f t="shared" si="2"/>
        <v>46166</v>
      </c>
      <c r="AA25" s="188">
        <f t="shared" si="2"/>
        <v>46167</v>
      </c>
      <c r="AB25" s="188">
        <f t="shared" si="2"/>
        <v>46168</v>
      </c>
      <c r="AC25" s="188">
        <f t="shared" si="2"/>
        <v>46169</v>
      </c>
      <c r="AD25" s="188">
        <f t="shared" si="2"/>
        <v>46170</v>
      </c>
      <c r="AE25" s="188">
        <f t="shared" si="2"/>
        <v>46171</v>
      </c>
      <c r="AF25" s="189">
        <f t="shared" si="2"/>
        <v>46172</v>
      </c>
      <c r="AG25" s="188">
        <f>AF25+1</f>
        <v>46173</v>
      </c>
      <c r="AH25" s="190"/>
      <c r="AI25" s="165"/>
      <c r="AJ25" s="165"/>
      <c r="AK25" s="165"/>
      <c r="AL25" s="165"/>
      <c r="AM25" s="165"/>
      <c r="AN25" s="165"/>
      <c r="AO25" s="165"/>
      <c r="AP25" s="165"/>
      <c r="AQ25" s="165"/>
      <c r="AR25" s="228"/>
    </row>
    <row r="26" spans="1:50" ht="15" hidden="1" customHeight="1">
      <c r="A26" s="160"/>
      <c r="B26" s="191">
        <v>43556</v>
      </c>
      <c r="C26" s="192">
        <f>WEEKDAY(C25,2)</f>
        <v>5</v>
      </c>
      <c r="D26" s="192">
        <f t="shared" ref="D26:AG26" si="3">WEEKDAY(D25,2)</f>
        <v>6</v>
      </c>
      <c r="E26" s="192">
        <f t="shared" si="3"/>
        <v>7</v>
      </c>
      <c r="F26" s="192">
        <f t="shared" si="3"/>
        <v>1</v>
      </c>
      <c r="G26" s="192">
        <f t="shared" si="3"/>
        <v>2</v>
      </c>
      <c r="H26" s="192">
        <f t="shared" si="3"/>
        <v>3</v>
      </c>
      <c r="I26" s="192">
        <f t="shared" si="3"/>
        <v>4</v>
      </c>
      <c r="J26" s="192">
        <f t="shared" si="3"/>
        <v>5</v>
      </c>
      <c r="K26" s="192">
        <f t="shared" si="3"/>
        <v>6</v>
      </c>
      <c r="L26" s="192">
        <f t="shared" si="3"/>
        <v>7</v>
      </c>
      <c r="M26" s="192">
        <f t="shared" si="3"/>
        <v>1</v>
      </c>
      <c r="N26" s="192">
        <f t="shared" si="3"/>
        <v>2</v>
      </c>
      <c r="O26" s="192">
        <f t="shared" si="3"/>
        <v>3</v>
      </c>
      <c r="P26" s="192">
        <f t="shared" si="3"/>
        <v>4</v>
      </c>
      <c r="Q26" s="192">
        <f t="shared" si="3"/>
        <v>5</v>
      </c>
      <c r="R26" s="192">
        <f t="shared" si="3"/>
        <v>6</v>
      </c>
      <c r="S26" s="192">
        <f t="shared" si="3"/>
        <v>7</v>
      </c>
      <c r="T26" s="192">
        <f t="shared" si="3"/>
        <v>1</v>
      </c>
      <c r="U26" s="192">
        <f t="shared" si="3"/>
        <v>2</v>
      </c>
      <c r="V26" s="192">
        <f t="shared" si="3"/>
        <v>3</v>
      </c>
      <c r="W26" s="192">
        <f t="shared" si="3"/>
        <v>4</v>
      </c>
      <c r="X26" s="192">
        <f t="shared" si="3"/>
        <v>5</v>
      </c>
      <c r="Y26" s="192">
        <f t="shared" si="3"/>
        <v>6</v>
      </c>
      <c r="Z26" s="192">
        <f t="shared" si="3"/>
        <v>7</v>
      </c>
      <c r="AA26" s="192">
        <f t="shared" si="3"/>
        <v>1</v>
      </c>
      <c r="AB26" s="192">
        <f t="shared" si="3"/>
        <v>2</v>
      </c>
      <c r="AC26" s="192">
        <f t="shared" si="3"/>
        <v>3</v>
      </c>
      <c r="AD26" s="192">
        <f t="shared" si="3"/>
        <v>4</v>
      </c>
      <c r="AE26" s="192">
        <f t="shared" si="3"/>
        <v>5</v>
      </c>
      <c r="AF26" s="193">
        <f t="shared" si="3"/>
        <v>6</v>
      </c>
      <c r="AG26" s="192">
        <f t="shared" si="3"/>
        <v>7</v>
      </c>
      <c r="AH26" s="190"/>
      <c r="AI26" s="165"/>
      <c r="AJ26" s="165"/>
      <c r="AK26" s="165"/>
      <c r="AL26" s="165"/>
      <c r="AM26" s="165"/>
      <c r="AN26" s="165"/>
      <c r="AO26" s="165"/>
      <c r="AP26" s="165"/>
      <c r="AQ26" s="165"/>
      <c r="AR26" s="228"/>
    </row>
    <row r="27" spans="1:50" ht="15" hidden="1" customHeight="1">
      <c r="A27" s="160"/>
      <c r="B27" s="187"/>
      <c r="C27" s="192" t="str">
        <f>VLOOKUP(C26,нед,3)</f>
        <v>пт</v>
      </c>
      <c r="D27" s="192" t="str">
        <f t="shared" ref="D27:AG27" si="4">VLOOKUP(D26,нед,3)</f>
        <v>сб</v>
      </c>
      <c r="E27" s="192" t="str">
        <f t="shared" si="4"/>
        <v>вс</v>
      </c>
      <c r="F27" s="192" t="str">
        <f t="shared" si="4"/>
        <v>пн</v>
      </c>
      <c r="G27" s="192" t="str">
        <f t="shared" si="4"/>
        <v>вт</v>
      </c>
      <c r="H27" s="192" t="str">
        <f t="shared" si="4"/>
        <v>ср</v>
      </c>
      <c r="I27" s="192" t="str">
        <f t="shared" si="4"/>
        <v>чт</v>
      </c>
      <c r="J27" s="192" t="str">
        <f t="shared" si="4"/>
        <v>пт</v>
      </c>
      <c r="K27" s="192" t="str">
        <f t="shared" si="4"/>
        <v>сб</v>
      </c>
      <c r="L27" s="192" t="str">
        <f t="shared" si="4"/>
        <v>вс</v>
      </c>
      <c r="M27" s="192" t="str">
        <f t="shared" si="4"/>
        <v>пн</v>
      </c>
      <c r="N27" s="192" t="str">
        <f t="shared" si="4"/>
        <v>вт</v>
      </c>
      <c r="O27" s="192" t="str">
        <f t="shared" si="4"/>
        <v>ср</v>
      </c>
      <c r="P27" s="192" t="str">
        <f t="shared" si="4"/>
        <v>чт</v>
      </c>
      <c r="Q27" s="192" t="str">
        <f t="shared" si="4"/>
        <v>пт</v>
      </c>
      <c r="R27" s="192" t="str">
        <f t="shared" si="4"/>
        <v>сб</v>
      </c>
      <c r="S27" s="192" t="str">
        <f t="shared" si="4"/>
        <v>вс</v>
      </c>
      <c r="T27" s="192" t="str">
        <f t="shared" si="4"/>
        <v>пн</v>
      </c>
      <c r="U27" s="192" t="str">
        <f t="shared" si="4"/>
        <v>вт</v>
      </c>
      <c r="V27" s="192" t="str">
        <f t="shared" si="4"/>
        <v>ср</v>
      </c>
      <c r="W27" s="192" t="str">
        <f t="shared" si="4"/>
        <v>чт</v>
      </c>
      <c r="X27" s="192" t="str">
        <f t="shared" si="4"/>
        <v>пт</v>
      </c>
      <c r="Y27" s="192" t="str">
        <f t="shared" si="4"/>
        <v>сб</v>
      </c>
      <c r="Z27" s="192" t="str">
        <f t="shared" si="4"/>
        <v>вс</v>
      </c>
      <c r="AA27" s="192" t="str">
        <f t="shared" si="4"/>
        <v>пн</v>
      </c>
      <c r="AB27" s="192" t="str">
        <f t="shared" si="4"/>
        <v>вт</v>
      </c>
      <c r="AC27" s="192" t="str">
        <f t="shared" si="4"/>
        <v>ср</v>
      </c>
      <c r="AD27" s="192" t="str">
        <f t="shared" si="4"/>
        <v>чт</v>
      </c>
      <c r="AE27" s="192" t="str">
        <f t="shared" si="4"/>
        <v>пт</v>
      </c>
      <c r="AF27" s="193" t="str">
        <f t="shared" si="4"/>
        <v>сб</v>
      </c>
      <c r="AG27" s="192" t="str">
        <f t="shared" si="4"/>
        <v>вс</v>
      </c>
      <c r="AH27" s="190"/>
      <c r="AI27" s="165"/>
      <c r="AJ27" s="165"/>
      <c r="AK27" s="165"/>
      <c r="AL27" s="165"/>
      <c r="AM27" s="165"/>
      <c r="AN27" s="165"/>
      <c r="AO27" s="165"/>
      <c r="AP27" s="165"/>
      <c r="AQ27" s="165"/>
      <c r="AR27" s="228"/>
    </row>
    <row r="28" spans="1:50" ht="12.95" hidden="1" customHeight="1">
      <c r="A28" s="160"/>
      <c r="B28" s="194"/>
      <c r="C28" s="192">
        <f>MONTH(C25)</f>
        <v>5</v>
      </c>
      <c r="D28" s="192">
        <f t="shared" ref="D28:AG28" si="5">MONTH(D25)</f>
        <v>5</v>
      </c>
      <c r="E28" s="192">
        <f t="shared" si="5"/>
        <v>5</v>
      </c>
      <c r="F28" s="192">
        <f t="shared" si="5"/>
        <v>5</v>
      </c>
      <c r="G28" s="192">
        <f t="shared" si="5"/>
        <v>5</v>
      </c>
      <c r="H28" s="192">
        <f t="shared" si="5"/>
        <v>5</v>
      </c>
      <c r="I28" s="192">
        <f t="shared" si="5"/>
        <v>5</v>
      </c>
      <c r="J28" s="192">
        <f t="shared" si="5"/>
        <v>5</v>
      </c>
      <c r="K28" s="192">
        <f t="shared" si="5"/>
        <v>5</v>
      </c>
      <c r="L28" s="192">
        <f t="shared" si="5"/>
        <v>5</v>
      </c>
      <c r="M28" s="192">
        <f t="shared" si="5"/>
        <v>5</v>
      </c>
      <c r="N28" s="192">
        <f t="shared" si="5"/>
        <v>5</v>
      </c>
      <c r="O28" s="192">
        <f t="shared" si="5"/>
        <v>5</v>
      </c>
      <c r="P28" s="192">
        <f t="shared" si="5"/>
        <v>5</v>
      </c>
      <c r="Q28" s="192">
        <f t="shared" si="5"/>
        <v>5</v>
      </c>
      <c r="R28" s="192">
        <f t="shared" si="5"/>
        <v>5</v>
      </c>
      <c r="S28" s="192">
        <f t="shared" si="5"/>
        <v>5</v>
      </c>
      <c r="T28" s="192">
        <f t="shared" si="5"/>
        <v>5</v>
      </c>
      <c r="U28" s="192">
        <f t="shared" si="5"/>
        <v>5</v>
      </c>
      <c r="V28" s="192">
        <f t="shared" si="5"/>
        <v>5</v>
      </c>
      <c r="W28" s="192">
        <f t="shared" si="5"/>
        <v>5</v>
      </c>
      <c r="X28" s="192">
        <f t="shared" si="5"/>
        <v>5</v>
      </c>
      <c r="Y28" s="192">
        <f t="shared" si="5"/>
        <v>5</v>
      </c>
      <c r="Z28" s="192">
        <f t="shared" si="5"/>
        <v>5</v>
      </c>
      <c r="AA28" s="192">
        <f t="shared" si="5"/>
        <v>5</v>
      </c>
      <c r="AB28" s="192">
        <f t="shared" si="5"/>
        <v>5</v>
      </c>
      <c r="AC28" s="192">
        <f t="shared" si="5"/>
        <v>5</v>
      </c>
      <c r="AD28" s="192">
        <f t="shared" si="5"/>
        <v>5</v>
      </c>
      <c r="AE28" s="192">
        <f t="shared" si="5"/>
        <v>5</v>
      </c>
      <c r="AF28" s="193">
        <f t="shared" si="5"/>
        <v>5</v>
      </c>
      <c r="AG28" s="192">
        <f t="shared" si="5"/>
        <v>5</v>
      </c>
      <c r="AH28" s="190"/>
      <c r="AI28" s="165"/>
      <c r="AJ28" s="165"/>
      <c r="AK28" s="165"/>
      <c r="AL28" s="165"/>
      <c r="AM28" s="165"/>
      <c r="AN28" s="165"/>
      <c r="AO28" s="165"/>
      <c r="AP28" s="165"/>
      <c r="AQ28" s="165"/>
      <c r="AR28" s="228"/>
    </row>
    <row r="29" spans="1:50" ht="12.95" hidden="1" customHeight="1">
      <c r="A29" s="160"/>
      <c r="B29" s="195"/>
      <c r="C29" s="192">
        <v>1</v>
      </c>
      <c r="D29" s="192">
        <v>2</v>
      </c>
      <c r="E29" s="192">
        <v>3</v>
      </c>
      <c r="F29" s="192">
        <v>4</v>
      </c>
      <c r="G29" s="192">
        <v>5</v>
      </c>
      <c r="H29" s="192">
        <v>6</v>
      </c>
      <c r="I29" s="192">
        <v>7</v>
      </c>
      <c r="J29" s="192">
        <v>8</v>
      </c>
      <c r="K29" s="192">
        <v>9</v>
      </c>
      <c r="L29" s="192">
        <v>10</v>
      </c>
      <c r="M29" s="192">
        <v>11</v>
      </c>
      <c r="N29" s="192">
        <v>12</v>
      </c>
      <c r="O29" s="192">
        <v>13</v>
      </c>
      <c r="P29" s="192">
        <v>14</v>
      </c>
      <c r="Q29" s="192">
        <v>15</v>
      </c>
      <c r="R29" s="192">
        <v>16</v>
      </c>
      <c r="S29" s="192">
        <v>17</v>
      </c>
      <c r="T29" s="192">
        <v>18</v>
      </c>
      <c r="U29" s="192">
        <v>19</v>
      </c>
      <c r="V29" s="192">
        <v>20</v>
      </c>
      <c r="W29" s="192">
        <v>21</v>
      </c>
      <c r="X29" s="192">
        <v>22</v>
      </c>
      <c r="Y29" s="192">
        <v>23</v>
      </c>
      <c r="Z29" s="192">
        <v>24</v>
      </c>
      <c r="AA29" s="192">
        <v>25</v>
      </c>
      <c r="AB29" s="192">
        <v>26</v>
      </c>
      <c r="AC29" s="192">
        <v>27</v>
      </c>
      <c r="AD29" s="192">
        <v>28</v>
      </c>
      <c r="AE29" s="192">
        <f>IF($C28&lt;AE28," ",29)</f>
        <v>29</v>
      </c>
      <c r="AF29" s="193">
        <f>IF($C28&lt;AF28," ",30)</f>
        <v>30</v>
      </c>
      <c r="AG29" s="192">
        <f>IF($C28&lt;AG28," ",31)</f>
        <v>31</v>
      </c>
      <c r="AH29" s="190"/>
      <c r="AI29" s="165"/>
      <c r="AJ29" s="165"/>
      <c r="AK29" s="165"/>
      <c r="AL29" s="165"/>
      <c r="AM29" s="165"/>
      <c r="AN29" s="165"/>
      <c r="AO29" s="165"/>
      <c r="AP29" s="165"/>
      <c r="AQ29" s="165"/>
      <c r="AR29" s="228"/>
    </row>
    <row r="30" spans="1:50" ht="12.95" hidden="1" customHeight="1">
      <c r="A30" s="160"/>
      <c r="B30" s="187" t="s">
        <v>84</v>
      </c>
      <c r="C30" s="196">
        <f>MOD(C25-$B26-1,4)</f>
        <v>2</v>
      </c>
      <c r="D30" s="196">
        <f t="shared" ref="D30:AD30" si="6">MOD(D25-$B26-1,4)</f>
        <v>3</v>
      </c>
      <c r="E30" s="196">
        <f t="shared" si="6"/>
        <v>0</v>
      </c>
      <c r="F30" s="196">
        <f t="shared" si="6"/>
        <v>1</v>
      </c>
      <c r="G30" s="196">
        <f t="shared" si="6"/>
        <v>2</v>
      </c>
      <c r="H30" s="196">
        <f t="shared" si="6"/>
        <v>3</v>
      </c>
      <c r="I30" s="196">
        <f t="shared" si="6"/>
        <v>0</v>
      </c>
      <c r="J30" s="196">
        <f t="shared" si="6"/>
        <v>1</v>
      </c>
      <c r="K30" s="196">
        <f t="shared" si="6"/>
        <v>2</v>
      </c>
      <c r="L30" s="196">
        <f t="shared" si="6"/>
        <v>3</v>
      </c>
      <c r="M30" s="196">
        <f t="shared" si="6"/>
        <v>0</v>
      </c>
      <c r="N30" s="196">
        <f t="shared" si="6"/>
        <v>1</v>
      </c>
      <c r="O30" s="196">
        <f t="shared" si="6"/>
        <v>2</v>
      </c>
      <c r="P30" s="196">
        <f t="shared" si="6"/>
        <v>3</v>
      </c>
      <c r="Q30" s="196">
        <f t="shared" si="6"/>
        <v>0</v>
      </c>
      <c r="R30" s="196">
        <f t="shared" si="6"/>
        <v>1</v>
      </c>
      <c r="S30" s="196">
        <f t="shared" si="6"/>
        <v>2</v>
      </c>
      <c r="T30" s="196">
        <f t="shared" si="6"/>
        <v>3</v>
      </c>
      <c r="U30" s="196">
        <f t="shared" si="6"/>
        <v>0</v>
      </c>
      <c r="V30" s="196">
        <f t="shared" si="6"/>
        <v>1</v>
      </c>
      <c r="W30" s="196">
        <f t="shared" si="6"/>
        <v>2</v>
      </c>
      <c r="X30" s="196">
        <f t="shared" si="6"/>
        <v>3</v>
      </c>
      <c r="Y30" s="196">
        <f t="shared" si="6"/>
        <v>0</v>
      </c>
      <c r="Z30" s="196">
        <f t="shared" si="6"/>
        <v>1</v>
      </c>
      <c r="AA30" s="196">
        <f t="shared" si="6"/>
        <v>2</v>
      </c>
      <c r="AB30" s="196">
        <f t="shared" si="6"/>
        <v>3</v>
      </c>
      <c r="AC30" s="196">
        <f t="shared" si="6"/>
        <v>0</v>
      </c>
      <c r="AD30" s="196">
        <f t="shared" si="6"/>
        <v>1</v>
      </c>
      <c r="AE30" s="196">
        <f>IF(AE29=" ",5,MOD(AE25-$B26-1,4))</f>
        <v>2</v>
      </c>
      <c r="AF30" s="197">
        <f>IF(AF29=" ",5,MOD(AF25-$B26-1,4))</f>
        <v>3</v>
      </c>
      <c r="AG30" s="196">
        <f>IF(AG29=" ",5,MOD(AG25-$B26-1,4))</f>
        <v>0</v>
      </c>
      <c r="AH30" s="190"/>
      <c r="AI30" s="165"/>
      <c r="AJ30" s="165"/>
      <c r="AK30" s="165"/>
      <c r="AL30" s="165"/>
      <c r="AM30" s="165"/>
      <c r="AN30" s="165"/>
      <c r="AO30" s="165"/>
      <c r="AP30" s="165"/>
      <c r="AQ30" s="198"/>
      <c r="AR30" s="229"/>
      <c r="AS30" s="146"/>
      <c r="AT30" s="146"/>
      <c r="AU30" s="146"/>
    </row>
    <row r="31" spans="1:50" ht="12.95" hidden="1" customHeight="1">
      <c r="A31" s="160"/>
      <c r="B31" s="194" t="s">
        <v>85</v>
      </c>
      <c r="C31" s="196">
        <f t="shared" ref="C31:AD31" si="7">MOD(C25-$B26-1,6)</f>
        <v>0</v>
      </c>
      <c r="D31" s="196">
        <f t="shared" si="7"/>
        <v>1</v>
      </c>
      <c r="E31" s="196">
        <f t="shared" si="7"/>
        <v>2</v>
      </c>
      <c r="F31" s="196">
        <f t="shared" si="7"/>
        <v>3</v>
      </c>
      <c r="G31" s="196">
        <f t="shared" si="7"/>
        <v>4</v>
      </c>
      <c r="H31" s="196">
        <f t="shared" si="7"/>
        <v>5</v>
      </c>
      <c r="I31" s="196">
        <f t="shared" si="7"/>
        <v>0</v>
      </c>
      <c r="J31" s="196">
        <f t="shared" si="7"/>
        <v>1</v>
      </c>
      <c r="K31" s="196">
        <f t="shared" si="7"/>
        <v>2</v>
      </c>
      <c r="L31" s="196">
        <f t="shared" si="7"/>
        <v>3</v>
      </c>
      <c r="M31" s="196">
        <f t="shared" si="7"/>
        <v>4</v>
      </c>
      <c r="N31" s="196">
        <f t="shared" si="7"/>
        <v>5</v>
      </c>
      <c r="O31" s="196">
        <f t="shared" si="7"/>
        <v>0</v>
      </c>
      <c r="P31" s="196">
        <f t="shared" si="7"/>
        <v>1</v>
      </c>
      <c r="Q31" s="196">
        <f t="shared" si="7"/>
        <v>2</v>
      </c>
      <c r="R31" s="196">
        <f t="shared" si="7"/>
        <v>3</v>
      </c>
      <c r="S31" s="196">
        <f t="shared" si="7"/>
        <v>4</v>
      </c>
      <c r="T31" s="196">
        <f t="shared" si="7"/>
        <v>5</v>
      </c>
      <c r="U31" s="196">
        <f t="shared" si="7"/>
        <v>0</v>
      </c>
      <c r="V31" s="196">
        <f t="shared" si="7"/>
        <v>1</v>
      </c>
      <c r="W31" s="196">
        <f t="shared" si="7"/>
        <v>2</v>
      </c>
      <c r="X31" s="196">
        <f t="shared" si="7"/>
        <v>3</v>
      </c>
      <c r="Y31" s="196">
        <f t="shared" si="7"/>
        <v>4</v>
      </c>
      <c r="Z31" s="196">
        <f t="shared" si="7"/>
        <v>5</v>
      </c>
      <c r="AA31" s="196">
        <f t="shared" si="7"/>
        <v>0</v>
      </c>
      <c r="AB31" s="196">
        <f t="shared" si="7"/>
        <v>1</v>
      </c>
      <c r="AC31" s="196">
        <f t="shared" si="7"/>
        <v>2</v>
      </c>
      <c r="AD31" s="196">
        <f t="shared" si="7"/>
        <v>3</v>
      </c>
      <c r="AE31" s="196">
        <f>IF(AE29=" ",7,MOD(AE25-$B26-1,6))</f>
        <v>4</v>
      </c>
      <c r="AF31" s="196">
        <f>IF(AF29=" ",7,MOD(AF25-$B26-1,6))</f>
        <v>5</v>
      </c>
      <c r="AG31" s="196">
        <f>IF(AG29=" ",7,MOD(AG25-$B26-1,6))</f>
        <v>0</v>
      </c>
      <c r="AH31" s="190"/>
      <c r="AI31" s="165"/>
      <c r="AJ31" s="165"/>
      <c r="AK31" s="165"/>
      <c r="AL31" s="165"/>
      <c r="AM31" s="165"/>
      <c r="AN31" s="165"/>
      <c r="AO31" s="165"/>
      <c r="AP31" s="165"/>
      <c r="AQ31" s="198"/>
      <c r="AR31" s="229"/>
      <c r="AS31" s="146"/>
      <c r="AT31" s="146"/>
      <c r="AU31" s="146"/>
    </row>
    <row r="32" spans="1:50" s="99" customFormat="1" ht="13.5" customHeight="1">
      <c r="A32" s="253"/>
      <c r="B32" s="199" t="s">
        <v>103</v>
      </c>
      <c r="C32" s="200" t="str">
        <f t="shared" ref="C32:AG32" ca="1" si="8">OFFSET($AJ32,0,C$30)</f>
        <v>в</v>
      </c>
      <c r="D32" s="200" t="str">
        <f t="shared" ca="1" si="8"/>
        <v>в</v>
      </c>
      <c r="E32" s="200" t="str">
        <f t="shared" ca="1" si="8"/>
        <v>Iс</v>
      </c>
      <c r="F32" s="200" t="str">
        <f t="shared" ca="1" si="8"/>
        <v>IIс</v>
      </c>
      <c r="G32" s="200" t="str">
        <f t="shared" ca="1" si="8"/>
        <v>в</v>
      </c>
      <c r="H32" s="200" t="str">
        <f t="shared" ca="1" si="8"/>
        <v>в</v>
      </c>
      <c r="I32" s="200" t="str">
        <f t="shared" ca="1" si="8"/>
        <v>Iс</v>
      </c>
      <c r="J32" s="200" t="str">
        <f t="shared" ca="1" si="8"/>
        <v>IIс</v>
      </c>
      <c r="K32" s="200" t="str">
        <f t="shared" ca="1" si="8"/>
        <v>в</v>
      </c>
      <c r="L32" s="200" t="str">
        <f t="shared" ca="1" si="8"/>
        <v>в</v>
      </c>
      <c r="M32" s="200" t="str">
        <f t="shared" ca="1" si="8"/>
        <v>Iс</v>
      </c>
      <c r="N32" s="200" t="str">
        <f t="shared" ca="1" si="8"/>
        <v>IIс</v>
      </c>
      <c r="O32" s="200" t="str">
        <f t="shared" ca="1" si="8"/>
        <v>в</v>
      </c>
      <c r="P32" s="200" t="str">
        <f t="shared" ca="1" si="8"/>
        <v>в</v>
      </c>
      <c r="Q32" s="200" t="str">
        <f t="shared" ca="1" si="8"/>
        <v>Iс</v>
      </c>
      <c r="R32" s="200" t="str">
        <f t="shared" ca="1" si="8"/>
        <v>IIс</v>
      </c>
      <c r="S32" s="200" t="str">
        <f t="shared" ca="1" si="8"/>
        <v>в</v>
      </c>
      <c r="T32" s="200" t="str">
        <f t="shared" ca="1" si="8"/>
        <v>в</v>
      </c>
      <c r="U32" s="200" t="str">
        <f t="shared" ca="1" si="8"/>
        <v>Iс</v>
      </c>
      <c r="V32" s="200" t="str">
        <f t="shared" ca="1" si="8"/>
        <v>IIс</v>
      </c>
      <c r="W32" s="200" t="str">
        <f t="shared" ca="1" si="8"/>
        <v>в</v>
      </c>
      <c r="X32" s="200" t="str">
        <f t="shared" ca="1" si="8"/>
        <v>в</v>
      </c>
      <c r="Y32" s="200" t="str">
        <f t="shared" ca="1" si="8"/>
        <v>Iс</v>
      </c>
      <c r="Z32" s="200" t="str">
        <f t="shared" ca="1" si="8"/>
        <v>IIс</v>
      </c>
      <c r="AA32" s="200" t="str">
        <f t="shared" ca="1" si="8"/>
        <v>в</v>
      </c>
      <c r="AB32" s="200" t="str">
        <f t="shared" ca="1" si="8"/>
        <v>в</v>
      </c>
      <c r="AC32" s="200" t="str">
        <f t="shared" ca="1" si="8"/>
        <v>Iс</v>
      </c>
      <c r="AD32" s="200" t="str">
        <f t="shared" ca="1" si="8"/>
        <v>IIс</v>
      </c>
      <c r="AE32" s="213" t="str">
        <f t="shared" ca="1" si="8"/>
        <v>в</v>
      </c>
      <c r="AF32" s="213" t="str">
        <f t="shared" ca="1" si="8"/>
        <v>в</v>
      </c>
      <c r="AG32" s="213" t="str">
        <f t="shared" ca="1" si="8"/>
        <v>Iс</v>
      </c>
      <c r="AH32" s="201">
        <f ca="1">COUNTIF(C32:AG32,"Iс")+COUNTIF(C32:AG32,"IIс")</f>
        <v>15</v>
      </c>
      <c r="AI32" s="202"/>
      <c r="AJ32" s="204" t="s">
        <v>87</v>
      </c>
      <c r="AK32" s="204" t="s">
        <v>88</v>
      </c>
      <c r="AL32" s="203" t="s">
        <v>86</v>
      </c>
      <c r="AM32" s="203" t="s">
        <v>86</v>
      </c>
      <c r="AQ32" s="205">
        <v>45405</v>
      </c>
      <c r="AR32" s="231"/>
    </row>
    <row r="33" spans="1:44" s="99" customFormat="1" ht="13.5" customHeight="1">
      <c r="A33" s="254"/>
      <c r="B33" s="207"/>
      <c r="C33" s="208" t="str">
        <f t="shared" ref="C33:AG33" ca="1" si="9">IF(C32="Iс",10,IF(C32="IIс",10," "))</f>
        <v xml:space="preserve"> </v>
      </c>
      <c r="D33" s="208" t="str">
        <f t="shared" ca="1" si="9"/>
        <v xml:space="preserve"> </v>
      </c>
      <c r="E33" s="208">
        <f t="shared" ca="1" si="9"/>
        <v>10</v>
      </c>
      <c r="F33" s="208">
        <f t="shared" ca="1" si="9"/>
        <v>10</v>
      </c>
      <c r="G33" s="208" t="str">
        <f t="shared" ca="1" si="9"/>
        <v xml:space="preserve"> </v>
      </c>
      <c r="H33" s="208" t="str">
        <f t="shared" ca="1" si="9"/>
        <v xml:space="preserve"> </v>
      </c>
      <c r="I33" s="208">
        <f t="shared" ca="1" si="9"/>
        <v>10</v>
      </c>
      <c r="J33" s="208">
        <f t="shared" ca="1" si="9"/>
        <v>10</v>
      </c>
      <c r="K33" s="208" t="str">
        <f t="shared" ca="1" si="9"/>
        <v xml:space="preserve"> </v>
      </c>
      <c r="L33" s="208" t="str">
        <f t="shared" ca="1" si="9"/>
        <v xml:space="preserve"> </v>
      </c>
      <c r="M33" s="208">
        <f t="shared" ca="1" si="9"/>
        <v>10</v>
      </c>
      <c r="N33" s="208">
        <f t="shared" ca="1" si="9"/>
        <v>10</v>
      </c>
      <c r="O33" s="208" t="str">
        <f t="shared" ca="1" si="9"/>
        <v xml:space="preserve"> </v>
      </c>
      <c r="P33" s="208" t="str">
        <f t="shared" ca="1" si="9"/>
        <v xml:space="preserve"> </v>
      </c>
      <c r="Q33" s="208">
        <f t="shared" ca="1" si="9"/>
        <v>10</v>
      </c>
      <c r="R33" s="208">
        <f t="shared" ca="1" si="9"/>
        <v>10</v>
      </c>
      <c r="S33" s="208" t="str">
        <f t="shared" ca="1" si="9"/>
        <v xml:space="preserve"> </v>
      </c>
      <c r="T33" s="208" t="str">
        <f t="shared" ca="1" si="9"/>
        <v xml:space="preserve"> </v>
      </c>
      <c r="U33" s="208">
        <f t="shared" ca="1" si="9"/>
        <v>10</v>
      </c>
      <c r="V33" s="208">
        <f t="shared" ca="1" si="9"/>
        <v>10</v>
      </c>
      <c r="W33" s="208" t="str">
        <f t="shared" ca="1" si="9"/>
        <v xml:space="preserve"> </v>
      </c>
      <c r="X33" s="208" t="str">
        <f t="shared" ca="1" si="9"/>
        <v xml:space="preserve"> </v>
      </c>
      <c r="Y33" s="208">
        <f t="shared" ca="1" si="9"/>
        <v>10</v>
      </c>
      <c r="Z33" s="208">
        <f t="shared" ca="1" si="9"/>
        <v>10</v>
      </c>
      <c r="AA33" s="208" t="str">
        <f t="shared" ca="1" si="9"/>
        <v xml:space="preserve"> </v>
      </c>
      <c r="AB33" s="208" t="str">
        <f t="shared" ca="1" si="9"/>
        <v xml:space="preserve"> </v>
      </c>
      <c r="AC33" s="208">
        <f t="shared" ca="1" si="9"/>
        <v>10</v>
      </c>
      <c r="AD33" s="208">
        <f t="shared" ca="1" si="9"/>
        <v>10</v>
      </c>
      <c r="AE33" s="208" t="str">
        <f t="shared" ca="1" si="9"/>
        <v xml:space="preserve"> </v>
      </c>
      <c r="AF33" s="208" t="str">
        <f t="shared" ca="1" si="9"/>
        <v xml:space="preserve"> </v>
      </c>
      <c r="AG33" s="208">
        <f t="shared" ca="1" si="9"/>
        <v>10</v>
      </c>
      <c r="AH33" s="209">
        <f ca="1">SUM(C33:AG33)</f>
        <v>150</v>
      </c>
      <c r="AI33" s="202"/>
      <c r="AQ33" s="205"/>
      <c r="AR33" s="226"/>
    </row>
    <row r="34" spans="1:44" s="99" customFormat="1" ht="13.5" customHeight="1">
      <c r="A34" s="210"/>
      <c r="B34" s="164"/>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2"/>
      <c r="AI34" s="202"/>
      <c r="AQ34" s="205"/>
      <c r="AR34" s="226"/>
    </row>
    <row r="35" spans="1:44" s="206" customFormat="1" ht="13.5" customHeight="1">
      <c r="A35" s="253"/>
      <c r="B35" s="199" t="s">
        <v>104</v>
      </c>
      <c r="C35" s="200" t="str">
        <f t="shared" ref="C35:AG35" ca="1" si="10">OFFSET($AJ35,0,C$31)</f>
        <v>Iп</v>
      </c>
      <c r="D35" s="200" t="str">
        <f t="shared" ca="1" si="10"/>
        <v>в</v>
      </c>
      <c r="E35" s="200" t="str">
        <f t="shared" ca="1" si="10"/>
        <v>в</v>
      </c>
      <c r="F35" s="200" t="str">
        <f t="shared" ca="1" si="10"/>
        <v>в</v>
      </c>
      <c r="G35" s="200" t="str">
        <f t="shared" ca="1" si="10"/>
        <v>Iп</v>
      </c>
      <c r="H35" s="200" t="str">
        <f t="shared" ca="1" si="10"/>
        <v>Iп</v>
      </c>
      <c r="I35" s="200" t="str">
        <f t="shared" ca="1" si="10"/>
        <v>Iп</v>
      </c>
      <c r="J35" s="200" t="str">
        <f t="shared" ca="1" si="10"/>
        <v>в</v>
      </c>
      <c r="K35" s="200" t="str">
        <f t="shared" ca="1" si="10"/>
        <v>в</v>
      </c>
      <c r="L35" s="200" t="str">
        <f t="shared" ca="1" si="10"/>
        <v>в</v>
      </c>
      <c r="M35" s="200" t="str">
        <f t="shared" ca="1" si="10"/>
        <v>Iп</v>
      </c>
      <c r="N35" s="200" t="str">
        <f t="shared" ca="1" si="10"/>
        <v>Iп</v>
      </c>
      <c r="O35" s="200" t="str">
        <f t="shared" ca="1" si="10"/>
        <v>Iп</v>
      </c>
      <c r="P35" s="200" t="str">
        <f t="shared" ca="1" si="10"/>
        <v>в</v>
      </c>
      <c r="Q35" s="200" t="str">
        <f t="shared" ca="1" si="10"/>
        <v>в</v>
      </c>
      <c r="R35" s="200" t="str">
        <f t="shared" ca="1" si="10"/>
        <v>в</v>
      </c>
      <c r="S35" s="200" t="str">
        <f t="shared" ca="1" si="10"/>
        <v>Iп</v>
      </c>
      <c r="T35" s="200" t="str">
        <f t="shared" ca="1" si="10"/>
        <v>Iп</v>
      </c>
      <c r="U35" s="200" t="str">
        <f t="shared" ca="1" si="10"/>
        <v>Iп</v>
      </c>
      <c r="V35" s="200" t="str">
        <f t="shared" ca="1" si="10"/>
        <v>в</v>
      </c>
      <c r="W35" s="200" t="str">
        <f t="shared" ca="1" si="10"/>
        <v>в</v>
      </c>
      <c r="X35" s="200" t="str">
        <f t="shared" ca="1" si="10"/>
        <v>в</v>
      </c>
      <c r="Y35" s="200" t="str">
        <f t="shared" ca="1" si="10"/>
        <v>Iп</v>
      </c>
      <c r="Z35" s="200" t="str">
        <f t="shared" ca="1" si="10"/>
        <v>Iп</v>
      </c>
      <c r="AA35" s="200" t="str">
        <f t="shared" ca="1" si="10"/>
        <v>Iп</v>
      </c>
      <c r="AB35" s="200" t="str">
        <f t="shared" ca="1" si="10"/>
        <v>в</v>
      </c>
      <c r="AC35" s="200" t="str">
        <f t="shared" ca="1" si="10"/>
        <v>в</v>
      </c>
      <c r="AD35" s="200" t="str">
        <f t="shared" ca="1" si="10"/>
        <v>в</v>
      </c>
      <c r="AE35" s="213" t="str">
        <f t="shared" ca="1" si="10"/>
        <v>Iп</v>
      </c>
      <c r="AF35" s="213" t="str">
        <f t="shared" ca="1" si="10"/>
        <v>Iп</v>
      </c>
      <c r="AG35" s="213" t="str">
        <f t="shared" ca="1" si="10"/>
        <v>Iп</v>
      </c>
      <c r="AH35" s="201">
        <f ca="1">COUNTIF(C35:AG35,"Iп")</f>
        <v>16</v>
      </c>
      <c r="AI35" s="202"/>
      <c r="AJ35" s="215" t="s">
        <v>89</v>
      </c>
      <c r="AK35" s="214" t="s">
        <v>86</v>
      </c>
      <c r="AL35" s="214" t="s">
        <v>86</v>
      </c>
      <c r="AM35" s="214" t="s">
        <v>86</v>
      </c>
      <c r="AN35" s="215" t="s">
        <v>89</v>
      </c>
      <c r="AO35" s="215" t="s">
        <v>89</v>
      </c>
      <c r="AQ35" s="205">
        <v>44995</v>
      </c>
      <c r="AR35" s="217"/>
    </row>
    <row r="36" spans="1:44" s="206" customFormat="1" ht="13.5" customHeight="1">
      <c r="A36" s="254"/>
      <c r="B36" s="216"/>
      <c r="C36" s="208">
        <f t="shared" ref="C36:AG36" ca="1" si="11">IF(C35="Iп",10," ")</f>
        <v>10</v>
      </c>
      <c r="D36" s="208" t="str">
        <f t="shared" ca="1" si="11"/>
        <v xml:space="preserve"> </v>
      </c>
      <c r="E36" s="208" t="str">
        <f t="shared" ca="1" si="11"/>
        <v xml:space="preserve"> </v>
      </c>
      <c r="F36" s="208" t="str">
        <f t="shared" ca="1" si="11"/>
        <v xml:space="preserve"> </v>
      </c>
      <c r="G36" s="208">
        <f t="shared" ca="1" si="11"/>
        <v>10</v>
      </c>
      <c r="H36" s="208">
        <f t="shared" ca="1" si="11"/>
        <v>10</v>
      </c>
      <c r="I36" s="208">
        <f t="shared" ca="1" si="11"/>
        <v>10</v>
      </c>
      <c r="J36" s="208" t="str">
        <f t="shared" ca="1" si="11"/>
        <v xml:space="preserve"> </v>
      </c>
      <c r="K36" s="208" t="str">
        <f t="shared" ca="1" si="11"/>
        <v xml:space="preserve"> </v>
      </c>
      <c r="L36" s="208" t="str">
        <f t="shared" ca="1" si="11"/>
        <v xml:space="preserve"> </v>
      </c>
      <c r="M36" s="208">
        <f t="shared" ca="1" si="11"/>
        <v>10</v>
      </c>
      <c r="N36" s="208">
        <f t="shared" ca="1" si="11"/>
        <v>10</v>
      </c>
      <c r="O36" s="208">
        <f t="shared" ca="1" si="11"/>
        <v>10</v>
      </c>
      <c r="P36" s="208" t="str">
        <f t="shared" ca="1" si="11"/>
        <v xml:space="preserve"> </v>
      </c>
      <c r="Q36" s="208" t="str">
        <f t="shared" ca="1" si="11"/>
        <v xml:space="preserve"> </v>
      </c>
      <c r="R36" s="208" t="str">
        <f t="shared" ca="1" si="11"/>
        <v xml:space="preserve"> </v>
      </c>
      <c r="S36" s="208">
        <f t="shared" ca="1" si="11"/>
        <v>10</v>
      </c>
      <c r="T36" s="208">
        <f t="shared" ca="1" si="11"/>
        <v>10</v>
      </c>
      <c r="U36" s="208">
        <f t="shared" ca="1" si="11"/>
        <v>10</v>
      </c>
      <c r="V36" s="208" t="str">
        <f t="shared" ca="1" si="11"/>
        <v xml:space="preserve"> </v>
      </c>
      <c r="W36" s="208" t="str">
        <f t="shared" ca="1" si="11"/>
        <v xml:space="preserve"> </v>
      </c>
      <c r="X36" s="208" t="str">
        <f t="shared" ca="1" si="11"/>
        <v xml:space="preserve"> </v>
      </c>
      <c r="Y36" s="208">
        <f t="shared" ca="1" si="11"/>
        <v>10</v>
      </c>
      <c r="Z36" s="208">
        <f t="shared" ca="1" si="11"/>
        <v>10</v>
      </c>
      <c r="AA36" s="208">
        <f t="shared" ca="1" si="11"/>
        <v>10</v>
      </c>
      <c r="AB36" s="208" t="str">
        <f t="shared" ca="1" si="11"/>
        <v xml:space="preserve"> </v>
      </c>
      <c r="AC36" s="208" t="str">
        <f t="shared" ca="1" si="11"/>
        <v xml:space="preserve"> </v>
      </c>
      <c r="AD36" s="208" t="str">
        <f t="shared" ca="1" si="11"/>
        <v xml:space="preserve"> </v>
      </c>
      <c r="AE36" s="208">
        <f t="shared" ca="1" si="11"/>
        <v>10</v>
      </c>
      <c r="AF36" s="208">
        <f t="shared" ca="1" si="11"/>
        <v>10</v>
      </c>
      <c r="AG36" s="208">
        <f t="shared" ca="1" si="11"/>
        <v>10</v>
      </c>
      <c r="AH36" s="209">
        <f ca="1">SUM(C36:AG36)</f>
        <v>160</v>
      </c>
      <c r="AI36" s="202"/>
      <c r="AJ36" s="99"/>
      <c r="AK36" s="99"/>
      <c r="AL36" s="99"/>
      <c r="AM36" s="99"/>
      <c r="AN36" s="99"/>
      <c r="AO36" s="99"/>
      <c r="AQ36" s="205"/>
      <c r="AR36" s="226"/>
    </row>
  </sheetData>
  <mergeCells count="4">
    <mergeCell ref="Q21:S21"/>
    <mergeCell ref="T21:U21"/>
    <mergeCell ref="A32:A33"/>
    <mergeCell ref="A35:A36"/>
  </mergeCells>
  <conditionalFormatting sqref="C24:AG24">
    <cfRule type="expression" dxfId="31" priority="6" stopIfTrue="1">
      <formula>C26&lt;6</formula>
    </cfRule>
    <cfRule type="expression" dxfId="30" priority="7" stopIfTrue="1">
      <formula>C26&lt;6</formula>
    </cfRule>
  </conditionalFormatting>
  <conditionalFormatting sqref="C35:AG36">
    <cfRule type="containsText" dxfId="29" priority="5" stopIfTrue="1" operator="containsText" text="Iс">
      <formula>NOT(ISERROR(SEARCH("Iс",C35)))</formula>
    </cfRule>
  </conditionalFormatting>
  <conditionalFormatting sqref="AE35:AG35">
    <cfRule type="containsText" dxfId="28" priority="4" stopIfTrue="1" operator="containsText" text="0">
      <formula>NOT(ISERROR(SEARCH("0",AE35)))</formula>
    </cfRule>
  </conditionalFormatting>
  <conditionalFormatting sqref="C35:AG36">
    <cfRule type="containsText" dxfId="27" priority="3" stopIfTrue="1" operator="containsText" text="Iп">
      <formula>NOT(ISERROR(SEARCH("Iп",C35)))</formula>
    </cfRule>
  </conditionalFormatting>
  <conditionalFormatting sqref="C32:AG34">
    <cfRule type="containsText" dxfId="26" priority="2" stopIfTrue="1" operator="containsText" text="Iс">
      <formula>NOT(ISERROR(SEARCH("Iс",C32)))</formula>
    </cfRule>
  </conditionalFormatting>
  <conditionalFormatting sqref="AE32:AG32">
    <cfRule type="containsText" dxfId="25" priority="1" stopIfTrue="1" operator="containsText" text="0">
      <formula>NOT(ISERROR(SEARCH("0",AE32)))</formula>
    </cfRule>
  </conditionalFormatting>
  <dataValidations count="3">
    <dataValidation type="list" allowBlank="1" showInputMessage="1" showErrorMessage="1" sqref="T21:T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T65331:T65332 JI65331:JI65332 TE65331:TE65332 ADA65331:ADA65332 AMW65331:AMW65332 AWS65331:AWS65332 BGO65331:BGO65332 BQK65331:BQK65332 CAG65331:CAG65332 CKC65331:CKC65332 CTY65331:CTY65332 DDU65331:DDU65332 DNQ65331:DNQ65332 DXM65331:DXM65332 EHI65331:EHI65332 ERE65331:ERE65332 FBA65331:FBA65332 FKW65331:FKW65332 FUS65331:FUS65332 GEO65331:GEO65332 GOK65331:GOK65332 GYG65331:GYG65332 HIC65331:HIC65332 HRY65331:HRY65332 IBU65331:IBU65332 ILQ65331:ILQ65332 IVM65331:IVM65332 JFI65331:JFI65332 JPE65331:JPE65332 JZA65331:JZA65332 KIW65331:KIW65332 KSS65331:KSS65332 LCO65331:LCO65332 LMK65331:LMK65332 LWG65331:LWG65332 MGC65331:MGC65332 MPY65331:MPY65332 MZU65331:MZU65332 NJQ65331:NJQ65332 NTM65331:NTM65332 ODI65331:ODI65332 ONE65331:ONE65332 OXA65331:OXA65332 PGW65331:PGW65332 PQS65331:PQS65332 QAO65331:QAO65332 QKK65331:QKK65332 QUG65331:QUG65332 REC65331:REC65332 RNY65331:RNY65332 RXU65331:RXU65332 SHQ65331:SHQ65332 SRM65331:SRM65332 TBI65331:TBI65332 TLE65331:TLE65332 TVA65331:TVA65332 UEW65331:UEW65332 UOS65331:UOS65332 UYO65331:UYO65332 VIK65331:VIK65332 VSG65331:VSG65332 WCC65331:WCC65332 WLY65331:WLY65332 WVU65331:WVU65332 T130867:T130868 JI130867:JI130868 TE130867:TE130868 ADA130867:ADA130868 AMW130867:AMW130868 AWS130867:AWS130868 BGO130867:BGO130868 BQK130867:BQK130868 CAG130867:CAG130868 CKC130867:CKC130868 CTY130867:CTY130868 DDU130867:DDU130868 DNQ130867:DNQ130868 DXM130867:DXM130868 EHI130867:EHI130868 ERE130867:ERE130868 FBA130867:FBA130868 FKW130867:FKW130868 FUS130867:FUS130868 GEO130867:GEO130868 GOK130867:GOK130868 GYG130867:GYG130868 HIC130867:HIC130868 HRY130867:HRY130868 IBU130867:IBU130868 ILQ130867:ILQ130868 IVM130867:IVM130868 JFI130867:JFI130868 JPE130867:JPE130868 JZA130867:JZA130868 KIW130867:KIW130868 KSS130867:KSS130868 LCO130867:LCO130868 LMK130867:LMK130868 LWG130867:LWG130868 MGC130867:MGC130868 MPY130867:MPY130868 MZU130867:MZU130868 NJQ130867:NJQ130868 NTM130867:NTM130868 ODI130867:ODI130868 ONE130867:ONE130868 OXA130867:OXA130868 PGW130867:PGW130868 PQS130867:PQS130868 QAO130867:QAO130868 QKK130867:QKK130868 QUG130867:QUG130868 REC130867:REC130868 RNY130867:RNY130868 RXU130867:RXU130868 SHQ130867:SHQ130868 SRM130867:SRM130868 TBI130867:TBI130868 TLE130867:TLE130868 TVA130867:TVA130868 UEW130867:UEW130868 UOS130867:UOS130868 UYO130867:UYO130868 VIK130867:VIK130868 VSG130867:VSG130868 WCC130867:WCC130868 WLY130867:WLY130868 WVU130867:WVU130868 T196403:T196404 JI196403:JI196404 TE196403:TE196404 ADA196403:ADA196404 AMW196403:AMW196404 AWS196403:AWS196404 BGO196403:BGO196404 BQK196403:BQK196404 CAG196403:CAG196404 CKC196403:CKC196404 CTY196403:CTY196404 DDU196403:DDU196404 DNQ196403:DNQ196404 DXM196403:DXM196404 EHI196403:EHI196404 ERE196403:ERE196404 FBA196403:FBA196404 FKW196403:FKW196404 FUS196403:FUS196404 GEO196403:GEO196404 GOK196403:GOK196404 GYG196403:GYG196404 HIC196403:HIC196404 HRY196403:HRY196404 IBU196403:IBU196404 ILQ196403:ILQ196404 IVM196403:IVM196404 JFI196403:JFI196404 JPE196403:JPE196404 JZA196403:JZA196404 KIW196403:KIW196404 KSS196403:KSS196404 LCO196403:LCO196404 LMK196403:LMK196404 LWG196403:LWG196404 MGC196403:MGC196404 MPY196403:MPY196404 MZU196403:MZU196404 NJQ196403:NJQ196404 NTM196403:NTM196404 ODI196403:ODI196404 ONE196403:ONE196404 OXA196403:OXA196404 PGW196403:PGW196404 PQS196403:PQS196404 QAO196403:QAO196404 QKK196403:QKK196404 QUG196403:QUG196404 REC196403:REC196404 RNY196403:RNY196404 RXU196403:RXU196404 SHQ196403:SHQ196404 SRM196403:SRM196404 TBI196403:TBI196404 TLE196403:TLE196404 TVA196403:TVA196404 UEW196403:UEW196404 UOS196403:UOS196404 UYO196403:UYO196404 VIK196403:VIK196404 VSG196403:VSG196404 WCC196403:WCC196404 WLY196403:WLY196404 WVU196403:WVU196404 T261939:T261940 JI261939:JI261940 TE261939:TE261940 ADA261939:ADA261940 AMW261939:AMW261940 AWS261939:AWS261940 BGO261939:BGO261940 BQK261939:BQK261940 CAG261939:CAG261940 CKC261939:CKC261940 CTY261939:CTY261940 DDU261939:DDU261940 DNQ261939:DNQ261940 DXM261939:DXM261940 EHI261939:EHI261940 ERE261939:ERE261940 FBA261939:FBA261940 FKW261939:FKW261940 FUS261939:FUS261940 GEO261939:GEO261940 GOK261939:GOK261940 GYG261939:GYG261940 HIC261939:HIC261940 HRY261939:HRY261940 IBU261939:IBU261940 ILQ261939:ILQ261940 IVM261939:IVM261940 JFI261939:JFI261940 JPE261939:JPE261940 JZA261939:JZA261940 KIW261939:KIW261940 KSS261939:KSS261940 LCO261939:LCO261940 LMK261939:LMK261940 LWG261939:LWG261940 MGC261939:MGC261940 MPY261939:MPY261940 MZU261939:MZU261940 NJQ261939:NJQ261940 NTM261939:NTM261940 ODI261939:ODI261940 ONE261939:ONE261940 OXA261939:OXA261940 PGW261939:PGW261940 PQS261939:PQS261940 QAO261939:QAO261940 QKK261939:QKK261940 QUG261939:QUG261940 REC261939:REC261940 RNY261939:RNY261940 RXU261939:RXU261940 SHQ261939:SHQ261940 SRM261939:SRM261940 TBI261939:TBI261940 TLE261939:TLE261940 TVA261939:TVA261940 UEW261939:UEW261940 UOS261939:UOS261940 UYO261939:UYO261940 VIK261939:VIK261940 VSG261939:VSG261940 WCC261939:WCC261940 WLY261939:WLY261940 WVU261939:WVU261940 T327475:T327476 JI327475:JI327476 TE327475:TE327476 ADA327475:ADA327476 AMW327475:AMW327476 AWS327475:AWS327476 BGO327475:BGO327476 BQK327475:BQK327476 CAG327475:CAG327476 CKC327475:CKC327476 CTY327475:CTY327476 DDU327475:DDU327476 DNQ327475:DNQ327476 DXM327475:DXM327476 EHI327475:EHI327476 ERE327475:ERE327476 FBA327475:FBA327476 FKW327475:FKW327476 FUS327475:FUS327476 GEO327475:GEO327476 GOK327475:GOK327476 GYG327475:GYG327476 HIC327475:HIC327476 HRY327475:HRY327476 IBU327475:IBU327476 ILQ327475:ILQ327476 IVM327475:IVM327476 JFI327475:JFI327476 JPE327475:JPE327476 JZA327475:JZA327476 KIW327475:KIW327476 KSS327475:KSS327476 LCO327475:LCO327476 LMK327475:LMK327476 LWG327475:LWG327476 MGC327475:MGC327476 MPY327475:MPY327476 MZU327475:MZU327476 NJQ327475:NJQ327476 NTM327475:NTM327476 ODI327475:ODI327476 ONE327475:ONE327476 OXA327475:OXA327476 PGW327475:PGW327476 PQS327475:PQS327476 QAO327475:QAO327476 QKK327475:QKK327476 QUG327475:QUG327476 REC327475:REC327476 RNY327475:RNY327476 RXU327475:RXU327476 SHQ327475:SHQ327476 SRM327475:SRM327476 TBI327475:TBI327476 TLE327475:TLE327476 TVA327475:TVA327476 UEW327475:UEW327476 UOS327475:UOS327476 UYO327475:UYO327476 VIK327475:VIK327476 VSG327475:VSG327476 WCC327475:WCC327476 WLY327475:WLY327476 WVU327475:WVU327476 T393011:T393012 JI393011:JI393012 TE393011:TE393012 ADA393011:ADA393012 AMW393011:AMW393012 AWS393011:AWS393012 BGO393011:BGO393012 BQK393011:BQK393012 CAG393011:CAG393012 CKC393011:CKC393012 CTY393011:CTY393012 DDU393011:DDU393012 DNQ393011:DNQ393012 DXM393011:DXM393012 EHI393011:EHI393012 ERE393011:ERE393012 FBA393011:FBA393012 FKW393011:FKW393012 FUS393011:FUS393012 GEO393011:GEO393012 GOK393011:GOK393012 GYG393011:GYG393012 HIC393011:HIC393012 HRY393011:HRY393012 IBU393011:IBU393012 ILQ393011:ILQ393012 IVM393011:IVM393012 JFI393011:JFI393012 JPE393011:JPE393012 JZA393011:JZA393012 KIW393011:KIW393012 KSS393011:KSS393012 LCO393011:LCO393012 LMK393011:LMK393012 LWG393011:LWG393012 MGC393011:MGC393012 MPY393011:MPY393012 MZU393011:MZU393012 NJQ393011:NJQ393012 NTM393011:NTM393012 ODI393011:ODI393012 ONE393011:ONE393012 OXA393011:OXA393012 PGW393011:PGW393012 PQS393011:PQS393012 QAO393011:QAO393012 QKK393011:QKK393012 QUG393011:QUG393012 REC393011:REC393012 RNY393011:RNY393012 RXU393011:RXU393012 SHQ393011:SHQ393012 SRM393011:SRM393012 TBI393011:TBI393012 TLE393011:TLE393012 TVA393011:TVA393012 UEW393011:UEW393012 UOS393011:UOS393012 UYO393011:UYO393012 VIK393011:VIK393012 VSG393011:VSG393012 WCC393011:WCC393012 WLY393011:WLY393012 WVU393011:WVU393012 T458547:T458548 JI458547:JI458548 TE458547:TE458548 ADA458547:ADA458548 AMW458547:AMW458548 AWS458547:AWS458548 BGO458547:BGO458548 BQK458547:BQK458548 CAG458547:CAG458548 CKC458547:CKC458548 CTY458547:CTY458548 DDU458547:DDU458548 DNQ458547:DNQ458548 DXM458547:DXM458548 EHI458547:EHI458548 ERE458547:ERE458548 FBA458547:FBA458548 FKW458547:FKW458548 FUS458547:FUS458548 GEO458547:GEO458548 GOK458547:GOK458548 GYG458547:GYG458548 HIC458547:HIC458548 HRY458547:HRY458548 IBU458547:IBU458548 ILQ458547:ILQ458548 IVM458547:IVM458548 JFI458547:JFI458548 JPE458547:JPE458548 JZA458547:JZA458548 KIW458547:KIW458548 KSS458547:KSS458548 LCO458547:LCO458548 LMK458547:LMK458548 LWG458547:LWG458548 MGC458547:MGC458548 MPY458547:MPY458548 MZU458547:MZU458548 NJQ458547:NJQ458548 NTM458547:NTM458548 ODI458547:ODI458548 ONE458547:ONE458548 OXA458547:OXA458548 PGW458547:PGW458548 PQS458547:PQS458548 QAO458547:QAO458548 QKK458547:QKK458548 QUG458547:QUG458548 REC458547:REC458548 RNY458547:RNY458548 RXU458547:RXU458548 SHQ458547:SHQ458548 SRM458547:SRM458548 TBI458547:TBI458548 TLE458547:TLE458548 TVA458547:TVA458548 UEW458547:UEW458548 UOS458547:UOS458548 UYO458547:UYO458548 VIK458547:VIK458548 VSG458547:VSG458548 WCC458547:WCC458548 WLY458547:WLY458548 WVU458547:WVU458548 T524083:T524084 JI524083:JI524084 TE524083:TE524084 ADA524083:ADA524084 AMW524083:AMW524084 AWS524083:AWS524084 BGO524083:BGO524084 BQK524083:BQK524084 CAG524083:CAG524084 CKC524083:CKC524084 CTY524083:CTY524084 DDU524083:DDU524084 DNQ524083:DNQ524084 DXM524083:DXM524084 EHI524083:EHI524084 ERE524083:ERE524084 FBA524083:FBA524084 FKW524083:FKW524084 FUS524083:FUS524084 GEO524083:GEO524084 GOK524083:GOK524084 GYG524083:GYG524084 HIC524083:HIC524084 HRY524083:HRY524084 IBU524083:IBU524084 ILQ524083:ILQ524084 IVM524083:IVM524084 JFI524083:JFI524084 JPE524083:JPE524084 JZA524083:JZA524084 KIW524083:KIW524084 KSS524083:KSS524084 LCO524083:LCO524084 LMK524083:LMK524084 LWG524083:LWG524084 MGC524083:MGC524084 MPY524083:MPY524084 MZU524083:MZU524084 NJQ524083:NJQ524084 NTM524083:NTM524084 ODI524083:ODI524084 ONE524083:ONE524084 OXA524083:OXA524084 PGW524083:PGW524084 PQS524083:PQS524084 QAO524083:QAO524084 QKK524083:QKK524084 QUG524083:QUG524084 REC524083:REC524084 RNY524083:RNY524084 RXU524083:RXU524084 SHQ524083:SHQ524084 SRM524083:SRM524084 TBI524083:TBI524084 TLE524083:TLE524084 TVA524083:TVA524084 UEW524083:UEW524084 UOS524083:UOS524084 UYO524083:UYO524084 VIK524083:VIK524084 VSG524083:VSG524084 WCC524083:WCC524084 WLY524083:WLY524084 WVU524083:WVU524084 T589619:T589620 JI589619:JI589620 TE589619:TE589620 ADA589619:ADA589620 AMW589619:AMW589620 AWS589619:AWS589620 BGO589619:BGO589620 BQK589619:BQK589620 CAG589619:CAG589620 CKC589619:CKC589620 CTY589619:CTY589620 DDU589619:DDU589620 DNQ589619:DNQ589620 DXM589619:DXM589620 EHI589619:EHI589620 ERE589619:ERE589620 FBA589619:FBA589620 FKW589619:FKW589620 FUS589619:FUS589620 GEO589619:GEO589620 GOK589619:GOK589620 GYG589619:GYG589620 HIC589619:HIC589620 HRY589619:HRY589620 IBU589619:IBU589620 ILQ589619:ILQ589620 IVM589619:IVM589620 JFI589619:JFI589620 JPE589619:JPE589620 JZA589619:JZA589620 KIW589619:KIW589620 KSS589619:KSS589620 LCO589619:LCO589620 LMK589619:LMK589620 LWG589619:LWG589620 MGC589619:MGC589620 MPY589619:MPY589620 MZU589619:MZU589620 NJQ589619:NJQ589620 NTM589619:NTM589620 ODI589619:ODI589620 ONE589619:ONE589620 OXA589619:OXA589620 PGW589619:PGW589620 PQS589619:PQS589620 QAO589619:QAO589620 QKK589619:QKK589620 QUG589619:QUG589620 REC589619:REC589620 RNY589619:RNY589620 RXU589619:RXU589620 SHQ589619:SHQ589620 SRM589619:SRM589620 TBI589619:TBI589620 TLE589619:TLE589620 TVA589619:TVA589620 UEW589619:UEW589620 UOS589619:UOS589620 UYO589619:UYO589620 VIK589619:VIK589620 VSG589619:VSG589620 WCC589619:WCC589620 WLY589619:WLY589620 WVU589619:WVU589620 T655155:T655156 JI655155:JI655156 TE655155:TE655156 ADA655155:ADA655156 AMW655155:AMW655156 AWS655155:AWS655156 BGO655155:BGO655156 BQK655155:BQK655156 CAG655155:CAG655156 CKC655155:CKC655156 CTY655155:CTY655156 DDU655155:DDU655156 DNQ655155:DNQ655156 DXM655155:DXM655156 EHI655155:EHI655156 ERE655155:ERE655156 FBA655155:FBA655156 FKW655155:FKW655156 FUS655155:FUS655156 GEO655155:GEO655156 GOK655155:GOK655156 GYG655155:GYG655156 HIC655155:HIC655156 HRY655155:HRY655156 IBU655155:IBU655156 ILQ655155:ILQ655156 IVM655155:IVM655156 JFI655155:JFI655156 JPE655155:JPE655156 JZA655155:JZA655156 KIW655155:KIW655156 KSS655155:KSS655156 LCO655155:LCO655156 LMK655155:LMK655156 LWG655155:LWG655156 MGC655155:MGC655156 MPY655155:MPY655156 MZU655155:MZU655156 NJQ655155:NJQ655156 NTM655155:NTM655156 ODI655155:ODI655156 ONE655155:ONE655156 OXA655155:OXA655156 PGW655155:PGW655156 PQS655155:PQS655156 QAO655155:QAO655156 QKK655155:QKK655156 QUG655155:QUG655156 REC655155:REC655156 RNY655155:RNY655156 RXU655155:RXU655156 SHQ655155:SHQ655156 SRM655155:SRM655156 TBI655155:TBI655156 TLE655155:TLE655156 TVA655155:TVA655156 UEW655155:UEW655156 UOS655155:UOS655156 UYO655155:UYO655156 VIK655155:VIK655156 VSG655155:VSG655156 WCC655155:WCC655156 WLY655155:WLY655156 WVU655155:WVU655156 T720691:T720692 JI720691:JI720692 TE720691:TE720692 ADA720691:ADA720692 AMW720691:AMW720692 AWS720691:AWS720692 BGO720691:BGO720692 BQK720691:BQK720692 CAG720691:CAG720692 CKC720691:CKC720692 CTY720691:CTY720692 DDU720691:DDU720692 DNQ720691:DNQ720692 DXM720691:DXM720692 EHI720691:EHI720692 ERE720691:ERE720692 FBA720691:FBA720692 FKW720691:FKW720692 FUS720691:FUS720692 GEO720691:GEO720692 GOK720691:GOK720692 GYG720691:GYG720692 HIC720691:HIC720692 HRY720691:HRY720692 IBU720691:IBU720692 ILQ720691:ILQ720692 IVM720691:IVM720692 JFI720691:JFI720692 JPE720691:JPE720692 JZA720691:JZA720692 KIW720691:KIW720692 KSS720691:KSS720692 LCO720691:LCO720692 LMK720691:LMK720692 LWG720691:LWG720692 MGC720691:MGC720692 MPY720691:MPY720692 MZU720691:MZU720692 NJQ720691:NJQ720692 NTM720691:NTM720692 ODI720691:ODI720692 ONE720691:ONE720692 OXA720691:OXA720692 PGW720691:PGW720692 PQS720691:PQS720692 QAO720691:QAO720692 QKK720691:QKK720692 QUG720691:QUG720692 REC720691:REC720692 RNY720691:RNY720692 RXU720691:RXU720692 SHQ720691:SHQ720692 SRM720691:SRM720692 TBI720691:TBI720692 TLE720691:TLE720692 TVA720691:TVA720692 UEW720691:UEW720692 UOS720691:UOS720692 UYO720691:UYO720692 VIK720691:VIK720692 VSG720691:VSG720692 WCC720691:WCC720692 WLY720691:WLY720692 WVU720691:WVU720692 T786227:T786228 JI786227:JI786228 TE786227:TE786228 ADA786227:ADA786228 AMW786227:AMW786228 AWS786227:AWS786228 BGO786227:BGO786228 BQK786227:BQK786228 CAG786227:CAG786228 CKC786227:CKC786228 CTY786227:CTY786228 DDU786227:DDU786228 DNQ786227:DNQ786228 DXM786227:DXM786228 EHI786227:EHI786228 ERE786227:ERE786228 FBA786227:FBA786228 FKW786227:FKW786228 FUS786227:FUS786228 GEO786227:GEO786228 GOK786227:GOK786228 GYG786227:GYG786228 HIC786227:HIC786228 HRY786227:HRY786228 IBU786227:IBU786228 ILQ786227:ILQ786228 IVM786227:IVM786228 JFI786227:JFI786228 JPE786227:JPE786228 JZA786227:JZA786228 KIW786227:KIW786228 KSS786227:KSS786228 LCO786227:LCO786228 LMK786227:LMK786228 LWG786227:LWG786228 MGC786227:MGC786228 MPY786227:MPY786228 MZU786227:MZU786228 NJQ786227:NJQ786228 NTM786227:NTM786228 ODI786227:ODI786228 ONE786227:ONE786228 OXA786227:OXA786228 PGW786227:PGW786228 PQS786227:PQS786228 QAO786227:QAO786228 QKK786227:QKK786228 QUG786227:QUG786228 REC786227:REC786228 RNY786227:RNY786228 RXU786227:RXU786228 SHQ786227:SHQ786228 SRM786227:SRM786228 TBI786227:TBI786228 TLE786227:TLE786228 TVA786227:TVA786228 UEW786227:UEW786228 UOS786227:UOS786228 UYO786227:UYO786228 VIK786227:VIK786228 VSG786227:VSG786228 WCC786227:WCC786228 WLY786227:WLY786228 WVU786227:WVU786228 T851763:T851764 JI851763:JI851764 TE851763:TE851764 ADA851763:ADA851764 AMW851763:AMW851764 AWS851763:AWS851764 BGO851763:BGO851764 BQK851763:BQK851764 CAG851763:CAG851764 CKC851763:CKC851764 CTY851763:CTY851764 DDU851763:DDU851764 DNQ851763:DNQ851764 DXM851763:DXM851764 EHI851763:EHI851764 ERE851763:ERE851764 FBA851763:FBA851764 FKW851763:FKW851764 FUS851763:FUS851764 GEO851763:GEO851764 GOK851763:GOK851764 GYG851763:GYG851764 HIC851763:HIC851764 HRY851763:HRY851764 IBU851763:IBU851764 ILQ851763:ILQ851764 IVM851763:IVM851764 JFI851763:JFI851764 JPE851763:JPE851764 JZA851763:JZA851764 KIW851763:KIW851764 KSS851763:KSS851764 LCO851763:LCO851764 LMK851763:LMK851764 LWG851763:LWG851764 MGC851763:MGC851764 MPY851763:MPY851764 MZU851763:MZU851764 NJQ851763:NJQ851764 NTM851763:NTM851764 ODI851763:ODI851764 ONE851763:ONE851764 OXA851763:OXA851764 PGW851763:PGW851764 PQS851763:PQS851764 QAO851763:QAO851764 QKK851763:QKK851764 QUG851763:QUG851764 REC851763:REC851764 RNY851763:RNY851764 RXU851763:RXU851764 SHQ851763:SHQ851764 SRM851763:SRM851764 TBI851763:TBI851764 TLE851763:TLE851764 TVA851763:TVA851764 UEW851763:UEW851764 UOS851763:UOS851764 UYO851763:UYO851764 VIK851763:VIK851764 VSG851763:VSG851764 WCC851763:WCC851764 WLY851763:WLY851764 WVU851763:WVU851764 T917299:T917300 JI917299:JI917300 TE917299:TE917300 ADA917299:ADA917300 AMW917299:AMW917300 AWS917299:AWS917300 BGO917299:BGO917300 BQK917299:BQK917300 CAG917299:CAG917300 CKC917299:CKC917300 CTY917299:CTY917300 DDU917299:DDU917300 DNQ917299:DNQ917300 DXM917299:DXM917300 EHI917299:EHI917300 ERE917299:ERE917300 FBA917299:FBA917300 FKW917299:FKW917300 FUS917299:FUS917300 GEO917299:GEO917300 GOK917299:GOK917300 GYG917299:GYG917300 HIC917299:HIC917300 HRY917299:HRY917300 IBU917299:IBU917300 ILQ917299:ILQ917300 IVM917299:IVM917300 JFI917299:JFI917300 JPE917299:JPE917300 JZA917299:JZA917300 KIW917299:KIW917300 KSS917299:KSS917300 LCO917299:LCO917300 LMK917299:LMK917300 LWG917299:LWG917300 MGC917299:MGC917300 MPY917299:MPY917300 MZU917299:MZU917300 NJQ917299:NJQ917300 NTM917299:NTM917300 ODI917299:ODI917300 ONE917299:ONE917300 OXA917299:OXA917300 PGW917299:PGW917300 PQS917299:PQS917300 QAO917299:QAO917300 QKK917299:QKK917300 QUG917299:QUG917300 REC917299:REC917300 RNY917299:RNY917300 RXU917299:RXU917300 SHQ917299:SHQ917300 SRM917299:SRM917300 TBI917299:TBI917300 TLE917299:TLE917300 TVA917299:TVA917300 UEW917299:UEW917300 UOS917299:UOS917300 UYO917299:UYO917300 VIK917299:VIK917300 VSG917299:VSG917300 WCC917299:WCC917300 WLY917299:WLY917300 WVU917299:WVU917300 T982835:T982836 JI982835:JI982836 TE982835:TE982836 ADA982835:ADA982836 AMW982835:AMW982836 AWS982835:AWS982836 BGO982835:BGO982836 BQK982835:BQK982836 CAG982835:CAG982836 CKC982835:CKC982836 CTY982835:CTY982836 DDU982835:DDU982836 DNQ982835:DNQ982836 DXM982835:DXM982836 EHI982835:EHI982836 ERE982835:ERE982836 FBA982835:FBA982836 FKW982835:FKW982836 FUS982835:FUS982836 GEO982835:GEO982836 GOK982835:GOK982836 GYG982835:GYG982836 HIC982835:HIC982836 HRY982835:HRY982836 IBU982835:IBU982836 ILQ982835:ILQ982836 IVM982835:IVM982836 JFI982835:JFI982836 JPE982835:JPE982836 JZA982835:JZA982836 KIW982835:KIW982836 KSS982835:KSS982836 LCO982835:LCO982836 LMK982835:LMK982836 LWG982835:LWG982836 MGC982835:MGC982836 MPY982835:MPY982836 MZU982835:MZU982836 NJQ982835:NJQ982836 NTM982835:NTM982836 ODI982835:ODI982836 ONE982835:ONE982836 OXA982835:OXA982836 PGW982835:PGW982836 PQS982835:PQS982836 QAO982835:QAO982836 QKK982835:QKK982836 QUG982835:QUG982836 REC982835:REC982836 RNY982835:RNY982836 RXU982835:RXU982836 SHQ982835:SHQ982836 SRM982835:SRM982836 TBI982835:TBI982836 TLE982835:TLE982836 TVA982835:TVA982836 UEW982835:UEW982836 UOS982835:UOS982836 UYO982835:UYO982836 VIK982835:VIK982836 VSG982835:VSG982836 WCC982835:WCC982836 WLY982835:WLY982836 WVU982835:WVU982836">
      <formula1>год</formula1>
    </dataValidation>
    <dataValidation type="list" allowBlank="1" showInputMessage="1" showErrorMessage="1" sqref="Q22 JF22 TB22 ACX22 AMT22 AWP22 BGL22 BQH22 CAD22 CJZ22 CTV22 DDR22 DNN22 DXJ22 EHF22 ERB22 FAX22 FKT22 FUP22 GEL22 GOH22 GYD22 HHZ22 HRV22 IBR22 ILN22 IVJ22 JFF22 JPB22 JYX22 KIT22 KSP22 LCL22 LMH22 LWD22 MFZ22 MPV22 MZR22 NJN22 NTJ22 ODF22 ONB22 OWX22 PGT22 PQP22 QAL22 QKH22 QUD22 RDZ22 RNV22 RXR22 SHN22 SRJ22 TBF22 TLB22 TUX22 UET22 UOP22 UYL22 VIH22 VSD22 WBZ22 WLV22 WVR22 Q65332 JF65332 TB65332 ACX65332 AMT65332 AWP65332 BGL65332 BQH65332 CAD65332 CJZ65332 CTV65332 DDR65332 DNN65332 DXJ65332 EHF65332 ERB65332 FAX65332 FKT65332 FUP65332 GEL65332 GOH65332 GYD65332 HHZ65332 HRV65332 IBR65332 ILN65332 IVJ65332 JFF65332 JPB65332 JYX65332 KIT65332 KSP65332 LCL65332 LMH65332 LWD65332 MFZ65332 MPV65332 MZR65332 NJN65332 NTJ65332 ODF65332 ONB65332 OWX65332 PGT65332 PQP65332 QAL65332 QKH65332 QUD65332 RDZ65332 RNV65332 RXR65332 SHN65332 SRJ65332 TBF65332 TLB65332 TUX65332 UET65332 UOP65332 UYL65332 VIH65332 VSD65332 WBZ65332 WLV65332 WVR65332 Q130868 JF130868 TB130868 ACX130868 AMT130868 AWP130868 BGL130868 BQH130868 CAD130868 CJZ130868 CTV130868 DDR130868 DNN130868 DXJ130868 EHF130868 ERB130868 FAX130868 FKT130868 FUP130868 GEL130868 GOH130868 GYD130868 HHZ130868 HRV130868 IBR130868 ILN130868 IVJ130868 JFF130868 JPB130868 JYX130868 KIT130868 KSP130868 LCL130868 LMH130868 LWD130868 MFZ130868 MPV130868 MZR130868 NJN130868 NTJ130868 ODF130868 ONB130868 OWX130868 PGT130868 PQP130868 QAL130868 QKH130868 QUD130868 RDZ130868 RNV130868 RXR130868 SHN130868 SRJ130868 TBF130868 TLB130868 TUX130868 UET130868 UOP130868 UYL130868 VIH130868 VSD130868 WBZ130868 WLV130868 WVR130868 Q196404 JF196404 TB196404 ACX196404 AMT196404 AWP196404 BGL196404 BQH196404 CAD196404 CJZ196404 CTV196404 DDR196404 DNN196404 DXJ196404 EHF196404 ERB196404 FAX196404 FKT196404 FUP196404 GEL196404 GOH196404 GYD196404 HHZ196404 HRV196404 IBR196404 ILN196404 IVJ196404 JFF196404 JPB196404 JYX196404 KIT196404 KSP196404 LCL196404 LMH196404 LWD196404 MFZ196404 MPV196404 MZR196404 NJN196404 NTJ196404 ODF196404 ONB196404 OWX196404 PGT196404 PQP196404 QAL196404 QKH196404 QUD196404 RDZ196404 RNV196404 RXR196404 SHN196404 SRJ196404 TBF196404 TLB196404 TUX196404 UET196404 UOP196404 UYL196404 VIH196404 VSD196404 WBZ196404 WLV196404 WVR196404 Q261940 JF261940 TB261940 ACX261940 AMT261940 AWP261940 BGL261940 BQH261940 CAD261940 CJZ261940 CTV261940 DDR261940 DNN261940 DXJ261940 EHF261940 ERB261940 FAX261940 FKT261940 FUP261940 GEL261940 GOH261940 GYD261940 HHZ261940 HRV261940 IBR261940 ILN261940 IVJ261940 JFF261940 JPB261940 JYX261940 KIT261940 KSP261940 LCL261940 LMH261940 LWD261940 MFZ261940 MPV261940 MZR261940 NJN261940 NTJ261940 ODF261940 ONB261940 OWX261940 PGT261940 PQP261940 QAL261940 QKH261940 QUD261940 RDZ261940 RNV261940 RXR261940 SHN261940 SRJ261940 TBF261940 TLB261940 TUX261940 UET261940 UOP261940 UYL261940 VIH261940 VSD261940 WBZ261940 WLV261940 WVR261940 Q327476 JF327476 TB327476 ACX327476 AMT327476 AWP327476 BGL327476 BQH327476 CAD327476 CJZ327476 CTV327476 DDR327476 DNN327476 DXJ327476 EHF327476 ERB327476 FAX327476 FKT327476 FUP327476 GEL327476 GOH327476 GYD327476 HHZ327476 HRV327476 IBR327476 ILN327476 IVJ327476 JFF327476 JPB327476 JYX327476 KIT327476 KSP327476 LCL327476 LMH327476 LWD327476 MFZ327476 MPV327476 MZR327476 NJN327476 NTJ327476 ODF327476 ONB327476 OWX327476 PGT327476 PQP327476 QAL327476 QKH327476 QUD327476 RDZ327476 RNV327476 RXR327476 SHN327476 SRJ327476 TBF327476 TLB327476 TUX327476 UET327476 UOP327476 UYL327476 VIH327476 VSD327476 WBZ327476 WLV327476 WVR327476 Q393012 JF393012 TB393012 ACX393012 AMT393012 AWP393012 BGL393012 BQH393012 CAD393012 CJZ393012 CTV393012 DDR393012 DNN393012 DXJ393012 EHF393012 ERB393012 FAX393012 FKT393012 FUP393012 GEL393012 GOH393012 GYD393012 HHZ393012 HRV393012 IBR393012 ILN393012 IVJ393012 JFF393012 JPB393012 JYX393012 KIT393012 KSP393012 LCL393012 LMH393012 LWD393012 MFZ393012 MPV393012 MZR393012 NJN393012 NTJ393012 ODF393012 ONB393012 OWX393012 PGT393012 PQP393012 QAL393012 QKH393012 QUD393012 RDZ393012 RNV393012 RXR393012 SHN393012 SRJ393012 TBF393012 TLB393012 TUX393012 UET393012 UOP393012 UYL393012 VIH393012 VSD393012 WBZ393012 WLV393012 WVR393012 Q458548 JF458548 TB458548 ACX458548 AMT458548 AWP458548 BGL458548 BQH458548 CAD458548 CJZ458548 CTV458548 DDR458548 DNN458548 DXJ458548 EHF458548 ERB458548 FAX458548 FKT458548 FUP458548 GEL458548 GOH458548 GYD458548 HHZ458548 HRV458548 IBR458548 ILN458548 IVJ458548 JFF458548 JPB458548 JYX458548 KIT458548 KSP458548 LCL458548 LMH458548 LWD458548 MFZ458548 MPV458548 MZR458548 NJN458548 NTJ458548 ODF458548 ONB458548 OWX458548 PGT458548 PQP458548 QAL458548 QKH458548 QUD458548 RDZ458548 RNV458548 RXR458548 SHN458548 SRJ458548 TBF458548 TLB458548 TUX458548 UET458548 UOP458548 UYL458548 VIH458548 VSD458548 WBZ458548 WLV458548 WVR458548 Q524084 JF524084 TB524084 ACX524084 AMT524084 AWP524084 BGL524084 BQH524084 CAD524084 CJZ524084 CTV524084 DDR524084 DNN524084 DXJ524084 EHF524084 ERB524084 FAX524084 FKT524084 FUP524084 GEL524084 GOH524084 GYD524084 HHZ524084 HRV524084 IBR524084 ILN524084 IVJ524084 JFF524084 JPB524084 JYX524084 KIT524084 KSP524084 LCL524084 LMH524084 LWD524084 MFZ524084 MPV524084 MZR524084 NJN524084 NTJ524084 ODF524084 ONB524084 OWX524084 PGT524084 PQP524084 QAL524084 QKH524084 QUD524084 RDZ524084 RNV524084 RXR524084 SHN524084 SRJ524084 TBF524084 TLB524084 TUX524084 UET524084 UOP524084 UYL524084 VIH524084 VSD524084 WBZ524084 WLV524084 WVR524084 Q589620 JF589620 TB589620 ACX589620 AMT589620 AWP589620 BGL589620 BQH589620 CAD589620 CJZ589620 CTV589620 DDR589620 DNN589620 DXJ589620 EHF589620 ERB589620 FAX589620 FKT589620 FUP589620 GEL589620 GOH589620 GYD589620 HHZ589620 HRV589620 IBR589620 ILN589620 IVJ589620 JFF589620 JPB589620 JYX589620 KIT589620 KSP589620 LCL589620 LMH589620 LWD589620 MFZ589620 MPV589620 MZR589620 NJN589620 NTJ589620 ODF589620 ONB589620 OWX589620 PGT589620 PQP589620 QAL589620 QKH589620 QUD589620 RDZ589620 RNV589620 RXR589620 SHN589620 SRJ589620 TBF589620 TLB589620 TUX589620 UET589620 UOP589620 UYL589620 VIH589620 VSD589620 WBZ589620 WLV589620 WVR589620 Q655156 JF655156 TB655156 ACX655156 AMT655156 AWP655156 BGL655156 BQH655156 CAD655156 CJZ655156 CTV655156 DDR655156 DNN655156 DXJ655156 EHF655156 ERB655156 FAX655156 FKT655156 FUP655156 GEL655156 GOH655156 GYD655156 HHZ655156 HRV655156 IBR655156 ILN655156 IVJ655156 JFF655156 JPB655156 JYX655156 KIT655156 KSP655156 LCL655156 LMH655156 LWD655156 MFZ655156 MPV655156 MZR655156 NJN655156 NTJ655156 ODF655156 ONB655156 OWX655156 PGT655156 PQP655156 QAL655156 QKH655156 QUD655156 RDZ655156 RNV655156 RXR655156 SHN655156 SRJ655156 TBF655156 TLB655156 TUX655156 UET655156 UOP655156 UYL655156 VIH655156 VSD655156 WBZ655156 WLV655156 WVR655156 Q720692 JF720692 TB720692 ACX720692 AMT720692 AWP720692 BGL720692 BQH720692 CAD720692 CJZ720692 CTV720692 DDR720692 DNN720692 DXJ720692 EHF720692 ERB720692 FAX720692 FKT720692 FUP720692 GEL720692 GOH720692 GYD720692 HHZ720692 HRV720692 IBR720692 ILN720692 IVJ720692 JFF720692 JPB720692 JYX720692 KIT720692 KSP720692 LCL720692 LMH720692 LWD720692 MFZ720692 MPV720692 MZR720692 NJN720692 NTJ720692 ODF720692 ONB720692 OWX720692 PGT720692 PQP720692 QAL720692 QKH720692 QUD720692 RDZ720692 RNV720692 RXR720692 SHN720692 SRJ720692 TBF720692 TLB720692 TUX720692 UET720692 UOP720692 UYL720692 VIH720692 VSD720692 WBZ720692 WLV720692 WVR720692 Q786228 JF786228 TB786228 ACX786228 AMT786228 AWP786228 BGL786228 BQH786228 CAD786228 CJZ786228 CTV786228 DDR786228 DNN786228 DXJ786228 EHF786228 ERB786228 FAX786228 FKT786228 FUP786228 GEL786228 GOH786228 GYD786228 HHZ786228 HRV786228 IBR786228 ILN786228 IVJ786228 JFF786228 JPB786228 JYX786228 KIT786228 KSP786228 LCL786228 LMH786228 LWD786228 MFZ786228 MPV786228 MZR786228 NJN786228 NTJ786228 ODF786228 ONB786228 OWX786228 PGT786228 PQP786228 QAL786228 QKH786228 QUD786228 RDZ786228 RNV786228 RXR786228 SHN786228 SRJ786228 TBF786228 TLB786228 TUX786228 UET786228 UOP786228 UYL786228 VIH786228 VSD786228 WBZ786228 WLV786228 WVR786228 Q851764 JF851764 TB851764 ACX851764 AMT851764 AWP851764 BGL851764 BQH851764 CAD851764 CJZ851764 CTV851764 DDR851764 DNN851764 DXJ851764 EHF851764 ERB851764 FAX851764 FKT851764 FUP851764 GEL851764 GOH851764 GYD851764 HHZ851764 HRV851764 IBR851764 ILN851764 IVJ851764 JFF851764 JPB851764 JYX851764 KIT851764 KSP851764 LCL851764 LMH851764 LWD851764 MFZ851764 MPV851764 MZR851764 NJN851764 NTJ851764 ODF851764 ONB851764 OWX851764 PGT851764 PQP851764 QAL851764 QKH851764 QUD851764 RDZ851764 RNV851764 RXR851764 SHN851764 SRJ851764 TBF851764 TLB851764 TUX851764 UET851764 UOP851764 UYL851764 VIH851764 VSD851764 WBZ851764 WLV851764 WVR851764 Q917300 JF917300 TB917300 ACX917300 AMT917300 AWP917300 BGL917300 BQH917300 CAD917300 CJZ917300 CTV917300 DDR917300 DNN917300 DXJ917300 EHF917300 ERB917300 FAX917300 FKT917300 FUP917300 GEL917300 GOH917300 GYD917300 HHZ917300 HRV917300 IBR917300 ILN917300 IVJ917300 JFF917300 JPB917300 JYX917300 KIT917300 KSP917300 LCL917300 LMH917300 LWD917300 MFZ917300 MPV917300 MZR917300 NJN917300 NTJ917300 ODF917300 ONB917300 OWX917300 PGT917300 PQP917300 QAL917300 QKH917300 QUD917300 RDZ917300 RNV917300 RXR917300 SHN917300 SRJ917300 TBF917300 TLB917300 TUX917300 UET917300 UOP917300 UYL917300 VIH917300 VSD917300 WBZ917300 WLV917300 WVR917300 Q982836 JF982836 TB982836 ACX982836 AMT982836 AWP982836 BGL982836 BQH982836 CAD982836 CJZ982836 CTV982836 DDR982836 DNN982836 DXJ982836 EHF982836 ERB982836 FAX982836 FKT982836 FUP982836 GEL982836 GOH982836 GYD982836 HHZ982836 HRV982836 IBR982836 ILN982836 IVJ982836 JFF982836 JPB982836 JYX982836 KIT982836 KSP982836 LCL982836 LMH982836 LWD982836 MFZ982836 MPV982836 MZR982836 NJN982836 NTJ982836 ODF982836 ONB982836 OWX982836 PGT982836 PQP982836 QAL982836 QKH982836 QUD982836 RDZ982836 RNV982836 RXR982836 SHN982836 SRJ982836 TBF982836 TLB982836 TUX982836 UET982836 UOP982836 UYL982836 VIH982836 VSD982836 WBZ982836 WLV982836 WVR982836">
      <formula1>мес</formula1>
    </dataValidation>
    <dataValidation type="list" allowBlank="1" showInputMessage="1" showErrorMessage="1" sqref="WVR982835:WVT982835 AE65326 JT65326 TP65326 ADL65326 ANH65326 AXD65326 BGZ65326 BQV65326 CAR65326 CKN65326 CUJ65326 DEF65326 DOB65326 DXX65326 EHT65326 ERP65326 FBL65326 FLH65326 FVD65326 GEZ65326 GOV65326 GYR65326 HIN65326 HSJ65326 ICF65326 IMB65326 IVX65326 JFT65326 JPP65326 JZL65326 KJH65326 KTD65326 LCZ65326 LMV65326 LWR65326 MGN65326 MQJ65326 NAF65326 NKB65326 NTX65326 ODT65326 ONP65326 OXL65326 PHH65326 PRD65326 QAZ65326 QKV65326 QUR65326 REN65326 ROJ65326 RYF65326 SIB65326 SRX65326 TBT65326 TLP65326 TVL65326 UFH65326 UPD65326 UYZ65326 VIV65326 VSR65326 WCN65326 WMJ65326 WWF65326 AE130862 JT130862 TP130862 ADL130862 ANH130862 AXD130862 BGZ130862 BQV130862 CAR130862 CKN130862 CUJ130862 DEF130862 DOB130862 DXX130862 EHT130862 ERP130862 FBL130862 FLH130862 FVD130862 GEZ130862 GOV130862 GYR130862 HIN130862 HSJ130862 ICF130862 IMB130862 IVX130862 JFT130862 JPP130862 JZL130862 KJH130862 KTD130862 LCZ130862 LMV130862 LWR130862 MGN130862 MQJ130862 NAF130862 NKB130862 NTX130862 ODT130862 ONP130862 OXL130862 PHH130862 PRD130862 QAZ130862 QKV130862 QUR130862 REN130862 ROJ130862 RYF130862 SIB130862 SRX130862 TBT130862 TLP130862 TVL130862 UFH130862 UPD130862 UYZ130862 VIV130862 VSR130862 WCN130862 WMJ130862 WWF130862 AE196398 JT196398 TP196398 ADL196398 ANH196398 AXD196398 BGZ196398 BQV196398 CAR196398 CKN196398 CUJ196398 DEF196398 DOB196398 DXX196398 EHT196398 ERP196398 FBL196398 FLH196398 FVD196398 GEZ196398 GOV196398 GYR196398 HIN196398 HSJ196398 ICF196398 IMB196398 IVX196398 JFT196398 JPP196398 JZL196398 KJH196398 KTD196398 LCZ196398 LMV196398 LWR196398 MGN196398 MQJ196398 NAF196398 NKB196398 NTX196398 ODT196398 ONP196398 OXL196398 PHH196398 PRD196398 QAZ196398 QKV196398 QUR196398 REN196398 ROJ196398 RYF196398 SIB196398 SRX196398 TBT196398 TLP196398 TVL196398 UFH196398 UPD196398 UYZ196398 VIV196398 VSR196398 WCN196398 WMJ196398 WWF196398 AE261934 JT261934 TP261934 ADL261934 ANH261934 AXD261934 BGZ261934 BQV261934 CAR261934 CKN261934 CUJ261934 DEF261934 DOB261934 DXX261934 EHT261934 ERP261934 FBL261934 FLH261934 FVD261934 GEZ261934 GOV261934 GYR261934 HIN261934 HSJ261934 ICF261934 IMB261934 IVX261934 JFT261934 JPP261934 JZL261934 KJH261934 KTD261934 LCZ261934 LMV261934 LWR261934 MGN261934 MQJ261934 NAF261934 NKB261934 NTX261934 ODT261934 ONP261934 OXL261934 PHH261934 PRD261934 QAZ261934 QKV261934 QUR261934 REN261934 ROJ261934 RYF261934 SIB261934 SRX261934 TBT261934 TLP261934 TVL261934 UFH261934 UPD261934 UYZ261934 VIV261934 VSR261934 WCN261934 WMJ261934 WWF261934 AE327470 JT327470 TP327470 ADL327470 ANH327470 AXD327470 BGZ327470 BQV327470 CAR327470 CKN327470 CUJ327470 DEF327470 DOB327470 DXX327470 EHT327470 ERP327470 FBL327470 FLH327470 FVD327470 GEZ327470 GOV327470 GYR327470 HIN327470 HSJ327470 ICF327470 IMB327470 IVX327470 JFT327470 JPP327470 JZL327470 KJH327470 KTD327470 LCZ327470 LMV327470 LWR327470 MGN327470 MQJ327470 NAF327470 NKB327470 NTX327470 ODT327470 ONP327470 OXL327470 PHH327470 PRD327470 QAZ327470 QKV327470 QUR327470 REN327470 ROJ327470 RYF327470 SIB327470 SRX327470 TBT327470 TLP327470 TVL327470 UFH327470 UPD327470 UYZ327470 VIV327470 VSR327470 WCN327470 WMJ327470 WWF327470 AE393006 JT393006 TP393006 ADL393006 ANH393006 AXD393006 BGZ393006 BQV393006 CAR393006 CKN393006 CUJ393006 DEF393006 DOB393006 DXX393006 EHT393006 ERP393006 FBL393006 FLH393006 FVD393006 GEZ393006 GOV393006 GYR393006 HIN393006 HSJ393006 ICF393006 IMB393006 IVX393006 JFT393006 JPP393006 JZL393006 KJH393006 KTD393006 LCZ393006 LMV393006 LWR393006 MGN393006 MQJ393006 NAF393006 NKB393006 NTX393006 ODT393006 ONP393006 OXL393006 PHH393006 PRD393006 QAZ393006 QKV393006 QUR393006 REN393006 ROJ393006 RYF393006 SIB393006 SRX393006 TBT393006 TLP393006 TVL393006 UFH393006 UPD393006 UYZ393006 VIV393006 VSR393006 WCN393006 WMJ393006 WWF393006 AE458542 JT458542 TP458542 ADL458542 ANH458542 AXD458542 BGZ458542 BQV458542 CAR458542 CKN458542 CUJ458542 DEF458542 DOB458542 DXX458542 EHT458542 ERP458542 FBL458542 FLH458542 FVD458542 GEZ458542 GOV458542 GYR458542 HIN458542 HSJ458542 ICF458542 IMB458542 IVX458542 JFT458542 JPP458542 JZL458542 KJH458542 KTD458542 LCZ458542 LMV458542 LWR458542 MGN458542 MQJ458542 NAF458542 NKB458542 NTX458542 ODT458542 ONP458542 OXL458542 PHH458542 PRD458542 QAZ458542 QKV458542 QUR458542 REN458542 ROJ458542 RYF458542 SIB458542 SRX458542 TBT458542 TLP458542 TVL458542 UFH458542 UPD458542 UYZ458542 VIV458542 VSR458542 WCN458542 WMJ458542 WWF458542 AE524078 JT524078 TP524078 ADL524078 ANH524078 AXD524078 BGZ524078 BQV524078 CAR524078 CKN524078 CUJ524078 DEF524078 DOB524078 DXX524078 EHT524078 ERP524078 FBL524078 FLH524078 FVD524078 GEZ524078 GOV524078 GYR524078 HIN524078 HSJ524078 ICF524078 IMB524078 IVX524078 JFT524078 JPP524078 JZL524078 KJH524078 KTD524078 LCZ524078 LMV524078 LWR524078 MGN524078 MQJ524078 NAF524078 NKB524078 NTX524078 ODT524078 ONP524078 OXL524078 PHH524078 PRD524078 QAZ524078 QKV524078 QUR524078 REN524078 ROJ524078 RYF524078 SIB524078 SRX524078 TBT524078 TLP524078 TVL524078 UFH524078 UPD524078 UYZ524078 VIV524078 VSR524078 WCN524078 WMJ524078 WWF524078 AE589614 JT589614 TP589614 ADL589614 ANH589614 AXD589614 BGZ589614 BQV589614 CAR589614 CKN589614 CUJ589614 DEF589614 DOB589614 DXX589614 EHT589614 ERP589614 FBL589614 FLH589614 FVD589614 GEZ589614 GOV589614 GYR589614 HIN589614 HSJ589614 ICF589614 IMB589614 IVX589614 JFT589614 JPP589614 JZL589614 KJH589614 KTD589614 LCZ589614 LMV589614 LWR589614 MGN589614 MQJ589614 NAF589614 NKB589614 NTX589614 ODT589614 ONP589614 OXL589614 PHH589614 PRD589614 QAZ589614 QKV589614 QUR589614 REN589614 ROJ589614 RYF589614 SIB589614 SRX589614 TBT589614 TLP589614 TVL589614 UFH589614 UPD589614 UYZ589614 VIV589614 VSR589614 WCN589614 WMJ589614 WWF589614 AE655150 JT655150 TP655150 ADL655150 ANH655150 AXD655150 BGZ655150 BQV655150 CAR655150 CKN655150 CUJ655150 DEF655150 DOB655150 DXX655150 EHT655150 ERP655150 FBL655150 FLH655150 FVD655150 GEZ655150 GOV655150 GYR655150 HIN655150 HSJ655150 ICF655150 IMB655150 IVX655150 JFT655150 JPP655150 JZL655150 KJH655150 KTD655150 LCZ655150 LMV655150 LWR655150 MGN655150 MQJ655150 NAF655150 NKB655150 NTX655150 ODT655150 ONP655150 OXL655150 PHH655150 PRD655150 QAZ655150 QKV655150 QUR655150 REN655150 ROJ655150 RYF655150 SIB655150 SRX655150 TBT655150 TLP655150 TVL655150 UFH655150 UPD655150 UYZ655150 VIV655150 VSR655150 WCN655150 WMJ655150 WWF655150 AE720686 JT720686 TP720686 ADL720686 ANH720686 AXD720686 BGZ720686 BQV720686 CAR720686 CKN720686 CUJ720686 DEF720686 DOB720686 DXX720686 EHT720686 ERP720686 FBL720686 FLH720686 FVD720686 GEZ720686 GOV720686 GYR720686 HIN720686 HSJ720686 ICF720686 IMB720686 IVX720686 JFT720686 JPP720686 JZL720686 KJH720686 KTD720686 LCZ720686 LMV720686 LWR720686 MGN720686 MQJ720686 NAF720686 NKB720686 NTX720686 ODT720686 ONP720686 OXL720686 PHH720686 PRD720686 QAZ720686 QKV720686 QUR720686 REN720686 ROJ720686 RYF720686 SIB720686 SRX720686 TBT720686 TLP720686 TVL720686 UFH720686 UPD720686 UYZ720686 VIV720686 VSR720686 WCN720686 WMJ720686 WWF720686 AE786222 JT786222 TP786222 ADL786222 ANH786222 AXD786222 BGZ786222 BQV786222 CAR786222 CKN786222 CUJ786222 DEF786222 DOB786222 DXX786222 EHT786222 ERP786222 FBL786222 FLH786222 FVD786222 GEZ786222 GOV786222 GYR786222 HIN786222 HSJ786222 ICF786222 IMB786222 IVX786222 JFT786222 JPP786222 JZL786222 KJH786222 KTD786222 LCZ786222 LMV786222 LWR786222 MGN786222 MQJ786222 NAF786222 NKB786222 NTX786222 ODT786222 ONP786222 OXL786222 PHH786222 PRD786222 QAZ786222 QKV786222 QUR786222 REN786222 ROJ786222 RYF786222 SIB786222 SRX786222 TBT786222 TLP786222 TVL786222 UFH786222 UPD786222 UYZ786222 VIV786222 VSR786222 WCN786222 WMJ786222 WWF786222 AE851758 JT851758 TP851758 ADL851758 ANH851758 AXD851758 BGZ851758 BQV851758 CAR851758 CKN851758 CUJ851758 DEF851758 DOB851758 DXX851758 EHT851758 ERP851758 FBL851758 FLH851758 FVD851758 GEZ851758 GOV851758 GYR851758 HIN851758 HSJ851758 ICF851758 IMB851758 IVX851758 JFT851758 JPP851758 JZL851758 KJH851758 KTD851758 LCZ851758 LMV851758 LWR851758 MGN851758 MQJ851758 NAF851758 NKB851758 NTX851758 ODT851758 ONP851758 OXL851758 PHH851758 PRD851758 QAZ851758 QKV851758 QUR851758 REN851758 ROJ851758 RYF851758 SIB851758 SRX851758 TBT851758 TLP851758 TVL851758 UFH851758 UPD851758 UYZ851758 VIV851758 VSR851758 WCN851758 WMJ851758 WWF851758 AE917294 JT917294 TP917294 ADL917294 ANH917294 AXD917294 BGZ917294 BQV917294 CAR917294 CKN917294 CUJ917294 DEF917294 DOB917294 DXX917294 EHT917294 ERP917294 FBL917294 FLH917294 FVD917294 GEZ917294 GOV917294 GYR917294 HIN917294 HSJ917294 ICF917294 IMB917294 IVX917294 JFT917294 JPP917294 JZL917294 KJH917294 KTD917294 LCZ917294 LMV917294 LWR917294 MGN917294 MQJ917294 NAF917294 NKB917294 NTX917294 ODT917294 ONP917294 OXL917294 PHH917294 PRD917294 QAZ917294 QKV917294 QUR917294 REN917294 ROJ917294 RYF917294 SIB917294 SRX917294 TBT917294 TLP917294 TVL917294 UFH917294 UPD917294 UYZ917294 VIV917294 VSR917294 WCN917294 WMJ917294 WWF917294 AE982830 JT982830 TP982830 ADL982830 ANH982830 AXD982830 BGZ982830 BQV982830 CAR982830 CKN982830 CUJ982830 DEF982830 DOB982830 DXX982830 EHT982830 ERP982830 FBL982830 FLH982830 FVD982830 GEZ982830 GOV982830 GYR982830 HIN982830 HSJ982830 ICF982830 IMB982830 IVX982830 JFT982830 JPP982830 JZL982830 KJH982830 KTD982830 LCZ982830 LMV982830 LWR982830 MGN982830 MQJ982830 NAF982830 NKB982830 NTX982830 ODT982830 ONP982830 OXL982830 PHH982830 PRD982830 QAZ982830 QKV982830 QUR982830 REN982830 ROJ982830 RYF982830 SIB982830 SRX982830 TBT982830 TLP982830 TVL982830 UFH982830 UPD982830 UYZ982830 VIV982830 VSR982830 WCN982830 WMJ982830 WWF982830 Q21:S21 JF21:JH21 TB21:TD21 ACX21:ACZ21 AMT21:AMV21 AWP21:AWR21 BGL21:BGN21 BQH21:BQJ21 CAD21:CAF21 CJZ21:CKB21 CTV21:CTX21 DDR21:DDT21 DNN21:DNP21 DXJ21:DXL21 EHF21:EHH21 ERB21:ERD21 FAX21:FAZ21 FKT21:FKV21 FUP21:FUR21 GEL21:GEN21 GOH21:GOJ21 GYD21:GYF21 HHZ21:HIB21 HRV21:HRX21 IBR21:IBT21 ILN21:ILP21 IVJ21:IVL21 JFF21:JFH21 JPB21:JPD21 JYX21:JYZ21 KIT21:KIV21 KSP21:KSR21 LCL21:LCN21 LMH21:LMJ21 LWD21:LWF21 MFZ21:MGB21 MPV21:MPX21 MZR21:MZT21 NJN21:NJP21 NTJ21:NTL21 ODF21:ODH21 ONB21:OND21 OWX21:OWZ21 PGT21:PGV21 PQP21:PQR21 QAL21:QAN21 QKH21:QKJ21 QUD21:QUF21 RDZ21:REB21 RNV21:RNX21 RXR21:RXT21 SHN21:SHP21 SRJ21:SRL21 TBF21:TBH21 TLB21:TLD21 TUX21:TUZ21 UET21:UEV21 UOP21:UOR21 UYL21:UYN21 VIH21:VIJ21 VSD21:VSF21 WBZ21:WCB21 WLV21:WLX21 WVR21:WVT21 Q65331:S65331 JF65331:JH65331 TB65331:TD65331 ACX65331:ACZ65331 AMT65331:AMV65331 AWP65331:AWR65331 BGL65331:BGN65331 BQH65331:BQJ65331 CAD65331:CAF65331 CJZ65331:CKB65331 CTV65331:CTX65331 DDR65331:DDT65331 DNN65331:DNP65331 DXJ65331:DXL65331 EHF65331:EHH65331 ERB65331:ERD65331 FAX65331:FAZ65331 FKT65331:FKV65331 FUP65331:FUR65331 GEL65331:GEN65331 GOH65331:GOJ65331 GYD65331:GYF65331 HHZ65331:HIB65331 HRV65331:HRX65331 IBR65331:IBT65331 ILN65331:ILP65331 IVJ65331:IVL65331 JFF65331:JFH65331 JPB65331:JPD65331 JYX65331:JYZ65331 KIT65331:KIV65331 KSP65331:KSR65331 LCL65331:LCN65331 LMH65331:LMJ65331 LWD65331:LWF65331 MFZ65331:MGB65331 MPV65331:MPX65331 MZR65331:MZT65331 NJN65331:NJP65331 NTJ65331:NTL65331 ODF65331:ODH65331 ONB65331:OND65331 OWX65331:OWZ65331 PGT65331:PGV65331 PQP65331:PQR65331 QAL65331:QAN65331 QKH65331:QKJ65331 QUD65331:QUF65331 RDZ65331:REB65331 RNV65331:RNX65331 RXR65331:RXT65331 SHN65331:SHP65331 SRJ65331:SRL65331 TBF65331:TBH65331 TLB65331:TLD65331 TUX65331:TUZ65331 UET65331:UEV65331 UOP65331:UOR65331 UYL65331:UYN65331 VIH65331:VIJ65331 VSD65331:VSF65331 WBZ65331:WCB65331 WLV65331:WLX65331 WVR65331:WVT65331 Q130867:S130867 JF130867:JH130867 TB130867:TD130867 ACX130867:ACZ130867 AMT130867:AMV130867 AWP130867:AWR130867 BGL130867:BGN130867 BQH130867:BQJ130867 CAD130867:CAF130867 CJZ130867:CKB130867 CTV130867:CTX130867 DDR130867:DDT130867 DNN130867:DNP130867 DXJ130867:DXL130867 EHF130867:EHH130867 ERB130867:ERD130867 FAX130867:FAZ130867 FKT130867:FKV130867 FUP130867:FUR130867 GEL130867:GEN130867 GOH130867:GOJ130867 GYD130867:GYF130867 HHZ130867:HIB130867 HRV130867:HRX130867 IBR130867:IBT130867 ILN130867:ILP130867 IVJ130867:IVL130867 JFF130867:JFH130867 JPB130867:JPD130867 JYX130867:JYZ130867 KIT130867:KIV130867 KSP130867:KSR130867 LCL130867:LCN130867 LMH130867:LMJ130867 LWD130867:LWF130867 MFZ130867:MGB130867 MPV130867:MPX130867 MZR130867:MZT130867 NJN130867:NJP130867 NTJ130867:NTL130867 ODF130867:ODH130867 ONB130867:OND130867 OWX130867:OWZ130867 PGT130867:PGV130867 PQP130867:PQR130867 QAL130867:QAN130867 QKH130867:QKJ130867 QUD130867:QUF130867 RDZ130867:REB130867 RNV130867:RNX130867 RXR130867:RXT130867 SHN130867:SHP130867 SRJ130867:SRL130867 TBF130867:TBH130867 TLB130867:TLD130867 TUX130867:TUZ130867 UET130867:UEV130867 UOP130867:UOR130867 UYL130867:UYN130867 VIH130867:VIJ130867 VSD130867:VSF130867 WBZ130867:WCB130867 WLV130867:WLX130867 WVR130867:WVT130867 Q196403:S196403 JF196403:JH196403 TB196403:TD196403 ACX196403:ACZ196403 AMT196403:AMV196403 AWP196403:AWR196403 BGL196403:BGN196403 BQH196403:BQJ196403 CAD196403:CAF196403 CJZ196403:CKB196403 CTV196403:CTX196403 DDR196403:DDT196403 DNN196403:DNP196403 DXJ196403:DXL196403 EHF196403:EHH196403 ERB196403:ERD196403 FAX196403:FAZ196403 FKT196403:FKV196403 FUP196403:FUR196403 GEL196403:GEN196403 GOH196403:GOJ196403 GYD196403:GYF196403 HHZ196403:HIB196403 HRV196403:HRX196403 IBR196403:IBT196403 ILN196403:ILP196403 IVJ196403:IVL196403 JFF196403:JFH196403 JPB196403:JPD196403 JYX196403:JYZ196403 KIT196403:KIV196403 KSP196403:KSR196403 LCL196403:LCN196403 LMH196403:LMJ196403 LWD196403:LWF196403 MFZ196403:MGB196403 MPV196403:MPX196403 MZR196403:MZT196403 NJN196403:NJP196403 NTJ196403:NTL196403 ODF196403:ODH196403 ONB196403:OND196403 OWX196403:OWZ196403 PGT196403:PGV196403 PQP196403:PQR196403 QAL196403:QAN196403 QKH196403:QKJ196403 QUD196403:QUF196403 RDZ196403:REB196403 RNV196403:RNX196403 RXR196403:RXT196403 SHN196403:SHP196403 SRJ196403:SRL196403 TBF196403:TBH196403 TLB196403:TLD196403 TUX196403:TUZ196403 UET196403:UEV196403 UOP196403:UOR196403 UYL196403:UYN196403 VIH196403:VIJ196403 VSD196403:VSF196403 WBZ196403:WCB196403 WLV196403:WLX196403 WVR196403:WVT196403 Q261939:S261939 JF261939:JH261939 TB261939:TD261939 ACX261939:ACZ261939 AMT261939:AMV261939 AWP261939:AWR261939 BGL261939:BGN261939 BQH261939:BQJ261939 CAD261939:CAF261939 CJZ261939:CKB261939 CTV261939:CTX261939 DDR261939:DDT261939 DNN261939:DNP261939 DXJ261939:DXL261939 EHF261939:EHH261939 ERB261939:ERD261939 FAX261939:FAZ261939 FKT261939:FKV261939 FUP261939:FUR261939 GEL261939:GEN261939 GOH261939:GOJ261939 GYD261939:GYF261939 HHZ261939:HIB261939 HRV261939:HRX261939 IBR261939:IBT261939 ILN261939:ILP261939 IVJ261939:IVL261939 JFF261939:JFH261939 JPB261939:JPD261939 JYX261939:JYZ261939 KIT261939:KIV261939 KSP261939:KSR261939 LCL261939:LCN261939 LMH261939:LMJ261939 LWD261939:LWF261939 MFZ261939:MGB261939 MPV261939:MPX261939 MZR261939:MZT261939 NJN261939:NJP261939 NTJ261939:NTL261939 ODF261939:ODH261939 ONB261939:OND261939 OWX261939:OWZ261939 PGT261939:PGV261939 PQP261939:PQR261939 QAL261939:QAN261939 QKH261939:QKJ261939 QUD261939:QUF261939 RDZ261939:REB261939 RNV261939:RNX261939 RXR261939:RXT261939 SHN261939:SHP261939 SRJ261939:SRL261939 TBF261939:TBH261939 TLB261939:TLD261939 TUX261939:TUZ261939 UET261939:UEV261939 UOP261939:UOR261939 UYL261939:UYN261939 VIH261939:VIJ261939 VSD261939:VSF261939 WBZ261939:WCB261939 WLV261939:WLX261939 WVR261939:WVT261939 Q327475:S327475 JF327475:JH327475 TB327475:TD327475 ACX327475:ACZ327475 AMT327475:AMV327475 AWP327475:AWR327475 BGL327475:BGN327475 BQH327475:BQJ327475 CAD327475:CAF327475 CJZ327475:CKB327475 CTV327475:CTX327475 DDR327475:DDT327475 DNN327475:DNP327475 DXJ327475:DXL327475 EHF327475:EHH327475 ERB327475:ERD327475 FAX327475:FAZ327475 FKT327475:FKV327475 FUP327475:FUR327475 GEL327475:GEN327475 GOH327475:GOJ327475 GYD327475:GYF327475 HHZ327475:HIB327475 HRV327475:HRX327475 IBR327475:IBT327475 ILN327475:ILP327475 IVJ327475:IVL327475 JFF327475:JFH327475 JPB327475:JPD327475 JYX327475:JYZ327475 KIT327475:KIV327475 KSP327475:KSR327475 LCL327475:LCN327475 LMH327475:LMJ327475 LWD327475:LWF327475 MFZ327475:MGB327475 MPV327475:MPX327475 MZR327475:MZT327475 NJN327475:NJP327475 NTJ327475:NTL327475 ODF327475:ODH327475 ONB327475:OND327475 OWX327475:OWZ327475 PGT327475:PGV327475 PQP327475:PQR327475 QAL327475:QAN327475 QKH327475:QKJ327475 QUD327475:QUF327475 RDZ327475:REB327475 RNV327475:RNX327475 RXR327475:RXT327475 SHN327475:SHP327475 SRJ327475:SRL327475 TBF327475:TBH327475 TLB327475:TLD327475 TUX327475:TUZ327475 UET327475:UEV327475 UOP327475:UOR327475 UYL327475:UYN327475 VIH327475:VIJ327475 VSD327475:VSF327475 WBZ327475:WCB327475 WLV327475:WLX327475 WVR327475:WVT327475 Q393011:S393011 JF393011:JH393011 TB393011:TD393011 ACX393011:ACZ393011 AMT393011:AMV393011 AWP393011:AWR393011 BGL393011:BGN393011 BQH393011:BQJ393011 CAD393011:CAF393011 CJZ393011:CKB393011 CTV393011:CTX393011 DDR393011:DDT393011 DNN393011:DNP393011 DXJ393011:DXL393011 EHF393011:EHH393011 ERB393011:ERD393011 FAX393011:FAZ393011 FKT393011:FKV393011 FUP393011:FUR393011 GEL393011:GEN393011 GOH393011:GOJ393011 GYD393011:GYF393011 HHZ393011:HIB393011 HRV393011:HRX393011 IBR393011:IBT393011 ILN393011:ILP393011 IVJ393011:IVL393011 JFF393011:JFH393011 JPB393011:JPD393011 JYX393011:JYZ393011 KIT393011:KIV393011 KSP393011:KSR393011 LCL393011:LCN393011 LMH393011:LMJ393011 LWD393011:LWF393011 MFZ393011:MGB393011 MPV393011:MPX393011 MZR393011:MZT393011 NJN393011:NJP393011 NTJ393011:NTL393011 ODF393011:ODH393011 ONB393011:OND393011 OWX393011:OWZ393011 PGT393011:PGV393011 PQP393011:PQR393011 QAL393011:QAN393011 QKH393011:QKJ393011 QUD393011:QUF393011 RDZ393011:REB393011 RNV393011:RNX393011 RXR393011:RXT393011 SHN393011:SHP393011 SRJ393011:SRL393011 TBF393011:TBH393011 TLB393011:TLD393011 TUX393011:TUZ393011 UET393011:UEV393011 UOP393011:UOR393011 UYL393011:UYN393011 VIH393011:VIJ393011 VSD393011:VSF393011 WBZ393011:WCB393011 WLV393011:WLX393011 WVR393011:WVT393011 Q458547:S458547 JF458547:JH458547 TB458547:TD458547 ACX458547:ACZ458547 AMT458547:AMV458547 AWP458547:AWR458547 BGL458547:BGN458547 BQH458547:BQJ458547 CAD458547:CAF458547 CJZ458547:CKB458547 CTV458547:CTX458547 DDR458547:DDT458547 DNN458547:DNP458547 DXJ458547:DXL458547 EHF458547:EHH458547 ERB458547:ERD458547 FAX458547:FAZ458547 FKT458547:FKV458547 FUP458547:FUR458547 GEL458547:GEN458547 GOH458547:GOJ458547 GYD458547:GYF458547 HHZ458547:HIB458547 HRV458547:HRX458547 IBR458547:IBT458547 ILN458547:ILP458547 IVJ458547:IVL458547 JFF458547:JFH458547 JPB458547:JPD458547 JYX458547:JYZ458547 KIT458547:KIV458547 KSP458547:KSR458547 LCL458547:LCN458547 LMH458547:LMJ458547 LWD458547:LWF458547 MFZ458547:MGB458547 MPV458547:MPX458547 MZR458547:MZT458547 NJN458547:NJP458547 NTJ458547:NTL458547 ODF458547:ODH458547 ONB458547:OND458547 OWX458547:OWZ458547 PGT458547:PGV458547 PQP458547:PQR458547 QAL458547:QAN458547 QKH458547:QKJ458547 QUD458547:QUF458547 RDZ458547:REB458547 RNV458547:RNX458547 RXR458547:RXT458547 SHN458547:SHP458547 SRJ458547:SRL458547 TBF458547:TBH458547 TLB458547:TLD458547 TUX458547:TUZ458547 UET458547:UEV458547 UOP458547:UOR458547 UYL458547:UYN458547 VIH458547:VIJ458547 VSD458547:VSF458547 WBZ458547:WCB458547 WLV458547:WLX458547 WVR458547:WVT458547 Q524083:S524083 JF524083:JH524083 TB524083:TD524083 ACX524083:ACZ524083 AMT524083:AMV524083 AWP524083:AWR524083 BGL524083:BGN524083 BQH524083:BQJ524083 CAD524083:CAF524083 CJZ524083:CKB524083 CTV524083:CTX524083 DDR524083:DDT524083 DNN524083:DNP524083 DXJ524083:DXL524083 EHF524083:EHH524083 ERB524083:ERD524083 FAX524083:FAZ524083 FKT524083:FKV524083 FUP524083:FUR524083 GEL524083:GEN524083 GOH524083:GOJ524083 GYD524083:GYF524083 HHZ524083:HIB524083 HRV524083:HRX524083 IBR524083:IBT524083 ILN524083:ILP524083 IVJ524083:IVL524083 JFF524083:JFH524083 JPB524083:JPD524083 JYX524083:JYZ524083 KIT524083:KIV524083 KSP524083:KSR524083 LCL524083:LCN524083 LMH524083:LMJ524083 LWD524083:LWF524083 MFZ524083:MGB524083 MPV524083:MPX524083 MZR524083:MZT524083 NJN524083:NJP524083 NTJ524083:NTL524083 ODF524083:ODH524083 ONB524083:OND524083 OWX524083:OWZ524083 PGT524083:PGV524083 PQP524083:PQR524083 QAL524083:QAN524083 QKH524083:QKJ524083 QUD524083:QUF524083 RDZ524083:REB524083 RNV524083:RNX524083 RXR524083:RXT524083 SHN524083:SHP524083 SRJ524083:SRL524083 TBF524083:TBH524083 TLB524083:TLD524083 TUX524083:TUZ524083 UET524083:UEV524083 UOP524083:UOR524083 UYL524083:UYN524083 VIH524083:VIJ524083 VSD524083:VSF524083 WBZ524083:WCB524083 WLV524083:WLX524083 WVR524083:WVT524083 Q589619:S589619 JF589619:JH589619 TB589619:TD589619 ACX589619:ACZ589619 AMT589619:AMV589619 AWP589619:AWR589619 BGL589619:BGN589619 BQH589619:BQJ589619 CAD589619:CAF589619 CJZ589619:CKB589619 CTV589619:CTX589619 DDR589619:DDT589619 DNN589619:DNP589619 DXJ589619:DXL589619 EHF589619:EHH589619 ERB589619:ERD589619 FAX589619:FAZ589619 FKT589619:FKV589619 FUP589619:FUR589619 GEL589619:GEN589619 GOH589619:GOJ589619 GYD589619:GYF589619 HHZ589619:HIB589619 HRV589619:HRX589619 IBR589619:IBT589619 ILN589619:ILP589619 IVJ589619:IVL589619 JFF589619:JFH589619 JPB589619:JPD589619 JYX589619:JYZ589619 KIT589619:KIV589619 KSP589619:KSR589619 LCL589619:LCN589619 LMH589619:LMJ589619 LWD589619:LWF589619 MFZ589619:MGB589619 MPV589619:MPX589619 MZR589619:MZT589619 NJN589619:NJP589619 NTJ589619:NTL589619 ODF589619:ODH589619 ONB589619:OND589619 OWX589619:OWZ589619 PGT589619:PGV589619 PQP589619:PQR589619 QAL589619:QAN589619 QKH589619:QKJ589619 QUD589619:QUF589619 RDZ589619:REB589619 RNV589619:RNX589619 RXR589619:RXT589619 SHN589619:SHP589619 SRJ589619:SRL589619 TBF589619:TBH589619 TLB589619:TLD589619 TUX589619:TUZ589619 UET589619:UEV589619 UOP589619:UOR589619 UYL589619:UYN589619 VIH589619:VIJ589619 VSD589619:VSF589619 WBZ589619:WCB589619 WLV589619:WLX589619 WVR589619:WVT589619 Q655155:S655155 JF655155:JH655155 TB655155:TD655155 ACX655155:ACZ655155 AMT655155:AMV655155 AWP655155:AWR655155 BGL655155:BGN655155 BQH655155:BQJ655155 CAD655155:CAF655155 CJZ655155:CKB655155 CTV655155:CTX655155 DDR655155:DDT655155 DNN655155:DNP655155 DXJ655155:DXL655155 EHF655155:EHH655155 ERB655155:ERD655155 FAX655155:FAZ655155 FKT655155:FKV655155 FUP655155:FUR655155 GEL655155:GEN655155 GOH655155:GOJ655155 GYD655155:GYF655155 HHZ655155:HIB655155 HRV655155:HRX655155 IBR655155:IBT655155 ILN655155:ILP655155 IVJ655155:IVL655155 JFF655155:JFH655155 JPB655155:JPD655155 JYX655155:JYZ655155 KIT655155:KIV655155 KSP655155:KSR655155 LCL655155:LCN655155 LMH655155:LMJ655155 LWD655155:LWF655155 MFZ655155:MGB655155 MPV655155:MPX655155 MZR655155:MZT655155 NJN655155:NJP655155 NTJ655155:NTL655155 ODF655155:ODH655155 ONB655155:OND655155 OWX655155:OWZ655155 PGT655155:PGV655155 PQP655155:PQR655155 QAL655155:QAN655155 QKH655155:QKJ655155 QUD655155:QUF655155 RDZ655155:REB655155 RNV655155:RNX655155 RXR655155:RXT655155 SHN655155:SHP655155 SRJ655155:SRL655155 TBF655155:TBH655155 TLB655155:TLD655155 TUX655155:TUZ655155 UET655155:UEV655155 UOP655155:UOR655155 UYL655155:UYN655155 VIH655155:VIJ655155 VSD655155:VSF655155 WBZ655155:WCB655155 WLV655155:WLX655155 WVR655155:WVT655155 Q720691:S720691 JF720691:JH720691 TB720691:TD720691 ACX720691:ACZ720691 AMT720691:AMV720691 AWP720691:AWR720691 BGL720691:BGN720691 BQH720691:BQJ720691 CAD720691:CAF720691 CJZ720691:CKB720691 CTV720691:CTX720691 DDR720691:DDT720691 DNN720691:DNP720691 DXJ720691:DXL720691 EHF720691:EHH720691 ERB720691:ERD720691 FAX720691:FAZ720691 FKT720691:FKV720691 FUP720691:FUR720691 GEL720691:GEN720691 GOH720691:GOJ720691 GYD720691:GYF720691 HHZ720691:HIB720691 HRV720691:HRX720691 IBR720691:IBT720691 ILN720691:ILP720691 IVJ720691:IVL720691 JFF720691:JFH720691 JPB720691:JPD720691 JYX720691:JYZ720691 KIT720691:KIV720691 KSP720691:KSR720691 LCL720691:LCN720691 LMH720691:LMJ720691 LWD720691:LWF720691 MFZ720691:MGB720691 MPV720691:MPX720691 MZR720691:MZT720691 NJN720691:NJP720691 NTJ720691:NTL720691 ODF720691:ODH720691 ONB720691:OND720691 OWX720691:OWZ720691 PGT720691:PGV720691 PQP720691:PQR720691 QAL720691:QAN720691 QKH720691:QKJ720691 QUD720691:QUF720691 RDZ720691:REB720691 RNV720691:RNX720691 RXR720691:RXT720691 SHN720691:SHP720691 SRJ720691:SRL720691 TBF720691:TBH720691 TLB720691:TLD720691 TUX720691:TUZ720691 UET720691:UEV720691 UOP720691:UOR720691 UYL720691:UYN720691 VIH720691:VIJ720691 VSD720691:VSF720691 WBZ720691:WCB720691 WLV720691:WLX720691 WVR720691:WVT720691 Q786227:S786227 JF786227:JH786227 TB786227:TD786227 ACX786227:ACZ786227 AMT786227:AMV786227 AWP786227:AWR786227 BGL786227:BGN786227 BQH786227:BQJ786227 CAD786227:CAF786227 CJZ786227:CKB786227 CTV786227:CTX786227 DDR786227:DDT786227 DNN786227:DNP786227 DXJ786227:DXL786227 EHF786227:EHH786227 ERB786227:ERD786227 FAX786227:FAZ786227 FKT786227:FKV786227 FUP786227:FUR786227 GEL786227:GEN786227 GOH786227:GOJ786227 GYD786227:GYF786227 HHZ786227:HIB786227 HRV786227:HRX786227 IBR786227:IBT786227 ILN786227:ILP786227 IVJ786227:IVL786227 JFF786227:JFH786227 JPB786227:JPD786227 JYX786227:JYZ786227 KIT786227:KIV786227 KSP786227:KSR786227 LCL786227:LCN786227 LMH786227:LMJ786227 LWD786227:LWF786227 MFZ786227:MGB786227 MPV786227:MPX786227 MZR786227:MZT786227 NJN786227:NJP786227 NTJ786227:NTL786227 ODF786227:ODH786227 ONB786227:OND786227 OWX786227:OWZ786227 PGT786227:PGV786227 PQP786227:PQR786227 QAL786227:QAN786227 QKH786227:QKJ786227 QUD786227:QUF786227 RDZ786227:REB786227 RNV786227:RNX786227 RXR786227:RXT786227 SHN786227:SHP786227 SRJ786227:SRL786227 TBF786227:TBH786227 TLB786227:TLD786227 TUX786227:TUZ786227 UET786227:UEV786227 UOP786227:UOR786227 UYL786227:UYN786227 VIH786227:VIJ786227 VSD786227:VSF786227 WBZ786227:WCB786227 WLV786227:WLX786227 WVR786227:WVT786227 Q851763:S851763 JF851763:JH851763 TB851763:TD851763 ACX851763:ACZ851763 AMT851763:AMV851763 AWP851763:AWR851763 BGL851763:BGN851763 BQH851763:BQJ851763 CAD851763:CAF851763 CJZ851763:CKB851763 CTV851763:CTX851763 DDR851763:DDT851763 DNN851763:DNP851763 DXJ851763:DXL851763 EHF851763:EHH851763 ERB851763:ERD851763 FAX851763:FAZ851763 FKT851763:FKV851763 FUP851763:FUR851763 GEL851763:GEN851763 GOH851763:GOJ851763 GYD851763:GYF851763 HHZ851763:HIB851763 HRV851763:HRX851763 IBR851763:IBT851763 ILN851763:ILP851763 IVJ851763:IVL851763 JFF851763:JFH851763 JPB851763:JPD851763 JYX851763:JYZ851763 KIT851763:KIV851763 KSP851763:KSR851763 LCL851763:LCN851763 LMH851763:LMJ851763 LWD851763:LWF851763 MFZ851763:MGB851763 MPV851763:MPX851763 MZR851763:MZT851763 NJN851763:NJP851763 NTJ851763:NTL851763 ODF851763:ODH851763 ONB851763:OND851763 OWX851763:OWZ851763 PGT851763:PGV851763 PQP851763:PQR851763 QAL851763:QAN851763 QKH851763:QKJ851763 QUD851763:QUF851763 RDZ851763:REB851763 RNV851763:RNX851763 RXR851763:RXT851763 SHN851763:SHP851763 SRJ851763:SRL851763 TBF851763:TBH851763 TLB851763:TLD851763 TUX851763:TUZ851763 UET851763:UEV851763 UOP851763:UOR851763 UYL851763:UYN851763 VIH851763:VIJ851763 VSD851763:VSF851763 WBZ851763:WCB851763 WLV851763:WLX851763 WVR851763:WVT851763 Q917299:S917299 JF917299:JH917299 TB917299:TD917299 ACX917299:ACZ917299 AMT917299:AMV917299 AWP917299:AWR917299 BGL917299:BGN917299 BQH917299:BQJ917299 CAD917299:CAF917299 CJZ917299:CKB917299 CTV917299:CTX917299 DDR917299:DDT917299 DNN917299:DNP917299 DXJ917299:DXL917299 EHF917299:EHH917299 ERB917299:ERD917299 FAX917299:FAZ917299 FKT917299:FKV917299 FUP917299:FUR917299 GEL917299:GEN917299 GOH917299:GOJ917299 GYD917299:GYF917299 HHZ917299:HIB917299 HRV917299:HRX917299 IBR917299:IBT917299 ILN917299:ILP917299 IVJ917299:IVL917299 JFF917299:JFH917299 JPB917299:JPD917299 JYX917299:JYZ917299 KIT917299:KIV917299 KSP917299:KSR917299 LCL917299:LCN917299 LMH917299:LMJ917299 LWD917299:LWF917299 MFZ917299:MGB917299 MPV917299:MPX917299 MZR917299:MZT917299 NJN917299:NJP917299 NTJ917299:NTL917299 ODF917299:ODH917299 ONB917299:OND917299 OWX917299:OWZ917299 PGT917299:PGV917299 PQP917299:PQR917299 QAL917299:QAN917299 QKH917299:QKJ917299 QUD917299:QUF917299 RDZ917299:REB917299 RNV917299:RNX917299 RXR917299:RXT917299 SHN917299:SHP917299 SRJ917299:SRL917299 TBF917299:TBH917299 TLB917299:TLD917299 TUX917299:TUZ917299 UET917299:UEV917299 UOP917299:UOR917299 UYL917299:UYN917299 VIH917299:VIJ917299 VSD917299:VSF917299 WBZ917299:WCB917299 WLV917299:WLX917299 WVR917299:WVT917299 Q982835:S982835 JF982835:JH982835 TB982835:TD982835 ACX982835:ACZ982835 AMT982835:AMV982835 AWP982835:AWR982835 BGL982835:BGN982835 BQH982835:BQJ982835 CAD982835:CAF982835 CJZ982835:CKB982835 CTV982835:CTX982835 DDR982835:DDT982835 DNN982835:DNP982835 DXJ982835:DXL982835 EHF982835:EHH982835 ERB982835:ERD982835 FAX982835:FAZ982835 FKT982835:FKV982835 FUP982835:FUR982835 GEL982835:GEN982835 GOH982835:GOJ982835 GYD982835:GYF982835 HHZ982835:HIB982835 HRV982835:HRX982835 IBR982835:IBT982835 ILN982835:ILP982835 IVJ982835:IVL982835 JFF982835:JFH982835 JPB982835:JPD982835 JYX982835:JYZ982835 KIT982835:KIV982835 KSP982835:KSR982835 LCL982835:LCN982835 LMH982835:LMJ982835 LWD982835:LWF982835 MFZ982835:MGB982835 MPV982835:MPX982835 MZR982835:MZT982835 NJN982835:NJP982835 NTJ982835:NTL982835 ODF982835:ODH982835 ONB982835:OND982835 OWX982835:OWZ982835 PGT982835:PGV982835 PQP982835:PQR982835 QAL982835:QAN982835 QKH982835:QKJ982835 QUD982835:QUF982835 RDZ982835:REB982835 RNV982835:RNX982835 RXR982835:RXT982835 SHN982835:SHP982835 SRJ982835:SRL982835 TBF982835:TBH982835 TLB982835:TLD982835 TUX982835:TUZ982835 UET982835:UEV982835 UOP982835:UOR982835 UYL982835:UYN982835 VIH982835:VIJ982835 VSD982835:VSF982835 WBZ982835:WCB982835 WLV982835:WLX982835">
      <formula1>$AK$1:$AK$12</formula1>
    </dataValidation>
  </dataValidations>
  <pageMargins left="0.55118110236220474" right="0.55118110236220474" top="0.98425196850393704" bottom="0.39370078740157483"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Y82"/>
  <sheetViews>
    <sheetView tabSelected="1" zoomScale="90" zoomScaleNormal="90" workbookViewId="0">
      <pane xSplit="2" ySplit="10" topLeftCell="D11" activePane="bottomRight" state="frozen"/>
      <selection pane="topRight" activeCell="C1" sqref="C1"/>
      <selection pane="bottomLeft" activeCell="A6" sqref="A6"/>
      <selection pane="bottomRight" activeCell="W13" sqref="W13"/>
    </sheetView>
  </sheetViews>
  <sheetFormatPr defaultColWidth="8.7109375" defaultRowHeight="12.75"/>
  <cols>
    <col min="1" max="1" width="2.7109375" style="1" hidden="1" customWidth="1"/>
    <col min="2" max="2" width="9.5703125" style="2" customWidth="1"/>
    <col min="3" max="3" width="3.28515625" style="3" hidden="1" customWidth="1"/>
    <col min="4" max="4" width="10.140625" style="27" customWidth="1"/>
    <col min="5" max="5" width="13" style="10" customWidth="1"/>
    <col min="6" max="6" width="6.42578125" style="10" customWidth="1"/>
    <col min="7" max="7" width="7" style="27" customWidth="1"/>
    <col min="8" max="8" width="10.42578125" style="28" customWidth="1"/>
    <col min="9" max="10" width="10.42578125" style="29" customWidth="1"/>
    <col min="11" max="11" width="4.85546875" style="29" customWidth="1"/>
    <col min="12" max="12" width="10.42578125" style="28" customWidth="1"/>
    <col min="13" max="13" width="7.42578125" style="28" customWidth="1"/>
    <col min="14" max="14" width="10.28515625" style="57" customWidth="1"/>
    <col min="15" max="15" width="10.5703125" style="58" customWidth="1"/>
    <col min="16" max="16" width="4" style="59" customWidth="1"/>
    <col min="17" max="18" width="10.5703125" style="58" hidden="1" customWidth="1"/>
    <col min="19" max="19" width="4.28515625" style="59" hidden="1" customWidth="1"/>
    <col min="20" max="20" width="7.140625" style="60" customWidth="1"/>
    <col min="21" max="21" width="7.5703125" style="10" customWidth="1"/>
    <col min="22" max="22" width="9.42578125" style="10" customWidth="1"/>
    <col min="23" max="23" width="15" style="1" customWidth="1"/>
    <col min="24" max="24" width="15.28515625" style="1" customWidth="1"/>
    <col min="25" max="25" width="6.140625" style="1" customWidth="1"/>
    <col min="26" max="16384" width="8.7109375" style="1"/>
  </cols>
  <sheetData>
    <row r="1" spans="1:25" ht="13.5" thickBot="1">
      <c r="D1" s="4"/>
      <c r="E1" s="5"/>
      <c r="F1" s="5"/>
      <c r="G1" s="4"/>
      <c r="H1" s="6"/>
      <c r="I1" s="6"/>
      <c r="J1" s="6"/>
      <c r="K1" s="6"/>
      <c r="L1" s="6"/>
      <c r="M1" s="6"/>
      <c r="N1" s="7"/>
      <c r="O1" s="8"/>
      <c r="P1" s="9"/>
      <c r="Q1" s="8"/>
      <c r="R1" s="8"/>
      <c r="S1" s="9"/>
      <c r="T1" s="10"/>
    </row>
    <row r="2" spans="1:25" hidden="1">
      <c r="D2" s="12"/>
      <c r="E2" s="13"/>
      <c r="F2" s="14"/>
      <c r="G2" s="14"/>
      <c r="H2" s="15"/>
      <c r="I2" s="15"/>
      <c r="J2" s="15"/>
      <c r="K2" s="16"/>
      <c r="L2" s="17"/>
      <c r="M2" s="18"/>
      <c r="N2" s="7"/>
      <c r="O2" s="19"/>
      <c r="P2" s="20"/>
      <c r="Q2" s="19"/>
      <c r="R2" s="19"/>
      <c r="S2" s="20"/>
      <c r="T2" s="4"/>
      <c r="U2" s="4"/>
      <c r="V2" s="21"/>
    </row>
    <row r="3" spans="1:25" ht="14.25" hidden="1" customHeight="1">
      <c r="D3" s="12"/>
      <c r="E3" s="256"/>
      <c r="F3" s="256"/>
      <c r="G3" s="256"/>
      <c r="H3" s="256"/>
      <c r="I3" s="256"/>
      <c r="J3" s="256"/>
      <c r="K3" s="256"/>
      <c r="L3" s="256"/>
      <c r="M3" s="256"/>
      <c r="N3" s="256"/>
      <c r="O3" s="256"/>
      <c r="P3" s="20"/>
      <c r="Q3" s="19"/>
      <c r="R3" s="19"/>
      <c r="S3" s="20"/>
      <c r="T3" s="5"/>
      <c r="U3" s="4"/>
      <c r="V3" s="21"/>
    </row>
    <row r="4" spans="1:25" ht="14.25" hidden="1" customHeight="1">
      <c r="D4" s="22"/>
      <c r="E4" s="256"/>
      <c r="F4" s="256"/>
      <c r="G4" s="256"/>
      <c r="H4" s="256"/>
      <c r="I4" s="256"/>
      <c r="J4" s="256"/>
      <c r="K4" s="256"/>
      <c r="L4" s="256"/>
      <c r="M4" s="256"/>
      <c r="N4" s="256"/>
      <c r="O4" s="256"/>
      <c r="P4" s="20"/>
      <c r="Q4" s="19"/>
      <c r="R4" s="19"/>
      <c r="S4" s="20"/>
      <c r="T4" s="5"/>
      <c r="U4" s="4"/>
      <c r="V4" s="21"/>
    </row>
    <row r="5" spans="1:25" ht="15" hidden="1" customHeight="1">
      <c r="D5" s="22"/>
      <c r="E5" s="256"/>
      <c r="F5" s="256"/>
      <c r="G5" s="256"/>
      <c r="H5" s="256"/>
      <c r="I5" s="256"/>
      <c r="J5" s="256"/>
      <c r="K5" s="256"/>
      <c r="L5" s="256"/>
      <c r="M5" s="256"/>
      <c r="N5" s="256"/>
      <c r="O5" s="256"/>
      <c r="P5" s="20"/>
      <c r="Q5" s="19"/>
      <c r="R5" s="19"/>
      <c r="S5" s="20"/>
      <c r="T5" s="5"/>
      <c r="U5" s="4"/>
      <c r="V5" s="21"/>
    </row>
    <row r="6" spans="1:25" hidden="1">
      <c r="D6" s="22"/>
      <c r="E6" s="2"/>
      <c r="F6" s="23"/>
      <c r="G6" s="4"/>
      <c r="H6" s="6"/>
      <c r="I6" s="6"/>
      <c r="J6" s="6"/>
      <c r="K6" s="24"/>
      <c r="L6" s="6"/>
      <c r="M6" s="6"/>
      <c r="N6" s="7"/>
      <c r="O6" s="19"/>
      <c r="P6" s="20"/>
      <c r="Q6" s="19"/>
      <c r="R6" s="19"/>
      <c r="S6" s="20"/>
      <c r="T6" s="5"/>
      <c r="U6" s="4">
        <f>SUM(T2:T4)</f>
        <v>0</v>
      </c>
      <c r="V6" s="21">
        <f>G2-U6</f>
        <v>0</v>
      </c>
    </row>
    <row r="7" spans="1:25" ht="14.25" hidden="1">
      <c r="D7" s="4"/>
      <c r="E7" s="5"/>
      <c r="F7" s="5"/>
      <c r="G7" s="4"/>
      <c r="H7" s="6"/>
      <c r="I7" s="6"/>
      <c r="J7" s="6"/>
      <c r="K7" s="6"/>
      <c r="L7" s="6"/>
      <c r="M7" s="25"/>
      <c r="N7" s="7"/>
      <c r="O7" s="8"/>
      <c r="P7" s="9"/>
      <c r="Q7" s="8"/>
      <c r="R7" s="8"/>
      <c r="S7" s="9"/>
      <c r="T7" s="26"/>
    </row>
    <row r="8" spans="1:25" ht="9.75" hidden="1" customHeight="1" thickBot="1">
      <c r="N8" s="30"/>
      <c r="O8" s="8"/>
      <c r="P8" s="9"/>
      <c r="Q8" s="8"/>
      <c r="R8" s="8"/>
      <c r="S8" s="9"/>
      <c r="T8" s="10"/>
    </row>
    <row r="9" spans="1:25" ht="19.5" customHeight="1" thickBot="1">
      <c r="B9" s="2" t="s">
        <v>0</v>
      </c>
      <c r="D9" s="31"/>
      <c r="E9" s="32" t="s">
        <v>1</v>
      </c>
      <c r="F9" s="257" t="s">
        <v>2</v>
      </c>
      <c r="G9" s="259" t="s">
        <v>3</v>
      </c>
      <c r="H9" s="261" t="s">
        <v>4</v>
      </c>
      <c r="I9" s="262"/>
      <c r="J9" s="262"/>
      <c r="K9" s="262"/>
      <c r="L9" s="263"/>
      <c r="M9" s="264" t="s">
        <v>5</v>
      </c>
      <c r="N9" s="266" t="s">
        <v>6</v>
      </c>
      <c r="O9" s="267"/>
      <c r="P9" s="33"/>
      <c r="Q9" s="271" t="s">
        <v>17</v>
      </c>
      <c r="R9" s="271"/>
      <c r="S9" s="33"/>
      <c r="T9" s="281" t="s">
        <v>7</v>
      </c>
      <c r="U9" s="255" t="s">
        <v>8</v>
      </c>
      <c r="V9" s="255" t="s">
        <v>9</v>
      </c>
    </row>
    <row r="10" spans="1:25" ht="55.5" customHeight="1" thickBot="1">
      <c r="B10" s="34" t="s">
        <v>10</v>
      </c>
      <c r="C10" s="35" t="s">
        <v>11</v>
      </c>
      <c r="D10" s="36" t="s">
        <v>12</v>
      </c>
      <c r="E10" s="37">
        <f ca="1">TODAY()</f>
        <v>46085</v>
      </c>
      <c r="F10" s="258"/>
      <c r="G10" s="260"/>
      <c r="H10" s="36" t="s">
        <v>13</v>
      </c>
      <c r="I10" s="268" t="s">
        <v>14</v>
      </c>
      <c r="J10" s="269"/>
      <c r="K10" s="270"/>
      <c r="L10" s="36" t="s">
        <v>15</v>
      </c>
      <c r="M10" s="265"/>
      <c r="N10" s="38" t="s">
        <v>13</v>
      </c>
      <c r="O10" s="38" t="s">
        <v>15</v>
      </c>
      <c r="P10" s="39"/>
      <c r="Q10" s="40"/>
      <c r="R10" s="40"/>
      <c r="S10" s="39"/>
      <c r="T10" s="282"/>
      <c r="U10" s="255"/>
      <c r="V10" s="255"/>
      <c r="W10" s="41" t="s">
        <v>18</v>
      </c>
      <c r="X10" s="41" t="s">
        <v>19</v>
      </c>
      <c r="Y10" s="11"/>
    </row>
    <row r="11" spans="1:25" ht="24.95" customHeight="1" thickBot="1">
      <c r="B11" s="42"/>
      <c r="D11" s="43"/>
      <c r="E11" s="37"/>
      <c r="F11" s="43"/>
      <c r="G11" s="44"/>
      <c r="H11" s="43"/>
      <c r="I11" s="45" t="s">
        <v>13</v>
      </c>
      <c r="J11" s="45" t="s">
        <v>15</v>
      </c>
      <c r="K11" s="45" t="s">
        <v>16</v>
      </c>
      <c r="L11" s="43"/>
      <c r="M11" s="46"/>
      <c r="N11" s="47"/>
      <c r="O11" s="236"/>
      <c r="P11" s="48"/>
      <c r="Q11" s="47"/>
      <c r="R11" s="47"/>
      <c r="S11" s="48"/>
      <c r="T11" s="49"/>
      <c r="U11" s="50"/>
      <c r="V11" s="50"/>
    </row>
    <row r="12" spans="1:25" s="82" customFormat="1" ht="15" customHeight="1">
      <c r="A12" s="1"/>
      <c r="B12" s="275" t="s">
        <v>105</v>
      </c>
      <c r="C12" s="3"/>
      <c r="D12" s="68">
        <v>45405</v>
      </c>
      <c r="E12" s="69" t="str">
        <f ca="1">IF(D12="","Нет даты приема!",DATEDIF(D12,E$10,"y")&amp;" г. "&amp;DATEDIF(D12,E$10,"ym")&amp;" мес. "&amp;DATEDIF(D12,E$10,"md")&amp;" дн.")</f>
        <v>1 г. 10 мес. 9 дн.</v>
      </c>
      <c r="F12" s="70">
        <f ca="1">E$10-D12</f>
        <v>680</v>
      </c>
      <c r="G12" s="70">
        <f ca="1">IF(D12="","Нет даты приема!",24/(365*12/12)*(F12-K17))</f>
        <v>44.712328767123282</v>
      </c>
      <c r="H12" s="92">
        <f>D12</f>
        <v>45405</v>
      </c>
      <c r="I12" s="93"/>
      <c r="J12" s="93"/>
      <c r="K12" s="88">
        <f>IF(OR(J12="",I12=""),0,J12-I12+1)</f>
        <v>0</v>
      </c>
      <c r="L12" s="75">
        <f>EDATE(H12,12)-1+(SUM(K12))</f>
        <v>45769</v>
      </c>
      <c r="M12" s="86">
        <v>24</v>
      </c>
      <c r="N12" s="222">
        <v>45770</v>
      </c>
      <c r="O12" s="237">
        <v>45796</v>
      </c>
      <c r="P12" s="54"/>
      <c r="Q12" s="53">
        <v>1</v>
      </c>
      <c r="R12" s="53">
        <v>1</v>
      </c>
      <c r="S12" s="54"/>
      <c r="T12" s="51">
        <f>O12-N12-2</f>
        <v>24</v>
      </c>
      <c r="U12" s="87"/>
      <c r="W12" s="223" t="s">
        <v>98</v>
      </c>
      <c r="X12" s="219" t="s">
        <v>99</v>
      </c>
    </row>
    <row r="13" spans="1:25" s="82" customFormat="1" ht="15" customHeight="1">
      <c r="A13" s="1"/>
      <c r="B13" s="276"/>
      <c r="C13" s="3"/>
      <c r="D13" s="12"/>
      <c r="E13" s="13"/>
      <c r="F13" s="14"/>
      <c r="G13" s="14"/>
      <c r="H13" s="15"/>
      <c r="I13" s="52"/>
      <c r="J13" s="52"/>
      <c r="K13" s="64"/>
      <c r="L13" s="17"/>
      <c r="M13" s="18"/>
      <c r="N13" s="55"/>
      <c r="O13" s="238"/>
      <c r="P13" s="54"/>
      <c r="Q13" s="53"/>
      <c r="R13" s="53"/>
      <c r="S13" s="54"/>
      <c r="T13" s="51"/>
      <c r="U13" s="4"/>
      <c r="W13" s="241">
        <f>_xlfn.AGGREGATE(15,6,L12+ROW($A$1:$A$10)/(MOD(L12-D12+3+ROW($A$1:$A$10),4)&gt;1),1)</f>
        <v>45772</v>
      </c>
      <c r="X13" s="241">
        <f>_xlfn.AGGREGATE(15,6,O12+ROW($A$1:$A$10)/(MOD(O12-D12+3+ROW($A$1:$A$10),4)&gt;1),1)</f>
        <v>45797</v>
      </c>
    </row>
    <row r="14" spans="1:25" s="82" customFormat="1" ht="15" customHeight="1">
      <c r="A14" s="1"/>
      <c r="B14" s="276"/>
      <c r="C14" s="3"/>
      <c r="D14" s="12"/>
      <c r="E14" s="13"/>
      <c r="F14" s="14"/>
      <c r="G14" s="14"/>
      <c r="H14" s="15"/>
      <c r="I14" s="52"/>
      <c r="J14" s="52"/>
      <c r="K14" s="64"/>
      <c r="L14" s="17"/>
      <c r="M14" s="18"/>
      <c r="N14" s="55">
        <v>1</v>
      </c>
      <c r="O14" s="239">
        <v>1</v>
      </c>
      <c r="P14" s="63"/>
      <c r="Q14" s="55">
        <v>1</v>
      </c>
      <c r="R14" s="55">
        <v>1</v>
      </c>
      <c r="S14" s="63"/>
      <c r="T14" s="51"/>
      <c r="U14" s="4"/>
      <c r="V14" s="21"/>
    </row>
    <row r="15" spans="1:25" s="82" customFormat="1" ht="15" customHeight="1">
      <c r="A15" s="1"/>
      <c r="B15" s="276"/>
      <c r="C15" s="3"/>
      <c r="D15" s="12"/>
      <c r="E15" s="13"/>
      <c r="F15" s="14"/>
      <c r="G15" s="14"/>
      <c r="H15" s="15">
        <f>L12+1</f>
        <v>45770</v>
      </c>
      <c r="I15" s="52"/>
      <c r="J15" s="52"/>
      <c r="K15" s="64">
        <f>IF(OR(J15="",I15=""),0,J15-I15+1)</f>
        <v>0</v>
      </c>
      <c r="L15" s="17">
        <f>EDATE(H15,12)-1+(SUM(K15:K17))</f>
        <v>46134</v>
      </c>
      <c r="M15" s="18">
        <v>24</v>
      </c>
      <c r="N15" s="221">
        <v>46137</v>
      </c>
      <c r="O15" s="239">
        <v>46147</v>
      </c>
      <c r="P15" s="63"/>
      <c r="Q15" s="55"/>
      <c r="R15" s="55"/>
      <c r="S15" s="63"/>
      <c r="T15" s="51"/>
      <c r="U15" s="4"/>
      <c r="V15" s="21"/>
      <c r="W15" s="250" t="s">
        <v>109</v>
      </c>
      <c r="X15" s="251" t="s">
        <v>110</v>
      </c>
    </row>
    <row r="16" spans="1:25" s="82" customFormat="1" ht="15" customHeight="1">
      <c r="A16" s="1"/>
      <c r="B16" s="276"/>
      <c r="C16" s="3"/>
      <c r="D16" s="12"/>
      <c r="E16" s="13"/>
      <c r="F16" s="14"/>
      <c r="G16" s="14"/>
      <c r="H16" s="15"/>
      <c r="I16" s="52"/>
      <c r="J16" s="52"/>
      <c r="K16" s="56"/>
      <c r="L16" s="17"/>
      <c r="M16" s="18"/>
      <c r="N16" s="55">
        <v>1</v>
      </c>
      <c r="O16" s="239">
        <v>1</v>
      </c>
      <c r="P16" s="63"/>
      <c r="Q16" s="55">
        <v>1</v>
      </c>
      <c r="R16" s="55">
        <v>1</v>
      </c>
      <c r="S16" s="63"/>
      <c r="T16" s="51"/>
      <c r="U16" s="4"/>
      <c r="V16" s="21"/>
      <c r="W16" s="241">
        <f>_xlfn.AGGREGATE(15,6,L15+ROW($A$1:$A$10)/(MOD(L15-D12+3+ROW($A$1:$A$10),4)&gt;1),1)</f>
        <v>46136</v>
      </c>
      <c r="X16" s="241">
        <f>_xlfn.AGGREGATE(15,6,O15+ROW($A$1:$A$10)/(MOD(O15-D12+3+ROW($A$1:$A$10),4)&gt;1),1)</f>
        <v>46148</v>
      </c>
    </row>
    <row r="17" spans="1:25" s="82" customFormat="1" ht="15" customHeight="1" thickBot="1">
      <c r="A17" s="1"/>
      <c r="B17" s="277"/>
      <c r="C17" s="3"/>
      <c r="D17" s="72"/>
      <c r="E17" s="73"/>
      <c r="F17" s="74"/>
      <c r="G17" s="74"/>
      <c r="H17" s="80"/>
      <c r="I17" s="81"/>
      <c r="J17" s="81"/>
      <c r="K17" s="65">
        <f>SUM(K12:K16)</f>
        <v>0</v>
      </c>
      <c r="L17" s="66"/>
      <c r="M17" s="84"/>
      <c r="N17" s="79">
        <v>1</v>
      </c>
      <c r="O17" s="240">
        <v>1</v>
      </c>
      <c r="P17" s="85"/>
      <c r="Q17" s="79">
        <v>1</v>
      </c>
      <c r="R17" s="79">
        <v>1</v>
      </c>
      <c r="S17" s="85"/>
      <c r="T17" s="67"/>
      <c r="U17" s="61">
        <f>SUM(T12:T14)</f>
        <v>24</v>
      </c>
      <c r="V17" s="62">
        <f ca="1">G12-U17</f>
        <v>20.712328767123282</v>
      </c>
    </row>
    <row r="18" spans="1:25" ht="15" customHeight="1">
      <c r="B18" s="272" t="s">
        <v>90</v>
      </c>
      <c r="D18" s="68">
        <v>44995</v>
      </c>
      <c r="E18" s="69" t="str">
        <f ca="1">IF(D18="","Нет даты приема!",DATEDIF(D18,E$10,"y")&amp;" г. "&amp;DATEDIF(D18,E$10,"ym")&amp;" мес. "&amp;DATEDIF(D18,E$10,"md")&amp;" дн.")</f>
        <v>2 г. 11 мес. 22 дн.</v>
      </c>
      <c r="F18" s="70">
        <f ca="1">E$10-D18</f>
        <v>1090</v>
      </c>
      <c r="G18" s="70">
        <f ca="1">IF(D18="","Нет даты приема!",24/(365*12/12)*(F18-K28))</f>
        <v>70.487671232876707</v>
      </c>
      <c r="H18" s="92">
        <f>D18</f>
        <v>44995</v>
      </c>
      <c r="I18" s="93">
        <v>45147</v>
      </c>
      <c r="J18" s="93">
        <v>45147</v>
      </c>
      <c r="K18" s="94">
        <f t="shared" ref="K18:K24" si="0">IF(OR(J18="",I18=""),0,J18-I18+1)</f>
        <v>1</v>
      </c>
      <c r="L18" s="232">
        <f>EDATE(H18,12)-1+(SUM(K18:K20))</f>
        <v>45363</v>
      </c>
      <c r="M18" s="71">
        <f>((L18-H18)-SUM(K18:K20))*(24/365)</f>
        <v>23.999999999999996</v>
      </c>
      <c r="N18" s="222">
        <v>45367</v>
      </c>
      <c r="O18" s="237">
        <v>45393</v>
      </c>
      <c r="P18" s="90"/>
      <c r="Q18" s="89">
        <v>1</v>
      </c>
      <c r="R18" s="89">
        <v>1</v>
      </c>
      <c r="S18" s="90"/>
      <c r="T18" s="76">
        <f>O18-N18-2</f>
        <v>24</v>
      </c>
      <c r="U18" s="87"/>
      <c r="V18" s="91"/>
      <c r="W18" s="223" t="s">
        <v>92</v>
      </c>
      <c r="X18" s="219" t="s">
        <v>93</v>
      </c>
      <c r="Y18" s="78"/>
    </row>
    <row r="19" spans="1:25" ht="15" customHeight="1">
      <c r="B19" s="273"/>
      <c r="D19" s="96"/>
      <c r="E19" s="97"/>
      <c r="F19" s="14"/>
      <c r="G19" s="14"/>
      <c r="H19" s="15"/>
      <c r="I19" s="52">
        <v>45171</v>
      </c>
      <c r="J19" s="52">
        <v>45171</v>
      </c>
      <c r="K19" s="83">
        <f t="shared" si="0"/>
        <v>1</v>
      </c>
      <c r="L19" s="233"/>
      <c r="M19" s="18"/>
      <c r="N19" s="55">
        <v>1</v>
      </c>
      <c r="O19" s="239">
        <v>1</v>
      </c>
      <c r="P19" s="63"/>
      <c r="Q19" s="55">
        <v>1</v>
      </c>
      <c r="R19" s="55">
        <v>1</v>
      </c>
      <c r="S19" s="63"/>
      <c r="T19" s="51"/>
      <c r="U19" s="4"/>
      <c r="V19" s="21"/>
      <c r="W19" s="242">
        <f>_xlfn.AGGREGATE(15,6,L18+ROW($A$1:$A$10)/(MOD(L18-D18+4+ROW($A$1:$A$10),6)&gt;2),1)</f>
        <v>45366</v>
      </c>
      <c r="X19" s="242">
        <f>_xlfn.AGGREGATE(15,6,O18+ROW($A$1:$A$10)/(MOD(O18-D18+4+ROW($A$1:$A$10),6)&gt;2),1)</f>
        <v>45396</v>
      </c>
      <c r="Y19" s="220"/>
    </row>
    <row r="20" spans="1:25" ht="15" customHeight="1" thickBot="1">
      <c r="B20" s="273"/>
      <c r="D20" s="96"/>
      <c r="E20" s="97"/>
      <c r="F20" s="14"/>
      <c r="G20" s="14"/>
      <c r="H20" s="15"/>
      <c r="I20" s="52">
        <v>45259</v>
      </c>
      <c r="J20" s="52">
        <v>45259</v>
      </c>
      <c r="K20" s="83">
        <f t="shared" si="0"/>
        <v>1</v>
      </c>
      <c r="L20" s="233"/>
      <c r="M20" s="18"/>
      <c r="N20" s="55">
        <v>1</v>
      </c>
      <c r="O20" s="239">
        <v>1</v>
      </c>
      <c r="P20" s="63"/>
      <c r="Q20" s="55">
        <v>1</v>
      </c>
      <c r="R20" s="55">
        <v>1</v>
      </c>
      <c r="S20" s="63"/>
      <c r="T20" s="51"/>
      <c r="U20" s="4"/>
      <c r="V20" s="21"/>
      <c r="Y20" s="78"/>
    </row>
    <row r="21" spans="1:25" ht="15" customHeight="1">
      <c r="B21" s="273"/>
      <c r="D21" s="12"/>
      <c r="E21" s="13"/>
      <c r="F21" s="14"/>
      <c r="G21" s="14"/>
      <c r="H21" s="15">
        <f>L18+1</f>
        <v>45364</v>
      </c>
      <c r="I21" s="52">
        <v>45548</v>
      </c>
      <c r="J21" s="52">
        <v>45548</v>
      </c>
      <c r="K21" s="83">
        <f t="shared" si="0"/>
        <v>1</v>
      </c>
      <c r="L21" s="233">
        <f>EDATE(H21,12)-1+SUM(K21:K24)</f>
        <v>45743</v>
      </c>
      <c r="M21" s="71">
        <f>((L21-H21)-SUM(K21:K24))*(24/365)</f>
        <v>23.934246575342463</v>
      </c>
      <c r="N21" s="221">
        <v>45745</v>
      </c>
      <c r="O21" s="239">
        <v>45768</v>
      </c>
      <c r="P21" s="63"/>
      <c r="Q21" s="55">
        <v>1</v>
      </c>
      <c r="R21" s="55">
        <v>1</v>
      </c>
      <c r="S21" s="63"/>
      <c r="T21" s="76">
        <f>O21-N21+1</f>
        <v>24</v>
      </c>
      <c r="U21" s="4"/>
      <c r="V21" s="21"/>
      <c r="W21" s="223" t="s">
        <v>94</v>
      </c>
      <c r="X21" s="219" t="s">
        <v>95</v>
      </c>
      <c r="Y21" s="78"/>
    </row>
    <row r="22" spans="1:25" ht="15" customHeight="1">
      <c r="B22" s="273"/>
      <c r="D22" s="12"/>
      <c r="E22" s="13"/>
      <c r="F22" s="14"/>
      <c r="G22" s="14"/>
      <c r="H22" s="15"/>
      <c r="I22" s="52">
        <v>45579</v>
      </c>
      <c r="J22" s="52">
        <v>45590</v>
      </c>
      <c r="K22" s="83">
        <f t="shared" si="0"/>
        <v>12</v>
      </c>
      <c r="L22" s="233"/>
      <c r="M22" s="18"/>
      <c r="N22" s="55">
        <v>1</v>
      </c>
      <c r="O22" s="239">
        <v>1</v>
      </c>
      <c r="P22" s="63"/>
      <c r="Q22" s="55">
        <v>1</v>
      </c>
      <c r="R22" s="55">
        <v>1</v>
      </c>
      <c r="S22" s="63"/>
      <c r="T22" s="51"/>
      <c r="U22" s="4"/>
      <c r="V22" s="21"/>
      <c r="W22" s="242">
        <f>_xlfn.AGGREGATE(15,6,L21+ROW($A$1:$A$10)/(MOD(L21-D18+4+ROW($A$1:$A$10),6)&gt;2),1)</f>
        <v>45744</v>
      </c>
      <c r="X22" s="242">
        <f>_xlfn.AGGREGATE(15,6,O21+ROW($A$1:$A$10)/(MOD(O21-D18+4+ROW($A$1:$A$10),6)&gt;2),1)</f>
        <v>45769</v>
      </c>
      <c r="Y22" s="78"/>
    </row>
    <row r="23" spans="1:25" ht="15" customHeight="1">
      <c r="B23" s="273"/>
      <c r="D23" s="12"/>
      <c r="E23" s="13"/>
      <c r="F23" s="14"/>
      <c r="G23" s="14"/>
      <c r="H23" s="15"/>
      <c r="I23" s="52">
        <v>45621</v>
      </c>
      <c r="J23" s="52">
        <v>45621</v>
      </c>
      <c r="K23" s="83">
        <f t="shared" si="0"/>
        <v>1</v>
      </c>
      <c r="L23" s="233"/>
      <c r="M23" s="18"/>
      <c r="N23" s="55">
        <v>1</v>
      </c>
      <c r="O23" s="239">
        <v>1</v>
      </c>
      <c r="P23" s="63"/>
      <c r="Q23" s="55">
        <v>1</v>
      </c>
      <c r="R23" s="55">
        <v>1</v>
      </c>
      <c r="S23" s="63"/>
      <c r="T23" s="51"/>
      <c r="U23" s="4"/>
      <c r="V23" s="21"/>
      <c r="Y23" s="78"/>
    </row>
    <row r="24" spans="1:25" s="77" customFormat="1" ht="15" customHeight="1" thickBot="1">
      <c r="A24" s="1"/>
      <c r="B24" s="273"/>
      <c r="C24" s="3"/>
      <c r="D24" s="12"/>
      <c r="E24" s="13"/>
      <c r="F24" s="14"/>
      <c r="G24" s="14"/>
      <c r="H24" s="15"/>
      <c r="I24" s="52">
        <v>45632</v>
      </c>
      <c r="J24" s="52">
        <v>45632</v>
      </c>
      <c r="K24" s="83">
        <f t="shared" si="0"/>
        <v>1</v>
      </c>
      <c r="L24" s="233"/>
      <c r="M24" s="18"/>
      <c r="N24" s="55">
        <v>1</v>
      </c>
      <c r="O24" s="239">
        <v>1</v>
      </c>
      <c r="P24" s="63"/>
      <c r="Q24" s="55">
        <v>1</v>
      </c>
      <c r="R24" s="55">
        <v>1</v>
      </c>
      <c r="S24" s="63"/>
      <c r="T24" s="51"/>
      <c r="U24" s="4"/>
      <c r="V24" s="21"/>
      <c r="W24" s="78"/>
      <c r="X24" s="78"/>
      <c r="Y24" s="78"/>
    </row>
    <row r="25" spans="1:25" s="95" customFormat="1" ht="15" customHeight="1">
      <c r="A25" s="1"/>
      <c r="B25" s="273"/>
      <c r="C25" s="3"/>
      <c r="D25" s="12"/>
      <c r="E25" s="13"/>
      <c r="F25" s="14"/>
      <c r="G25" s="14"/>
      <c r="H25" s="15">
        <f>L21+1</f>
        <v>45744</v>
      </c>
      <c r="I25" s="52"/>
      <c r="J25" s="52"/>
      <c r="K25" s="56"/>
      <c r="L25" s="233">
        <f>EDATE(H25,12)-1+SUM(K25)</f>
        <v>46108</v>
      </c>
      <c r="M25" s="71">
        <f>((L25-H25)-SUM(K25))*(24/365)</f>
        <v>23.934246575342463</v>
      </c>
      <c r="N25" s="221">
        <v>46111</v>
      </c>
      <c r="O25" s="239">
        <v>46134</v>
      </c>
      <c r="P25" s="63"/>
      <c r="Q25" s="55">
        <v>1</v>
      </c>
      <c r="R25" s="55">
        <v>1</v>
      </c>
      <c r="S25" s="63"/>
      <c r="T25" s="76">
        <f>O25-N25+1</f>
        <v>24</v>
      </c>
      <c r="U25" s="4"/>
      <c r="V25" s="21"/>
      <c r="W25" s="223" t="s">
        <v>96</v>
      </c>
      <c r="X25" s="219" t="s">
        <v>97</v>
      </c>
      <c r="Y25" s="78"/>
    </row>
    <row r="26" spans="1:25" s="95" customFormat="1" ht="15" customHeight="1">
      <c r="A26" s="1"/>
      <c r="B26" s="273"/>
      <c r="C26" s="3"/>
      <c r="D26" s="12"/>
      <c r="E26" s="13"/>
      <c r="F26" s="14"/>
      <c r="G26" s="14"/>
      <c r="H26" s="15"/>
      <c r="I26" s="52"/>
      <c r="J26" s="52"/>
      <c r="K26" s="56"/>
      <c r="L26" s="233"/>
      <c r="M26" s="18"/>
      <c r="N26" s="55">
        <v>1</v>
      </c>
      <c r="O26" s="239">
        <v>1</v>
      </c>
      <c r="P26" s="63"/>
      <c r="Q26" s="55">
        <v>1</v>
      </c>
      <c r="R26" s="55">
        <v>1</v>
      </c>
      <c r="S26" s="63"/>
      <c r="T26" s="51"/>
      <c r="U26" s="4"/>
      <c r="V26" s="21"/>
      <c r="W26" s="242">
        <f>_xlfn.AGGREGATE(15,6,L25+ROW($A$1:$A$10)/(MOD(L25-D18+4+ROW($A$1:$A$10),6)&gt;2),1)</f>
        <v>46110</v>
      </c>
      <c r="X26" s="242">
        <f>_xlfn.AGGREGATE(15,6,O25+ROW($A$1:$A$10)/(MOD(O25-D18+4+ROW($A$1:$A$10),6)&gt;2),1)</f>
        <v>46135</v>
      </c>
      <c r="Y26" s="78"/>
    </row>
    <row r="27" spans="1:25" s="95" customFormat="1" ht="15" customHeight="1">
      <c r="A27" s="1"/>
      <c r="B27" s="273"/>
      <c r="C27" s="3"/>
      <c r="D27" s="12"/>
      <c r="E27" s="13"/>
      <c r="F27" s="14"/>
      <c r="G27" s="14"/>
      <c r="H27" s="15"/>
      <c r="I27" s="52"/>
      <c r="J27" s="52"/>
      <c r="K27" s="56"/>
      <c r="L27" s="233"/>
      <c r="M27" s="18"/>
      <c r="N27" s="55"/>
      <c r="O27" s="239"/>
      <c r="P27" s="63"/>
      <c r="Q27" s="55"/>
      <c r="R27" s="55"/>
      <c r="S27" s="63"/>
      <c r="T27" s="51"/>
      <c r="U27" s="4"/>
      <c r="V27" s="21"/>
      <c r="Y27" s="78"/>
    </row>
    <row r="28" spans="1:25" s="95" customFormat="1" ht="15" customHeight="1" thickBot="1">
      <c r="A28" s="1"/>
      <c r="B28" s="274"/>
      <c r="C28" s="3"/>
      <c r="D28" s="72"/>
      <c r="E28" s="73"/>
      <c r="F28" s="74"/>
      <c r="G28" s="74"/>
      <c r="H28" s="80"/>
      <c r="I28" s="81"/>
      <c r="J28" s="81"/>
      <c r="K28" s="65">
        <f>SUM(K18:K25)</f>
        <v>18</v>
      </c>
      <c r="L28" s="234"/>
      <c r="M28" s="84"/>
      <c r="N28" s="79">
        <v>1</v>
      </c>
      <c r="O28" s="240">
        <v>1</v>
      </c>
      <c r="P28" s="85"/>
      <c r="Q28" s="79">
        <v>1</v>
      </c>
      <c r="R28" s="79">
        <v>1</v>
      </c>
      <c r="S28" s="85"/>
      <c r="T28" s="67"/>
      <c r="U28" s="61">
        <f>SUM(T18:T25)</f>
        <v>72</v>
      </c>
      <c r="V28" s="62">
        <f ca="1">G18-U28</f>
        <v>-1.512328767123293</v>
      </c>
      <c r="W28" s="78"/>
      <c r="X28" s="78"/>
      <c r="Y28" s="78"/>
    </row>
    <row r="29" spans="1:25" s="78" customFormat="1" ht="15" customHeight="1">
      <c r="A29" s="1"/>
      <c r="B29" s="278" t="s">
        <v>91</v>
      </c>
      <c r="C29" s="3"/>
      <c r="D29" s="68">
        <v>45712</v>
      </c>
      <c r="E29" s="69" t="str">
        <f ca="1">IF(D29="","Нет даты приема!",DATEDIF(D29,E$10,"y")&amp;" г. "&amp;DATEDIF(D29,E$10,"ym")&amp;" мес. "&amp;DATEDIF(D29,E$10,"md")&amp;" дн.")</f>
        <v>1 г. 0 мес. 8 дн.</v>
      </c>
      <c r="F29" s="70">
        <f ca="1">E$10-D29</f>
        <v>373</v>
      </c>
      <c r="G29" s="70">
        <f ca="1">IF(D29="","Нет даты приема!",24/(365*12/12)*(F29-K32))</f>
        <v>24.526027397260272</v>
      </c>
      <c r="H29" s="92">
        <f>D29</f>
        <v>45712</v>
      </c>
      <c r="I29" s="93"/>
      <c r="J29" s="93"/>
      <c r="K29" s="88">
        <f>IF(OR(J29="",I29=""),0,J29-I29+1)</f>
        <v>0</v>
      </c>
      <c r="L29" s="232">
        <f>EDATE(H29,12)-1+(SUM(K29:K30))</f>
        <v>46076</v>
      </c>
      <c r="M29" s="86">
        <v>24</v>
      </c>
      <c r="N29" s="222">
        <v>46077</v>
      </c>
      <c r="O29" s="237">
        <v>46101</v>
      </c>
      <c r="P29" s="90"/>
      <c r="Q29" s="89">
        <v>1</v>
      </c>
      <c r="R29" s="89">
        <v>1</v>
      </c>
      <c r="S29" s="90"/>
      <c r="T29" s="76">
        <f>O29-N29</f>
        <v>24</v>
      </c>
      <c r="U29" s="87"/>
      <c r="V29" s="91"/>
      <c r="W29" s="223" t="s">
        <v>100</v>
      </c>
      <c r="X29" s="219" t="s">
        <v>101</v>
      </c>
      <c r="Y29" s="1"/>
    </row>
    <row r="30" spans="1:25" ht="15" customHeight="1">
      <c r="B30" s="279"/>
      <c r="D30" s="12"/>
      <c r="E30" s="13"/>
      <c r="F30" s="14"/>
      <c r="G30" s="14"/>
      <c r="H30" s="15"/>
      <c r="I30" s="52"/>
      <c r="J30" s="52"/>
      <c r="K30" s="64">
        <f>IF(OR(J30="",I30=""),0,J30-I30+1)</f>
        <v>0</v>
      </c>
      <c r="L30" s="233"/>
      <c r="M30" s="18"/>
      <c r="N30" s="55">
        <v>1</v>
      </c>
      <c r="O30" s="239">
        <v>1</v>
      </c>
      <c r="P30" s="63"/>
      <c r="Q30" s="55">
        <v>1</v>
      </c>
      <c r="R30" s="55">
        <v>1</v>
      </c>
      <c r="S30" s="63"/>
      <c r="T30" s="51"/>
      <c r="U30" s="4"/>
      <c r="V30" s="21"/>
      <c r="W30" s="243">
        <f>_xlfn.AGGREGATE(15,6,L29+ROW($A$1:$A$10)/(ISNA(MATCH(L29+ROW($A$1:$A$10),Табл4[Н/Р],0)))/(WEEKDAY(L29+ROW($A$1:$A$10),2)&lt;6),1)</f>
        <v>46077</v>
      </c>
      <c r="X30" s="243">
        <f>_xlfn.AGGREGATE(15,6,O29+ROW($A$1:$A$10)/(ISNA(MATCH(O29+ROW($A$1:$A$10),Табл4[Н/Р],0)))/(WEEKDAY(O29+ROW($A$1:$A$10),2)&lt;6),1)</f>
        <v>46107</v>
      </c>
    </row>
    <row r="31" spans="1:25" ht="15" customHeight="1">
      <c r="B31" s="279"/>
      <c r="D31" s="12"/>
      <c r="E31" s="13"/>
      <c r="F31" s="14"/>
      <c r="G31" s="14"/>
      <c r="H31" s="15"/>
      <c r="I31" s="52"/>
      <c r="J31" s="52"/>
      <c r="K31" s="56"/>
      <c r="L31" s="233"/>
      <c r="M31" s="18"/>
      <c r="N31" s="55">
        <v>1</v>
      </c>
      <c r="O31" s="239">
        <v>1</v>
      </c>
      <c r="P31" s="63"/>
      <c r="Q31" s="55">
        <v>1</v>
      </c>
      <c r="R31" s="55">
        <v>1</v>
      </c>
      <c r="S31" s="63"/>
      <c r="T31" s="51"/>
      <c r="U31" s="4"/>
      <c r="V31" s="21"/>
      <c r="W31" s="78" t="s">
        <v>108</v>
      </c>
      <c r="X31" s="78"/>
      <c r="Y31" s="78"/>
    </row>
    <row r="32" spans="1:25" ht="19.350000000000001" customHeight="1" thickBot="1">
      <c r="B32" s="280"/>
      <c r="D32" s="72"/>
      <c r="E32" s="73"/>
      <c r="F32" s="74"/>
      <c r="G32" s="74"/>
      <c r="H32" s="80"/>
      <c r="I32" s="81"/>
      <c r="J32" s="81"/>
      <c r="K32" s="65">
        <f>SUM(K29:K31)</f>
        <v>0</v>
      </c>
      <c r="L32" s="234"/>
      <c r="M32" s="84"/>
      <c r="N32" s="79">
        <v>1</v>
      </c>
      <c r="O32" s="240">
        <v>1</v>
      </c>
      <c r="P32" s="85"/>
      <c r="Q32" s="79">
        <v>1</v>
      </c>
      <c r="R32" s="79">
        <v>1</v>
      </c>
      <c r="S32" s="85"/>
      <c r="T32" s="67"/>
      <c r="U32" s="61">
        <f>SUM(T29:T30)</f>
        <v>24</v>
      </c>
      <c r="V32" s="62">
        <f ca="1">G29-U32</f>
        <v>0.52602739726027181</v>
      </c>
    </row>
    <row r="33" spans="1:25" ht="15" customHeight="1">
      <c r="L33" s="235"/>
    </row>
    <row r="34" spans="1:25" ht="15" customHeight="1">
      <c r="L34" s="235"/>
    </row>
    <row r="35" spans="1:25" ht="15" customHeight="1">
      <c r="L35" s="235"/>
      <c r="V35" s="1" t="s">
        <v>102</v>
      </c>
    </row>
    <row r="36" spans="1:25" ht="15" customHeight="1">
      <c r="L36" s="235"/>
    </row>
    <row r="37" spans="1:25" ht="15" customHeight="1">
      <c r="L37" s="235"/>
    </row>
    <row r="38" spans="1:25" ht="15" customHeight="1">
      <c r="L38" s="235"/>
    </row>
    <row r="39" spans="1:25" ht="15" customHeight="1">
      <c r="L39" s="235"/>
    </row>
    <row r="40" spans="1:25" ht="15" customHeight="1">
      <c r="L40" s="235"/>
    </row>
    <row r="41" spans="1:25" ht="15" customHeight="1">
      <c r="L41" s="235"/>
    </row>
    <row r="42" spans="1:25" ht="15" customHeight="1">
      <c r="L42" s="235"/>
    </row>
    <row r="43" spans="1:25" s="78" customFormat="1" ht="15" customHeight="1">
      <c r="A43" s="1"/>
      <c r="B43" s="2"/>
      <c r="C43" s="3"/>
      <c r="D43" s="27"/>
      <c r="E43" s="10"/>
      <c r="F43" s="10"/>
      <c r="G43" s="27"/>
      <c r="H43" s="28"/>
      <c r="I43" s="29"/>
      <c r="J43" s="29"/>
      <c r="K43" s="29"/>
      <c r="L43" s="235"/>
      <c r="M43" s="28"/>
      <c r="N43" s="57"/>
      <c r="O43" s="58"/>
      <c r="P43" s="59"/>
      <c r="Q43" s="58"/>
      <c r="R43" s="58"/>
      <c r="S43" s="59"/>
      <c r="T43" s="60"/>
      <c r="U43" s="10"/>
      <c r="V43" s="10"/>
      <c r="W43" s="1"/>
      <c r="X43" s="1"/>
      <c r="Y43" s="1"/>
    </row>
    <row r="44" spans="1:25" s="78" customFormat="1" ht="15" customHeight="1">
      <c r="A44" s="1"/>
      <c r="B44" s="2"/>
      <c r="C44" s="3"/>
      <c r="D44" s="27"/>
      <c r="E44" s="10"/>
      <c r="F44" s="10"/>
      <c r="G44" s="27"/>
      <c r="H44" s="28"/>
      <c r="I44" s="29"/>
      <c r="J44" s="29"/>
      <c r="K44" s="29"/>
      <c r="L44" s="235"/>
      <c r="M44" s="28"/>
      <c r="N44" s="57"/>
      <c r="O44" s="58"/>
      <c r="P44" s="59"/>
      <c r="Q44" s="58"/>
      <c r="R44" s="58"/>
      <c r="S44" s="59"/>
      <c r="T44" s="60"/>
      <c r="U44" s="10"/>
      <c r="V44" s="10"/>
      <c r="W44" s="1"/>
      <c r="X44" s="1"/>
      <c r="Y44" s="1"/>
    </row>
    <row r="45" spans="1:25" s="78" customFormat="1" ht="15" customHeight="1">
      <c r="A45" s="1"/>
      <c r="B45" s="2"/>
      <c r="C45" s="3"/>
      <c r="D45" s="27"/>
      <c r="E45" s="10"/>
      <c r="F45" s="10"/>
      <c r="G45" s="27"/>
      <c r="H45" s="28"/>
      <c r="I45" s="29"/>
      <c r="J45" s="29"/>
      <c r="K45" s="29"/>
      <c r="L45" s="28"/>
      <c r="M45" s="28"/>
      <c r="N45" s="57"/>
      <c r="O45" s="58"/>
      <c r="P45" s="59"/>
      <c r="Q45" s="58"/>
      <c r="R45" s="58"/>
      <c r="S45" s="59"/>
      <c r="T45" s="60"/>
      <c r="U45" s="10"/>
      <c r="V45" s="10"/>
      <c r="W45" s="1"/>
      <c r="X45" s="1"/>
      <c r="Y45" s="1"/>
    </row>
    <row r="46" spans="1:25" s="78" customFormat="1" ht="15" customHeight="1">
      <c r="A46" s="1"/>
      <c r="B46" s="2"/>
      <c r="C46" s="3"/>
      <c r="D46" s="27"/>
      <c r="E46" s="10"/>
      <c r="F46" s="10"/>
      <c r="G46" s="27"/>
      <c r="H46" s="28"/>
      <c r="I46" s="29"/>
      <c r="J46" s="29"/>
      <c r="K46" s="29"/>
      <c r="L46" s="28"/>
      <c r="M46" s="28"/>
      <c r="N46" s="57"/>
      <c r="O46" s="58"/>
      <c r="P46" s="59"/>
      <c r="Q46" s="58"/>
      <c r="R46" s="58"/>
      <c r="S46" s="59"/>
      <c r="T46" s="60"/>
      <c r="U46" s="10"/>
      <c r="V46" s="10"/>
      <c r="W46" s="1"/>
      <c r="X46" s="1"/>
      <c r="Y46" s="1"/>
    </row>
    <row r="47" spans="1:25" s="78" customFormat="1" ht="15" customHeight="1">
      <c r="A47" s="1"/>
      <c r="B47" s="2"/>
      <c r="C47" s="3"/>
      <c r="D47" s="27"/>
      <c r="E47" s="10"/>
      <c r="F47" s="10"/>
      <c r="G47" s="27"/>
      <c r="H47" s="28"/>
      <c r="I47" s="29"/>
      <c r="J47" s="29"/>
      <c r="K47" s="29"/>
      <c r="L47" s="28"/>
      <c r="M47" s="28"/>
      <c r="N47" s="57"/>
      <c r="O47" s="58"/>
      <c r="P47" s="59"/>
      <c r="Q47" s="58"/>
      <c r="R47" s="58"/>
      <c r="S47" s="59"/>
      <c r="T47" s="60"/>
      <c r="U47" s="10"/>
      <c r="V47" s="10"/>
      <c r="W47" s="1"/>
      <c r="X47" s="1"/>
      <c r="Y47" s="1"/>
    </row>
    <row r="48" spans="1:2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sheetData>
  <mergeCells count="14">
    <mergeCell ref="B18:B28"/>
    <mergeCell ref="B12:B17"/>
    <mergeCell ref="B29:B32"/>
    <mergeCell ref="T9:T10"/>
    <mergeCell ref="U9:U10"/>
    <mergeCell ref="V9:V10"/>
    <mergeCell ref="E3:O5"/>
    <mergeCell ref="F9:F10"/>
    <mergeCell ref="G9:G10"/>
    <mergeCell ref="H9:L9"/>
    <mergeCell ref="M9:M10"/>
    <mergeCell ref="N9:O9"/>
    <mergeCell ref="I10:K10"/>
    <mergeCell ref="Q9:R9"/>
  </mergeCells>
  <conditionalFormatting sqref="G1 V1 V7:V11 V14:V17 G7:G17 V33:V34 G33:G1048576 V36:V1048576">
    <cfRule type="notContainsBlanks" dxfId="24" priority="894">
      <formula>LEN(TRIM(G1))&gt;0</formula>
    </cfRule>
  </conditionalFormatting>
  <conditionalFormatting sqref="V2:V6 G6">
    <cfRule type="notContainsBlanks" dxfId="23" priority="865">
      <formula>LEN(TRIM(G2))&gt;0</formula>
    </cfRule>
  </conditionalFormatting>
  <conditionalFormatting sqref="V28">
    <cfRule type="notContainsBlanks" dxfId="22" priority="854">
      <formula>LEN(TRIM(V28))&gt;0</formula>
    </cfRule>
  </conditionalFormatting>
  <conditionalFormatting sqref="G19:G28">
    <cfRule type="notContainsBlanks" dxfId="21" priority="857">
      <formula>LEN(TRIM(G19))&gt;0</formula>
    </cfRule>
  </conditionalFormatting>
  <conditionalFormatting sqref="V18:V27">
    <cfRule type="notContainsBlanks" dxfId="20" priority="856">
      <formula>LEN(TRIM(V18))&gt;0</formula>
    </cfRule>
  </conditionalFormatting>
  <conditionalFormatting sqref="G18">
    <cfRule type="notContainsBlanks" dxfId="19" priority="855">
      <formula>LEN(TRIM(G18))&gt;0</formula>
    </cfRule>
  </conditionalFormatting>
  <conditionalFormatting sqref="G16:G17">
    <cfRule type="notContainsBlanks" dxfId="18" priority="810">
      <formula>LEN(TRIM(G16))&gt;0</formula>
    </cfRule>
  </conditionalFormatting>
  <conditionalFormatting sqref="G14:G15">
    <cfRule type="notContainsBlanks" dxfId="17" priority="809">
      <formula>LEN(TRIM(G14))&gt;0</formula>
    </cfRule>
  </conditionalFormatting>
  <conditionalFormatting sqref="G12:G13">
    <cfRule type="notContainsBlanks" dxfId="16" priority="808">
      <formula>LEN(TRIM(G12))&gt;0</formula>
    </cfRule>
  </conditionalFormatting>
  <conditionalFormatting sqref="N1:S2 N6:S8 P3:S5 N9:Q9 S9 N10:S14 N33:S1048576 N16:S28 P15:S15">
    <cfRule type="cellIs" dxfId="15" priority="698" operator="equal">
      <formula>1</formula>
    </cfRule>
  </conditionalFormatting>
  <conditionalFormatting sqref="G29:G32 V29:V32">
    <cfRule type="notContainsBlanks" dxfId="14" priority="517">
      <formula>LEN(TRIM(G29))&gt;0</formula>
    </cfRule>
  </conditionalFormatting>
  <conditionalFormatting sqref="G31:G32">
    <cfRule type="notContainsBlanks" dxfId="13" priority="516">
      <formula>LEN(TRIM(G31))&gt;0</formula>
    </cfRule>
  </conditionalFormatting>
  <conditionalFormatting sqref="G30">
    <cfRule type="notContainsBlanks" dxfId="12" priority="515">
      <formula>LEN(TRIM(G30))&gt;0</formula>
    </cfRule>
  </conditionalFormatting>
  <conditionalFormatting sqref="G29">
    <cfRule type="notContainsBlanks" dxfId="11" priority="514">
      <formula>LEN(TRIM(G29))&gt;0</formula>
    </cfRule>
  </conditionalFormatting>
  <conditionalFormatting sqref="N29:S32">
    <cfRule type="cellIs" dxfId="10" priority="512" operator="equal">
      <formula>1</formula>
    </cfRule>
  </conditionalFormatting>
  <conditionalFormatting sqref="M1:M2 M19:M20 M22:M24 M6:M14 M26:M1048576 M16:M17">
    <cfRule type="cellIs" dxfId="9" priority="424" operator="greaterThan">
      <formula>24</formula>
    </cfRule>
  </conditionalFormatting>
  <conditionalFormatting sqref="M18 M21 M25">
    <cfRule type="cellIs" dxfId="8" priority="3" operator="greaterThan">
      <formula>24</formula>
    </cfRule>
  </conditionalFormatting>
  <conditionalFormatting sqref="N15:O15">
    <cfRule type="cellIs" dxfId="7" priority="2" operator="equal">
      <formula>1</formula>
    </cfRule>
  </conditionalFormatting>
  <conditionalFormatting sqref="M15">
    <cfRule type="cellIs" dxfId="6" priority="1" operator="greaterThan">
      <formula>24</formula>
    </cfRule>
  </conditionalFormatting>
  <pageMargins left="0.31496062992125984" right="0.31496062992125984" top="0.35433070866141736" bottom="0.35433070866141736" header="0" footer="0"/>
  <pageSetup paperSize="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C00000"/>
  </sheetPr>
  <dimension ref="B1:P1098"/>
  <sheetViews>
    <sheetView topLeftCell="C9" workbookViewId="0">
      <selection activeCell="O7" sqref="O7"/>
    </sheetView>
  </sheetViews>
  <sheetFormatPr defaultRowHeight="15"/>
  <cols>
    <col min="1" max="1" width="5.7109375" customWidth="1"/>
    <col min="2" max="2" width="58.140625" customWidth="1"/>
    <col min="3" max="3" width="14.28515625" customWidth="1"/>
    <col min="6" max="6" width="14.7109375" customWidth="1"/>
    <col min="7" max="7" width="36.140625" style="100" customWidth="1"/>
    <col min="8" max="8" width="14.28515625" customWidth="1"/>
    <col min="15" max="15" width="20.28515625" customWidth="1"/>
    <col min="16" max="16" width="6.42578125" style="3" customWidth="1"/>
  </cols>
  <sheetData>
    <row r="1" spans="2:15" ht="17.850000000000001" customHeight="1">
      <c r="O1" s="244"/>
    </row>
    <row r="2" spans="2:15" ht="17.850000000000001" customHeight="1">
      <c r="B2" t="s">
        <v>20</v>
      </c>
      <c r="C2">
        <v>0</v>
      </c>
      <c r="D2" t="s">
        <v>21</v>
      </c>
      <c r="G2" s="98">
        <f ca="1">TODAY()</f>
        <v>46085</v>
      </c>
      <c r="O2" s="245" t="s">
        <v>106</v>
      </c>
    </row>
    <row r="3" spans="2:15" ht="17.850000000000001" customHeight="1">
      <c r="C3">
        <v>1</v>
      </c>
      <c r="D3" t="s">
        <v>22</v>
      </c>
      <c r="O3" s="246" t="s">
        <v>107</v>
      </c>
    </row>
    <row r="4" spans="2:15" ht="17.850000000000001" customHeight="1">
      <c r="C4">
        <v>2</v>
      </c>
      <c r="D4" t="s">
        <v>23</v>
      </c>
      <c r="G4" s="101" t="s">
        <v>24</v>
      </c>
      <c r="H4" s="102"/>
      <c r="I4" s="103"/>
      <c r="J4" s="283" t="s">
        <v>25</v>
      </c>
      <c r="K4" s="284"/>
      <c r="L4" s="284"/>
      <c r="M4" s="285"/>
      <c r="O4" s="247">
        <v>46023</v>
      </c>
    </row>
    <row r="5" spans="2:15" ht="17.850000000000001" customHeight="1">
      <c r="C5">
        <v>3</v>
      </c>
      <c r="D5" t="s">
        <v>26</v>
      </c>
      <c r="G5" s="104" t="s">
        <v>27</v>
      </c>
      <c r="H5" s="105" t="s">
        <v>28</v>
      </c>
      <c r="I5" s="106" t="s">
        <v>29</v>
      </c>
      <c r="J5" s="286"/>
      <c r="K5" s="287"/>
      <c r="L5" s="287"/>
      <c r="M5" s="288"/>
      <c r="O5" s="248">
        <v>46024</v>
      </c>
    </row>
    <row r="6" spans="2:15" ht="17.850000000000001" customHeight="1">
      <c r="C6">
        <v>4</v>
      </c>
      <c r="D6" t="s">
        <v>30</v>
      </c>
      <c r="G6" s="107" t="s">
        <v>31</v>
      </c>
      <c r="H6" s="108">
        <v>1</v>
      </c>
      <c r="I6" s="109" t="s">
        <v>32</v>
      </c>
      <c r="J6" s="110">
        <f ca="1">DATEVALUE(H6&amp;I6&amp;YEAR($G$2)-1)</f>
        <v>45658</v>
      </c>
      <c r="K6" s="110">
        <f ca="1">DATEVALUE(H6&amp;I6&amp;YEAR($G$2))</f>
        <v>46023</v>
      </c>
      <c r="L6" s="110">
        <f ca="1">DATEVALUE(H6&amp;I6&amp;YEAR($G$2)+1)</f>
        <v>46388</v>
      </c>
      <c r="M6" s="110">
        <f ca="1">DATEVALUE(H6&amp;I6&amp;YEAR($G$2)+2)</f>
        <v>46753</v>
      </c>
      <c r="O6" s="247">
        <v>46029</v>
      </c>
    </row>
    <row r="7" spans="2:15" ht="17.850000000000001" customHeight="1">
      <c r="C7">
        <v>5</v>
      </c>
      <c r="D7" t="s">
        <v>33</v>
      </c>
      <c r="G7" s="107" t="s">
        <v>31</v>
      </c>
      <c r="H7" s="108">
        <v>2</v>
      </c>
      <c r="I7" s="109" t="s">
        <v>32</v>
      </c>
      <c r="J7" s="110">
        <f t="shared" ref="J7:J19" ca="1" si="0">DATEVALUE(H7&amp;I7&amp;YEAR($G$2)-1)</f>
        <v>45659</v>
      </c>
      <c r="K7" s="110">
        <f t="shared" ref="K7:K19" ca="1" si="1">DATEVALUE(H7&amp;I7&amp;YEAR($G$2))</f>
        <v>46024</v>
      </c>
      <c r="L7" s="110">
        <f t="shared" ref="L7:L19" ca="1" si="2">DATEVALUE(H7&amp;I7&amp;YEAR($G$2)+1)</f>
        <v>46389</v>
      </c>
      <c r="M7" s="110">
        <f t="shared" ref="M7:M19" ca="1" si="3">DATEVALUE(H7&amp;I7&amp;YEAR($G$2)+2)</f>
        <v>46754</v>
      </c>
      <c r="O7" s="248">
        <v>46090</v>
      </c>
    </row>
    <row r="8" spans="2:15" ht="17.850000000000001" customHeight="1">
      <c r="C8">
        <v>6</v>
      </c>
      <c r="D8" t="s">
        <v>34</v>
      </c>
      <c r="G8" s="111" t="s">
        <v>35</v>
      </c>
      <c r="H8" s="108">
        <v>7</v>
      </c>
      <c r="I8" s="109" t="s">
        <v>32</v>
      </c>
      <c r="J8" s="110">
        <f t="shared" ca="1" si="0"/>
        <v>45664</v>
      </c>
      <c r="K8" s="110">
        <f t="shared" ca="1" si="1"/>
        <v>46029</v>
      </c>
      <c r="L8" s="110">
        <f t="shared" ca="1" si="2"/>
        <v>46394</v>
      </c>
      <c r="M8" s="110">
        <f t="shared" ca="1" si="3"/>
        <v>46759</v>
      </c>
      <c r="O8" s="247">
        <v>46104</v>
      </c>
    </row>
    <row r="9" spans="2:15" ht="17.850000000000001" customHeight="1">
      <c r="G9" s="111" t="s">
        <v>36</v>
      </c>
      <c r="H9" s="108">
        <v>8</v>
      </c>
      <c r="I9" s="109" t="s">
        <v>37</v>
      </c>
      <c r="J9" s="110">
        <f t="shared" ca="1" si="0"/>
        <v>45724</v>
      </c>
      <c r="K9" s="110">
        <f t="shared" ca="1" si="1"/>
        <v>46089</v>
      </c>
      <c r="L9" s="110">
        <f t="shared" ca="1" si="2"/>
        <v>46454</v>
      </c>
      <c r="M9" s="110">
        <f t="shared" ca="1" si="3"/>
        <v>46820</v>
      </c>
      <c r="O9" s="248">
        <v>46105</v>
      </c>
    </row>
    <row r="10" spans="2:15" ht="17.850000000000001" customHeight="1">
      <c r="G10" s="107" t="s">
        <v>51</v>
      </c>
      <c r="H10" s="112">
        <v>21</v>
      </c>
      <c r="I10" s="109" t="s">
        <v>37</v>
      </c>
      <c r="J10" s="110">
        <f t="shared" ca="1" si="0"/>
        <v>45737</v>
      </c>
      <c r="K10" s="110">
        <f t="shared" ca="1" si="1"/>
        <v>46102</v>
      </c>
      <c r="L10" s="110">
        <f t="shared" ca="1" si="2"/>
        <v>46467</v>
      </c>
      <c r="M10" s="110">
        <f t="shared" ca="1" si="3"/>
        <v>46833</v>
      </c>
      <c r="O10" s="247">
        <v>46106</v>
      </c>
    </row>
    <row r="11" spans="2:15" ht="17.850000000000001" customHeight="1">
      <c r="G11" s="107" t="s">
        <v>51</v>
      </c>
      <c r="H11" s="108">
        <v>22</v>
      </c>
      <c r="I11" s="109" t="s">
        <v>37</v>
      </c>
      <c r="J11" s="110">
        <f t="shared" ca="1" si="0"/>
        <v>45738</v>
      </c>
      <c r="K11" s="110">
        <f t="shared" ca="1" si="1"/>
        <v>46103</v>
      </c>
      <c r="L11" s="110">
        <f t="shared" ca="1" si="2"/>
        <v>46468</v>
      </c>
      <c r="M11" s="110">
        <f t="shared" ca="1" si="3"/>
        <v>46834</v>
      </c>
      <c r="O11" s="248">
        <v>46143</v>
      </c>
    </row>
    <row r="12" spans="2:15" ht="17.850000000000001" customHeight="1">
      <c r="G12" s="107" t="s">
        <v>51</v>
      </c>
      <c r="H12" s="108">
        <v>23</v>
      </c>
      <c r="I12" s="109" t="s">
        <v>37</v>
      </c>
      <c r="J12" s="110">
        <f t="shared" ca="1" si="0"/>
        <v>45739</v>
      </c>
      <c r="K12" s="110">
        <f t="shared" ca="1" si="1"/>
        <v>46104</v>
      </c>
      <c r="L12" s="110">
        <f t="shared" ca="1" si="2"/>
        <v>46469</v>
      </c>
      <c r="M12" s="110">
        <f t="shared" ca="1" si="3"/>
        <v>46835</v>
      </c>
      <c r="O12" s="247">
        <v>46149</v>
      </c>
    </row>
    <row r="13" spans="2:15" ht="17.850000000000001" customHeight="1">
      <c r="G13" s="107" t="s">
        <v>38</v>
      </c>
      <c r="H13" s="113">
        <v>1</v>
      </c>
      <c r="I13" s="113" t="s">
        <v>39</v>
      </c>
      <c r="J13" s="110">
        <f t="shared" ca="1" si="0"/>
        <v>45778</v>
      </c>
      <c r="K13" s="110">
        <f t="shared" ca="1" si="1"/>
        <v>46143</v>
      </c>
      <c r="L13" s="110">
        <f t="shared" ca="1" si="2"/>
        <v>46508</v>
      </c>
      <c r="M13" s="110">
        <f t="shared" ca="1" si="3"/>
        <v>46874</v>
      </c>
      <c r="N13" s="99"/>
      <c r="O13" s="248">
        <v>46153</v>
      </c>
    </row>
    <row r="14" spans="2:15" ht="17.850000000000001" customHeight="1">
      <c r="G14" s="107" t="s">
        <v>40</v>
      </c>
      <c r="H14" s="113">
        <v>7</v>
      </c>
      <c r="I14" s="113" t="s">
        <v>39</v>
      </c>
      <c r="J14" s="110">
        <f t="shared" ca="1" si="0"/>
        <v>45784</v>
      </c>
      <c r="K14" s="110">
        <f t="shared" ca="1" si="1"/>
        <v>46149</v>
      </c>
      <c r="L14" s="110">
        <f t="shared" ca="1" si="2"/>
        <v>46514</v>
      </c>
      <c r="M14" s="110">
        <f t="shared" ca="1" si="3"/>
        <v>46880</v>
      </c>
      <c r="N14" s="99"/>
      <c r="O14" s="247">
        <v>46169</v>
      </c>
    </row>
    <row r="15" spans="2:15" ht="17.850000000000001" customHeight="1">
      <c r="B15" t="s">
        <v>41</v>
      </c>
      <c r="G15" s="111" t="s">
        <v>42</v>
      </c>
      <c r="H15" s="113">
        <v>9</v>
      </c>
      <c r="I15" s="113" t="s">
        <v>39</v>
      </c>
      <c r="J15" s="110">
        <f t="shared" ca="1" si="0"/>
        <v>45786</v>
      </c>
      <c r="K15" s="110">
        <f t="shared" ca="1" si="1"/>
        <v>46151</v>
      </c>
      <c r="L15" s="110">
        <f t="shared" ca="1" si="2"/>
        <v>46516</v>
      </c>
      <c r="M15" s="110">
        <f t="shared" ca="1" si="3"/>
        <v>46882</v>
      </c>
      <c r="N15" s="99"/>
      <c r="O15" s="248">
        <v>46209</v>
      </c>
    </row>
    <row r="16" spans="2:15" ht="17.850000000000001" customHeight="1">
      <c r="B16" s="135" t="s">
        <v>31</v>
      </c>
      <c r="C16" s="115">
        <v>45658</v>
      </c>
      <c r="D16" s="116">
        <v>1</v>
      </c>
      <c r="E16">
        <f>DAY(C16)</f>
        <v>1</v>
      </c>
      <c r="F16" s="117" t="str">
        <f>TEXT(C16,"ММММ")</f>
        <v>Январь</v>
      </c>
      <c r="G16" s="107" t="s">
        <v>43</v>
      </c>
      <c r="H16" s="113">
        <v>6</v>
      </c>
      <c r="I16" s="113" t="s">
        <v>44</v>
      </c>
      <c r="J16" s="110">
        <f t="shared" ca="1" si="0"/>
        <v>45844</v>
      </c>
      <c r="K16" s="110">
        <f t="shared" ca="1" si="1"/>
        <v>46209</v>
      </c>
      <c r="L16" s="110">
        <f t="shared" ca="1" si="2"/>
        <v>46574</v>
      </c>
      <c r="M16" s="110">
        <f t="shared" ca="1" si="3"/>
        <v>46940</v>
      </c>
      <c r="N16" s="99"/>
      <c r="O16" s="247">
        <v>46265</v>
      </c>
    </row>
    <row r="17" spans="2:15" ht="17.850000000000001" customHeight="1">
      <c r="B17" s="135" t="s">
        <v>31</v>
      </c>
      <c r="C17" s="115">
        <v>45659</v>
      </c>
      <c r="D17" s="116">
        <v>1</v>
      </c>
      <c r="E17">
        <f>DAY(C17)</f>
        <v>2</v>
      </c>
      <c r="F17" s="117" t="str">
        <f>TEXT(C17,"ММММ")</f>
        <v>Январь</v>
      </c>
      <c r="G17" s="107" t="s">
        <v>45</v>
      </c>
      <c r="H17" s="113">
        <v>30</v>
      </c>
      <c r="I17" s="113" t="s">
        <v>46</v>
      </c>
      <c r="J17" s="110">
        <f t="shared" ca="1" si="0"/>
        <v>45899</v>
      </c>
      <c r="K17" s="110">
        <f t="shared" ca="1" si="1"/>
        <v>46264</v>
      </c>
      <c r="L17" s="110">
        <f t="shared" ca="1" si="2"/>
        <v>46629</v>
      </c>
      <c r="M17" s="110">
        <f t="shared" ca="1" si="3"/>
        <v>46995</v>
      </c>
      <c r="N17" s="99"/>
      <c r="O17" s="248">
        <v>46321</v>
      </c>
    </row>
    <row r="18" spans="2:15" ht="17.850000000000001" customHeight="1">
      <c r="B18" s="135" t="s">
        <v>35</v>
      </c>
      <c r="C18" s="115">
        <v>45664</v>
      </c>
      <c r="D18" s="116">
        <v>1</v>
      </c>
      <c r="E18">
        <f>DAY(C18)</f>
        <v>7</v>
      </c>
      <c r="F18" s="117" t="str">
        <f>TEXT(C18,"ММММ")</f>
        <v>Январь</v>
      </c>
      <c r="G18" s="107" t="s">
        <v>47</v>
      </c>
      <c r="H18" s="118">
        <v>25</v>
      </c>
      <c r="I18" s="113" t="s">
        <v>48</v>
      </c>
      <c r="J18" s="110">
        <f t="shared" ca="1" si="0"/>
        <v>45955</v>
      </c>
      <c r="K18" s="110">
        <f t="shared" ca="1" si="1"/>
        <v>46320</v>
      </c>
      <c r="L18" s="110">
        <f t="shared" ca="1" si="2"/>
        <v>46685</v>
      </c>
      <c r="M18" s="110">
        <f t="shared" ca="1" si="3"/>
        <v>47051</v>
      </c>
      <c r="N18" s="99"/>
      <c r="O18" s="249">
        <v>46372</v>
      </c>
    </row>
    <row r="19" spans="2:15" ht="17.850000000000001" customHeight="1">
      <c r="B19" s="119" t="s">
        <v>36</v>
      </c>
      <c r="C19" s="115">
        <v>45724</v>
      </c>
      <c r="D19" s="116">
        <v>1</v>
      </c>
      <c r="E19">
        <f>DAY(C19)</f>
        <v>8</v>
      </c>
      <c r="F19" s="117" t="str">
        <f>TEXT(C19,"ММММ")</f>
        <v>Март</v>
      </c>
      <c r="G19" s="107" t="s">
        <v>49</v>
      </c>
      <c r="H19" s="120">
        <v>16</v>
      </c>
      <c r="I19" s="113" t="s">
        <v>50</v>
      </c>
      <c r="J19" s="110">
        <f t="shared" ca="1" si="0"/>
        <v>46007</v>
      </c>
      <c r="K19" s="110">
        <f t="shared" ca="1" si="1"/>
        <v>46372</v>
      </c>
      <c r="L19" s="110">
        <f t="shared" ca="1" si="2"/>
        <v>46737</v>
      </c>
      <c r="M19" s="110">
        <f t="shared" ca="1" si="3"/>
        <v>47103</v>
      </c>
      <c r="N19" s="99"/>
      <c r="O19" s="244"/>
    </row>
    <row r="20" spans="2:15" ht="17.850000000000001" customHeight="1">
      <c r="B20" s="135" t="s">
        <v>51</v>
      </c>
      <c r="C20" s="115">
        <v>45737</v>
      </c>
      <c r="D20" s="116">
        <v>1</v>
      </c>
      <c r="E20">
        <f t="shared" ref="E20:E29" si="4">DAY(C20)</f>
        <v>21</v>
      </c>
      <c r="F20" s="117" t="str">
        <f t="shared" ref="F20:F29" si="5">TEXT(C20,"ММММ")</f>
        <v>Март</v>
      </c>
      <c r="H20" s="121"/>
      <c r="J20" s="99"/>
      <c r="K20" s="99"/>
      <c r="L20" s="99"/>
      <c r="M20" s="122"/>
      <c r="N20" s="99"/>
      <c r="O20" s="244"/>
    </row>
    <row r="21" spans="2:15" ht="17.850000000000001" customHeight="1">
      <c r="B21" s="135" t="s">
        <v>51</v>
      </c>
      <c r="C21" s="115">
        <v>45738</v>
      </c>
      <c r="D21" s="116">
        <v>1</v>
      </c>
      <c r="E21">
        <f t="shared" si="4"/>
        <v>22</v>
      </c>
      <c r="F21" s="117" t="str">
        <f t="shared" si="5"/>
        <v>Март</v>
      </c>
      <c r="G21" s="123" t="s">
        <v>55</v>
      </c>
      <c r="H21" s="114"/>
      <c r="J21" s="99"/>
      <c r="K21" s="99"/>
      <c r="L21" s="99"/>
      <c r="M21" s="122"/>
      <c r="N21" s="99"/>
      <c r="O21" s="244"/>
    </row>
    <row r="22" spans="2:15" ht="17.850000000000001" customHeight="1">
      <c r="B22" s="135" t="s">
        <v>51</v>
      </c>
      <c r="C22" s="115">
        <v>45739</v>
      </c>
      <c r="D22" s="116">
        <v>1</v>
      </c>
      <c r="E22">
        <f t="shared" si="4"/>
        <v>23</v>
      </c>
      <c r="F22" s="117" t="str">
        <f t="shared" si="5"/>
        <v>Март</v>
      </c>
      <c r="G22" s="124" t="s">
        <v>56</v>
      </c>
      <c r="H22" s="136">
        <v>46090</v>
      </c>
      <c r="J22" s="125"/>
      <c r="K22" s="99"/>
      <c r="L22" s="99"/>
      <c r="M22" s="122"/>
      <c r="N22" s="99"/>
      <c r="O22" s="244"/>
    </row>
    <row r="23" spans="2:15" ht="17.850000000000001" customHeight="1">
      <c r="B23" s="135" t="s">
        <v>38</v>
      </c>
      <c r="C23" s="115">
        <v>45778</v>
      </c>
      <c r="D23" s="116">
        <v>1</v>
      </c>
      <c r="E23">
        <f t="shared" si="4"/>
        <v>1</v>
      </c>
      <c r="F23" s="117" t="str">
        <f t="shared" si="5"/>
        <v>Май</v>
      </c>
      <c r="G23" s="126" t="s">
        <v>57</v>
      </c>
      <c r="H23" s="137">
        <v>46105</v>
      </c>
      <c r="J23" s="125"/>
      <c r="K23" s="99"/>
      <c r="L23" s="99"/>
      <c r="M23" s="122"/>
      <c r="N23" s="99"/>
      <c r="O23" s="99"/>
    </row>
    <row r="24" spans="2:15" ht="17.850000000000001" customHeight="1">
      <c r="B24" s="135" t="s">
        <v>40</v>
      </c>
      <c r="C24" s="115">
        <v>45784</v>
      </c>
      <c r="D24" s="116">
        <v>1</v>
      </c>
      <c r="E24">
        <f t="shared" si="4"/>
        <v>7</v>
      </c>
      <c r="F24" s="117" t="str">
        <f t="shared" si="5"/>
        <v>Май</v>
      </c>
      <c r="G24" s="126" t="s">
        <v>58</v>
      </c>
      <c r="H24" s="136">
        <v>46106</v>
      </c>
      <c r="J24" s="125"/>
      <c r="K24" s="99"/>
      <c r="L24" s="99"/>
      <c r="M24" s="122"/>
      <c r="N24" s="99"/>
      <c r="O24" s="99"/>
    </row>
    <row r="25" spans="2:15" ht="17.850000000000001" customHeight="1">
      <c r="B25" s="119" t="s">
        <v>42</v>
      </c>
      <c r="C25" s="115">
        <v>45786</v>
      </c>
      <c r="D25" s="116">
        <v>1</v>
      </c>
      <c r="E25">
        <f t="shared" si="4"/>
        <v>9</v>
      </c>
      <c r="F25" s="117" t="str">
        <f t="shared" si="5"/>
        <v>Май</v>
      </c>
      <c r="G25" s="126" t="s">
        <v>59</v>
      </c>
      <c r="H25" s="136">
        <v>46153</v>
      </c>
      <c r="J25" s="127"/>
      <c r="K25" s="99"/>
      <c r="L25" s="99"/>
      <c r="M25" s="122"/>
      <c r="N25" s="99"/>
      <c r="O25" s="99"/>
    </row>
    <row r="26" spans="2:15" ht="17.850000000000001" customHeight="1">
      <c r="B26" s="135" t="s">
        <v>52</v>
      </c>
      <c r="C26" s="115">
        <v>45844</v>
      </c>
      <c r="D26" s="116">
        <v>1</v>
      </c>
      <c r="E26">
        <f t="shared" si="4"/>
        <v>6</v>
      </c>
      <c r="F26" s="117" t="str">
        <f t="shared" si="5"/>
        <v>Июль</v>
      </c>
      <c r="G26" s="124" t="s">
        <v>60</v>
      </c>
      <c r="H26" s="137">
        <v>46265</v>
      </c>
      <c r="J26" s="125"/>
      <c r="K26" s="99"/>
      <c r="L26" s="99"/>
      <c r="M26" s="122"/>
      <c r="O26" s="99"/>
    </row>
    <row r="27" spans="2:15" ht="17.850000000000001" customHeight="1">
      <c r="B27" s="135" t="s">
        <v>53</v>
      </c>
      <c r="C27" s="115">
        <v>45899</v>
      </c>
      <c r="D27" s="116">
        <v>1</v>
      </c>
      <c r="E27">
        <f t="shared" si="4"/>
        <v>30</v>
      </c>
      <c r="F27" s="117" t="str">
        <f t="shared" si="5"/>
        <v>Август</v>
      </c>
      <c r="G27" s="125" t="s">
        <v>61</v>
      </c>
      <c r="H27" s="136">
        <v>46321</v>
      </c>
      <c r="J27" s="125"/>
      <c r="K27" s="99"/>
      <c r="L27" s="99"/>
      <c r="M27" s="122"/>
      <c r="O27" s="99"/>
    </row>
    <row r="28" spans="2:15" ht="17.850000000000001" customHeight="1">
      <c r="B28" s="135" t="s">
        <v>54</v>
      </c>
      <c r="C28" s="115">
        <v>45955</v>
      </c>
      <c r="D28" s="116">
        <v>1</v>
      </c>
      <c r="E28">
        <f t="shared" si="4"/>
        <v>25</v>
      </c>
      <c r="F28" s="117" t="str">
        <f t="shared" si="5"/>
        <v>Октябрь</v>
      </c>
      <c r="G28" s="128"/>
      <c r="H28" s="121"/>
      <c r="J28" s="125"/>
      <c r="K28" s="99"/>
      <c r="L28" s="99"/>
      <c r="M28" s="99"/>
    </row>
    <row r="29" spans="2:15" ht="17.850000000000001" customHeight="1">
      <c r="B29" s="135" t="s">
        <v>49</v>
      </c>
      <c r="C29" s="115">
        <v>46007</v>
      </c>
      <c r="D29" s="116">
        <v>1</v>
      </c>
      <c r="E29">
        <f t="shared" si="4"/>
        <v>16</v>
      </c>
      <c r="F29" s="117" t="str">
        <f t="shared" si="5"/>
        <v>Декабрь</v>
      </c>
      <c r="H29" s="114"/>
      <c r="J29" s="125"/>
    </row>
    <row r="30" spans="2:15" ht="16.5">
      <c r="B30" s="119"/>
      <c r="C30" s="115"/>
      <c r="D30" s="116"/>
      <c r="G30" s="140" t="s">
        <v>62</v>
      </c>
      <c r="H30" s="121"/>
      <c r="J30" s="125"/>
    </row>
    <row r="31" spans="2:15" ht="16.5">
      <c r="B31" s="119"/>
      <c r="C31" s="115"/>
      <c r="D31" s="116"/>
      <c r="G31" s="139" t="s">
        <v>63</v>
      </c>
      <c r="H31" s="98">
        <v>46029</v>
      </c>
      <c r="J31" s="125"/>
    </row>
    <row r="32" spans="2:15" ht="16.5">
      <c r="B32" s="119"/>
      <c r="C32" s="115"/>
      <c r="D32" s="116"/>
      <c r="G32" s="139" t="s">
        <v>64</v>
      </c>
      <c r="H32" s="138">
        <v>46169</v>
      </c>
      <c r="J32" s="129"/>
    </row>
    <row r="33" spans="2:16" ht="16.5">
      <c r="B33" s="119"/>
      <c r="C33" s="115"/>
      <c r="D33" s="116"/>
      <c r="G33" s="126"/>
      <c r="H33" s="121"/>
      <c r="J33" s="125"/>
      <c r="P33"/>
    </row>
    <row r="34" spans="2:16" ht="16.5">
      <c r="B34" s="119"/>
      <c r="C34" s="115"/>
      <c r="D34" s="116"/>
      <c r="G34" s="126"/>
      <c r="H34" s="121"/>
      <c r="J34" s="125"/>
      <c r="P34"/>
    </row>
    <row r="35" spans="2:16" ht="16.5">
      <c r="B35" s="119"/>
      <c r="C35" s="115"/>
      <c r="D35" s="116"/>
      <c r="G35" s="126"/>
      <c r="H35" s="114"/>
      <c r="J35" s="125"/>
      <c r="O35" s="100"/>
      <c r="P35"/>
    </row>
    <row r="36" spans="2:16" ht="16.5">
      <c r="B36" s="119"/>
      <c r="C36" s="115"/>
      <c r="D36" s="116"/>
      <c r="G36" s="126"/>
      <c r="H36" s="121"/>
      <c r="J36" s="125"/>
      <c r="O36" s="100"/>
      <c r="P36"/>
    </row>
    <row r="37" spans="2:16" ht="16.5">
      <c r="B37" s="119"/>
      <c r="C37" s="115"/>
      <c r="D37" s="116"/>
      <c r="G37" s="126"/>
      <c r="H37" s="121"/>
      <c r="J37" s="125"/>
      <c r="P37"/>
    </row>
    <row r="38" spans="2:16" ht="16.5">
      <c r="B38" s="119"/>
      <c r="C38" s="115"/>
      <c r="D38" s="116"/>
      <c r="G38" s="126"/>
      <c r="H38" s="114"/>
      <c r="J38" s="125"/>
      <c r="P38"/>
    </row>
    <row r="39" spans="2:16" ht="16.5">
      <c r="B39" s="119"/>
      <c r="C39" s="115"/>
      <c r="D39" s="116"/>
      <c r="G39" s="126"/>
      <c r="H39" s="121"/>
      <c r="J39" s="125"/>
      <c r="P39"/>
    </row>
    <row r="40" spans="2:16">
      <c r="B40" s="119"/>
      <c r="C40" s="115"/>
      <c r="D40" s="116"/>
      <c r="G40" s="125"/>
      <c r="H40" s="121"/>
      <c r="J40" s="125"/>
      <c r="P40"/>
    </row>
    <row r="41" spans="2:16" ht="16.5">
      <c r="B41" s="119"/>
      <c r="C41" s="115"/>
      <c r="D41" s="116"/>
      <c r="G41" s="126"/>
      <c r="H41" s="114"/>
      <c r="J41" s="125"/>
      <c r="P41"/>
    </row>
    <row r="42" spans="2:16" ht="16.5">
      <c r="B42" s="119"/>
      <c r="C42" s="115"/>
      <c r="D42" s="116"/>
      <c r="G42" s="126"/>
      <c r="H42" s="121"/>
      <c r="J42" s="125"/>
      <c r="P42"/>
    </row>
    <row r="43" spans="2:16">
      <c r="B43" s="119"/>
      <c r="C43" s="115"/>
      <c r="D43" s="116"/>
      <c r="G43" s="130"/>
      <c r="H43" s="121"/>
      <c r="J43" s="125"/>
      <c r="P43"/>
    </row>
    <row r="44" spans="2:16" ht="16.5">
      <c r="B44" s="119"/>
      <c r="C44" s="115"/>
      <c r="D44" s="116"/>
      <c r="G44" s="126"/>
      <c r="H44" s="114"/>
      <c r="J44" s="125"/>
      <c r="P44"/>
    </row>
    <row r="45" spans="2:16" ht="16.5">
      <c r="G45" s="126"/>
      <c r="H45" s="121"/>
      <c r="P45"/>
    </row>
    <row r="46" spans="2:16" ht="16.5">
      <c r="G46" s="131"/>
      <c r="H46" s="121"/>
      <c r="J46" s="125"/>
      <c r="P46"/>
    </row>
    <row r="47" spans="2:16" ht="16.5">
      <c r="G47" s="131"/>
      <c r="H47" s="114"/>
      <c r="J47" s="125"/>
      <c r="P47"/>
    </row>
    <row r="48" spans="2:16" ht="16.5">
      <c r="G48" s="131"/>
      <c r="H48" s="121"/>
      <c r="J48" s="125"/>
      <c r="P48"/>
    </row>
    <row r="49" spans="7:16" ht="16.5">
      <c r="G49" s="126"/>
      <c r="H49" s="121"/>
      <c r="J49" s="132"/>
      <c r="P49"/>
    </row>
    <row r="50" spans="7:16" ht="16.5">
      <c r="G50" s="126"/>
      <c r="H50" s="114"/>
      <c r="J50" s="125"/>
      <c r="P50"/>
    </row>
    <row r="51" spans="7:16" ht="16.5">
      <c r="G51" s="133"/>
      <c r="H51" s="121"/>
      <c r="J51" s="125"/>
      <c r="P51"/>
    </row>
    <row r="52" spans="7:16" ht="16.5">
      <c r="G52" s="133"/>
      <c r="H52" s="121"/>
      <c r="P52"/>
    </row>
    <row r="53" spans="7:16">
      <c r="G53" s="134"/>
      <c r="H53" s="114"/>
      <c r="P53"/>
    </row>
    <row r="54" spans="7:16">
      <c r="P54"/>
    </row>
    <row r="55" spans="7:16">
      <c r="P55"/>
    </row>
    <row r="56" spans="7:16">
      <c r="P56"/>
    </row>
    <row r="57" spans="7:16">
      <c r="P57"/>
    </row>
    <row r="58" spans="7:16">
      <c r="P58"/>
    </row>
    <row r="59" spans="7:16">
      <c r="P59"/>
    </row>
    <row r="60" spans="7:16">
      <c r="P60"/>
    </row>
    <row r="61" spans="7:16">
      <c r="P61"/>
    </row>
    <row r="62" spans="7:16">
      <c r="P62"/>
    </row>
    <row r="63" spans="7:16">
      <c r="P63"/>
    </row>
    <row r="64" spans="7:16">
      <c r="P64"/>
    </row>
    <row r="65" spans="16:16">
      <c r="P65"/>
    </row>
    <row r="66" spans="16:16">
      <c r="P66"/>
    </row>
    <row r="67" spans="16:16">
      <c r="P67"/>
    </row>
    <row r="68" spans="16:16">
      <c r="P68"/>
    </row>
    <row r="69" spans="16:16">
      <c r="P69"/>
    </row>
    <row r="70" spans="16:16">
      <c r="P70"/>
    </row>
    <row r="71" spans="16:16">
      <c r="P71"/>
    </row>
    <row r="72" spans="16:16">
      <c r="P72"/>
    </row>
    <row r="73" spans="16:16">
      <c r="P73"/>
    </row>
    <row r="74" spans="16:16">
      <c r="P74"/>
    </row>
    <row r="75" spans="16:16">
      <c r="P75"/>
    </row>
    <row r="76" spans="16:16">
      <c r="P76"/>
    </row>
    <row r="77" spans="16:16">
      <c r="P77"/>
    </row>
    <row r="78" spans="16:16">
      <c r="P78"/>
    </row>
    <row r="79" spans="16:16">
      <c r="P79"/>
    </row>
    <row r="80" spans="16:16">
      <c r="P80"/>
    </row>
    <row r="81" spans="16:16">
      <c r="P81"/>
    </row>
    <row r="82" spans="16:16">
      <c r="P82"/>
    </row>
    <row r="83" spans="16:16">
      <c r="P83"/>
    </row>
    <row r="84" spans="16:16">
      <c r="P84"/>
    </row>
    <row r="85" spans="16:16">
      <c r="P85"/>
    </row>
    <row r="86" spans="16:16">
      <c r="P86"/>
    </row>
    <row r="87" spans="16:16">
      <c r="P87"/>
    </row>
    <row r="88" spans="16:16">
      <c r="P88"/>
    </row>
    <row r="89" spans="16:16">
      <c r="P89"/>
    </row>
    <row r="90" spans="16:16">
      <c r="P90"/>
    </row>
    <row r="91" spans="16:16">
      <c r="P91"/>
    </row>
    <row r="92" spans="16:16">
      <c r="P92"/>
    </row>
    <row r="93" spans="16:16">
      <c r="P93"/>
    </row>
    <row r="94" spans="16:16">
      <c r="P94"/>
    </row>
    <row r="95" spans="16:16">
      <c r="P95"/>
    </row>
    <row r="96" spans="16:16">
      <c r="P96"/>
    </row>
    <row r="97" spans="16:16">
      <c r="P97"/>
    </row>
    <row r="98" spans="16:16">
      <c r="P98"/>
    </row>
    <row r="99" spans="16:16">
      <c r="P99"/>
    </row>
    <row r="100" spans="16:16">
      <c r="P100"/>
    </row>
    <row r="101" spans="16:16">
      <c r="P101"/>
    </row>
    <row r="102" spans="16:16">
      <c r="P102"/>
    </row>
    <row r="103" spans="16:16">
      <c r="P103"/>
    </row>
    <row r="104" spans="16:16">
      <c r="P104"/>
    </row>
    <row r="105" spans="16:16">
      <c r="P105"/>
    </row>
    <row r="106" spans="16:16">
      <c r="P106"/>
    </row>
    <row r="107" spans="16:16">
      <c r="P107"/>
    </row>
    <row r="108" spans="16:16">
      <c r="P108"/>
    </row>
    <row r="109" spans="16:16">
      <c r="P109"/>
    </row>
    <row r="110" spans="16:16">
      <c r="P110"/>
    </row>
    <row r="111" spans="16:16">
      <c r="P111"/>
    </row>
    <row r="112" spans="16:16">
      <c r="P112"/>
    </row>
    <row r="113" spans="16:16">
      <c r="P113"/>
    </row>
    <row r="114" spans="16:16">
      <c r="P114"/>
    </row>
    <row r="115" spans="16:16">
      <c r="P115"/>
    </row>
    <row r="116" spans="16:16">
      <c r="P116"/>
    </row>
    <row r="117" spans="16:16">
      <c r="P117"/>
    </row>
    <row r="118" spans="16:16">
      <c r="P118"/>
    </row>
    <row r="119" spans="16:16">
      <c r="P119"/>
    </row>
    <row r="120" spans="16:16">
      <c r="P120"/>
    </row>
    <row r="121" spans="16:16">
      <c r="P121"/>
    </row>
    <row r="122" spans="16:16">
      <c r="P122"/>
    </row>
    <row r="123" spans="16:16">
      <c r="P123"/>
    </row>
    <row r="124" spans="16:16">
      <c r="P124"/>
    </row>
    <row r="125" spans="16:16">
      <c r="P125"/>
    </row>
    <row r="126" spans="16:16">
      <c r="P126"/>
    </row>
    <row r="127" spans="16:16">
      <c r="P127"/>
    </row>
    <row r="128" spans="16:16">
      <c r="P128"/>
    </row>
    <row r="129" spans="16:16">
      <c r="P129"/>
    </row>
    <row r="130" spans="16:16">
      <c r="P130"/>
    </row>
    <row r="131" spans="16:16">
      <c r="P131"/>
    </row>
    <row r="132" spans="16:16">
      <c r="P132"/>
    </row>
    <row r="133" spans="16:16">
      <c r="P133"/>
    </row>
    <row r="134" spans="16:16">
      <c r="P134"/>
    </row>
    <row r="135" spans="16:16">
      <c r="P135"/>
    </row>
    <row r="136" spans="16:16">
      <c r="P136"/>
    </row>
    <row r="137" spans="16:16">
      <c r="P137"/>
    </row>
    <row r="138" spans="16:16">
      <c r="P138"/>
    </row>
    <row r="139" spans="16:16">
      <c r="P139"/>
    </row>
    <row r="140" spans="16:16">
      <c r="P140"/>
    </row>
    <row r="141" spans="16:16">
      <c r="P141"/>
    </row>
    <row r="142" spans="16:16">
      <c r="P142"/>
    </row>
    <row r="143" spans="16:16">
      <c r="P143"/>
    </row>
    <row r="144" spans="16:16">
      <c r="P144"/>
    </row>
    <row r="145" spans="16:16">
      <c r="P145"/>
    </row>
    <row r="146" spans="16:16">
      <c r="P146"/>
    </row>
    <row r="147" spans="16:16">
      <c r="P147"/>
    </row>
    <row r="148" spans="16:16">
      <c r="P148"/>
    </row>
    <row r="149" spans="16:16">
      <c r="P149"/>
    </row>
    <row r="150" spans="16:16">
      <c r="P150"/>
    </row>
    <row r="151" spans="16:16">
      <c r="P151"/>
    </row>
    <row r="152" spans="16:16">
      <c r="P152"/>
    </row>
    <row r="153" spans="16:16">
      <c r="P153"/>
    </row>
    <row r="154" spans="16:16">
      <c r="P154"/>
    </row>
    <row r="155" spans="16:16">
      <c r="P155"/>
    </row>
    <row r="156" spans="16:16">
      <c r="P156"/>
    </row>
    <row r="157" spans="16:16">
      <c r="P157"/>
    </row>
    <row r="158" spans="16:16">
      <c r="P158"/>
    </row>
    <row r="159" spans="16:16">
      <c r="P159"/>
    </row>
    <row r="160" spans="16:16">
      <c r="P160"/>
    </row>
    <row r="161" spans="16:16">
      <c r="P161"/>
    </row>
    <row r="162" spans="16:16">
      <c r="P162"/>
    </row>
    <row r="163" spans="16:16">
      <c r="P163"/>
    </row>
    <row r="164" spans="16:16">
      <c r="P164"/>
    </row>
    <row r="165" spans="16:16">
      <c r="P165"/>
    </row>
    <row r="166" spans="16:16">
      <c r="P166"/>
    </row>
    <row r="167" spans="16:16">
      <c r="P167"/>
    </row>
    <row r="168" spans="16:16">
      <c r="P168"/>
    </row>
    <row r="169" spans="16:16">
      <c r="P169"/>
    </row>
    <row r="170" spans="16:16">
      <c r="P170"/>
    </row>
    <row r="171" spans="16:16">
      <c r="P171"/>
    </row>
    <row r="172" spans="16:16">
      <c r="P172"/>
    </row>
    <row r="173" spans="16:16">
      <c r="P173"/>
    </row>
    <row r="174" spans="16:16">
      <c r="P174"/>
    </row>
    <row r="175" spans="16:16">
      <c r="P175"/>
    </row>
    <row r="176" spans="16:16">
      <c r="P176"/>
    </row>
    <row r="177" spans="16:16">
      <c r="P177"/>
    </row>
    <row r="178" spans="16:16">
      <c r="P178"/>
    </row>
    <row r="179" spans="16:16">
      <c r="P179"/>
    </row>
    <row r="180" spans="16:16">
      <c r="P180"/>
    </row>
    <row r="181" spans="16:16">
      <c r="P181"/>
    </row>
    <row r="182" spans="16:16">
      <c r="P182"/>
    </row>
    <row r="183" spans="16:16">
      <c r="P183"/>
    </row>
    <row r="184" spans="16:16">
      <c r="P184"/>
    </row>
    <row r="185" spans="16:16">
      <c r="P185"/>
    </row>
    <row r="186" spans="16:16">
      <c r="P186"/>
    </row>
    <row r="187" spans="16:16">
      <c r="P187"/>
    </row>
    <row r="188" spans="16:16">
      <c r="P188"/>
    </row>
    <row r="189" spans="16:16">
      <c r="P189"/>
    </row>
    <row r="190" spans="16:16">
      <c r="P190"/>
    </row>
    <row r="191" spans="16:16">
      <c r="P191"/>
    </row>
    <row r="192" spans="16:16">
      <c r="P192"/>
    </row>
    <row r="193" spans="16:16">
      <c r="P193"/>
    </row>
    <row r="194" spans="16:16">
      <c r="P194"/>
    </row>
    <row r="195" spans="16:16">
      <c r="P195"/>
    </row>
    <row r="196" spans="16:16">
      <c r="P196"/>
    </row>
    <row r="197" spans="16:16">
      <c r="P197"/>
    </row>
    <row r="198" spans="16:16">
      <c r="P198"/>
    </row>
    <row r="199" spans="16:16">
      <c r="P199"/>
    </row>
    <row r="200" spans="16:16">
      <c r="P200"/>
    </row>
    <row r="201" spans="16:16">
      <c r="P201"/>
    </row>
    <row r="202" spans="16:16">
      <c r="P202"/>
    </row>
    <row r="203" spans="16:16">
      <c r="P203"/>
    </row>
    <row r="204" spans="16:16">
      <c r="P204"/>
    </row>
    <row r="205" spans="16:16">
      <c r="P205"/>
    </row>
    <row r="206" spans="16:16">
      <c r="P206"/>
    </row>
    <row r="207" spans="16:16">
      <c r="P207"/>
    </row>
    <row r="208" spans="16:16">
      <c r="P208"/>
    </row>
    <row r="209" spans="16:16">
      <c r="P209"/>
    </row>
    <row r="210" spans="16:16">
      <c r="P210"/>
    </row>
    <row r="211" spans="16:16">
      <c r="P211"/>
    </row>
    <row r="212" spans="16:16">
      <c r="P212"/>
    </row>
    <row r="213" spans="16:16">
      <c r="P213"/>
    </row>
    <row r="214" spans="16:16">
      <c r="P214"/>
    </row>
    <row r="215" spans="16:16">
      <c r="P215"/>
    </row>
    <row r="216" spans="16:16">
      <c r="P216"/>
    </row>
    <row r="217" spans="16:16">
      <c r="P217"/>
    </row>
    <row r="218" spans="16:16">
      <c r="P218"/>
    </row>
    <row r="219" spans="16:16">
      <c r="P219"/>
    </row>
    <row r="220" spans="16:16">
      <c r="P220"/>
    </row>
    <row r="221" spans="16:16">
      <c r="P221"/>
    </row>
    <row r="222" spans="16:16">
      <c r="P222"/>
    </row>
    <row r="223" spans="16:16">
      <c r="P223"/>
    </row>
    <row r="224" spans="16:16">
      <c r="P224"/>
    </row>
    <row r="225" spans="16:16">
      <c r="P225"/>
    </row>
    <row r="226" spans="16:16">
      <c r="P226"/>
    </row>
    <row r="227" spans="16:16">
      <c r="P227"/>
    </row>
    <row r="228" spans="16:16">
      <c r="P228"/>
    </row>
    <row r="229" spans="16:16">
      <c r="P229"/>
    </row>
    <row r="230" spans="16:16">
      <c r="P230"/>
    </row>
    <row r="231" spans="16:16">
      <c r="P231"/>
    </row>
    <row r="232" spans="16:16">
      <c r="P232"/>
    </row>
    <row r="233" spans="16:16">
      <c r="P233"/>
    </row>
    <row r="234" spans="16:16">
      <c r="P234"/>
    </row>
    <row r="235" spans="16:16">
      <c r="P235"/>
    </row>
    <row r="236" spans="16:16">
      <c r="P236"/>
    </row>
    <row r="237" spans="16:16">
      <c r="P237"/>
    </row>
    <row r="238" spans="16:16">
      <c r="P238"/>
    </row>
    <row r="239" spans="16:16">
      <c r="P239"/>
    </row>
    <row r="240" spans="16:16">
      <c r="P240"/>
    </row>
    <row r="241" spans="16:16">
      <c r="P241"/>
    </row>
    <row r="242" spans="16:16">
      <c r="P242"/>
    </row>
    <row r="243" spans="16:16">
      <c r="P243"/>
    </row>
    <row r="244" spans="16:16">
      <c r="P244"/>
    </row>
    <row r="245" spans="16:16">
      <c r="P245"/>
    </row>
    <row r="246" spans="16:16">
      <c r="P246"/>
    </row>
    <row r="247" spans="16:16">
      <c r="P247"/>
    </row>
    <row r="248" spans="16:16">
      <c r="P248"/>
    </row>
    <row r="249" spans="16:16">
      <c r="P249"/>
    </row>
    <row r="250" spans="16:16">
      <c r="P250"/>
    </row>
    <row r="251" spans="16:16">
      <c r="P251"/>
    </row>
    <row r="252" spans="16:16">
      <c r="P252"/>
    </row>
    <row r="253" spans="16:16">
      <c r="P253"/>
    </row>
    <row r="254" spans="16:16">
      <c r="P254"/>
    </row>
    <row r="255" spans="16:16">
      <c r="P255"/>
    </row>
    <row r="256" spans="16:16">
      <c r="P256"/>
    </row>
    <row r="257" spans="16:16">
      <c r="P257"/>
    </row>
    <row r="258" spans="16:16">
      <c r="P258"/>
    </row>
    <row r="259" spans="16:16">
      <c r="P259"/>
    </row>
    <row r="260" spans="16:16">
      <c r="P260"/>
    </row>
    <row r="261" spans="16:16">
      <c r="P261"/>
    </row>
    <row r="262" spans="16:16">
      <c r="P262"/>
    </row>
    <row r="263" spans="16:16">
      <c r="P263"/>
    </row>
    <row r="264" spans="16:16">
      <c r="P264"/>
    </row>
    <row r="265" spans="16:16">
      <c r="P265"/>
    </row>
    <row r="266" spans="16:16">
      <c r="P266"/>
    </row>
    <row r="267" spans="16:16">
      <c r="P267"/>
    </row>
    <row r="268" spans="16:16">
      <c r="P268"/>
    </row>
    <row r="269" spans="16:16">
      <c r="P269"/>
    </row>
    <row r="270" spans="16:16">
      <c r="P270"/>
    </row>
    <row r="271" spans="16:16">
      <c r="P271"/>
    </row>
    <row r="272" spans="16:16">
      <c r="P272"/>
    </row>
    <row r="273" spans="16:16">
      <c r="P273"/>
    </row>
    <row r="274" spans="16:16">
      <c r="P274"/>
    </row>
    <row r="275" spans="16:16">
      <c r="P275"/>
    </row>
    <row r="276" spans="16:16">
      <c r="P276"/>
    </row>
    <row r="277" spans="16:16">
      <c r="P277"/>
    </row>
    <row r="278" spans="16:16">
      <c r="P278"/>
    </row>
    <row r="279" spans="16:16">
      <c r="P279"/>
    </row>
    <row r="280" spans="16:16">
      <c r="P280"/>
    </row>
    <row r="281" spans="16:16">
      <c r="P281"/>
    </row>
    <row r="282" spans="16:16">
      <c r="P282"/>
    </row>
    <row r="283" spans="16:16">
      <c r="P283"/>
    </row>
    <row r="284" spans="16:16">
      <c r="P284"/>
    </row>
    <row r="285" spans="16:16">
      <c r="P285"/>
    </row>
    <row r="286" spans="16:16">
      <c r="P286"/>
    </row>
    <row r="287" spans="16:16">
      <c r="P287"/>
    </row>
    <row r="288" spans="16:16">
      <c r="P288"/>
    </row>
    <row r="289" spans="16:16">
      <c r="P289"/>
    </row>
    <row r="290" spans="16:16">
      <c r="P290"/>
    </row>
    <row r="291" spans="16:16">
      <c r="P291"/>
    </row>
    <row r="292" spans="16:16">
      <c r="P292"/>
    </row>
    <row r="293" spans="16:16">
      <c r="P293"/>
    </row>
    <row r="294" spans="16:16">
      <c r="P294"/>
    </row>
    <row r="295" spans="16:16">
      <c r="P295"/>
    </row>
    <row r="296" spans="16:16">
      <c r="P296"/>
    </row>
    <row r="297" spans="16:16">
      <c r="P297"/>
    </row>
    <row r="298" spans="16:16">
      <c r="P298"/>
    </row>
    <row r="299" spans="16:16">
      <c r="P299"/>
    </row>
    <row r="300" spans="16:16">
      <c r="P300"/>
    </row>
    <row r="301" spans="16:16">
      <c r="P301"/>
    </row>
    <row r="302" spans="16:16">
      <c r="P302"/>
    </row>
    <row r="303" spans="16:16">
      <c r="P303"/>
    </row>
    <row r="304" spans="16:16">
      <c r="P304"/>
    </row>
    <row r="305" spans="16:16">
      <c r="P305"/>
    </row>
    <row r="306" spans="16:16">
      <c r="P306"/>
    </row>
    <row r="307" spans="16:16">
      <c r="P307"/>
    </row>
    <row r="308" spans="16:16">
      <c r="P308"/>
    </row>
    <row r="309" spans="16:16">
      <c r="P309"/>
    </row>
    <row r="310" spans="16:16">
      <c r="P310"/>
    </row>
    <row r="311" spans="16:16">
      <c r="P311"/>
    </row>
    <row r="312" spans="16:16">
      <c r="P312"/>
    </row>
    <row r="313" spans="16:16">
      <c r="P313"/>
    </row>
    <row r="314" spans="16:16">
      <c r="P314"/>
    </row>
    <row r="315" spans="16:16">
      <c r="P315"/>
    </row>
    <row r="316" spans="16:16">
      <c r="P316"/>
    </row>
    <row r="317" spans="16:16">
      <c r="P317"/>
    </row>
    <row r="318" spans="16:16">
      <c r="P318"/>
    </row>
    <row r="319" spans="16:16">
      <c r="P319"/>
    </row>
    <row r="320" spans="16:16">
      <c r="P320"/>
    </row>
    <row r="321" spans="16:16">
      <c r="P321"/>
    </row>
    <row r="322" spans="16:16">
      <c r="P322"/>
    </row>
    <row r="323" spans="16:16">
      <c r="P323"/>
    </row>
    <row r="324" spans="16:16">
      <c r="P324"/>
    </row>
    <row r="325" spans="16:16">
      <c r="P325"/>
    </row>
    <row r="326" spans="16:16">
      <c r="P326"/>
    </row>
    <row r="327" spans="16:16">
      <c r="P327"/>
    </row>
    <row r="328" spans="16:16">
      <c r="P328"/>
    </row>
    <row r="329" spans="16:16">
      <c r="P329"/>
    </row>
    <row r="330" spans="16:16">
      <c r="P330"/>
    </row>
    <row r="331" spans="16:16">
      <c r="P331"/>
    </row>
    <row r="332" spans="16:16">
      <c r="P332"/>
    </row>
    <row r="333" spans="16:16">
      <c r="P333"/>
    </row>
    <row r="334" spans="16:16">
      <c r="P334"/>
    </row>
    <row r="335" spans="16:16">
      <c r="P335"/>
    </row>
    <row r="336" spans="16:16">
      <c r="P336"/>
    </row>
    <row r="337" spans="16:16">
      <c r="P337"/>
    </row>
    <row r="338" spans="16:16">
      <c r="P338"/>
    </row>
    <row r="339" spans="16:16">
      <c r="P339"/>
    </row>
    <row r="340" spans="16:16">
      <c r="P340"/>
    </row>
    <row r="341" spans="16:16">
      <c r="P341"/>
    </row>
    <row r="342" spans="16:16">
      <c r="P342"/>
    </row>
    <row r="343" spans="16:16">
      <c r="P343"/>
    </row>
    <row r="344" spans="16:16">
      <c r="P344"/>
    </row>
    <row r="345" spans="16:16">
      <c r="P345"/>
    </row>
    <row r="346" spans="16:16">
      <c r="P346"/>
    </row>
    <row r="347" spans="16:16">
      <c r="P347"/>
    </row>
    <row r="348" spans="16:16">
      <c r="P348"/>
    </row>
    <row r="349" spans="16:16">
      <c r="P349"/>
    </row>
    <row r="350" spans="16:16">
      <c r="P350"/>
    </row>
    <row r="351" spans="16:16">
      <c r="P351"/>
    </row>
    <row r="352" spans="16:16">
      <c r="P352"/>
    </row>
    <row r="353" spans="16:16">
      <c r="P353"/>
    </row>
    <row r="354" spans="16:16">
      <c r="P354"/>
    </row>
    <row r="355" spans="16:16">
      <c r="P355"/>
    </row>
    <row r="356" spans="16:16">
      <c r="P356"/>
    </row>
    <row r="357" spans="16:16">
      <c r="P357"/>
    </row>
    <row r="358" spans="16:16">
      <c r="P358"/>
    </row>
    <row r="359" spans="16:16">
      <c r="P359"/>
    </row>
    <row r="360" spans="16:16">
      <c r="P360"/>
    </row>
    <row r="361" spans="16:16">
      <c r="P361"/>
    </row>
    <row r="362" spans="16:16">
      <c r="P362"/>
    </row>
    <row r="363" spans="16:16">
      <c r="P363"/>
    </row>
    <row r="364" spans="16:16">
      <c r="P364"/>
    </row>
    <row r="365" spans="16:16">
      <c r="P365"/>
    </row>
    <row r="366" spans="16:16">
      <c r="P366"/>
    </row>
    <row r="367" spans="16:16">
      <c r="P367"/>
    </row>
    <row r="368" spans="16:16">
      <c r="P368"/>
    </row>
    <row r="369" spans="16:16">
      <c r="P369"/>
    </row>
    <row r="370" spans="16:16">
      <c r="P370"/>
    </row>
    <row r="371" spans="16:16">
      <c r="P371"/>
    </row>
    <row r="372" spans="16:16">
      <c r="P372"/>
    </row>
    <row r="373" spans="16:16">
      <c r="P373"/>
    </row>
    <row r="374" spans="16:16">
      <c r="P374"/>
    </row>
    <row r="375" spans="16:16">
      <c r="P375"/>
    </row>
    <row r="376" spans="16:16">
      <c r="P376"/>
    </row>
    <row r="377" spans="16:16">
      <c r="P377"/>
    </row>
    <row r="378" spans="16:16">
      <c r="P378"/>
    </row>
    <row r="379" spans="16:16">
      <c r="P379"/>
    </row>
    <row r="380" spans="16:16">
      <c r="P380"/>
    </row>
    <row r="381" spans="16:16">
      <c r="P381"/>
    </row>
    <row r="382" spans="16:16">
      <c r="P382"/>
    </row>
    <row r="383" spans="16:16">
      <c r="P383"/>
    </row>
    <row r="384" spans="16:16">
      <c r="P384"/>
    </row>
    <row r="385" spans="16:16">
      <c r="P385"/>
    </row>
    <row r="386" spans="16:16">
      <c r="P386"/>
    </row>
    <row r="387" spans="16:16">
      <c r="P387"/>
    </row>
    <row r="388" spans="16:16">
      <c r="P388"/>
    </row>
    <row r="389" spans="16:16">
      <c r="P389"/>
    </row>
    <row r="390" spans="16:16">
      <c r="P390"/>
    </row>
    <row r="391" spans="16:16">
      <c r="P391"/>
    </row>
    <row r="392" spans="16:16">
      <c r="P392"/>
    </row>
    <row r="393" spans="16:16">
      <c r="P393"/>
    </row>
    <row r="394" spans="16:16">
      <c r="P394"/>
    </row>
    <row r="395" spans="16:16">
      <c r="P395"/>
    </row>
    <row r="396" spans="16:16">
      <c r="P396"/>
    </row>
    <row r="397" spans="16:16">
      <c r="P397"/>
    </row>
    <row r="398" spans="16:16">
      <c r="P398"/>
    </row>
    <row r="399" spans="16:16">
      <c r="P399"/>
    </row>
    <row r="400" spans="16:16">
      <c r="P400"/>
    </row>
    <row r="401" spans="16:16">
      <c r="P401"/>
    </row>
    <row r="402" spans="16:16">
      <c r="P402"/>
    </row>
    <row r="403" spans="16:16">
      <c r="P403"/>
    </row>
    <row r="404" spans="16:16">
      <c r="P404"/>
    </row>
    <row r="405" spans="16:16">
      <c r="P405"/>
    </row>
    <row r="406" spans="16:16">
      <c r="P406"/>
    </row>
    <row r="407" spans="16:16">
      <c r="P407"/>
    </row>
    <row r="408" spans="16:16">
      <c r="P408"/>
    </row>
    <row r="409" spans="16:16">
      <c r="P409"/>
    </row>
    <row r="410" spans="16:16">
      <c r="P410"/>
    </row>
    <row r="411" spans="16:16">
      <c r="P411"/>
    </row>
    <row r="412" spans="16:16">
      <c r="P412"/>
    </row>
    <row r="413" spans="16:16">
      <c r="P413"/>
    </row>
    <row r="414" spans="16:16">
      <c r="P414"/>
    </row>
    <row r="415" spans="16:16">
      <c r="P415"/>
    </row>
    <row r="416" spans="16:16">
      <c r="P416"/>
    </row>
    <row r="417" spans="16:16">
      <c r="P417"/>
    </row>
    <row r="418" spans="16:16">
      <c r="P418"/>
    </row>
    <row r="419" spans="16:16">
      <c r="P419"/>
    </row>
    <row r="420" spans="16:16">
      <c r="P420"/>
    </row>
    <row r="421" spans="16:16">
      <c r="P421"/>
    </row>
    <row r="422" spans="16:16">
      <c r="P422"/>
    </row>
    <row r="423" spans="16:16">
      <c r="P423"/>
    </row>
    <row r="424" spans="16:16">
      <c r="P424"/>
    </row>
    <row r="425" spans="16:16">
      <c r="P425"/>
    </row>
    <row r="426" spans="16:16">
      <c r="P426"/>
    </row>
    <row r="427" spans="16:16">
      <c r="P427"/>
    </row>
    <row r="428" spans="16:16">
      <c r="P428"/>
    </row>
    <row r="429" spans="16:16">
      <c r="P429"/>
    </row>
    <row r="430" spans="16:16">
      <c r="P430"/>
    </row>
    <row r="431" spans="16:16">
      <c r="P431"/>
    </row>
    <row r="432" spans="16:16">
      <c r="P432"/>
    </row>
    <row r="433" spans="16:16">
      <c r="P433"/>
    </row>
    <row r="434" spans="16:16">
      <c r="P434"/>
    </row>
    <row r="435" spans="16:16">
      <c r="P435"/>
    </row>
    <row r="436" spans="16:16">
      <c r="P436"/>
    </row>
    <row r="437" spans="16:16">
      <c r="P437"/>
    </row>
    <row r="438" spans="16:16">
      <c r="P438"/>
    </row>
    <row r="439" spans="16:16">
      <c r="P439"/>
    </row>
    <row r="440" spans="16:16">
      <c r="P440"/>
    </row>
    <row r="441" spans="16:16">
      <c r="P441"/>
    </row>
    <row r="442" spans="16:16">
      <c r="P442"/>
    </row>
    <row r="443" spans="16:16">
      <c r="P443"/>
    </row>
    <row r="444" spans="16:16">
      <c r="P444"/>
    </row>
    <row r="445" spans="16:16">
      <c r="P445"/>
    </row>
    <row r="446" spans="16:16">
      <c r="P446"/>
    </row>
    <row r="447" spans="16:16">
      <c r="P447"/>
    </row>
    <row r="448" spans="16:16">
      <c r="P448"/>
    </row>
    <row r="449" spans="16:16">
      <c r="P449"/>
    </row>
    <row r="450" spans="16:16">
      <c r="P450"/>
    </row>
    <row r="451" spans="16:16">
      <c r="P451"/>
    </row>
    <row r="452" spans="16:16">
      <c r="P452"/>
    </row>
    <row r="453" spans="16:16">
      <c r="P453"/>
    </row>
    <row r="454" spans="16:16">
      <c r="P454"/>
    </row>
    <row r="455" spans="16:16">
      <c r="P455"/>
    </row>
    <row r="456" spans="16:16">
      <c r="P456"/>
    </row>
    <row r="457" spans="16:16">
      <c r="P457"/>
    </row>
    <row r="458" spans="16:16">
      <c r="P458"/>
    </row>
    <row r="459" spans="16:16">
      <c r="P459"/>
    </row>
    <row r="460" spans="16:16">
      <c r="P460"/>
    </row>
    <row r="461" spans="16:16">
      <c r="P461"/>
    </row>
    <row r="462" spans="16:16">
      <c r="P462"/>
    </row>
    <row r="463" spans="16:16">
      <c r="P463"/>
    </row>
    <row r="464" spans="16:16">
      <c r="P464"/>
    </row>
    <row r="465" spans="16:16">
      <c r="P465"/>
    </row>
    <row r="466" spans="16:16">
      <c r="P466"/>
    </row>
    <row r="467" spans="16:16">
      <c r="P467"/>
    </row>
    <row r="468" spans="16:16">
      <c r="P468"/>
    </row>
    <row r="469" spans="16:16">
      <c r="P469"/>
    </row>
    <row r="470" spans="16:16">
      <c r="P470"/>
    </row>
    <row r="471" spans="16:16">
      <c r="P471"/>
    </row>
    <row r="472" spans="16:16">
      <c r="P472"/>
    </row>
    <row r="473" spans="16:16">
      <c r="P473"/>
    </row>
    <row r="474" spans="16:16">
      <c r="P474"/>
    </row>
    <row r="475" spans="16:16">
      <c r="P475"/>
    </row>
    <row r="476" spans="16:16">
      <c r="P476"/>
    </row>
    <row r="477" spans="16:16">
      <c r="P477"/>
    </row>
    <row r="478" spans="16:16">
      <c r="P478"/>
    </row>
    <row r="479" spans="16:16">
      <c r="P479"/>
    </row>
    <row r="480" spans="16:16">
      <c r="P480"/>
    </row>
    <row r="481" spans="16:16">
      <c r="P481"/>
    </row>
    <row r="482" spans="16:16">
      <c r="P482"/>
    </row>
    <row r="483" spans="16:16">
      <c r="P483"/>
    </row>
    <row r="484" spans="16:16">
      <c r="P484"/>
    </row>
    <row r="485" spans="16:16">
      <c r="P485"/>
    </row>
    <row r="486" spans="16:16">
      <c r="P486"/>
    </row>
    <row r="487" spans="16:16">
      <c r="P487"/>
    </row>
    <row r="488" spans="16:16">
      <c r="P488"/>
    </row>
    <row r="489" spans="16:16">
      <c r="P489"/>
    </row>
    <row r="490" spans="16:16">
      <c r="P490"/>
    </row>
    <row r="491" spans="16:16">
      <c r="P491"/>
    </row>
    <row r="492" spans="16:16">
      <c r="P492"/>
    </row>
    <row r="493" spans="16:16">
      <c r="P493"/>
    </row>
    <row r="494" spans="16:16">
      <c r="P494"/>
    </row>
    <row r="495" spans="16:16">
      <c r="P495"/>
    </row>
    <row r="496" spans="16:16">
      <c r="P496"/>
    </row>
    <row r="497" spans="16:16">
      <c r="P497"/>
    </row>
    <row r="498" spans="16:16">
      <c r="P498"/>
    </row>
    <row r="499" spans="16:16">
      <c r="P499"/>
    </row>
    <row r="500" spans="16:16">
      <c r="P500"/>
    </row>
    <row r="501" spans="16:16">
      <c r="P501"/>
    </row>
    <row r="502" spans="16:16">
      <c r="P502"/>
    </row>
    <row r="503" spans="16:16">
      <c r="P503"/>
    </row>
    <row r="504" spans="16:16">
      <c r="P504"/>
    </row>
    <row r="505" spans="16:16">
      <c r="P505"/>
    </row>
    <row r="506" spans="16:16">
      <c r="P506"/>
    </row>
    <row r="507" spans="16:16">
      <c r="P507"/>
    </row>
    <row r="508" spans="16:16">
      <c r="P508"/>
    </row>
    <row r="509" spans="16:16">
      <c r="P509"/>
    </row>
    <row r="510" spans="16:16">
      <c r="P510"/>
    </row>
    <row r="511" spans="16:16">
      <c r="P511"/>
    </row>
    <row r="512" spans="16:16">
      <c r="P512"/>
    </row>
    <row r="513" spans="16:16">
      <c r="P513"/>
    </row>
    <row r="514" spans="16:16">
      <c r="P514"/>
    </row>
    <row r="515" spans="16:16">
      <c r="P515"/>
    </row>
    <row r="516" spans="16:16">
      <c r="P516"/>
    </row>
    <row r="517" spans="16:16">
      <c r="P517"/>
    </row>
    <row r="518" spans="16:16">
      <c r="P518"/>
    </row>
    <row r="519" spans="16:16">
      <c r="P519"/>
    </row>
    <row r="520" spans="16:16">
      <c r="P520"/>
    </row>
    <row r="521" spans="16:16">
      <c r="P521"/>
    </row>
    <row r="522" spans="16:16">
      <c r="P522"/>
    </row>
    <row r="523" spans="16:16">
      <c r="P523"/>
    </row>
    <row r="524" spans="16:16">
      <c r="P524"/>
    </row>
    <row r="525" spans="16:16">
      <c r="P525"/>
    </row>
    <row r="526" spans="16:16">
      <c r="P526"/>
    </row>
    <row r="527" spans="16:16">
      <c r="P527"/>
    </row>
    <row r="528" spans="16:16">
      <c r="P528"/>
    </row>
    <row r="529" spans="16:16">
      <c r="P529"/>
    </row>
    <row r="530" spans="16:16">
      <c r="P530"/>
    </row>
    <row r="531" spans="16:16">
      <c r="P531"/>
    </row>
    <row r="532" spans="16:16">
      <c r="P532"/>
    </row>
    <row r="533" spans="16:16">
      <c r="P533"/>
    </row>
    <row r="534" spans="16:16">
      <c r="P534"/>
    </row>
    <row r="535" spans="16:16">
      <c r="P535"/>
    </row>
    <row r="536" spans="16:16">
      <c r="P536"/>
    </row>
    <row r="537" spans="16:16">
      <c r="P537"/>
    </row>
    <row r="538" spans="16:16">
      <c r="P538"/>
    </row>
    <row r="539" spans="16:16">
      <c r="P539"/>
    </row>
    <row r="540" spans="16:16">
      <c r="P540"/>
    </row>
    <row r="541" spans="16:16">
      <c r="P541"/>
    </row>
    <row r="542" spans="16:16">
      <c r="P542"/>
    </row>
    <row r="543" spans="16:16">
      <c r="P543"/>
    </row>
    <row r="544" spans="16:16">
      <c r="P544"/>
    </row>
    <row r="545" spans="16:16">
      <c r="P545"/>
    </row>
    <row r="546" spans="16:16">
      <c r="P546"/>
    </row>
    <row r="547" spans="16:16">
      <c r="P547"/>
    </row>
    <row r="548" spans="16:16">
      <c r="P548"/>
    </row>
    <row r="549" spans="16:16">
      <c r="P549"/>
    </row>
    <row r="550" spans="16:16">
      <c r="P550"/>
    </row>
    <row r="551" spans="16:16">
      <c r="P551"/>
    </row>
    <row r="552" spans="16:16">
      <c r="P552"/>
    </row>
    <row r="553" spans="16:16">
      <c r="P553"/>
    </row>
    <row r="554" spans="16:16">
      <c r="P554"/>
    </row>
    <row r="555" spans="16:16">
      <c r="P555"/>
    </row>
    <row r="556" spans="16:16">
      <c r="P556"/>
    </row>
    <row r="557" spans="16:16">
      <c r="P557"/>
    </row>
    <row r="558" spans="16:16">
      <c r="P558"/>
    </row>
    <row r="559" spans="16:16">
      <c r="P559"/>
    </row>
    <row r="560" spans="16:16">
      <c r="P560"/>
    </row>
    <row r="561" spans="16:16">
      <c r="P561"/>
    </row>
    <row r="562" spans="16:16">
      <c r="P562"/>
    </row>
    <row r="563" spans="16:16">
      <c r="P563"/>
    </row>
    <row r="564" spans="16:16">
      <c r="P564"/>
    </row>
    <row r="565" spans="16:16">
      <c r="P565"/>
    </row>
    <row r="566" spans="16:16">
      <c r="P566"/>
    </row>
    <row r="567" spans="16:16">
      <c r="P567"/>
    </row>
    <row r="568" spans="16:16">
      <c r="P568"/>
    </row>
    <row r="569" spans="16:16">
      <c r="P569"/>
    </row>
    <row r="570" spans="16:16">
      <c r="P570"/>
    </row>
    <row r="571" spans="16:16">
      <c r="P571"/>
    </row>
    <row r="572" spans="16:16">
      <c r="P572"/>
    </row>
    <row r="573" spans="16:16">
      <c r="P573"/>
    </row>
    <row r="574" spans="16:16">
      <c r="P574"/>
    </row>
    <row r="575" spans="16:16">
      <c r="P575"/>
    </row>
    <row r="576" spans="16:16">
      <c r="P576"/>
    </row>
    <row r="577" spans="16:16">
      <c r="P577"/>
    </row>
    <row r="578" spans="16:16">
      <c r="P578"/>
    </row>
    <row r="579" spans="16:16">
      <c r="P579"/>
    </row>
    <row r="580" spans="16:16">
      <c r="P580"/>
    </row>
    <row r="581" spans="16:16">
      <c r="P581"/>
    </row>
    <row r="582" spans="16:16">
      <c r="P582"/>
    </row>
    <row r="583" spans="16:16">
      <c r="P583"/>
    </row>
    <row r="584" spans="16:16">
      <c r="P584"/>
    </row>
    <row r="585" spans="16:16">
      <c r="P585"/>
    </row>
    <row r="586" spans="16:16">
      <c r="P586"/>
    </row>
    <row r="587" spans="16:16">
      <c r="P587"/>
    </row>
    <row r="588" spans="16:16">
      <c r="P588"/>
    </row>
    <row r="589" spans="16:16">
      <c r="P589"/>
    </row>
    <row r="590" spans="16:16">
      <c r="P590"/>
    </row>
    <row r="591" spans="16:16">
      <c r="P591"/>
    </row>
    <row r="592" spans="16:16">
      <c r="P592"/>
    </row>
    <row r="593" spans="16:16">
      <c r="P593"/>
    </row>
    <row r="594" spans="16:16">
      <c r="P594"/>
    </row>
    <row r="595" spans="16:16">
      <c r="P595"/>
    </row>
    <row r="596" spans="16:16">
      <c r="P596"/>
    </row>
    <row r="597" spans="16:16">
      <c r="P597"/>
    </row>
    <row r="598" spans="16:16">
      <c r="P598"/>
    </row>
    <row r="599" spans="16:16">
      <c r="P599"/>
    </row>
    <row r="600" spans="16:16">
      <c r="P600"/>
    </row>
    <row r="601" spans="16:16">
      <c r="P601"/>
    </row>
    <row r="602" spans="16:16">
      <c r="P602"/>
    </row>
    <row r="603" spans="16:16">
      <c r="P603"/>
    </row>
    <row r="604" spans="16:16">
      <c r="P604"/>
    </row>
    <row r="605" spans="16:16">
      <c r="P605"/>
    </row>
    <row r="606" spans="16:16">
      <c r="P606"/>
    </row>
    <row r="607" spans="16:16">
      <c r="P607"/>
    </row>
    <row r="608" spans="16:16">
      <c r="P608"/>
    </row>
    <row r="609" spans="16:16">
      <c r="P609"/>
    </row>
    <row r="610" spans="16:16">
      <c r="P610"/>
    </row>
    <row r="611" spans="16:16">
      <c r="P611"/>
    </row>
    <row r="612" spans="16:16">
      <c r="P612"/>
    </row>
    <row r="613" spans="16:16">
      <c r="P613"/>
    </row>
    <row r="614" spans="16:16">
      <c r="P614"/>
    </row>
    <row r="615" spans="16:16">
      <c r="P615"/>
    </row>
    <row r="616" spans="16:16">
      <c r="P616"/>
    </row>
    <row r="617" spans="16:16">
      <c r="P617"/>
    </row>
    <row r="618" spans="16:16">
      <c r="P618"/>
    </row>
    <row r="619" spans="16:16">
      <c r="P619"/>
    </row>
    <row r="620" spans="16:16">
      <c r="P620"/>
    </row>
    <row r="621" spans="16:16">
      <c r="P621"/>
    </row>
    <row r="622" spans="16:16">
      <c r="P622"/>
    </row>
    <row r="623" spans="16:16">
      <c r="P623"/>
    </row>
    <row r="624" spans="16:16">
      <c r="P624"/>
    </row>
    <row r="625" spans="16:16">
      <c r="P625"/>
    </row>
    <row r="626" spans="16:16">
      <c r="P626"/>
    </row>
    <row r="627" spans="16:16">
      <c r="P627"/>
    </row>
    <row r="628" spans="16:16">
      <c r="P628"/>
    </row>
    <row r="629" spans="16:16">
      <c r="P629"/>
    </row>
    <row r="630" spans="16:16">
      <c r="P630"/>
    </row>
    <row r="631" spans="16:16">
      <c r="P631"/>
    </row>
    <row r="632" spans="16:16">
      <c r="P632"/>
    </row>
    <row r="633" spans="16:16">
      <c r="P633"/>
    </row>
    <row r="634" spans="16:16">
      <c r="P634"/>
    </row>
    <row r="635" spans="16:16">
      <c r="P635"/>
    </row>
    <row r="636" spans="16:16">
      <c r="P636"/>
    </row>
    <row r="637" spans="16:16">
      <c r="P637"/>
    </row>
    <row r="638" spans="16:16">
      <c r="P638"/>
    </row>
    <row r="639" spans="16:16">
      <c r="P639"/>
    </row>
    <row r="640" spans="16:16">
      <c r="P640"/>
    </row>
    <row r="641" spans="16:16">
      <c r="P641"/>
    </row>
    <row r="642" spans="16:16">
      <c r="P642"/>
    </row>
    <row r="643" spans="16:16">
      <c r="P643"/>
    </row>
    <row r="644" spans="16:16">
      <c r="P644"/>
    </row>
    <row r="645" spans="16:16">
      <c r="P645"/>
    </row>
    <row r="646" spans="16:16">
      <c r="P646"/>
    </row>
    <row r="647" spans="16:16">
      <c r="P647"/>
    </row>
    <row r="648" spans="16:16">
      <c r="P648"/>
    </row>
    <row r="649" spans="16:16">
      <c r="P649"/>
    </row>
    <row r="650" spans="16:16">
      <c r="P650"/>
    </row>
    <row r="651" spans="16:16">
      <c r="P651"/>
    </row>
    <row r="652" spans="16:16">
      <c r="P652"/>
    </row>
    <row r="653" spans="16:16">
      <c r="P653"/>
    </row>
    <row r="654" spans="16:16">
      <c r="P654"/>
    </row>
    <row r="655" spans="16:16">
      <c r="P655"/>
    </row>
    <row r="656" spans="16:16">
      <c r="P656"/>
    </row>
    <row r="657" spans="16:16">
      <c r="P657"/>
    </row>
    <row r="658" spans="16:16">
      <c r="P658"/>
    </row>
    <row r="659" spans="16:16">
      <c r="P659"/>
    </row>
    <row r="660" spans="16:16">
      <c r="P660"/>
    </row>
    <row r="661" spans="16:16">
      <c r="P661"/>
    </row>
    <row r="662" spans="16:16">
      <c r="P662"/>
    </row>
    <row r="663" spans="16:16">
      <c r="P663"/>
    </row>
    <row r="664" spans="16:16">
      <c r="P664"/>
    </row>
    <row r="665" spans="16:16">
      <c r="P665"/>
    </row>
    <row r="666" spans="16:16">
      <c r="P666"/>
    </row>
    <row r="667" spans="16:16">
      <c r="P667"/>
    </row>
    <row r="668" spans="16:16">
      <c r="P668"/>
    </row>
    <row r="669" spans="16:16">
      <c r="P669"/>
    </row>
    <row r="670" spans="16:16">
      <c r="P670"/>
    </row>
    <row r="671" spans="16:16">
      <c r="P671"/>
    </row>
    <row r="672" spans="16:16">
      <c r="P672"/>
    </row>
    <row r="673" spans="16:16">
      <c r="P673"/>
    </row>
    <row r="674" spans="16:16">
      <c r="P674"/>
    </row>
    <row r="675" spans="16:16">
      <c r="P675"/>
    </row>
    <row r="676" spans="16:16">
      <c r="P676"/>
    </row>
    <row r="677" spans="16:16">
      <c r="P677"/>
    </row>
    <row r="678" spans="16:16">
      <c r="P678"/>
    </row>
    <row r="679" spans="16:16">
      <c r="P679"/>
    </row>
    <row r="680" spans="16:16">
      <c r="P680"/>
    </row>
    <row r="681" spans="16:16">
      <c r="P681"/>
    </row>
    <row r="682" spans="16:16">
      <c r="P682"/>
    </row>
    <row r="683" spans="16:16">
      <c r="P683"/>
    </row>
    <row r="684" spans="16:16">
      <c r="P684"/>
    </row>
    <row r="685" spans="16:16">
      <c r="P685"/>
    </row>
    <row r="686" spans="16:16">
      <c r="P686"/>
    </row>
    <row r="687" spans="16:16">
      <c r="P687"/>
    </row>
    <row r="688" spans="16:16">
      <c r="P688"/>
    </row>
    <row r="689" spans="16:16">
      <c r="P689"/>
    </row>
    <row r="690" spans="16:16">
      <c r="P690"/>
    </row>
    <row r="691" spans="16:16">
      <c r="P691"/>
    </row>
    <row r="692" spans="16:16">
      <c r="P692"/>
    </row>
    <row r="693" spans="16:16">
      <c r="P693"/>
    </row>
    <row r="694" spans="16:16">
      <c r="P694"/>
    </row>
    <row r="695" spans="16:16">
      <c r="P695"/>
    </row>
    <row r="696" spans="16:16">
      <c r="P696"/>
    </row>
    <row r="697" spans="16:16">
      <c r="P697"/>
    </row>
    <row r="698" spans="16:16">
      <c r="P698"/>
    </row>
    <row r="699" spans="16:16">
      <c r="P699"/>
    </row>
    <row r="700" spans="16:16">
      <c r="P700"/>
    </row>
    <row r="701" spans="16:16">
      <c r="P701"/>
    </row>
    <row r="702" spans="16:16">
      <c r="P702"/>
    </row>
    <row r="703" spans="16:16">
      <c r="P703"/>
    </row>
    <row r="704" spans="16:16">
      <c r="P704"/>
    </row>
    <row r="705" spans="16:16">
      <c r="P705"/>
    </row>
    <row r="706" spans="16:16">
      <c r="P706"/>
    </row>
    <row r="707" spans="16:16">
      <c r="P707"/>
    </row>
    <row r="708" spans="16:16">
      <c r="P708"/>
    </row>
    <row r="709" spans="16:16">
      <c r="P709"/>
    </row>
    <row r="710" spans="16:16">
      <c r="P710"/>
    </row>
    <row r="711" spans="16:16">
      <c r="P711"/>
    </row>
    <row r="712" spans="16:16">
      <c r="P712"/>
    </row>
    <row r="713" spans="16:16">
      <c r="P713"/>
    </row>
    <row r="714" spans="16:16">
      <c r="P714"/>
    </row>
    <row r="715" spans="16:16">
      <c r="P715"/>
    </row>
    <row r="716" spans="16:16">
      <c r="P716"/>
    </row>
    <row r="717" spans="16:16">
      <c r="P717"/>
    </row>
    <row r="718" spans="16:16">
      <c r="P718"/>
    </row>
    <row r="719" spans="16:16">
      <c r="P719"/>
    </row>
    <row r="720" spans="16:16">
      <c r="P720"/>
    </row>
    <row r="721" spans="16:16">
      <c r="P721"/>
    </row>
    <row r="722" spans="16:16">
      <c r="P722"/>
    </row>
    <row r="723" spans="16:16">
      <c r="P723"/>
    </row>
    <row r="724" spans="16:16">
      <c r="P724"/>
    </row>
    <row r="725" spans="16:16">
      <c r="P725"/>
    </row>
    <row r="726" spans="16:16">
      <c r="P726"/>
    </row>
    <row r="727" spans="16:16">
      <c r="P727"/>
    </row>
    <row r="728" spans="16:16">
      <c r="P728"/>
    </row>
    <row r="729" spans="16:16">
      <c r="P729"/>
    </row>
    <row r="730" spans="16:16">
      <c r="P730"/>
    </row>
    <row r="731" spans="16:16">
      <c r="P731"/>
    </row>
    <row r="732" spans="16:16">
      <c r="P732"/>
    </row>
    <row r="733" spans="16:16">
      <c r="P733"/>
    </row>
    <row r="734" spans="16:16">
      <c r="P734"/>
    </row>
    <row r="735" spans="16:16">
      <c r="P735"/>
    </row>
    <row r="736" spans="16:16">
      <c r="P736"/>
    </row>
    <row r="737" spans="16:16">
      <c r="P737"/>
    </row>
    <row r="738" spans="16:16">
      <c r="P738"/>
    </row>
    <row r="739" spans="16:16">
      <c r="P739"/>
    </row>
    <row r="740" spans="16:16">
      <c r="P740"/>
    </row>
    <row r="741" spans="16:16">
      <c r="P741"/>
    </row>
    <row r="742" spans="16:16">
      <c r="P742"/>
    </row>
    <row r="743" spans="16:16">
      <c r="P743"/>
    </row>
    <row r="744" spans="16:16">
      <c r="P744"/>
    </row>
    <row r="745" spans="16:16">
      <c r="P745"/>
    </row>
    <row r="746" spans="16:16">
      <c r="P746"/>
    </row>
    <row r="747" spans="16:16">
      <c r="P747"/>
    </row>
    <row r="748" spans="16:16">
      <c r="P748"/>
    </row>
    <row r="749" spans="16:16">
      <c r="P749"/>
    </row>
    <row r="750" spans="16:16">
      <c r="P750"/>
    </row>
    <row r="751" spans="16:16">
      <c r="P751"/>
    </row>
    <row r="752" spans="16:16">
      <c r="P752"/>
    </row>
    <row r="753" spans="16:16">
      <c r="P753"/>
    </row>
    <row r="754" spans="16:16">
      <c r="P754"/>
    </row>
    <row r="755" spans="16:16">
      <c r="P755"/>
    </row>
    <row r="756" spans="16:16">
      <c r="P756"/>
    </row>
    <row r="757" spans="16:16">
      <c r="P757"/>
    </row>
    <row r="758" spans="16:16">
      <c r="P758"/>
    </row>
    <row r="759" spans="16:16">
      <c r="P759"/>
    </row>
    <row r="760" spans="16:16">
      <c r="P760"/>
    </row>
    <row r="761" spans="16:16">
      <c r="P761"/>
    </row>
    <row r="762" spans="16:16">
      <c r="P762"/>
    </row>
    <row r="763" spans="16:16">
      <c r="P763"/>
    </row>
    <row r="764" spans="16:16">
      <c r="P764"/>
    </row>
    <row r="765" spans="16:16">
      <c r="P765"/>
    </row>
    <row r="766" spans="16:16">
      <c r="P766"/>
    </row>
    <row r="767" spans="16:16">
      <c r="P767"/>
    </row>
    <row r="768" spans="16:16">
      <c r="P768"/>
    </row>
    <row r="769" spans="16:16">
      <c r="P769"/>
    </row>
    <row r="770" spans="16:16">
      <c r="P770"/>
    </row>
    <row r="771" spans="16:16">
      <c r="P771"/>
    </row>
    <row r="772" spans="16:16">
      <c r="P772"/>
    </row>
    <row r="773" spans="16:16">
      <c r="P773"/>
    </row>
    <row r="774" spans="16:16">
      <c r="P774"/>
    </row>
    <row r="775" spans="16:16">
      <c r="P775"/>
    </row>
    <row r="776" spans="16:16">
      <c r="P776"/>
    </row>
    <row r="777" spans="16:16">
      <c r="P777"/>
    </row>
    <row r="778" spans="16:16">
      <c r="P778"/>
    </row>
    <row r="779" spans="16:16">
      <c r="P779"/>
    </row>
    <row r="780" spans="16:16">
      <c r="P780"/>
    </row>
    <row r="781" spans="16:16">
      <c r="P781"/>
    </row>
    <row r="782" spans="16:16">
      <c r="P782"/>
    </row>
    <row r="783" spans="16:16">
      <c r="P783"/>
    </row>
    <row r="784" spans="16:16">
      <c r="P784"/>
    </row>
    <row r="785" spans="16:16">
      <c r="P785"/>
    </row>
    <row r="786" spans="16:16">
      <c r="P786"/>
    </row>
    <row r="787" spans="16:16">
      <c r="P787"/>
    </row>
    <row r="788" spans="16:16">
      <c r="P788"/>
    </row>
    <row r="789" spans="16:16">
      <c r="P789"/>
    </row>
    <row r="790" spans="16:16">
      <c r="P790"/>
    </row>
    <row r="791" spans="16:16">
      <c r="P791"/>
    </row>
    <row r="792" spans="16:16">
      <c r="P792"/>
    </row>
    <row r="793" spans="16:16">
      <c r="P793"/>
    </row>
    <row r="794" spans="16:16">
      <c r="P794"/>
    </row>
    <row r="795" spans="16:16">
      <c r="P795"/>
    </row>
    <row r="796" spans="16:16">
      <c r="P796"/>
    </row>
    <row r="797" spans="16:16">
      <c r="P797"/>
    </row>
    <row r="798" spans="16:16">
      <c r="P798"/>
    </row>
    <row r="799" spans="16:16">
      <c r="P799"/>
    </row>
    <row r="800" spans="16:16">
      <c r="P800"/>
    </row>
    <row r="801" spans="16:16">
      <c r="P801"/>
    </row>
    <row r="802" spans="16:16">
      <c r="P802"/>
    </row>
    <row r="803" spans="16:16">
      <c r="P803"/>
    </row>
    <row r="804" spans="16:16">
      <c r="P804"/>
    </row>
    <row r="805" spans="16:16">
      <c r="P805"/>
    </row>
    <row r="806" spans="16:16">
      <c r="P806"/>
    </row>
    <row r="807" spans="16:16">
      <c r="P807"/>
    </row>
    <row r="808" spans="16:16">
      <c r="P808"/>
    </row>
    <row r="809" spans="16:16">
      <c r="P809"/>
    </row>
    <row r="810" spans="16:16">
      <c r="P810"/>
    </row>
    <row r="811" spans="16:16">
      <c r="P811"/>
    </row>
    <row r="812" spans="16:16">
      <c r="P812"/>
    </row>
    <row r="813" spans="16:16">
      <c r="P813"/>
    </row>
    <row r="814" spans="16:16">
      <c r="P814"/>
    </row>
    <row r="815" spans="16:16">
      <c r="P815"/>
    </row>
    <row r="816" spans="16:16">
      <c r="P816"/>
    </row>
    <row r="817" spans="16:16">
      <c r="P817"/>
    </row>
    <row r="818" spans="16:16">
      <c r="P818"/>
    </row>
    <row r="819" spans="16:16">
      <c r="P819"/>
    </row>
    <row r="820" spans="16:16">
      <c r="P820"/>
    </row>
    <row r="821" spans="16:16">
      <c r="P821"/>
    </row>
    <row r="822" spans="16:16">
      <c r="P822"/>
    </row>
    <row r="823" spans="16:16">
      <c r="P823"/>
    </row>
    <row r="824" spans="16:16">
      <c r="P824"/>
    </row>
    <row r="825" spans="16:16">
      <c r="P825"/>
    </row>
    <row r="826" spans="16:16">
      <c r="P826"/>
    </row>
    <row r="827" spans="16:16">
      <c r="P827"/>
    </row>
    <row r="828" spans="16:16">
      <c r="P828"/>
    </row>
    <row r="829" spans="16:16">
      <c r="P829"/>
    </row>
    <row r="830" spans="16:16">
      <c r="P830"/>
    </row>
    <row r="831" spans="16:16">
      <c r="P831"/>
    </row>
    <row r="832" spans="16:16">
      <c r="P832"/>
    </row>
    <row r="833" spans="16:16">
      <c r="P833"/>
    </row>
    <row r="834" spans="16:16">
      <c r="P834"/>
    </row>
    <row r="835" spans="16:16">
      <c r="P835"/>
    </row>
    <row r="836" spans="16:16">
      <c r="P836"/>
    </row>
    <row r="837" spans="16:16">
      <c r="P837"/>
    </row>
    <row r="838" spans="16:16">
      <c r="P838"/>
    </row>
    <row r="839" spans="16:16">
      <c r="P839"/>
    </row>
    <row r="840" spans="16:16">
      <c r="P840"/>
    </row>
    <row r="841" spans="16:16">
      <c r="P841"/>
    </row>
    <row r="842" spans="16:16">
      <c r="P842"/>
    </row>
    <row r="843" spans="16:16">
      <c r="P843"/>
    </row>
    <row r="844" spans="16:16">
      <c r="P844"/>
    </row>
    <row r="845" spans="16:16">
      <c r="P845"/>
    </row>
    <row r="846" spans="16:16">
      <c r="P846"/>
    </row>
    <row r="847" spans="16:16">
      <c r="P847"/>
    </row>
    <row r="848" spans="16:16">
      <c r="P848"/>
    </row>
    <row r="849" spans="16:16">
      <c r="P849"/>
    </row>
    <row r="850" spans="16:16">
      <c r="P850"/>
    </row>
    <row r="851" spans="16:16">
      <c r="P851"/>
    </row>
    <row r="852" spans="16:16">
      <c r="P852"/>
    </row>
    <row r="853" spans="16:16">
      <c r="P853"/>
    </row>
    <row r="854" spans="16:16">
      <c r="P854"/>
    </row>
    <row r="855" spans="16:16">
      <c r="P855"/>
    </row>
    <row r="856" spans="16:16">
      <c r="P856"/>
    </row>
    <row r="857" spans="16:16">
      <c r="P857"/>
    </row>
    <row r="858" spans="16:16">
      <c r="P858"/>
    </row>
    <row r="859" spans="16:16">
      <c r="P859"/>
    </row>
    <row r="860" spans="16:16">
      <c r="P860"/>
    </row>
    <row r="861" spans="16:16">
      <c r="P861"/>
    </row>
    <row r="862" spans="16:16">
      <c r="P862"/>
    </row>
    <row r="863" spans="16:16">
      <c r="P863"/>
    </row>
    <row r="864" spans="16:16">
      <c r="P864"/>
    </row>
    <row r="865" spans="16:16">
      <c r="P865"/>
    </row>
    <row r="866" spans="16:16">
      <c r="P866"/>
    </row>
    <row r="867" spans="16:16">
      <c r="P867"/>
    </row>
    <row r="868" spans="16:16">
      <c r="P868"/>
    </row>
    <row r="869" spans="16:16">
      <c r="P869"/>
    </row>
    <row r="870" spans="16:16">
      <c r="P870"/>
    </row>
    <row r="871" spans="16:16">
      <c r="P871"/>
    </row>
    <row r="872" spans="16:16">
      <c r="P872"/>
    </row>
    <row r="873" spans="16:16">
      <c r="P873"/>
    </row>
    <row r="874" spans="16:16">
      <c r="P874"/>
    </row>
    <row r="875" spans="16:16">
      <c r="P875"/>
    </row>
    <row r="876" spans="16:16">
      <c r="P876"/>
    </row>
    <row r="877" spans="16:16">
      <c r="P877"/>
    </row>
    <row r="878" spans="16:16">
      <c r="P878"/>
    </row>
    <row r="879" spans="16:16">
      <c r="P879"/>
    </row>
    <row r="880" spans="16:16">
      <c r="P880"/>
    </row>
    <row r="881" spans="16:16">
      <c r="P881"/>
    </row>
    <row r="882" spans="16:16">
      <c r="P882"/>
    </row>
    <row r="883" spans="16:16">
      <c r="P883"/>
    </row>
    <row r="884" spans="16:16">
      <c r="P884"/>
    </row>
    <row r="885" spans="16:16">
      <c r="P885"/>
    </row>
    <row r="886" spans="16:16">
      <c r="P886"/>
    </row>
    <row r="887" spans="16:16">
      <c r="P887"/>
    </row>
    <row r="888" spans="16:16">
      <c r="P888"/>
    </row>
    <row r="889" spans="16:16">
      <c r="P889"/>
    </row>
    <row r="890" spans="16:16">
      <c r="P890"/>
    </row>
    <row r="891" spans="16:16">
      <c r="P891"/>
    </row>
    <row r="892" spans="16:16">
      <c r="P892"/>
    </row>
    <row r="893" spans="16:16">
      <c r="P893"/>
    </row>
    <row r="894" spans="16:16">
      <c r="P894"/>
    </row>
    <row r="895" spans="16:16">
      <c r="P895"/>
    </row>
    <row r="896" spans="16:16">
      <c r="P896"/>
    </row>
    <row r="897" spans="16:16">
      <c r="P897"/>
    </row>
    <row r="898" spans="16:16">
      <c r="P898"/>
    </row>
    <row r="899" spans="16:16">
      <c r="P899"/>
    </row>
    <row r="900" spans="16:16">
      <c r="P900"/>
    </row>
    <row r="901" spans="16:16">
      <c r="P901"/>
    </row>
    <row r="902" spans="16:16">
      <c r="P902"/>
    </row>
    <row r="903" spans="16:16">
      <c r="P903"/>
    </row>
    <row r="904" spans="16:16">
      <c r="P904"/>
    </row>
    <row r="905" spans="16:16">
      <c r="P905"/>
    </row>
    <row r="906" spans="16:16">
      <c r="P906"/>
    </row>
    <row r="907" spans="16:16">
      <c r="P907"/>
    </row>
    <row r="908" spans="16:16">
      <c r="P908"/>
    </row>
    <row r="909" spans="16:16">
      <c r="P909"/>
    </row>
    <row r="910" spans="16:16">
      <c r="P910"/>
    </row>
    <row r="911" spans="16:16">
      <c r="P911"/>
    </row>
    <row r="912" spans="16:16">
      <c r="P912"/>
    </row>
    <row r="913" spans="16:16">
      <c r="P913"/>
    </row>
    <row r="914" spans="16:16">
      <c r="P914"/>
    </row>
    <row r="915" spans="16:16">
      <c r="P915"/>
    </row>
    <row r="916" spans="16:16">
      <c r="P916"/>
    </row>
    <row r="917" spans="16:16">
      <c r="P917"/>
    </row>
    <row r="918" spans="16:16">
      <c r="P918"/>
    </row>
    <row r="919" spans="16:16">
      <c r="P919"/>
    </row>
    <row r="920" spans="16:16">
      <c r="P920"/>
    </row>
    <row r="921" spans="16:16">
      <c r="P921"/>
    </row>
    <row r="922" spans="16:16">
      <c r="P922"/>
    </row>
    <row r="923" spans="16:16">
      <c r="P923"/>
    </row>
    <row r="924" spans="16:16">
      <c r="P924"/>
    </row>
    <row r="925" spans="16:16">
      <c r="P925"/>
    </row>
    <row r="926" spans="16:16">
      <c r="P926"/>
    </row>
    <row r="927" spans="16:16">
      <c r="P927"/>
    </row>
    <row r="928" spans="16:16">
      <c r="P928"/>
    </row>
    <row r="929" spans="16:16">
      <c r="P929"/>
    </row>
    <row r="930" spans="16:16">
      <c r="P930"/>
    </row>
    <row r="931" spans="16:16">
      <c r="P931"/>
    </row>
    <row r="932" spans="16:16">
      <c r="P932"/>
    </row>
    <row r="933" spans="16:16">
      <c r="P933"/>
    </row>
    <row r="934" spans="16:16">
      <c r="P934"/>
    </row>
    <row r="935" spans="16:16">
      <c r="P935"/>
    </row>
    <row r="936" spans="16:16">
      <c r="P936"/>
    </row>
    <row r="937" spans="16:16">
      <c r="P937"/>
    </row>
    <row r="938" spans="16:16">
      <c r="P938"/>
    </row>
    <row r="939" spans="16:16">
      <c r="P939"/>
    </row>
    <row r="940" spans="16:16">
      <c r="P940"/>
    </row>
    <row r="941" spans="16:16">
      <c r="P941"/>
    </row>
    <row r="942" spans="16:16">
      <c r="P942"/>
    </row>
    <row r="943" spans="16:16">
      <c r="P943"/>
    </row>
    <row r="944" spans="16:16">
      <c r="P944"/>
    </row>
    <row r="945" spans="16:16">
      <c r="P945"/>
    </row>
    <row r="946" spans="16:16">
      <c r="P946"/>
    </row>
    <row r="947" spans="16:16">
      <c r="P947"/>
    </row>
    <row r="948" spans="16:16">
      <c r="P948"/>
    </row>
    <row r="949" spans="16:16">
      <c r="P949"/>
    </row>
    <row r="950" spans="16:16">
      <c r="P950"/>
    </row>
    <row r="951" spans="16:16">
      <c r="P951"/>
    </row>
    <row r="952" spans="16:16">
      <c r="P952"/>
    </row>
    <row r="953" spans="16:16">
      <c r="P953"/>
    </row>
    <row r="954" spans="16:16">
      <c r="P954"/>
    </row>
    <row r="955" spans="16:16">
      <c r="P955"/>
    </row>
    <row r="956" spans="16:16">
      <c r="P956"/>
    </row>
    <row r="957" spans="16:16">
      <c r="P957"/>
    </row>
    <row r="958" spans="16:16">
      <c r="P958"/>
    </row>
    <row r="959" spans="16:16">
      <c r="P959"/>
    </row>
    <row r="960" spans="16:16">
      <c r="P960"/>
    </row>
    <row r="961" spans="16:16">
      <c r="P961"/>
    </row>
    <row r="962" spans="16:16">
      <c r="P962"/>
    </row>
    <row r="963" spans="16:16">
      <c r="P963"/>
    </row>
    <row r="964" spans="16:16">
      <c r="P964"/>
    </row>
    <row r="965" spans="16:16">
      <c r="P965"/>
    </row>
    <row r="966" spans="16:16">
      <c r="P966"/>
    </row>
    <row r="967" spans="16:16">
      <c r="P967"/>
    </row>
    <row r="968" spans="16:16">
      <c r="P968"/>
    </row>
    <row r="969" spans="16:16">
      <c r="P969"/>
    </row>
    <row r="970" spans="16:16">
      <c r="P970"/>
    </row>
    <row r="971" spans="16:16">
      <c r="P971"/>
    </row>
    <row r="972" spans="16:16">
      <c r="P972"/>
    </row>
    <row r="973" spans="16:16">
      <c r="P973"/>
    </row>
    <row r="974" spans="16:16">
      <c r="P974"/>
    </row>
    <row r="975" spans="16:16">
      <c r="P975"/>
    </row>
    <row r="976" spans="16:16">
      <c r="P976"/>
    </row>
    <row r="977" spans="16:16">
      <c r="P977"/>
    </row>
    <row r="978" spans="16:16">
      <c r="P978"/>
    </row>
    <row r="979" spans="16:16">
      <c r="P979"/>
    </row>
    <row r="980" spans="16:16">
      <c r="P980"/>
    </row>
    <row r="981" spans="16:16">
      <c r="P981"/>
    </row>
    <row r="982" spans="16:16">
      <c r="P982"/>
    </row>
    <row r="983" spans="16:16">
      <c r="P983"/>
    </row>
    <row r="984" spans="16:16">
      <c r="P984"/>
    </row>
    <row r="985" spans="16:16">
      <c r="P985"/>
    </row>
    <row r="986" spans="16:16">
      <c r="P986"/>
    </row>
    <row r="987" spans="16:16">
      <c r="P987"/>
    </row>
    <row r="988" spans="16:16">
      <c r="P988"/>
    </row>
    <row r="989" spans="16:16">
      <c r="P989"/>
    </row>
    <row r="990" spans="16:16">
      <c r="P990"/>
    </row>
    <row r="991" spans="16:16">
      <c r="P991"/>
    </row>
    <row r="992" spans="16:16">
      <c r="P992"/>
    </row>
    <row r="993" spans="16:16">
      <c r="P993"/>
    </row>
    <row r="994" spans="16:16">
      <c r="P994"/>
    </row>
    <row r="995" spans="16:16">
      <c r="P995"/>
    </row>
    <row r="996" spans="16:16">
      <c r="P996"/>
    </row>
    <row r="997" spans="16:16">
      <c r="P997"/>
    </row>
    <row r="998" spans="16:16">
      <c r="P998"/>
    </row>
    <row r="999" spans="16:16">
      <c r="P999"/>
    </row>
    <row r="1000" spans="16:16">
      <c r="P1000"/>
    </row>
    <row r="1001" spans="16:16">
      <c r="P1001"/>
    </row>
    <row r="1002" spans="16:16">
      <c r="P1002"/>
    </row>
    <row r="1003" spans="16:16">
      <c r="P1003"/>
    </row>
    <row r="1004" spans="16:16">
      <c r="P1004"/>
    </row>
    <row r="1005" spans="16:16">
      <c r="P1005"/>
    </row>
    <row r="1006" spans="16:16">
      <c r="P1006"/>
    </row>
    <row r="1007" spans="16:16">
      <c r="P1007"/>
    </row>
    <row r="1008" spans="16:16">
      <c r="P1008"/>
    </row>
    <row r="1009" spans="16:16">
      <c r="P1009"/>
    </row>
    <row r="1010" spans="16:16">
      <c r="P1010"/>
    </row>
    <row r="1011" spans="16:16">
      <c r="P1011"/>
    </row>
    <row r="1012" spans="16:16">
      <c r="P1012"/>
    </row>
    <row r="1013" spans="16:16">
      <c r="P1013"/>
    </row>
    <row r="1014" spans="16:16">
      <c r="P1014"/>
    </row>
    <row r="1015" spans="16:16">
      <c r="P1015"/>
    </row>
    <row r="1016" spans="16:16">
      <c r="P1016"/>
    </row>
    <row r="1017" spans="16:16">
      <c r="P1017"/>
    </row>
    <row r="1018" spans="16:16">
      <c r="P1018"/>
    </row>
    <row r="1019" spans="16:16">
      <c r="P1019"/>
    </row>
    <row r="1020" spans="16:16">
      <c r="P1020"/>
    </row>
    <row r="1021" spans="16:16">
      <c r="P1021"/>
    </row>
    <row r="1022" spans="16:16">
      <c r="P1022"/>
    </row>
    <row r="1023" spans="16:16">
      <c r="P1023"/>
    </row>
    <row r="1024" spans="16:16">
      <c r="P1024"/>
    </row>
    <row r="1025" spans="16:16">
      <c r="P1025"/>
    </row>
    <row r="1026" spans="16:16">
      <c r="P1026"/>
    </row>
    <row r="1027" spans="16:16">
      <c r="P1027"/>
    </row>
    <row r="1028" spans="16:16">
      <c r="P1028"/>
    </row>
    <row r="1029" spans="16:16">
      <c r="P1029"/>
    </row>
    <row r="1030" spans="16:16">
      <c r="P1030"/>
    </row>
    <row r="1031" spans="16:16">
      <c r="P1031"/>
    </row>
    <row r="1032" spans="16:16">
      <c r="P1032"/>
    </row>
    <row r="1033" spans="16:16">
      <c r="P1033"/>
    </row>
    <row r="1034" spans="16:16">
      <c r="P1034"/>
    </row>
    <row r="1035" spans="16:16">
      <c r="P1035"/>
    </row>
    <row r="1036" spans="16:16">
      <c r="P1036"/>
    </row>
    <row r="1037" spans="16:16">
      <c r="P1037"/>
    </row>
    <row r="1038" spans="16:16">
      <c r="P1038"/>
    </row>
    <row r="1039" spans="16:16">
      <c r="P1039"/>
    </row>
    <row r="1040" spans="16:16">
      <c r="P1040"/>
    </row>
    <row r="1041" spans="16:16">
      <c r="P1041"/>
    </row>
    <row r="1042" spans="16:16">
      <c r="P1042"/>
    </row>
    <row r="1043" spans="16:16">
      <c r="P1043"/>
    </row>
    <row r="1044" spans="16:16">
      <c r="P1044"/>
    </row>
    <row r="1045" spans="16:16">
      <c r="P1045"/>
    </row>
    <row r="1046" spans="16:16">
      <c r="P1046"/>
    </row>
    <row r="1047" spans="16:16">
      <c r="P1047"/>
    </row>
    <row r="1048" spans="16:16">
      <c r="P1048"/>
    </row>
    <row r="1049" spans="16:16">
      <c r="P1049"/>
    </row>
    <row r="1050" spans="16:16">
      <c r="P1050"/>
    </row>
    <row r="1051" spans="16:16">
      <c r="P1051"/>
    </row>
    <row r="1052" spans="16:16">
      <c r="P1052"/>
    </row>
    <row r="1053" spans="16:16">
      <c r="P1053"/>
    </row>
    <row r="1054" spans="16:16">
      <c r="P1054"/>
    </row>
    <row r="1055" spans="16:16">
      <c r="P1055"/>
    </row>
    <row r="1056" spans="16:16">
      <c r="P1056"/>
    </row>
    <row r="1057" spans="16:16">
      <c r="P1057"/>
    </row>
    <row r="1058" spans="16:16">
      <c r="P1058"/>
    </row>
    <row r="1059" spans="16:16">
      <c r="P1059"/>
    </row>
    <row r="1060" spans="16:16">
      <c r="P1060"/>
    </row>
    <row r="1061" spans="16:16">
      <c r="P1061"/>
    </row>
    <row r="1062" spans="16:16">
      <c r="P1062"/>
    </row>
    <row r="1063" spans="16:16">
      <c r="P1063"/>
    </row>
    <row r="1064" spans="16:16">
      <c r="P1064"/>
    </row>
    <row r="1065" spans="16:16">
      <c r="P1065"/>
    </row>
    <row r="1066" spans="16:16">
      <c r="P1066"/>
    </row>
    <row r="1067" spans="16:16">
      <c r="P1067"/>
    </row>
    <row r="1068" spans="16:16">
      <c r="P1068"/>
    </row>
    <row r="1069" spans="16:16">
      <c r="P1069"/>
    </row>
    <row r="1070" spans="16:16">
      <c r="P1070"/>
    </row>
    <row r="1071" spans="16:16">
      <c r="P1071"/>
    </row>
    <row r="1072" spans="16:16">
      <c r="P1072"/>
    </row>
    <row r="1073" spans="16:16">
      <c r="P1073"/>
    </row>
    <row r="1074" spans="16:16">
      <c r="P1074"/>
    </row>
    <row r="1075" spans="16:16">
      <c r="P1075"/>
    </row>
    <row r="1076" spans="16:16">
      <c r="P1076"/>
    </row>
    <row r="1077" spans="16:16">
      <c r="P1077"/>
    </row>
    <row r="1078" spans="16:16">
      <c r="P1078"/>
    </row>
    <row r="1079" spans="16:16">
      <c r="P1079"/>
    </row>
    <row r="1080" spans="16:16">
      <c r="P1080"/>
    </row>
    <row r="1081" spans="16:16">
      <c r="P1081"/>
    </row>
    <row r="1082" spans="16:16">
      <c r="P1082"/>
    </row>
    <row r="1083" spans="16:16">
      <c r="P1083"/>
    </row>
    <row r="1084" spans="16:16">
      <c r="P1084"/>
    </row>
    <row r="1085" spans="16:16">
      <c r="P1085"/>
    </row>
    <row r="1086" spans="16:16">
      <c r="P1086"/>
    </row>
    <row r="1087" spans="16:16">
      <c r="P1087"/>
    </row>
    <row r="1088" spans="16:16">
      <c r="P1088"/>
    </row>
    <row r="1089" spans="16:16">
      <c r="P1089"/>
    </row>
    <row r="1090" spans="16:16">
      <c r="P1090"/>
    </row>
    <row r="1091" spans="16:16">
      <c r="P1091"/>
    </row>
    <row r="1092" spans="16:16">
      <c r="P1092"/>
    </row>
    <row r="1093" spans="16:16">
      <c r="P1093"/>
    </row>
    <row r="1094" spans="16:16">
      <c r="P1094"/>
    </row>
    <row r="1095" spans="16:16">
      <c r="P1095"/>
    </row>
    <row r="1096" spans="16:16">
      <c r="P1096"/>
    </row>
    <row r="1097" spans="16:16">
      <c r="P1097"/>
    </row>
    <row r="1098" spans="16:16">
      <c r="P1098"/>
    </row>
  </sheetData>
  <mergeCells count="1">
    <mergeCell ref="J4:M5"/>
  </mergeCells>
  <dataValidations count="1">
    <dataValidation type="whole" allowBlank="1" showErrorMessage="1" errorTitle="ОШИБКА" error="Проверь правильность вводимых данных !" sqref="H11:H12 H6:H9">
      <formula1>1</formula1>
      <formula2>31</formula2>
    </dataValidation>
  </dataValidations>
  <pageMargins left="0.7" right="0.7" top="0.75" bottom="0.75" header="0.3" footer="0.3"/>
  <pageSetup paperSize="9" orientation="portrait" verticalDpi="0" copies="2"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график</vt:lpstr>
      <vt:lpstr>отпуск</vt:lpstr>
      <vt:lpstr>праздники</vt:lpstr>
      <vt:lpstr>Лист1</vt:lpstr>
      <vt:lpstr>график!год</vt:lpstr>
      <vt:lpstr>график!мес</vt:lpstr>
      <vt:lpstr>график!нед</vt:lpstr>
      <vt:lpstr>Тип_Мероприятия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Отдел кадров</dc:creator>
  <cp:lastModifiedBy>Rom St</cp:lastModifiedBy>
  <dcterms:created xsi:type="dcterms:W3CDTF">2026-02-27T04:58:25Z</dcterms:created>
  <dcterms:modified xsi:type="dcterms:W3CDTF">2026-03-04T15:01:15Z</dcterms:modified>
</cp:coreProperties>
</file>