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0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ichael\Documents\EXCEL\ВОДОКАНАЛ\Диспетчеры\"/>
    </mc:Choice>
  </mc:AlternateContent>
  <xr:revisionPtr revIDLastSave="0" documentId="13_ncr:1_{99BA4F0C-28DA-426F-8D4F-EC45C2CA9D39}" xr6:coauthVersionLast="47" xr6:coauthVersionMax="47" xr10:uidLastSave="{00000000-0000-0000-0000-000000000000}"/>
  <bookViews>
    <workbookView xWindow="-120" yWindow="-120" windowWidth="38640" windowHeight="15840" xr2:uid="{C97562B2-FC10-4D01-BCBA-A6039A2264F8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1" i="1" l="1" a="1"/>
  <c r="F21" i="1" s="1"/>
  <c r="F19" i="1"/>
  <c r="F20" i="1"/>
  <c r="F18" i="1"/>
  <c r="F17" i="1"/>
  <c r="F10" i="1"/>
  <c r="V2" i="1"/>
  <c r="U2" i="1"/>
  <c r="E4" i="1"/>
  <c r="E5" i="1"/>
  <c r="E6" i="1"/>
  <c r="E7" i="1"/>
  <c r="E8" i="1"/>
  <c r="E9" i="1"/>
  <c r="E10" i="1"/>
  <c r="E11" i="1"/>
  <c r="E12" i="1"/>
  <c r="E13" i="1"/>
  <c r="F14" i="1" s="1"/>
  <c r="E14" i="1"/>
  <c r="E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Михаил</author>
  </authors>
  <commentList>
    <comment ref="F21" authorId="0" shapeId="0" xr:uid="{8336E7F6-E88E-49D5-A549-51F833E0696F}">
      <text>
        <r>
          <rPr>
            <sz val="9"/>
            <color indexed="81"/>
            <rFont val="Tahoma"/>
            <family val="2"/>
            <charset val="204"/>
          </rPr>
          <t>Должно быть 5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<sst xmlns="http://schemas.openxmlformats.org/spreadsheetml/2006/main" count="16" uniqueCount="13">
  <si>
    <t>Дата</t>
  </si>
  <si>
    <t xml:space="preserve">Время </t>
  </si>
  <si>
    <t>Начало</t>
  </si>
  <si>
    <t>Окончание</t>
  </si>
  <si>
    <t>Разница</t>
  </si>
  <si>
    <t>Часы</t>
  </si>
  <si>
    <t>Месяц</t>
  </si>
  <si>
    <t>апрель</t>
  </si>
  <si>
    <t>Среднее время устранения аварии</t>
  </si>
  <si>
    <t>Менее 4 часов</t>
  </si>
  <si>
    <t>Более 8 часов</t>
  </si>
  <si>
    <t>Дней в месяце</t>
  </si>
  <si>
    <t>Аварийных дней за месяц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</si>
</sst>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[h]:mm"/>
    <numFmt numFmtId="167" formatCode="[$-419]mmmm;@"/>
    <numFmt numFmtId="168" formatCode="h:mm;@"/>
    <numFmt numFmtId="170" formatCode="General;;;"/>
    <numFmt numFmtId="171" formatCode="h:mm;"/>
  </numFmts>
  <fonts count="3" x14ac:knownFonts="1">
    <font>
      <sz val="11"/>
      <color theme="1"/>
      <name val="Aptos Narrow"/>
      <family val="2"/>
      <charset val="204"/>
      <scheme val="minor"/>
    </font>
    <font>
      <b/>
      <sz val="11"/>
      <color rgb="FFFF0000"/>
      <name val="Aptos Narrow"/>
      <family val="2"/>
      <scheme val="minor"/>
    </font>
    <font>
      <sz val="9"/>
      <color indexed="8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1" xfId="0" applyBorder="1" applyAlignment="1">
      <alignment horizontal="centerContinuous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14" fontId="0" fillId="0" borderId="1" xfId="0" applyNumberFormat="1" applyBorder="1"/>
    <xf numFmtId="20" fontId="0" fillId="0" borderId="1" xfId="0" applyNumberFormat="1" applyBorder="1"/>
    <xf numFmtId="164" fontId="0" fillId="0" borderId="1" xfId="0" applyNumberFormat="1" applyBorder="1"/>
    <xf numFmtId="14" fontId="0" fillId="0" borderId="0" xfId="0" applyNumberFormat="1"/>
    <xf numFmtId="164" fontId="0" fillId="0" borderId="0" xfId="0" applyNumberFormat="1"/>
    <xf numFmtId="164" fontId="0" fillId="0" borderId="2" xfId="0" applyNumberFormat="1" applyFill="1" applyBorder="1"/>
    <xf numFmtId="0" fontId="0" fillId="0" borderId="0" xfId="0" applyBorder="1"/>
    <xf numFmtId="167" fontId="0" fillId="0" borderId="0" xfId="0" applyNumberFormat="1"/>
    <xf numFmtId="168" fontId="0" fillId="0" borderId="0" xfId="0" applyNumberFormat="1" applyAlignment="1">
      <alignment horizontal="center" vertical="center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167" fontId="1" fillId="0" borderId="9" xfId="0" applyNumberFormat="1" applyFont="1" applyBorder="1" applyAlignment="1">
      <alignment horizontal="center" vertical="center"/>
    </xf>
    <xf numFmtId="170" fontId="0" fillId="0" borderId="10" xfId="0" applyNumberFormat="1" applyBorder="1"/>
    <xf numFmtId="170" fontId="0" fillId="0" borderId="1" xfId="0" applyNumberFormat="1" applyBorder="1"/>
    <xf numFmtId="171" fontId="0" fillId="0" borderId="1" xfId="0" applyNumberFormat="1" applyBorder="1"/>
    <xf numFmtId="0" fontId="0" fillId="2" borderId="1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</cellXfs>
  <cellStyles count="1">
    <cellStyle name="Обычный" xfId="0" builtinId="0"/>
  </cellStyles>
  <dxfs count="4">
    <dxf>
      <fill>
        <patternFill>
          <bgColor theme="8" tint="0.79998168889431442"/>
        </patternFill>
      </fill>
    </dxf>
    <dxf>
      <fill>
        <patternFill>
          <bgColor theme="6" tint="0.79998168889431442"/>
        </patternFill>
      </fill>
    </dxf>
    <dxf>
      <font>
        <b val="0"/>
        <i val="0"/>
        <color rgb="FFFF0000"/>
      </font>
      <fill>
        <patternFill patternType="none">
          <bgColor auto="1"/>
        </patternFill>
      </fill>
    </dxf>
    <dxf>
      <fill>
        <patternFill>
          <bgColor theme="6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Стандартная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3C71CF-F030-4605-B9BB-0794ED4A7CE8}">
  <dimension ref="A1:V21"/>
  <sheetViews>
    <sheetView tabSelected="1" workbookViewId="0">
      <selection activeCell="K20" sqref="K20"/>
    </sheetView>
  </sheetViews>
  <sheetFormatPr defaultRowHeight="15" x14ac:dyDescent="0.25"/>
  <cols>
    <col min="1" max="1" width="10.140625" bestFit="1" customWidth="1"/>
    <col min="3" max="3" width="10.140625" bestFit="1" customWidth="1"/>
    <col min="6" max="6" width="14.42578125" bestFit="1" customWidth="1"/>
    <col min="10" max="10" width="10.140625" bestFit="1" customWidth="1"/>
    <col min="14" max="14" width="10.140625" bestFit="1" customWidth="1"/>
  </cols>
  <sheetData>
    <row r="1" spans="1:22" x14ac:dyDescent="0.25">
      <c r="A1" s="1" t="s">
        <v>2</v>
      </c>
      <c r="B1" s="1"/>
      <c r="C1" s="1" t="s">
        <v>3</v>
      </c>
      <c r="D1" s="1"/>
      <c r="E1" s="2" t="s">
        <v>4</v>
      </c>
      <c r="T1" t="s">
        <v>6</v>
      </c>
    </row>
    <row r="2" spans="1:22" x14ac:dyDescent="0.25">
      <c r="A2" s="2" t="s">
        <v>0</v>
      </c>
      <c r="B2" s="2" t="s">
        <v>1</v>
      </c>
      <c r="C2" s="2" t="s">
        <v>0</v>
      </c>
      <c r="D2" s="2" t="s">
        <v>1</v>
      </c>
      <c r="E2" s="2" t="s">
        <v>5</v>
      </c>
      <c r="H2" s="12"/>
      <c r="P2" s="11">
        <v>46023</v>
      </c>
      <c r="T2" s="7" t="s">
        <v>7</v>
      </c>
      <c r="U2">
        <f>MONTH(T2&amp;1)</f>
        <v>4</v>
      </c>
      <c r="V2" t="b">
        <f>MONTH(A3)=MONTH(T2&amp;1)</f>
        <v>1</v>
      </c>
    </row>
    <row r="3" spans="1:22" x14ac:dyDescent="0.25">
      <c r="A3" s="4">
        <v>46113</v>
      </c>
      <c r="B3" s="5">
        <v>0.34722222222222221</v>
      </c>
      <c r="C3" s="4">
        <v>46113</v>
      </c>
      <c r="D3" s="5">
        <v>0.51041666666666663</v>
      </c>
      <c r="E3" s="6">
        <f>MAX(SUM(C3:D3)-SUM(A3:B3),0)</f>
        <v>0.16319444444525288</v>
      </c>
      <c r="P3" s="11">
        <v>46054</v>
      </c>
    </row>
    <row r="4" spans="1:22" x14ac:dyDescent="0.25">
      <c r="A4" s="4">
        <v>46114</v>
      </c>
      <c r="B4" s="5">
        <v>0.375</v>
      </c>
      <c r="C4" s="4">
        <v>46114</v>
      </c>
      <c r="D4" s="5">
        <v>0.38263888888888886</v>
      </c>
      <c r="E4" s="6">
        <f t="shared" ref="E4:E14" si="0">MAX(SUM(C4:D4)-SUM(A4:B4),0)</f>
        <v>7.6388888919609599E-3</v>
      </c>
      <c r="P4" s="11">
        <v>46082</v>
      </c>
    </row>
    <row r="5" spans="1:22" x14ac:dyDescent="0.25">
      <c r="A5" s="4">
        <v>46114</v>
      </c>
      <c r="B5" s="5">
        <v>0.43055555555555602</v>
      </c>
      <c r="C5" s="4">
        <v>46115</v>
      </c>
      <c r="D5" s="5">
        <v>0.59791666666666665</v>
      </c>
      <c r="E5" s="6">
        <f t="shared" si="0"/>
        <v>1.1673611111109494</v>
      </c>
      <c r="P5" s="11">
        <v>46113</v>
      </c>
    </row>
    <row r="6" spans="1:22" x14ac:dyDescent="0.25">
      <c r="A6" s="4">
        <v>46116</v>
      </c>
      <c r="B6" s="5">
        <v>0.47222222222222199</v>
      </c>
      <c r="C6" s="4">
        <v>46116</v>
      </c>
      <c r="D6" s="5">
        <v>0.63888888888888895</v>
      </c>
      <c r="E6" s="6">
        <f t="shared" si="0"/>
        <v>0.16666666667151731</v>
      </c>
      <c r="P6" s="11">
        <v>46143</v>
      </c>
    </row>
    <row r="7" spans="1:22" x14ac:dyDescent="0.25">
      <c r="A7" s="4">
        <v>46116</v>
      </c>
      <c r="B7" s="5">
        <v>0.51527777777777772</v>
      </c>
      <c r="C7" s="4">
        <v>46119</v>
      </c>
      <c r="D7" s="5">
        <v>0.67777777777777781</v>
      </c>
      <c r="E7" s="6">
        <f t="shared" si="0"/>
        <v>3.1624999999985448</v>
      </c>
      <c r="P7" s="11">
        <v>46174</v>
      </c>
    </row>
    <row r="8" spans="1:22" x14ac:dyDescent="0.25">
      <c r="A8" s="4">
        <v>46117</v>
      </c>
      <c r="B8" s="5">
        <v>0.3888888888888889</v>
      </c>
      <c r="C8" s="4">
        <v>46117</v>
      </c>
      <c r="D8" s="5">
        <v>0.72222222222222221</v>
      </c>
      <c r="E8" s="6">
        <f t="shared" si="0"/>
        <v>0.33333333332848269</v>
      </c>
      <c r="P8" s="11">
        <v>46204</v>
      </c>
    </row>
    <row r="9" spans="1:22" x14ac:dyDescent="0.25">
      <c r="A9" s="4">
        <v>46117</v>
      </c>
      <c r="B9" s="5">
        <v>0.59861111111111098</v>
      </c>
      <c r="C9" s="4">
        <v>46118</v>
      </c>
      <c r="D9" s="5">
        <v>0.96875</v>
      </c>
      <c r="E9" s="6">
        <f t="shared" si="0"/>
        <v>1.3701388888875954</v>
      </c>
      <c r="P9" s="11">
        <v>46235</v>
      </c>
    </row>
    <row r="10" spans="1:22" x14ac:dyDescent="0.25">
      <c r="A10" s="4">
        <v>46118</v>
      </c>
      <c r="B10" s="5">
        <v>0.33888888888888891</v>
      </c>
      <c r="C10" s="4">
        <v>46118</v>
      </c>
      <c r="D10" s="5">
        <v>0.33958333333333335</v>
      </c>
      <c r="E10" s="6">
        <f t="shared" si="0"/>
        <v>6.944444467080757E-4</v>
      </c>
      <c r="F10" s="8">
        <f>AVERAGE(E3:E10)</f>
        <v>0.79644097222262644</v>
      </c>
      <c r="P10" s="11">
        <v>46266</v>
      </c>
    </row>
    <row r="11" spans="1:22" x14ac:dyDescent="0.25">
      <c r="A11" s="4">
        <v>46143</v>
      </c>
      <c r="B11" s="5">
        <v>0.38055555555555598</v>
      </c>
      <c r="C11" s="4">
        <v>46143</v>
      </c>
      <c r="D11" s="5">
        <v>0.42222222222222222</v>
      </c>
      <c r="E11" s="6">
        <f t="shared" si="0"/>
        <v>4.1666666664241347E-2</v>
      </c>
      <c r="P11" s="11">
        <v>46296</v>
      </c>
    </row>
    <row r="12" spans="1:22" x14ac:dyDescent="0.25">
      <c r="A12" s="4">
        <v>46144</v>
      </c>
      <c r="B12" s="5">
        <v>0.34375</v>
      </c>
      <c r="C12" s="4">
        <v>46144</v>
      </c>
      <c r="D12" s="5">
        <v>0.64236111111111116</v>
      </c>
      <c r="E12" s="6">
        <f t="shared" si="0"/>
        <v>0.29861111110949423</v>
      </c>
      <c r="P12" s="11">
        <v>46327</v>
      </c>
    </row>
    <row r="13" spans="1:22" x14ac:dyDescent="0.25">
      <c r="A13" s="4">
        <v>46145</v>
      </c>
      <c r="B13" s="5">
        <v>0.54027777777777775</v>
      </c>
      <c r="C13" s="4">
        <v>46145</v>
      </c>
      <c r="D13" s="5">
        <v>0.88124999999999998</v>
      </c>
      <c r="E13" s="6">
        <f t="shared" si="0"/>
        <v>0.34097222222044365</v>
      </c>
      <c r="P13" s="11">
        <v>46357</v>
      </c>
    </row>
    <row r="14" spans="1:22" x14ac:dyDescent="0.25">
      <c r="A14" s="4">
        <v>46146</v>
      </c>
      <c r="B14" s="5">
        <v>0.50555555555555598</v>
      </c>
      <c r="C14" s="4">
        <v>46147</v>
      </c>
      <c r="D14" s="5">
        <v>0.80694444444444446</v>
      </c>
      <c r="E14" s="6">
        <f t="shared" si="0"/>
        <v>1.3013888888817746</v>
      </c>
      <c r="F14" s="9">
        <f>AVERAGE(E11:E14)</f>
        <v>0.49565972221898846</v>
      </c>
      <c r="G14" s="10"/>
    </row>
    <row r="15" spans="1:22" ht="15.75" thickBot="1" x14ac:dyDescent="0.3"/>
    <row r="16" spans="1:22" ht="15.75" thickBot="1" x14ac:dyDescent="0.3">
      <c r="A16" s="13" t="s">
        <v>6</v>
      </c>
      <c r="B16" s="14"/>
      <c r="C16" s="14"/>
      <c r="D16" s="14"/>
      <c r="E16" s="14"/>
      <c r="F16" s="16">
        <v>46113</v>
      </c>
    </row>
    <row r="17" spans="1:6" x14ac:dyDescent="0.25">
      <c r="A17" s="13" t="s">
        <v>9</v>
      </c>
      <c r="B17" s="14"/>
      <c r="C17" s="14"/>
      <c r="D17" s="14"/>
      <c r="E17" s="15"/>
      <c r="F17" s="17">
        <f>COUNTIFS(E3:E14,"&gt;8:",A3:A14,"&gt;="&amp;F16,A3:A14,"&lt;"&amp;EDATE(F16,1))</f>
        <v>3</v>
      </c>
    </row>
    <row r="18" spans="1:6" x14ac:dyDescent="0.25">
      <c r="A18" s="13" t="s">
        <v>10</v>
      </c>
      <c r="B18" s="14"/>
      <c r="C18" s="14"/>
      <c r="D18" s="14"/>
      <c r="E18" s="15"/>
      <c r="F18" s="18">
        <f>COUNTIFS(E3:E14,"&lt;4:",A3:A14,"&gt;="&amp;F16,A3:A14,"&lt;"&amp;EDATE(F16,1))</f>
        <v>3</v>
      </c>
    </row>
    <row r="19" spans="1:6" x14ac:dyDescent="0.25">
      <c r="A19" s="13" t="s">
        <v>8</v>
      </c>
      <c r="B19" s="14"/>
      <c r="C19" s="14"/>
      <c r="D19" s="14"/>
      <c r="E19" s="15"/>
      <c r="F19" s="19">
        <f>IFERROR(AVERAGEIFS(E3:E14,A3:A14,"&gt;="&amp;F16,A3:A14,"&lt;"&amp;EDATE(F16,1)),"")</f>
        <v>0.79644097222262644</v>
      </c>
    </row>
    <row r="20" spans="1:6" x14ac:dyDescent="0.25">
      <c r="A20" s="13" t="s">
        <v>11</v>
      </c>
      <c r="B20" s="14"/>
      <c r="C20" s="14"/>
      <c r="D20" s="14"/>
      <c r="E20" s="15"/>
      <c r="F20" s="3">
        <f>DAY(EOMONTH(F16,0))</f>
        <v>30</v>
      </c>
    </row>
    <row r="21" spans="1:6" x14ac:dyDescent="0.25">
      <c r="A21" s="21" t="s">
        <v>12</v>
      </c>
      <c r="B21" s="22"/>
      <c r="C21" s="22"/>
      <c r="D21" s="22"/>
      <c r="E21" s="23"/>
      <c r="F21" s="20" cm="1">
        <f t="array" ref="F21">SUMPRODUCT(1*(MONTH(A3:A14)=MONTH(F16)))</f>
        <v>8</v>
      </c>
    </row>
  </sheetData>
  <conditionalFormatting sqref="E3:E14">
    <cfRule type="expression" dxfId="3" priority="1">
      <formula>AND(E3&lt;--"4:01",E3&gt;--"0:")</formula>
    </cfRule>
    <cfRule type="expression" dxfId="2" priority="2">
      <formula>E3&gt;--"7:59"</formula>
    </cfRule>
  </conditionalFormatting>
  <dataValidations count="2">
    <dataValidation type="list" allowBlank="1" showInputMessage="1" showErrorMessage="1" sqref="T2" xr:uid="{A07E1087-43C9-406D-9F2C-7B33AFE76A39}">
      <formula1>"январь,февраль,март,апрель,май,июнь"</formula1>
    </dataValidation>
    <dataValidation type="list" allowBlank="1" showInputMessage="1" showErrorMessage="1" sqref="F16" xr:uid="{30ACA936-FE3C-4D11-82EC-C76DD76E6D8F}">
      <formula1>$P$2:$P$13</formula1>
    </dataValidation>
  </dataValidation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Михаил</dc:creator>
  <cp:lastModifiedBy>Михаил</cp:lastModifiedBy>
  <dcterms:created xsi:type="dcterms:W3CDTF">2026-04-07T15:15:19Z</dcterms:created>
  <dcterms:modified xsi:type="dcterms:W3CDTF">2026-04-08T03:37:16Z</dcterms:modified>
</cp:coreProperties>
</file>