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 codeName="{26A90621-87C4-6C01-FD6A-EE6E7C140903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Загрузки\"/>
    </mc:Choice>
  </mc:AlternateContent>
  <xr:revisionPtr revIDLastSave="0" documentId="13_ncr:1_{8C3E13D2-02FB-45BD-8CAF-290DABBA9EBF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Табель " sheetId="7" r:id="rId1"/>
    <sheet name="УчетОтгулов" sheetId="13" r:id="rId2"/>
    <sheet name="Статистика" sheetId="9" r:id="rId3"/>
    <sheet name="TEMP" sheetId="15" r:id="rId4"/>
    <sheet name="Список" sheetId="12" r:id="rId5"/>
  </sheets>
  <definedNames>
    <definedName name="_xlnm._FilterDatabase" localSheetId="0" hidden="1">'Табель '!$A$7:$N$905</definedName>
    <definedName name="_xlnm.Print_Area" localSheetId="2">Статистика!$A$2:$O$201</definedName>
    <definedName name="_xlnm.Print_Area" localSheetId="0">'Табель '!$A$2:$M$905</definedName>
    <definedName name="_xlnm.Print_Area" localSheetId="1">УчетОтгулов!$A$1:$G$53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0" i="9" l="1"/>
  <c r="A11" i="9"/>
  <c r="A12" i="9"/>
  <c r="A13" i="9"/>
  <c r="A14" i="9"/>
  <c r="A15" i="9"/>
  <c r="M15" i="9" s="1"/>
  <c r="A16" i="9"/>
  <c r="A17" i="9"/>
  <c r="A18" i="9"/>
  <c r="A19" i="9"/>
  <c r="A20" i="9"/>
  <c r="A21" i="9"/>
  <c r="A22" i="9"/>
  <c r="L22" i="9" s="1"/>
  <c r="A23" i="9"/>
  <c r="M23" i="9" s="1"/>
  <c r="A24" i="9"/>
  <c r="M24" i="9" s="1"/>
  <c r="A25" i="9"/>
  <c r="A26" i="9"/>
  <c r="L26" i="9" s="1"/>
  <c r="A27" i="9"/>
  <c r="M27" i="9" s="1"/>
  <c r="A28" i="9"/>
  <c r="M28" i="9" s="1"/>
  <c r="A29" i="9"/>
  <c r="A30" i="9"/>
  <c r="A31" i="9"/>
  <c r="A32" i="9"/>
  <c r="A33" i="9"/>
  <c r="A34" i="9"/>
  <c r="L34" i="9" s="1"/>
  <c r="A35" i="9"/>
  <c r="M35" i="9" s="1"/>
  <c r="A36" i="9"/>
  <c r="A37" i="9"/>
  <c r="A38" i="9"/>
  <c r="L38" i="9" s="1"/>
  <c r="A39" i="9"/>
  <c r="M39" i="9" s="1"/>
  <c r="A40" i="9"/>
  <c r="M40" i="9" s="1"/>
  <c r="A41" i="9"/>
  <c r="A42" i="9"/>
  <c r="L42" i="9" s="1"/>
  <c r="A43" i="9"/>
  <c r="M43" i="9" s="1"/>
  <c r="A44" i="9"/>
  <c r="M44" i="9" s="1"/>
  <c r="A45" i="9"/>
  <c r="A46" i="9"/>
  <c r="A47" i="9"/>
  <c r="A48" i="9"/>
  <c r="A49" i="9"/>
  <c r="A50" i="9"/>
  <c r="L50" i="9" s="1"/>
  <c r="A51" i="9"/>
  <c r="M51" i="9" s="1"/>
  <c r="A52" i="9"/>
  <c r="A53" i="9"/>
  <c r="A54" i="9"/>
  <c r="L54" i="9" s="1"/>
  <c r="A55" i="9"/>
  <c r="M55" i="9" s="1"/>
  <c r="A56" i="9"/>
  <c r="M56" i="9" s="1"/>
  <c r="A57" i="9"/>
  <c r="A58" i="9"/>
  <c r="L58" i="9" s="1"/>
  <c r="A59" i="9"/>
  <c r="M59" i="9" s="1"/>
  <c r="A60" i="9"/>
  <c r="M60" i="9" s="1"/>
  <c r="A61" i="9"/>
  <c r="A62" i="9"/>
  <c r="B62" i="9" s="1"/>
  <c r="A63" i="9"/>
  <c r="A64" i="9"/>
  <c r="A65" i="9"/>
  <c r="A66" i="9"/>
  <c r="L66" i="9" s="1"/>
  <c r="A67" i="9"/>
  <c r="M67" i="9" s="1"/>
  <c r="A68" i="9"/>
  <c r="A69" i="9"/>
  <c r="A70" i="9"/>
  <c r="L70" i="9" s="1"/>
  <c r="A71" i="9"/>
  <c r="M71" i="9" s="1"/>
  <c r="A72" i="9"/>
  <c r="M72" i="9" s="1"/>
  <c r="A73" i="9"/>
  <c r="A74" i="9"/>
  <c r="L74" i="9" s="1"/>
  <c r="A75" i="9"/>
  <c r="M75" i="9" s="1"/>
  <c r="A76" i="9"/>
  <c r="M76" i="9" s="1"/>
  <c r="A77" i="9"/>
  <c r="A78" i="9"/>
  <c r="A79" i="9"/>
  <c r="A80" i="9"/>
  <c r="A81" i="9"/>
  <c r="A82" i="9"/>
  <c r="L82" i="9" s="1"/>
  <c r="A83" i="9"/>
  <c r="M83" i="9" s="1"/>
  <c r="A84" i="9"/>
  <c r="A85" i="9"/>
  <c r="A86" i="9"/>
  <c r="L86" i="9" s="1"/>
  <c r="A87" i="9"/>
  <c r="M87" i="9" s="1"/>
  <c r="A88" i="9"/>
  <c r="M88" i="9" s="1"/>
  <c r="A89" i="9"/>
  <c r="A90" i="9"/>
  <c r="L90" i="9" s="1"/>
  <c r="A91" i="9"/>
  <c r="M91" i="9" s="1"/>
  <c r="A92" i="9"/>
  <c r="M92" i="9" s="1"/>
  <c r="A93" i="9"/>
  <c r="A94" i="9"/>
  <c r="A95" i="9"/>
  <c r="A96" i="9"/>
  <c r="A97" i="9"/>
  <c r="A98" i="9"/>
  <c r="L98" i="9" s="1"/>
  <c r="A99" i="9"/>
  <c r="M99" i="9" s="1"/>
  <c r="A100" i="9"/>
  <c r="A101" i="9"/>
  <c r="A102" i="9"/>
  <c r="L102" i="9" s="1"/>
  <c r="A103" i="9"/>
  <c r="M103" i="9" s="1"/>
  <c r="A104" i="9"/>
  <c r="M104" i="9" s="1"/>
  <c r="A105" i="9"/>
  <c r="A106" i="9"/>
  <c r="L106" i="9" s="1"/>
  <c r="A107" i="9"/>
  <c r="M107" i="9" s="1"/>
  <c r="A108" i="9"/>
  <c r="M108" i="9" s="1"/>
  <c r="A109" i="9"/>
  <c r="A110" i="9"/>
  <c r="A111" i="9"/>
  <c r="A112" i="9"/>
  <c r="A113" i="9"/>
  <c r="A114" i="9"/>
  <c r="L114" i="9" s="1"/>
  <c r="A115" i="9"/>
  <c r="M115" i="9" s="1"/>
  <c r="A116" i="9"/>
  <c r="A117" i="9"/>
  <c r="A118" i="9"/>
  <c r="L118" i="9" s="1"/>
  <c r="A119" i="9"/>
  <c r="M119" i="9" s="1"/>
  <c r="A120" i="9"/>
  <c r="M120" i="9" s="1"/>
  <c r="A121" i="9"/>
  <c r="A122" i="9"/>
  <c r="L122" i="9" s="1"/>
  <c r="A123" i="9"/>
  <c r="M123" i="9" s="1"/>
  <c r="A124" i="9"/>
  <c r="M124" i="9" s="1"/>
  <c r="A125" i="9"/>
  <c r="A126" i="9"/>
  <c r="A127" i="9"/>
  <c r="A128" i="9"/>
  <c r="A129" i="9"/>
  <c r="A130" i="9"/>
  <c r="L130" i="9" s="1"/>
  <c r="A131" i="9"/>
  <c r="M131" i="9" s="1"/>
  <c r="A132" i="9"/>
  <c r="A133" i="9"/>
  <c r="A134" i="9"/>
  <c r="L134" i="9" s="1"/>
  <c r="A135" i="9"/>
  <c r="M135" i="9" s="1"/>
  <c r="A136" i="9"/>
  <c r="M136" i="9" s="1"/>
  <c r="A137" i="9"/>
  <c r="A138" i="9"/>
  <c r="A139" i="9"/>
  <c r="M139" i="9" s="1"/>
  <c r="A140" i="9"/>
  <c r="M140" i="9" s="1"/>
  <c r="A141" i="9"/>
  <c r="A142" i="9"/>
  <c r="L142" i="9" s="1"/>
  <c r="A143" i="9"/>
  <c r="A144" i="9"/>
  <c r="A145" i="9"/>
  <c r="A146" i="9"/>
  <c r="A147" i="9"/>
  <c r="M147" i="9" s="1"/>
  <c r="A148" i="9"/>
  <c r="D148" i="9" s="1"/>
  <c r="A149" i="9"/>
  <c r="A150" i="9"/>
  <c r="L150" i="9" s="1"/>
  <c r="A151" i="9"/>
  <c r="M151" i="9" s="1"/>
  <c r="A152" i="9"/>
  <c r="A153" i="9"/>
  <c r="A154" i="9"/>
  <c r="A155" i="9"/>
  <c r="M155" i="9" s="1"/>
  <c r="A156" i="9"/>
  <c r="A157" i="9"/>
  <c r="A158" i="9"/>
  <c r="L158" i="9" s="1"/>
  <c r="A159" i="9"/>
  <c r="A160" i="9"/>
  <c r="A161" i="9"/>
  <c r="A162" i="9"/>
  <c r="A163" i="9"/>
  <c r="A164" i="9"/>
  <c r="A165" i="9"/>
  <c r="A166" i="9"/>
  <c r="M166" i="9" s="1"/>
  <c r="A167" i="9"/>
  <c r="A168" i="9"/>
  <c r="A169" i="9"/>
  <c r="A170" i="9"/>
  <c r="M170" i="9" s="1"/>
  <c r="A171" i="9"/>
  <c r="E171" i="9" s="1"/>
  <c r="A172" i="9"/>
  <c r="A173" i="9"/>
  <c r="A174" i="9"/>
  <c r="L174" i="9" s="1"/>
  <c r="A175" i="9"/>
  <c r="A176" i="9"/>
  <c r="A177" i="9"/>
  <c r="A178" i="9"/>
  <c r="A179" i="9"/>
  <c r="E179" i="9" s="1"/>
  <c r="A180" i="9"/>
  <c r="A181" i="9"/>
  <c r="A182" i="9"/>
  <c r="M182" i="9" s="1"/>
  <c r="A183" i="9"/>
  <c r="A184" i="9"/>
  <c r="A185" i="9"/>
  <c r="A186" i="9"/>
  <c r="M186" i="9" s="1"/>
  <c r="A187" i="9"/>
  <c r="E187" i="9" s="1"/>
  <c r="A188" i="9"/>
  <c r="A189" i="9"/>
  <c r="A190" i="9"/>
  <c r="L190" i="9" s="1"/>
  <c r="A191" i="9"/>
  <c r="A192" i="9"/>
  <c r="A193" i="9"/>
  <c r="A194" i="9"/>
  <c r="A195" i="9"/>
  <c r="E195" i="9" s="1"/>
  <c r="A196" i="9"/>
  <c r="A197" i="9"/>
  <c r="A198" i="9"/>
  <c r="M198" i="9" s="1"/>
  <c r="A199" i="9"/>
  <c r="A200" i="9"/>
  <c r="A201" i="9"/>
  <c r="J74" i="9"/>
  <c r="H55" i="9" l="1"/>
  <c r="E155" i="9"/>
  <c r="F151" i="9"/>
  <c r="F119" i="9"/>
  <c r="H87" i="9"/>
  <c r="I201" i="9"/>
  <c r="M201" i="9"/>
  <c r="E197" i="9"/>
  <c r="M197" i="9"/>
  <c r="I193" i="9"/>
  <c r="M193" i="9"/>
  <c r="E189" i="9"/>
  <c r="M189" i="9"/>
  <c r="I185" i="9"/>
  <c r="M185" i="9"/>
  <c r="E181" i="9"/>
  <c r="M181" i="9"/>
  <c r="I177" i="9"/>
  <c r="M177" i="9"/>
  <c r="E173" i="9"/>
  <c r="M173" i="9"/>
  <c r="I169" i="9"/>
  <c r="M169" i="9"/>
  <c r="E165" i="9"/>
  <c r="M165" i="9"/>
  <c r="I161" i="9"/>
  <c r="M161" i="9"/>
  <c r="E157" i="9"/>
  <c r="M153" i="9"/>
  <c r="J149" i="9"/>
  <c r="M149" i="9"/>
  <c r="B145" i="9"/>
  <c r="M145" i="9"/>
  <c r="B137" i="9"/>
  <c r="M137" i="9"/>
  <c r="M133" i="9"/>
  <c r="L133" i="9"/>
  <c r="M129" i="9"/>
  <c r="O129" i="9" s="1"/>
  <c r="L129" i="9"/>
  <c r="J125" i="9"/>
  <c r="L125" i="9"/>
  <c r="M121" i="9"/>
  <c r="L121" i="9"/>
  <c r="J117" i="9"/>
  <c r="M117" i="9"/>
  <c r="L117" i="9"/>
  <c r="B113" i="9"/>
  <c r="M113" i="9"/>
  <c r="L113" i="9"/>
  <c r="L109" i="9"/>
  <c r="B105" i="9"/>
  <c r="M105" i="9"/>
  <c r="L105" i="9"/>
  <c r="M101" i="9"/>
  <c r="L101" i="9"/>
  <c r="M97" i="9"/>
  <c r="L97" i="9"/>
  <c r="L93" i="9"/>
  <c r="M89" i="9"/>
  <c r="L89" i="9"/>
  <c r="M85" i="9"/>
  <c r="L85" i="9"/>
  <c r="D81" i="9"/>
  <c r="M81" i="9"/>
  <c r="L81" i="9"/>
  <c r="L77" i="9"/>
  <c r="D73" i="9"/>
  <c r="M73" i="9"/>
  <c r="L73" i="9"/>
  <c r="M69" i="9"/>
  <c r="L69" i="9"/>
  <c r="D65" i="9"/>
  <c r="M65" i="9"/>
  <c r="L65" i="9"/>
  <c r="L61" i="9"/>
  <c r="M57" i="9"/>
  <c r="L57" i="9"/>
  <c r="M53" i="9"/>
  <c r="L53" i="9"/>
  <c r="D49" i="9"/>
  <c r="M49" i="9"/>
  <c r="L49" i="9"/>
  <c r="L45" i="9"/>
  <c r="M41" i="9"/>
  <c r="L41" i="9"/>
  <c r="M37" i="9"/>
  <c r="L37" i="9"/>
  <c r="M33" i="9"/>
  <c r="O33" i="9" s="1"/>
  <c r="L33" i="9"/>
  <c r="L29" i="9"/>
  <c r="M25" i="9"/>
  <c r="L25" i="9"/>
  <c r="L201" i="9"/>
  <c r="L193" i="9"/>
  <c r="N193" i="9" s="1"/>
  <c r="L185" i="9"/>
  <c r="O185" i="9" s="1"/>
  <c r="L177" i="9"/>
  <c r="N177" i="9" s="1"/>
  <c r="L169" i="9"/>
  <c r="L161" i="9"/>
  <c r="N161" i="9" s="1"/>
  <c r="L153" i="9"/>
  <c r="O153" i="9" s="1"/>
  <c r="L145" i="9"/>
  <c r="O145" i="9" s="1"/>
  <c r="L137" i="9"/>
  <c r="M190" i="9"/>
  <c r="N190" i="9" s="1"/>
  <c r="M174" i="9"/>
  <c r="O174" i="9" s="1"/>
  <c r="M157" i="9"/>
  <c r="M141" i="9"/>
  <c r="M77" i="9"/>
  <c r="C200" i="9"/>
  <c r="M200" i="9"/>
  <c r="L200" i="9"/>
  <c r="K196" i="9"/>
  <c r="M196" i="9"/>
  <c r="L196" i="9"/>
  <c r="C192" i="9"/>
  <c r="M192" i="9"/>
  <c r="L192" i="9"/>
  <c r="G188" i="9"/>
  <c r="M188" i="9"/>
  <c r="L188" i="9"/>
  <c r="C184" i="9"/>
  <c r="M184" i="9"/>
  <c r="L184" i="9"/>
  <c r="G180" i="9"/>
  <c r="M180" i="9"/>
  <c r="L180" i="9"/>
  <c r="C176" i="9"/>
  <c r="M176" i="9"/>
  <c r="L176" i="9"/>
  <c r="K172" i="9"/>
  <c r="M172" i="9"/>
  <c r="L172" i="9"/>
  <c r="C168" i="9"/>
  <c r="M168" i="9"/>
  <c r="L168" i="9"/>
  <c r="G164" i="9"/>
  <c r="M164" i="9"/>
  <c r="L164" i="9"/>
  <c r="C160" i="9"/>
  <c r="M160" i="9"/>
  <c r="L160" i="9"/>
  <c r="G156" i="9"/>
  <c r="L156" i="9"/>
  <c r="M156" i="9"/>
  <c r="L152" i="9"/>
  <c r="L198" i="9"/>
  <c r="O198" i="9" s="1"/>
  <c r="L182" i="9"/>
  <c r="N182" i="9" s="1"/>
  <c r="L166" i="9"/>
  <c r="N166" i="9" s="1"/>
  <c r="M152" i="9"/>
  <c r="M125" i="9"/>
  <c r="N125" i="9" s="1"/>
  <c r="M61" i="9"/>
  <c r="L197" i="9"/>
  <c r="N197" i="9" s="1"/>
  <c r="L189" i="9"/>
  <c r="N189" i="9" s="1"/>
  <c r="L181" i="9"/>
  <c r="N181" i="9" s="1"/>
  <c r="L173" i="9"/>
  <c r="L165" i="9"/>
  <c r="N165" i="9" s="1"/>
  <c r="L157" i="9"/>
  <c r="L149" i="9"/>
  <c r="L141" i="9"/>
  <c r="M109" i="9"/>
  <c r="O109" i="9" s="1"/>
  <c r="M45" i="9"/>
  <c r="N77" i="9"/>
  <c r="K198" i="9"/>
  <c r="C194" i="9"/>
  <c r="K190" i="9"/>
  <c r="C186" i="9"/>
  <c r="K182" i="9"/>
  <c r="K178" i="9"/>
  <c r="K174" i="9"/>
  <c r="K170" i="9"/>
  <c r="K166" i="9"/>
  <c r="C162" i="9"/>
  <c r="K158" i="9"/>
  <c r="M158" i="9"/>
  <c r="N158" i="9" s="1"/>
  <c r="M154" i="9"/>
  <c r="M150" i="9"/>
  <c r="N150" i="9" s="1"/>
  <c r="M146" i="9"/>
  <c r="M142" i="9"/>
  <c r="N142" i="9" s="1"/>
  <c r="H138" i="9"/>
  <c r="M138" i="9"/>
  <c r="M134" i="9"/>
  <c r="O134" i="9" s="1"/>
  <c r="M130" i="9"/>
  <c r="N130" i="9" s="1"/>
  <c r="M126" i="9"/>
  <c r="M122" i="9"/>
  <c r="N122" i="9" s="1"/>
  <c r="M118" i="9"/>
  <c r="O118" i="9" s="1"/>
  <c r="M114" i="9"/>
  <c r="N114" i="9" s="1"/>
  <c r="M110" i="9"/>
  <c r="H106" i="9"/>
  <c r="M106" i="9"/>
  <c r="N106" i="9" s="1"/>
  <c r="M102" i="9"/>
  <c r="N102" i="9" s="1"/>
  <c r="M98" i="9"/>
  <c r="O98" i="9" s="1"/>
  <c r="M94" i="9"/>
  <c r="M90" i="9"/>
  <c r="N90" i="9" s="1"/>
  <c r="M86" i="9"/>
  <c r="N86" i="9" s="1"/>
  <c r="M82" i="9"/>
  <c r="O82" i="9" s="1"/>
  <c r="M78" i="9"/>
  <c r="M74" i="9"/>
  <c r="N74" i="9" s="1"/>
  <c r="M70" i="9"/>
  <c r="N70" i="9" s="1"/>
  <c r="J66" i="9"/>
  <c r="M66" i="9"/>
  <c r="N66" i="9" s="1"/>
  <c r="M62" i="9"/>
  <c r="M58" i="9"/>
  <c r="N58" i="9" s="1"/>
  <c r="B54" i="9"/>
  <c r="M54" i="9"/>
  <c r="N54" i="9" s="1"/>
  <c r="M50" i="9"/>
  <c r="O50" i="9" s="1"/>
  <c r="M46" i="9"/>
  <c r="M42" i="9"/>
  <c r="N42" i="9" s="1"/>
  <c r="M38" i="9"/>
  <c r="N38" i="9" s="1"/>
  <c r="M34" i="9"/>
  <c r="O34" i="9" s="1"/>
  <c r="C30" i="9"/>
  <c r="M30" i="9"/>
  <c r="M26" i="9"/>
  <c r="N26" i="9" s="1"/>
  <c r="M22" i="9"/>
  <c r="N22" i="9" s="1"/>
  <c r="L194" i="9"/>
  <c r="L186" i="9"/>
  <c r="O186" i="9" s="1"/>
  <c r="L178" i="9"/>
  <c r="L170" i="9"/>
  <c r="O170" i="9" s="1"/>
  <c r="L162" i="9"/>
  <c r="L154" i="9"/>
  <c r="L146" i="9"/>
  <c r="L138" i="9"/>
  <c r="L126" i="9"/>
  <c r="L110" i="9"/>
  <c r="L94" i="9"/>
  <c r="L78" i="9"/>
  <c r="L62" i="9"/>
  <c r="L46" i="9"/>
  <c r="L30" i="9"/>
  <c r="M194" i="9"/>
  <c r="M178" i="9"/>
  <c r="M162" i="9"/>
  <c r="M93" i="9"/>
  <c r="N93" i="9" s="1"/>
  <c r="M29" i="9"/>
  <c r="D132" i="9"/>
  <c r="D124" i="9"/>
  <c r="D116" i="9"/>
  <c r="F100" i="9"/>
  <c r="L148" i="9"/>
  <c r="L144" i="9"/>
  <c r="L140" i="9"/>
  <c r="O140" i="9" s="1"/>
  <c r="L136" i="9"/>
  <c r="O136" i="9" s="1"/>
  <c r="L132" i="9"/>
  <c r="L128" i="9"/>
  <c r="L124" i="9"/>
  <c r="N124" i="9" s="1"/>
  <c r="L120" i="9"/>
  <c r="N120" i="9" s="1"/>
  <c r="L116" i="9"/>
  <c r="L112" i="9"/>
  <c r="L108" i="9"/>
  <c r="O108" i="9" s="1"/>
  <c r="L104" i="9"/>
  <c r="N104" i="9" s="1"/>
  <c r="L100" i="9"/>
  <c r="L96" i="9"/>
  <c r="L92" i="9"/>
  <c r="N92" i="9" s="1"/>
  <c r="L88" i="9"/>
  <c r="N88" i="9" s="1"/>
  <c r="L84" i="9"/>
  <c r="L80" i="9"/>
  <c r="L76" i="9"/>
  <c r="O76" i="9" s="1"/>
  <c r="L72" i="9"/>
  <c r="O72" i="9" s="1"/>
  <c r="L68" i="9"/>
  <c r="L64" i="9"/>
  <c r="L60" i="9"/>
  <c r="N60" i="9" s="1"/>
  <c r="L56" i="9"/>
  <c r="N56" i="9" s="1"/>
  <c r="L52" i="9"/>
  <c r="L48" i="9"/>
  <c r="L44" i="9"/>
  <c r="O44" i="9" s="1"/>
  <c r="L40" i="9"/>
  <c r="N40" i="9" s="1"/>
  <c r="L36" i="9"/>
  <c r="L32" i="9"/>
  <c r="L28" i="9"/>
  <c r="N28" i="9" s="1"/>
  <c r="L24" i="9"/>
  <c r="N24" i="9" s="1"/>
  <c r="M144" i="9"/>
  <c r="M128" i="9"/>
  <c r="M112" i="9"/>
  <c r="M96" i="9"/>
  <c r="M80" i="9"/>
  <c r="M64" i="9"/>
  <c r="M48" i="9"/>
  <c r="M32" i="9"/>
  <c r="E163" i="9"/>
  <c r="L199" i="9"/>
  <c r="L195" i="9"/>
  <c r="L191" i="9"/>
  <c r="L187" i="9"/>
  <c r="L183" i="9"/>
  <c r="L179" i="9"/>
  <c r="L175" i="9"/>
  <c r="L171" i="9"/>
  <c r="L167" i="9"/>
  <c r="L163" i="9"/>
  <c r="L159" i="9"/>
  <c r="L155" i="9"/>
  <c r="N155" i="9" s="1"/>
  <c r="L151" i="9"/>
  <c r="O151" i="9" s="1"/>
  <c r="L147" i="9"/>
  <c r="N147" i="9" s="1"/>
  <c r="L143" i="9"/>
  <c r="L139" i="9"/>
  <c r="N139" i="9" s="1"/>
  <c r="L135" i="9"/>
  <c r="N135" i="9" s="1"/>
  <c r="L131" i="9"/>
  <c r="N131" i="9" s="1"/>
  <c r="L127" i="9"/>
  <c r="L123" i="9"/>
  <c r="N123" i="9" s="1"/>
  <c r="L119" i="9"/>
  <c r="O119" i="9" s="1"/>
  <c r="L115" i="9"/>
  <c r="N115" i="9" s="1"/>
  <c r="L111" i="9"/>
  <c r="L107" i="9"/>
  <c r="N107" i="9" s="1"/>
  <c r="L103" i="9"/>
  <c r="N103" i="9" s="1"/>
  <c r="L99" i="9"/>
  <c r="N99" i="9" s="1"/>
  <c r="L95" i="9"/>
  <c r="L91" i="9"/>
  <c r="N91" i="9" s="1"/>
  <c r="L87" i="9"/>
  <c r="O87" i="9" s="1"/>
  <c r="L83" i="9"/>
  <c r="N83" i="9" s="1"/>
  <c r="L79" i="9"/>
  <c r="L75" i="9"/>
  <c r="N75" i="9" s="1"/>
  <c r="L71" i="9"/>
  <c r="N71" i="9" s="1"/>
  <c r="L67" i="9"/>
  <c r="N67" i="9" s="1"/>
  <c r="L63" i="9"/>
  <c r="L59" i="9"/>
  <c r="N59" i="9" s="1"/>
  <c r="L55" i="9"/>
  <c r="O55" i="9" s="1"/>
  <c r="L51" i="9"/>
  <c r="N51" i="9" s="1"/>
  <c r="L47" i="9"/>
  <c r="L43" i="9"/>
  <c r="N43" i="9" s="1"/>
  <c r="L39" i="9"/>
  <c r="N39" i="9" s="1"/>
  <c r="L35" i="9"/>
  <c r="N35" i="9" s="1"/>
  <c r="L31" i="9"/>
  <c r="L27" i="9"/>
  <c r="N27" i="9" s="1"/>
  <c r="L23" i="9"/>
  <c r="O23" i="9" s="1"/>
  <c r="M199" i="9"/>
  <c r="M195" i="9"/>
  <c r="M191" i="9"/>
  <c r="M187" i="9"/>
  <c r="M183" i="9"/>
  <c r="M179" i="9"/>
  <c r="M175" i="9"/>
  <c r="M171" i="9"/>
  <c r="M167" i="9"/>
  <c r="M163" i="9"/>
  <c r="M159" i="9"/>
  <c r="M148" i="9"/>
  <c r="M143" i="9"/>
  <c r="M132" i="9"/>
  <c r="M127" i="9"/>
  <c r="M116" i="9"/>
  <c r="M111" i="9"/>
  <c r="M100" i="9"/>
  <c r="M95" i="9"/>
  <c r="M84" i="9"/>
  <c r="M79" i="9"/>
  <c r="M68" i="9"/>
  <c r="M63" i="9"/>
  <c r="M52" i="9"/>
  <c r="M47" i="9"/>
  <c r="M36" i="9"/>
  <c r="M31" i="9"/>
  <c r="L21" i="9"/>
  <c r="M21" i="9"/>
  <c r="L20" i="9"/>
  <c r="M20" i="9"/>
  <c r="L19" i="9"/>
  <c r="M19" i="9"/>
  <c r="L18" i="9"/>
  <c r="M18" i="9"/>
  <c r="L17" i="9"/>
  <c r="L13" i="9"/>
  <c r="L16" i="9"/>
  <c r="L12" i="9"/>
  <c r="M14" i="9"/>
  <c r="L15" i="9"/>
  <c r="O15" i="9" s="1"/>
  <c r="M17" i="9"/>
  <c r="M13" i="9"/>
  <c r="L14" i="9"/>
  <c r="M16" i="9"/>
  <c r="M12" i="9"/>
  <c r="G172" i="9"/>
  <c r="G200" i="9"/>
  <c r="K164" i="9"/>
  <c r="G196" i="9"/>
  <c r="K156" i="9"/>
  <c r="G184" i="9"/>
  <c r="K188" i="9"/>
  <c r="G176" i="9"/>
  <c r="G192" i="9"/>
  <c r="K180" i="9"/>
  <c r="G168" i="9"/>
  <c r="G160" i="9"/>
  <c r="I195" i="9"/>
  <c r="I187" i="9"/>
  <c r="I179" i="9"/>
  <c r="C178" i="9"/>
  <c r="I171" i="9"/>
  <c r="C170" i="9"/>
  <c r="I163" i="9"/>
  <c r="I155" i="9"/>
  <c r="B199" i="9"/>
  <c r="F199" i="9"/>
  <c r="J199" i="9"/>
  <c r="C199" i="9"/>
  <c r="G199" i="9"/>
  <c r="K199" i="9"/>
  <c r="D199" i="9"/>
  <c r="H199" i="9"/>
  <c r="B191" i="9"/>
  <c r="F191" i="9"/>
  <c r="J191" i="9"/>
  <c r="C191" i="9"/>
  <c r="G191" i="9"/>
  <c r="K191" i="9"/>
  <c r="D191" i="9"/>
  <c r="H191" i="9"/>
  <c r="B183" i="9"/>
  <c r="F183" i="9"/>
  <c r="J183" i="9"/>
  <c r="C183" i="9"/>
  <c r="G183" i="9"/>
  <c r="K183" i="9"/>
  <c r="D183" i="9"/>
  <c r="H183" i="9"/>
  <c r="B175" i="9"/>
  <c r="F175" i="9"/>
  <c r="J175" i="9"/>
  <c r="C175" i="9"/>
  <c r="G175" i="9"/>
  <c r="K175" i="9"/>
  <c r="D175" i="9"/>
  <c r="H175" i="9"/>
  <c r="B167" i="9"/>
  <c r="F167" i="9"/>
  <c r="J167" i="9"/>
  <c r="C167" i="9"/>
  <c r="G167" i="9"/>
  <c r="K167" i="9"/>
  <c r="D167" i="9"/>
  <c r="H167" i="9"/>
  <c r="B159" i="9"/>
  <c r="F159" i="9"/>
  <c r="J159" i="9"/>
  <c r="C159" i="9"/>
  <c r="G159" i="9"/>
  <c r="K159" i="9"/>
  <c r="D159" i="9"/>
  <c r="H159" i="9"/>
  <c r="C151" i="9"/>
  <c r="G151" i="9"/>
  <c r="K151" i="9"/>
  <c r="D151" i="9"/>
  <c r="H151" i="9"/>
  <c r="E151" i="9"/>
  <c r="I151" i="9"/>
  <c r="J151" i="9"/>
  <c r="B151" i="9"/>
  <c r="C143" i="9"/>
  <c r="G143" i="9"/>
  <c r="K143" i="9"/>
  <c r="D143" i="9"/>
  <c r="H143" i="9"/>
  <c r="E143" i="9"/>
  <c r="I143" i="9"/>
  <c r="J143" i="9"/>
  <c r="B143" i="9"/>
  <c r="C135" i="9"/>
  <c r="G135" i="9"/>
  <c r="K135" i="9"/>
  <c r="D135" i="9"/>
  <c r="H135" i="9"/>
  <c r="E135" i="9"/>
  <c r="I135" i="9"/>
  <c r="J135" i="9"/>
  <c r="B135" i="9"/>
  <c r="C127" i="9"/>
  <c r="G127" i="9"/>
  <c r="K127" i="9"/>
  <c r="D127" i="9"/>
  <c r="H127" i="9"/>
  <c r="E127" i="9"/>
  <c r="I127" i="9"/>
  <c r="J127" i="9"/>
  <c r="B127" i="9"/>
  <c r="C119" i="9"/>
  <c r="G119" i="9"/>
  <c r="K119" i="9"/>
  <c r="D119" i="9"/>
  <c r="H119" i="9"/>
  <c r="E119" i="9"/>
  <c r="I119" i="9"/>
  <c r="J119" i="9"/>
  <c r="B119" i="9"/>
  <c r="C111" i="9"/>
  <c r="G111" i="9"/>
  <c r="K111" i="9"/>
  <c r="D111" i="9"/>
  <c r="H111" i="9"/>
  <c r="E111" i="9"/>
  <c r="I111" i="9"/>
  <c r="J111" i="9"/>
  <c r="B111" i="9"/>
  <c r="E103" i="9"/>
  <c r="I103" i="9"/>
  <c r="B103" i="9"/>
  <c r="F103" i="9"/>
  <c r="J103" i="9"/>
  <c r="C103" i="9"/>
  <c r="G103" i="9"/>
  <c r="K103" i="9"/>
  <c r="D103" i="9"/>
  <c r="H103" i="9"/>
  <c r="E95" i="9"/>
  <c r="I95" i="9"/>
  <c r="B95" i="9"/>
  <c r="F95" i="9"/>
  <c r="J95" i="9"/>
  <c r="C95" i="9"/>
  <c r="G95" i="9"/>
  <c r="K95" i="9"/>
  <c r="D95" i="9"/>
  <c r="H95" i="9"/>
  <c r="E83" i="9"/>
  <c r="I83" i="9"/>
  <c r="B83" i="9"/>
  <c r="F83" i="9"/>
  <c r="J83" i="9"/>
  <c r="C83" i="9"/>
  <c r="G83" i="9"/>
  <c r="K83" i="9"/>
  <c r="D83" i="9"/>
  <c r="H83" i="9"/>
  <c r="D198" i="9"/>
  <c r="H198" i="9"/>
  <c r="E198" i="9"/>
  <c r="I198" i="9"/>
  <c r="B198" i="9"/>
  <c r="F198" i="9"/>
  <c r="J198" i="9"/>
  <c r="D190" i="9"/>
  <c r="H190" i="9"/>
  <c r="E190" i="9"/>
  <c r="I190" i="9"/>
  <c r="B190" i="9"/>
  <c r="F190" i="9"/>
  <c r="J190" i="9"/>
  <c r="D182" i="9"/>
  <c r="H182" i="9"/>
  <c r="E182" i="9"/>
  <c r="I182" i="9"/>
  <c r="B182" i="9"/>
  <c r="F182" i="9"/>
  <c r="J182" i="9"/>
  <c r="D174" i="9"/>
  <c r="H174" i="9"/>
  <c r="E174" i="9"/>
  <c r="I174" i="9"/>
  <c r="B174" i="9"/>
  <c r="F174" i="9"/>
  <c r="J174" i="9"/>
  <c r="D166" i="9"/>
  <c r="H166" i="9"/>
  <c r="E166" i="9"/>
  <c r="I166" i="9"/>
  <c r="B166" i="9"/>
  <c r="F166" i="9"/>
  <c r="J166" i="9"/>
  <c r="D158" i="9"/>
  <c r="H158" i="9"/>
  <c r="E158" i="9"/>
  <c r="I158" i="9"/>
  <c r="B158" i="9"/>
  <c r="F158" i="9"/>
  <c r="J158" i="9"/>
  <c r="E150" i="9"/>
  <c r="I150" i="9"/>
  <c r="B150" i="9"/>
  <c r="F150" i="9"/>
  <c r="J150" i="9"/>
  <c r="C150" i="9"/>
  <c r="G150" i="9"/>
  <c r="K150" i="9"/>
  <c r="D150" i="9"/>
  <c r="H150" i="9"/>
  <c r="E142" i="9"/>
  <c r="I142" i="9"/>
  <c r="B142" i="9"/>
  <c r="F142" i="9"/>
  <c r="J142" i="9"/>
  <c r="C142" i="9"/>
  <c r="G142" i="9"/>
  <c r="K142" i="9"/>
  <c r="D142" i="9"/>
  <c r="H142" i="9"/>
  <c r="E130" i="9"/>
  <c r="I130" i="9"/>
  <c r="B130" i="9"/>
  <c r="F130" i="9"/>
  <c r="J130" i="9"/>
  <c r="C130" i="9"/>
  <c r="G130" i="9"/>
  <c r="K130" i="9"/>
  <c r="D130" i="9"/>
  <c r="E122" i="9"/>
  <c r="I122" i="9"/>
  <c r="B122" i="9"/>
  <c r="F122" i="9"/>
  <c r="J122" i="9"/>
  <c r="C122" i="9"/>
  <c r="G122" i="9"/>
  <c r="K122" i="9"/>
  <c r="D122" i="9"/>
  <c r="E114" i="9"/>
  <c r="I114" i="9"/>
  <c r="B114" i="9"/>
  <c r="F114" i="9"/>
  <c r="J114" i="9"/>
  <c r="C114" i="9"/>
  <c r="G114" i="9"/>
  <c r="K114" i="9"/>
  <c r="D114" i="9"/>
  <c r="E106" i="9"/>
  <c r="I106" i="9"/>
  <c r="B106" i="9"/>
  <c r="F106" i="9"/>
  <c r="J106" i="9"/>
  <c r="C106" i="9"/>
  <c r="G106" i="9"/>
  <c r="K106" i="9"/>
  <c r="D106" i="9"/>
  <c r="C102" i="9"/>
  <c r="G102" i="9"/>
  <c r="K102" i="9"/>
  <c r="D102" i="9"/>
  <c r="H102" i="9"/>
  <c r="E102" i="9"/>
  <c r="I102" i="9"/>
  <c r="F102" i="9"/>
  <c r="J102" i="9"/>
  <c r="B102" i="9"/>
  <c r="C94" i="9"/>
  <c r="G94" i="9"/>
  <c r="K94" i="9"/>
  <c r="D94" i="9"/>
  <c r="H94" i="9"/>
  <c r="E94" i="9"/>
  <c r="I94" i="9"/>
  <c r="F94" i="9"/>
  <c r="J94" i="9"/>
  <c r="C82" i="9"/>
  <c r="G82" i="9"/>
  <c r="K82" i="9"/>
  <c r="D82" i="9"/>
  <c r="H82" i="9"/>
  <c r="E82" i="9"/>
  <c r="I82" i="9"/>
  <c r="B82" i="9"/>
  <c r="F82" i="9"/>
  <c r="J82" i="9"/>
  <c r="G198" i="9"/>
  <c r="G166" i="9"/>
  <c r="G158" i="9"/>
  <c r="F143" i="9"/>
  <c r="H130" i="9"/>
  <c r="F111" i="9"/>
  <c r="G174" i="9"/>
  <c r="B201" i="9"/>
  <c r="F201" i="9"/>
  <c r="J201" i="9"/>
  <c r="C201" i="9"/>
  <c r="G201" i="9"/>
  <c r="K201" i="9"/>
  <c r="D201" i="9"/>
  <c r="H201" i="9"/>
  <c r="B197" i="9"/>
  <c r="F197" i="9"/>
  <c r="J197" i="9"/>
  <c r="C197" i="9"/>
  <c r="G197" i="9"/>
  <c r="K197" i="9"/>
  <c r="D197" i="9"/>
  <c r="H197" i="9"/>
  <c r="B193" i="9"/>
  <c r="F193" i="9"/>
  <c r="J193" i="9"/>
  <c r="C193" i="9"/>
  <c r="G193" i="9"/>
  <c r="K193" i="9"/>
  <c r="D193" i="9"/>
  <c r="H193" i="9"/>
  <c r="B189" i="9"/>
  <c r="F189" i="9"/>
  <c r="J189" i="9"/>
  <c r="C189" i="9"/>
  <c r="G189" i="9"/>
  <c r="K189" i="9"/>
  <c r="D189" i="9"/>
  <c r="H189" i="9"/>
  <c r="B185" i="9"/>
  <c r="F185" i="9"/>
  <c r="J185" i="9"/>
  <c r="C185" i="9"/>
  <c r="G185" i="9"/>
  <c r="K185" i="9"/>
  <c r="D185" i="9"/>
  <c r="H185" i="9"/>
  <c r="B181" i="9"/>
  <c r="F181" i="9"/>
  <c r="J181" i="9"/>
  <c r="C181" i="9"/>
  <c r="G181" i="9"/>
  <c r="K181" i="9"/>
  <c r="D181" i="9"/>
  <c r="H181" i="9"/>
  <c r="B177" i="9"/>
  <c r="F177" i="9"/>
  <c r="J177" i="9"/>
  <c r="C177" i="9"/>
  <c r="G177" i="9"/>
  <c r="K177" i="9"/>
  <c r="D177" i="9"/>
  <c r="H177" i="9"/>
  <c r="B173" i="9"/>
  <c r="F173" i="9"/>
  <c r="J173" i="9"/>
  <c r="C173" i="9"/>
  <c r="G173" i="9"/>
  <c r="K173" i="9"/>
  <c r="D173" i="9"/>
  <c r="H173" i="9"/>
  <c r="B169" i="9"/>
  <c r="F169" i="9"/>
  <c r="J169" i="9"/>
  <c r="C169" i="9"/>
  <c r="G169" i="9"/>
  <c r="K169" i="9"/>
  <c r="D169" i="9"/>
  <c r="H169" i="9"/>
  <c r="B165" i="9"/>
  <c r="F165" i="9"/>
  <c r="J165" i="9"/>
  <c r="C165" i="9"/>
  <c r="G165" i="9"/>
  <c r="K165" i="9"/>
  <c r="D165" i="9"/>
  <c r="H165" i="9"/>
  <c r="B161" i="9"/>
  <c r="F161" i="9"/>
  <c r="J161" i="9"/>
  <c r="C161" i="9"/>
  <c r="G161" i="9"/>
  <c r="K161" i="9"/>
  <c r="D161" i="9"/>
  <c r="H161" i="9"/>
  <c r="B157" i="9"/>
  <c r="F157" i="9"/>
  <c r="J157" i="9"/>
  <c r="C157" i="9"/>
  <c r="G157" i="9"/>
  <c r="K157" i="9"/>
  <c r="D157" i="9"/>
  <c r="H157" i="9"/>
  <c r="C153" i="9"/>
  <c r="G153" i="9"/>
  <c r="K153" i="9"/>
  <c r="D153" i="9"/>
  <c r="H153" i="9"/>
  <c r="E153" i="9"/>
  <c r="I153" i="9"/>
  <c r="F153" i="9"/>
  <c r="J153" i="9"/>
  <c r="C149" i="9"/>
  <c r="G149" i="9"/>
  <c r="K149" i="9"/>
  <c r="D149" i="9"/>
  <c r="H149" i="9"/>
  <c r="E149" i="9"/>
  <c r="I149" i="9"/>
  <c r="B149" i="9"/>
  <c r="F149" i="9"/>
  <c r="C145" i="9"/>
  <c r="G145" i="9"/>
  <c r="K145" i="9"/>
  <c r="D145" i="9"/>
  <c r="H145" i="9"/>
  <c r="E145" i="9"/>
  <c r="I145" i="9"/>
  <c r="F145" i="9"/>
  <c r="J145" i="9"/>
  <c r="C141" i="9"/>
  <c r="G141" i="9"/>
  <c r="K141" i="9"/>
  <c r="D141" i="9"/>
  <c r="H141" i="9"/>
  <c r="E141" i="9"/>
  <c r="I141" i="9"/>
  <c r="B141" i="9"/>
  <c r="F141" i="9"/>
  <c r="C137" i="9"/>
  <c r="G137" i="9"/>
  <c r="K137" i="9"/>
  <c r="D137" i="9"/>
  <c r="H137" i="9"/>
  <c r="E137" i="9"/>
  <c r="I137" i="9"/>
  <c r="F137" i="9"/>
  <c r="J137" i="9"/>
  <c r="C133" i="9"/>
  <c r="G133" i="9"/>
  <c r="K133" i="9"/>
  <c r="D133" i="9"/>
  <c r="H133" i="9"/>
  <c r="E133" i="9"/>
  <c r="I133" i="9"/>
  <c r="B133" i="9"/>
  <c r="F133" i="9"/>
  <c r="C129" i="9"/>
  <c r="G129" i="9"/>
  <c r="K129" i="9"/>
  <c r="D129" i="9"/>
  <c r="H129" i="9"/>
  <c r="E129" i="9"/>
  <c r="I129" i="9"/>
  <c r="F129" i="9"/>
  <c r="J129" i="9"/>
  <c r="C125" i="9"/>
  <c r="G125" i="9"/>
  <c r="K125" i="9"/>
  <c r="D125" i="9"/>
  <c r="H125" i="9"/>
  <c r="E125" i="9"/>
  <c r="I125" i="9"/>
  <c r="B125" i="9"/>
  <c r="F125" i="9"/>
  <c r="C121" i="9"/>
  <c r="G121" i="9"/>
  <c r="K121" i="9"/>
  <c r="D121" i="9"/>
  <c r="H121" i="9"/>
  <c r="E121" i="9"/>
  <c r="I121" i="9"/>
  <c r="F121" i="9"/>
  <c r="J121" i="9"/>
  <c r="C117" i="9"/>
  <c r="G117" i="9"/>
  <c r="K117" i="9"/>
  <c r="D117" i="9"/>
  <c r="H117" i="9"/>
  <c r="E117" i="9"/>
  <c r="I117" i="9"/>
  <c r="B117" i="9"/>
  <c r="F117" i="9"/>
  <c r="C113" i="9"/>
  <c r="G113" i="9"/>
  <c r="K113" i="9"/>
  <c r="D113" i="9"/>
  <c r="H113" i="9"/>
  <c r="E113" i="9"/>
  <c r="I113" i="9"/>
  <c r="F113" i="9"/>
  <c r="J113" i="9"/>
  <c r="C109" i="9"/>
  <c r="G109" i="9"/>
  <c r="K109" i="9"/>
  <c r="D109" i="9"/>
  <c r="H109" i="9"/>
  <c r="E109" i="9"/>
  <c r="I109" i="9"/>
  <c r="B109" i="9"/>
  <c r="F109" i="9"/>
  <c r="C105" i="9"/>
  <c r="G105" i="9"/>
  <c r="K105" i="9"/>
  <c r="D105" i="9"/>
  <c r="H105" i="9"/>
  <c r="E105" i="9"/>
  <c r="I105" i="9"/>
  <c r="F105" i="9"/>
  <c r="J105" i="9"/>
  <c r="E101" i="9"/>
  <c r="I101" i="9"/>
  <c r="B101" i="9"/>
  <c r="F101" i="9"/>
  <c r="J101" i="9"/>
  <c r="C101" i="9"/>
  <c r="G101" i="9"/>
  <c r="K101" i="9"/>
  <c r="D101" i="9"/>
  <c r="H101" i="9"/>
  <c r="E97" i="9"/>
  <c r="I97" i="9"/>
  <c r="B97" i="9"/>
  <c r="F97" i="9"/>
  <c r="J97" i="9"/>
  <c r="C97" i="9"/>
  <c r="G97" i="9"/>
  <c r="K97" i="9"/>
  <c r="H97" i="9"/>
  <c r="D97" i="9"/>
  <c r="C198" i="9"/>
  <c r="E185" i="9"/>
  <c r="C182" i="9"/>
  <c r="E177" i="9"/>
  <c r="I175" i="9"/>
  <c r="C174" i="9"/>
  <c r="C166" i="9"/>
  <c r="J141" i="9"/>
  <c r="F135" i="9"/>
  <c r="B129" i="9"/>
  <c r="H122" i="9"/>
  <c r="B195" i="9"/>
  <c r="F195" i="9"/>
  <c r="J195" i="9"/>
  <c r="C195" i="9"/>
  <c r="G195" i="9"/>
  <c r="K195" i="9"/>
  <c r="D195" i="9"/>
  <c r="H195" i="9"/>
  <c r="B187" i="9"/>
  <c r="F187" i="9"/>
  <c r="J187" i="9"/>
  <c r="C187" i="9"/>
  <c r="G187" i="9"/>
  <c r="K187" i="9"/>
  <c r="D187" i="9"/>
  <c r="H187" i="9"/>
  <c r="B179" i="9"/>
  <c r="F179" i="9"/>
  <c r="J179" i="9"/>
  <c r="C179" i="9"/>
  <c r="G179" i="9"/>
  <c r="K179" i="9"/>
  <c r="D179" i="9"/>
  <c r="H179" i="9"/>
  <c r="B171" i="9"/>
  <c r="F171" i="9"/>
  <c r="J171" i="9"/>
  <c r="C171" i="9"/>
  <c r="G171" i="9"/>
  <c r="K171" i="9"/>
  <c r="D171" i="9"/>
  <c r="H171" i="9"/>
  <c r="B163" i="9"/>
  <c r="F163" i="9"/>
  <c r="J163" i="9"/>
  <c r="C163" i="9"/>
  <c r="G163" i="9"/>
  <c r="K163" i="9"/>
  <c r="D163" i="9"/>
  <c r="H163" i="9"/>
  <c r="C155" i="9"/>
  <c r="D155" i="9"/>
  <c r="F155" i="9"/>
  <c r="J155" i="9"/>
  <c r="G155" i="9"/>
  <c r="K155" i="9"/>
  <c r="B155" i="9"/>
  <c r="H155" i="9"/>
  <c r="C147" i="9"/>
  <c r="G147" i="9"/>
  <c r="K147" i="9"/>
  <c r="D147" i="9"/>
  <c r="H147" i="9"/>
  <c r="E147" i="9"/>
  <c r="I147" i="9"/>
  <c r="B147" i="9"/>
  <c r="F147" i="9"/>
  <c r="J147" i="9"/>
  <c r="C139" i="9"/>
  <c r="G139" i="9"/>
  <c r="K139" i="9"/>
  <c r="D139" i="9"/>
  <c r="H139" i="9"/>
  <c r="E139" i="9"/>
  <c r="I139" i="9"/>
  <c r="B139" i="9"/>
  <c r="F139" i="9"/>
  <c r="J139" i="9"/>
  <c r="C131" i="9"/>
  <c r="G131" i="9"/>
  <c r="K131" i="9"/>
  <c r="D131" i="9"/>
  <c r="H131" i="9"/>
  <c r="E131" i="9"/>
  <c r="I131" i="9"/>
  <c r="B131" i="9"/>
  <c r="F131" i="9"/>
  <c r="J131" i="9"/>
  <c r="C123" i="9"/>
  <c r="G123" i="9"/>
  <c r="K123" i="9"/>
  <c r="D123" i="9"/>
  <c r="H123" i="9"/>
  <c r="E123" i="9"/>
  <c r="I123" i="9"/>
  <c r="B123" i="9"/>
  <c r="F123" i="9"/>
  <c r="J123" i="9"/>
  <c r="C115" i="9"/>
  <c r="G115" i="9"/>
  <c r="K115" i="9"/>
  <c r="D115" i="9"/>
  <c r="H115" i="9"/>
  <c r="E115" i="9"/>
  <c r="I115" i="9"/>
  <c r="B115" i="9"/>
  <c r="F115" i="9"/>
  <c r="J115" i="9"/>
  <c r="C107" i="9"/>
  <c r="G107" i="9"/>
  <c r="K107" i="9"/>
  <c r="D107" i="9"/>
  <c r="H107" i="9"/>
  <c r="E107" i="9"/>
  <c r="I107" i="9"/>
  <c r="B107" i="9"/>
  <c r="F107" i="9"/>
  <c r="J107" i="9"/>
  <c r="E99" i="9"/>
  <c r="I99" i="9"/>
  <c r="B99" i="9"/>
  <c r="F99" i="9"/>
  <c r="J99" i="9"/>
  <c r="C99" i="9"/>
  <c r="G99" i="9"/>
  <c r="K99" i="9"/>
  <c r="D99" i="9"/>
  <c r="H99" i="9"/>
  <c r="E91" i="9"/>
  <c r="I91" i="9"/>
  <c r="B91" i="9"/>
  <c r="F91" i="9"/>
  <c r="J91" i="9"/>
  <c r="C91" i="9"/>
  <c r="G91" i="9"/>
  <c r="K91" i="9"/>
  <c r="D91" i="9"/>
  <c r="H91" i="9"/>
  <c r="E87" i="9"/>
  <c r="I87" i="9"/>
  <c r="B87" i="9"/>
  <c r="F87" i="9"/>
  <c r="J87" i="9"/>
  <c r="C87" i="9"/>
  <c r="G87" i="9"/>
  <c r="K87" i="9"/>
  <c r="D87" i="9"/>
  <c r="D194" i="9"/>
  <c r="H194" i="9"/>
  <c r="E194" i="9"/>
  <c r="I194" i="9"/>
  <c r="B194" i="9"/>
  <c r="F194" i="9"/>
  <c r="J194" i="9"/>
  <c r="D186" i="9"/>
  <c r="H186" i="9"/>
  <c r="E186" i="9"/>
  <c r="I186" i="9"/>
  <c r="B186" i="9"/>
  <c r="F186" i="9"/>
  <c r="J186" i="9"/>
  <c r="D178" i="9"/>
  <c r="H178" i="9"/>
  <c r="E178" i="9"/>
  <c r="I178" i="9"/>
  <c r="B178" i="9"/>
  <c r="F178" i="9"/>
  <c r="J178" i="9"/>
  <c r="D170" i="9"/>
  <c r="H170" i="9"/>
  <c r="E170" i="9"/>
  <c r="I170" i="9"/>
  <c r="B170" i="9"/>
  <c r="F170" i="9"/>
  <c r="J170" i="9"/>
  <c r="D162" i="9"/>
  <c r="H162" i="9"/>
  <c r="E162" i="9"/>
  <c r="I162" i="9"/>
  <c r="B162" i="9"/>
  <c r="F162" i="9"/>
  <c r="J162" i="9"/>
  <c r="E154" i="9"/>
  <c r="I154" i="9"/>
  <c r="B154" i="9"/>
  <c r="F154" i="9"/>
  <c r="J154" i="9"/>
  <c r="C154" i="9"/>
  <c r="H154" i="9"/>
  <c r="K154" i="9"/>
  <c r="D154" i="9"/>
  <c r="E146" i="9"/>
  <c r="I146" i="9"/>
  <c r="B146" i="9"/>
  <c r="F146" i="9"/>
  <c r="J146" i="9"/>
  <c r="C146" i="9"/>
  <c r="G146" i="9"/>
  <c r="K146" i="9"/>
  <c r="D146" i="9"/>
  <c r="E138" i="9"/>
  <c r="I138" i="9"/>
  <c r="B138" i="9"/>
  <c r="F138" i="9"/>
  <c r="J138" i="9"/>
  <c r="C138" i="9"/>
  <c r="G138" i="9"/>
  <c r="K138" i="9"/>
  <c r="D138" i="9"/>
  <c r="E134" i="9"/>
  <c r="I134" i="9"/>
  <c r="B134" i="9"/>
  <c r="F134" i="9"/>
  <c r="J134" i="9"/>
  <c r="C134" i="9"/>
  <c r="G134" i="9"/>
  <c r="K134" i="9"/>
  <c r="D134" i="9"/>
  <c r="H134" i="9"/>
  <c r="E126" i="9"/>
  <c r="I126" i="9"/>
  <c r="B126" i="9"/>
  <c r="F126" i="9"/>
  <c r="J126" i="9"/>
  <c r="C126" i="9"/>
  <c r="G126" i="9"/>
  <c r="K126" i="9"/>
  <c r="D126" i="9"/>
  <c r="H126" i="9"/>
  <c r="E118" i="9"/>
  <c r="I118" i="9"/>
  <c r="B118" i="9"/>
  <c r="F118" i="9"/>
  <c r="J118" i="9"/>
  <c r="C118" i="9"/>
  <c r="G118" i="9"/>
  <c r="K118" i="9"/>
  <c r="D118" i="9"/>
  <c r="H118" i="9"/>
  <c r="E110" i="9"/>
  <c r="I110" i="9"/>
  <c r="B110" i="9"/>
  <c r="F110" i="9"/>
  <c r="J110" i="9"/>
  <c r="C110" i="9"/>
  <c r="G110" i="9"/>
  <c r="K110" i="9"/>
  <c r="D110" i="9"/>
  <c r="H110" i="9"/>
  <c r="C98" i="9"/>
  <c r="G98" i="9"/>
  <c r="K98" i="9"/>
  <c r="D98" i="9"/>
  <c r="H98" i="9"/>
  <c r="E98" i="9"/>
  <c r="I98" i="9"/>
  <c r="B98" i="9"/>
  <c r="F98" i="9"/>
  <c r="J98" i="9"/>
  <c r="C90" i="9"/>
  <c r="G90" i="9"/>
  <c r="K90" i="9"/>
  <c r="D90" i="9"/>
  <c r="H90" i="9"/>
  <c r="E90" i="9"/>
  <c r="I90" i="9"/>
  <c r="B90" i="9"/>
  <c r="F90" i="9"/>
  <c r="J90" i="9"/>
  <c r="C86" i="9"/>
  <c r="G86" i="9"/>
  <c r="K86" i="9"/>
  <c r="D86" i="9"/>
  <c r="H86" i="9"/>
  <c r="E86" i="9"/>
  <c r="I86" i="9"/>
  <c r="F86" i="9"/>
  <c r="J86" i="9"/>
  <c r="B86" i="9"/>
  <c r="G190" i="9"/>
  <c r="G182" i="9"/>
  <c r="E201" i="9"/>
  <c r="I199" i="9"/>
  <c r="K194" i="9"/>
  <c r="E193" i="9"/>
  <c r="I191" i="9"/>
  <c r="C190" i="9"/>
  <c r="K186" i="9"/>
  <c r="I183" i="9"/>
  <c r="E169" i="9"/>
  <c r="I167" i="9"/>
  <c r="K162" i="9"/>
  <c r="E161" i="9"/>
  <c r="I159" i="9"/>
  <c r="C158" i="9"/>
  <c r="G154" i="9"/>
  <c r="J109" i="9"/>
  <c r="D200" i="9"/>
  <c r="H200" i="9"/>
  <c r="E200" i="9"/>
  <c r="I200" i="9"/>
  <c r="B200" i="9"/>
  <c r="F200" i="9"/>
  <c r="J200" i="9"/>
  <c r="D196" i="9"/>
  <c r="H196" i="9"/>
  <c r="E196" i="9"/>
  <c r="I196" i="9"/>
  <c r="B196" i="9"/>
  <c r="F196" i="9"/>
  <c r="J196" i="9"/>
  <c r="D192" i="9"/>
  <c r="H192" i="9"/>
  <c r="E192" i="9"/>
  <c r="I192" i="9"/>
  <c r="B192" i="9"/>
  <c r="F192" i="9"/>
  <c r="J192" i="9"/>
  <c r="D188" i="9"/>
  <c r="H188" i="9"/>
  <c r="E188" i="9"/>
  <c r="I188" i="9"/>
  <c r="B188" i="9"/>
  <c r="F188" i="9"/>
  <c r="J188" i="9"/>
  <c r="D184" i="9"/>
  <c r="H184" i="9"/>
  <c r="E184" i="9"/>
  <c r="I184" i="9"/>
  <c r="B184" i="9"/>
  <c r="F184" i="9"/>
  <c r="J184" i="9"/>
  <c r="D180" i="9"/>
  <c r="H180" i="9"/>
  <c r="E180" i="9"/>
  <c r="I180" i="9"/>
  <c r="B180" i="9"/>
  <c r="F180" i="9"/>
  <c r="J180" i="9"/>
  <c r="D176" i="9"/>
  <c r="H176" i="9"/>
  <c r="E176" i="9"/>
  <c r="I176" i="9"/>
  <c r="B176" i="9"/>
  <c r="F176" i="9"/>
  <c r="J176" i="9"/>
  <c r="D172" i="9"/>
  <c r="H172" i="9"/>
  <c r="E172" i="9"/>
  <c r="I172" i="9"/>
  <c r="B172" i="9"/>
  <c r="F172" i="9"/>
  <c r="J172" i="9"/>
  <c r="D168" i="9"/>
  <c r="H168" i="9"/>
  <c r="E168" i="9"/>
  <c r="I168" i="9"/>
  <c r="B168" i="9"/>
  <c r="F168" i="9"/>
  <c r="J168" i="9"/>
  <c r="D164" i="9"/>
  <c r="H164" i="9"/>
  <c r="E164" i="9"/>
  <c r="I164" i="9"/>
  <c r="B164" i="9"/>
  <c r="F164" i="9"/>
  <c r="J164" i="9"/>
  <c r="D160" i="9"/>
  <c r="H160" i="9"/>
  <c r="E160" i="9"/>
  <c r="I160" i="9"/>
  <c r="B160" i="9"/>
  <c r="F160" i="9"/>
  <c r="J160" i="9"/>
  <c r="D156" i="9"/>
  <c r="H156" i="9"/>
  <c r="E156" i="9"/>
  <c r="I156" i="9"/>
  <c r="B156" i="9"/>
  <c r="F156" i="9"/>
  <c r="J156" i="9"/>
  <c r="E152" i="9"/>
  <c r="I152" i="9"/>
  <c r="B152" i="9"/>
  <c r="F152" i="9"/>
  <c r="J152" i="9"/>
  <c r="C152" i="9"/>
  <c r="G152" i="9"/>
  <c r="K152" i="9"/>
  <c r="D152" i="9"/>
  <c r="H152" i="9"/>
  <c r="E148" i="9"/>
  <c r="I148" i="9"/>
  <c r="B148" i="9"/>
  <c r="F148" i="9"/>
  <c r="J148" i="9"/>
  <c r="C148" i="9"/>
  <c r="G148" i="9"/>
  <c r="K148" i="9"/>
  <c r="H148" i="9"/>
  <c r="E144" i="9"/>
  <c r="I144" i="9"/>
  <c r="B144" i="9"/>
  <c r="F144" i="9"/>
  <c r="J144" i="9"/>
  <c r="C144" i="9"/>
  <c r="G144" i="9"/>
  <c r="K144" i="9"/>
  <c r="D144" i="9"/>
  <c r="H144" i="9"/>
  <c r="E140" i="9"/>
  <c r="I140" i="9"/>
  <c r="B140" i="9"/>
  <c r="F140" i="9"/>
  <c r="J140" i="9"/>
  <c r="C140" i="9"/>
  <c r="G140" i="9"/>
  <c r="K140" i="9"/>
  <c r="H140" i="9"/>
  <c r="E136" i="9"/>
  <c r="I136" i="9"/>
  <c r="B136" i="9"/>
  <c r="F136" i="9"/>
  <c r="J136" i="9"/>
  <c r="C136" i="9"/>
  <c r="G136" i="9"/>
  <c r="K136" i="9"/>
  <c r="D136" i="9"/>
  <c r="H136" i="9"/>
  <c r="E132" i="9"/>
  <c r="I132" i="9"/>
  <c r="B132" i="9"/>
  <c r="F132" i="9"/>
  <c r="J132" i="9"/>
  <c r="C132" i="9"/>
  <c r="G132" i="9"/>
  <c r="K132" i="9"/>
  <c r="H132" i="9"/>
  <c r="E128" i="9"/>
  <c r="I128" i="9"/>
  <c r="B128" i="9"/>
  <c r="F128" i="9"/>
  <c r="J128" i="9"/>
  <c r="C128" i="9"/>
  <c r="G128" i="9"/>
  <c r="K128" i="9"/>
  <c r="D128" i="9"/>
  <c r="H128" i="9"/>
  <c r="E124" i="9"/>
  <c r="I124" i="9"/>
  <c r="B124" i="9"/>
  <c r="F124" i="9"/>
  <c r="J124" i="9"/>
  <c r="C124" i="9"/>
  <c r="G124" i="9"/>
  <c r="K124" i="9"/>
  <c r="H124" i="9"/>
  <c r="E120" i="9"/>
  <c r="I120" i="9"/>
  <c r="B120" i="9"/>
  <c r="F120" i="9"/>
  <c r="J120" i="9"/>
  <c r="C120" i="9"/>
  <c r="G120" i="9"/>
  <c r="K120" i="9"/>
  <c r="D120" i="9"/>
  <c r="H120" i="9"/>
  <c r="E116" i="9"/>
  <c r="I116" i="9"/>
  <c r="B116" i="9"/>
  <c r="F116" i="9"/>
  <c r="J116" i="9"/>
  <c r="C116" i="9"/>
  <c r="G116" i="9"/>
  <c r="K116" i="9"/>
  <c r="H116" i="9"/>
  <c r="E112" i="9"/>
  <c r="I112" i="9"/>
  <c r="B112" i="9"/>
  <c r="F112" i="9"/>
  <c r="J112" i="9"/>
  <c r="C112" i="9"/>
  <c r="G112" i="9"/>
  <c r="K112" i="9"/>
  <c r="D112" i="9"/>
  <c r="H112" i="9"/>
  <c r="E108" i="9"/>
  <c r="I108" i="9"/>
  <c r="B108" i="9"/>
  <c r="F108" i="9"/>
  <c r="J108" i="9"/>
  <c r="C108" i="9"/>
  <c r="G108" i="9"/>
  <c r="K108" i="9"/>
  <c r="H108" i="9"/>
  <c r="C104" i="9"/>
  <c r="D104" i="9"/>
  <c r="E104" i="9"/>
  <c r="B104" i="9"/>
  <c r="I104" i="9"/>
  <c r="F104" i="9"/>
  <c r="J104" i="9"/>
  <c r="G104" i="9"/>
  <c r="K104" i="9"/>
  <c r="H104" i="9"/>
  <c r="C100" i="9"/>
  <c r="G100" i="9"/>
  <c r="K100" i="9"/>
  <c r="D100" i="9"/>
  <c r="H100" i="9"/>
  <c r="E100" i="9"/>
  <c r="I100" i="9"/>
  <c r="J100" i="9"/>
  <c r="B100" i="9"/>
  <c r="C96" i="9"/>
  <c r="G96" i="9"/>
  <c r="K96" i="9"/>
  <c r="D96" i="9"/>
  <c r="H96" i="9"/>
  <c r="E96" i="9"/>
  <c r="I96" i="9"/>
  <c r="B96" i="9"/>
  <c r="F96" i="9"/>
  <c r="J96" i="9"/>
  <c r="C92" i="9"/>
  <c r="G92" i="9"/>
  <c r="K92" i="9"/>
  <c r="D92" i="9"/>
  <c r="H92" i="9"/>
  <c r="E92" i="9"/>
  <c r="I92" i="9"/>
  <c r="J92" i="9"/>
  <c r="B92" i="9"/>
  <c r="F92" i="9"/>
  <c r="C88" i="9"/>
  <c r="G88" i="9"/>
  <c r="K88" i="9"/>
  <c r="D88" i="9"/>
  <c r="H88" i="9"/>
  <c r="E88" i="9"/>
  <c r="I88" i="9"/>
  <c r="B88" i="9"/>
  <c r="F88" i="9"/>
  <c r="J88" i="9"/>
  <c r="C84" i="9"/>
  <c r="G84" i="9"/>
  <c r="K84" i="9"/>
  <c r="D84" i="9"/>
  <c r="H84" i="9"/>
  <c r="E84" i="9"/>
  <c r="I84" i="9"/>
  <c r="J84" i="9"/>
  <c r="B84" i="9"/>
  <c r="F84" i="9"/>
  <c r="C80" i="9"/>
  <c r="G80" i="9"/>
  <c r="K80" i="9"/>
  <c r="D80" i="9"/>
  <c r="H80" i="9"/>
  <c r="E80" i="9"/>
  <c r="I80" i="9"/>
  <c r="B80" i="9"/>
  <c r="F80" i="9"/>
  <c r="J80" i="9"/>
  <c r="C76" i="9"/>
  <c r="G76" i="9"/>
  <c r="K76" i="9"/>
  <c r="D76" i="9"/>
  <c r="H76" i="9"/>
  <c r="E76" i="9"/>
  <c r="I76" i="9"/>
  <c r="J76" i="9"/>
  <c r="B76" i="9"/>
  <c r="F76" i="9"/>
  <c r="C72" i="9"/>
  <c r="G72" i="9"/>
  <c r="K72" i="9"/>
  <c r="D72" i="9"/>
  <c r="H72" i="9"/>
  <c r="E72" i="9"/>
  <c r="I72" i="9"/>
  <c r="B72" i="9"/>
  <c r="F72" i="9"/>
  <c r="J72" i="9"/>
  <c r="C68" i="9"/>
  <c r="G68" i="9"/>
  <c r="K68" i="9"/>
  <c r="D68" i="9"/>
  <c r="H68" i="9"/>
  <c r="E68" i="9"/>
  <c r="I68" i="9"/>
  <c r="J68" i="9"/>
  <c r="B68" i="9"/>
  <c r="C64" i="9"/>
  <c r="G64" i="9"/>
  <c r="K64" i="9"/>
  <c r="D64" i="9"/>
  <c r="H64" i="9"/>
  <c r="E64" i="9"/>
  <c r="I64" i="9"/>
  <c r="B64" i="9"/>
  <c r="F64" i="9"/>
  <c r="J64" i="9"/>
  <c r="C60" i="9"/>
  <c r="G60" i="9"/>
  <c r="K60" i="9"/>
  <c r="D60" i="9"/>
  <c r="H60" i="9"/>
  <c r="E60" i="9"/>
  <c r="I60" i="9"/>
  <c r="J60" i="9"/>
  <c r="B60" i="9"/>
  <c r="F60" i="9"/>
  <c r="C56" i="9"/>
  <c r="G56" i="9"/>
  <c r="K56" i="9"/>
  <c r="D56" i="9"/>
  <c r="H56" i="9"/>
  <c r="E56" i="9"/>
  <c r="I56" i="9"/>
  <c r="B56" i="9"/>
  <c r="F56" i="9"/>
  <c r="J56" i="9"/>
  <c r="C52" i="9"/>
  <c r="G52" i="9"/>
  <c r="K52" i="9"/>
  <c r="D52" i="9"/>
  <c r="H52" i="9"/>
  <c r="E52" i="9"/>
  <c r="I52" i="9"/>
  <c r="J52" i="9"/>
  <c r="B52" i="9"/>
  <c r="F52" i="9"/>
  <c r="C48" i="9"/>
  <c r="G48" i="9"/>
  <c r="K48" i="9"/>
  <c r="D48" i="9"/>
  <c r="H48" i="9"/>
  <c r="E48" i="9"/>
  <c r="I48" i="9"/>
  <c r="B48" i="9"/>
  <c r="F48" i="9"/>
  <c r="J48" i="9"/>
  <c r="D44" i="9"/>
  <c r="H44" i="9"/>
  <c r="E44" i="9"/>
  <c r="I44" i="9"/>
  <c r="B44" i="9"/>
  <c r="F44" i="9"/>
  <c r="J44" i="9"/>
  <c r="K44" i="9"/>
  <c r="C44" i="9"/>
  <c r="G44" i="9"/>
  <c r="D40" i="9"/>
  <c r="H40" i="9"/>
  <c r="E40" i="9"/>
  <c r="I40" i="9"/>
  <c r="B40" i="9"/>
  <c r="F40" i="9"/>
  <c r="J40" i="9"/>
  <c r="C40" i="9"/>
  <c r="G40" i="9"/>
  <c r="K40" i="9"/>
  <c r="D36" i="9"/>
  <c r="H36" i="9"/>
  <c r="E36" i="9"/>
  <c r="I36" i="9"/>
  <c r="B36" i="9"/>
  <c r="F36" i="9"/>
  <c r="J36" i="9"/>
  <c r="K36" i="9"/>
  <c r="C36" i="9"/>
  <c r="D32" i="9"/>
  <c r="H32" i="9"/>
  <c r="E32" i="9"/>
  <c r="I32" i="9"/>
  <c r="B32" i="9"/>
  <c r="F32" i="9"/>
  <c r="J32" i="9"/>
  <c r="C32" i="9"/>
  <c r="G32" i="9"/>
  <c r="K32" i="9"/>
  <c r="D28" i="9"/>
  <c r="H28" i="9"/>
  <c r="E28" i="9"/>
  <c r="I28" i="9"/>
  <c r="B28" i="9"/>
  <c r="F28" i="9"/>
  <c r="J28" i="9"/>
  <c r="K28" i="9"/>
  <c r="C28" i="9"/>
  <c r="G28" i="9"/>
  <c r="D24" i="9"/>
  <c r="H24" i="9"/>
  <c r="E24" i="9"/>
  <c r="I24" i="9"/>
  <c r="B24" i="9"/>
  <c r="F24" i="9"/>
  <c r="J24" i="9"/>
  <c r="C24" i="9"/>
  <c r="G24" i="9"/>
  <c r="K24" i="9"/>
  <c r="D20" i="9"/>
  <c r="H20" i="9"/>
  <c r="E20" i="9"/>
  <c r="I20" i="9"/>
  <c r="B20" i="9"/>
  <c r="F20" i="9"/>
  <c r="J20" i="9"/>
  <c r="K20" i="9"/>
  <c r="C20" i="9"/>
  <c r="G20" i="9"/>
  <c r="D16" i="9"/>
  <c r="H16" i="9"/>
  <c r="E16" i="9"/>
  <c r="I16" i="9"/>
  <c r="B16" i="9"/>
  <c r="F16" i="9"/>
  <c r="J16" i="9"/>
  <c r="C16" i="9"/>
  <c r="G16" i="9"/>
  <c r="K16" i="9"/>
  <c r="K200" i="9"/>
  <c r="E199" i="9"/>
  <c r="I197" i="9"/>
  <c r="C196" i="9"/>
  <c r="G194" i="9"/>
  <c r="K192" i="9"/>
  <c r="E191" i="9"/>
  <c r="I189" i="9"/>
  <c r="C188" i="9"/>
  <c r="G186" i="9"/>
  <c r="K184" i="9"/>
  <c r="E183" i="9"/>
  <c r="I181" i="9"/>
  <c r="C180" i="9"/>
  <c r="G178" i="9"/>
  <c r="K176" i="9"/>
  <c r="E175" i="9"/>
  <c r="I173" i="9"/>
  <c r="C172" i="9"/>
  <c r="G170" i="9"/>
  <c r="K168" i="9"/>
  <c r="E167" i="9"/>
  <c r="I165" i="9"/>
  <c r="C164" i="9"/>
  <c r="G162" i="9"/>
  <c r="K160" i="9"/>
  <c r="E159" i="9"/>
  <c r="I157" i="9"/>
  <c r="C156" i="9"/>
  <c r="B153" i="9"/>
  <c r="H146" i="9"/>
  <c r="D140" i="9"/>
  <c r="J133" i="9"/>
  <c r="F127" i="9"/>
  <c r="B121" i="9"/>
  <c r="H114" i="9"/>
  <c r="D108" i="9"/>
  <c r="B94" i="9"/>
  <c r="F68" i="9"/>
  <c r="G36" i="9"/>
  <c r="E79" i="9"/>
  <c r="I79" i="9"/>
  <c r="B79" i="9"/>
  <c r="F79" i="9"/>
  <c r="J79" i="9"/>
  <c r="C79" i="9"/>
  <c r="G79" i="9"/>
  <c r="K79" i="9"/>
  <c r="D79" i="9"/>
  <c r="E75" i="9"/>
  <c r="I75" i="9"/>
  <c r="B75" i="9"/>
  <c r="F75" i="9"/>
  <c r="J75" i="9"/>
  <c r="C75" i="9"/>
  <c r="G75" i="9"/>
  <c r="K75" i="9"/>
  <c r="D75" i="9"/>
  <c r="H75" i="9"/>
  <c r="E71" i="9"/>
  <c r="I71" i="9"/>
  <c r="B71" i="9"/>
  <c r="F71" i="9"/>
  <c r="J71" i="9"/>
  <c r="C71" i="9"/>
  <c r="G71" i="9"/>
  <c r="K71" i="9"/>
  <c r="D71" i="9"/>
  <c r="E67" i="9"/>
  <c r="I67" i="9"/>
  <c r="B67" i="9"/>
  <c r="F67" i="9"/>
  <c r="J67" i="9"/>
  <c r="C67" i="9"/>
  <c r="G67" i="9"/>
  <c r="K67" i="9"/>
  <c r="D67" i="9"/>
  <c r="H67" i="9"/>
  <c r="E63" i="9"/>
  <c r="I63" i="9"/>
  <c r="B63" i="9"/>
  <c r="F63" i="9"/>
  <c r="J63" i="9"/>
  <c r="C63" i="9"/>
  <c r="G63" i="9"/>
  <c r="K63" i="9"/>
  <c r="D63" i="9"/>
  <c r="E59" i="9"/>
  <c r="I59" i="9"/>
  <c r="B59" i="9"/>
  <c r="F59" i="9"/>
  <c r="J59" i="9"/>
  <c r="C59" i="9"/>
  <c r="G59" i="9"/>
  <c r="K59" i="9"/>
  <c r="D59" i="9"/>
  <c r="H59" i="9"/>
  <c r="E55" i="9"/>
  <c r="I55" i="9"/>
  <c r="B55" i="9"/>
  <c r="F55" i="9"/>
  <c r="J55" i="9"/>
  <c r="C55" i="9"/>
  <c r="G55" i="9"/>
  <c r="K55" i="9"/>
  <c r="D55" i="9"/>
  <c r="E51" i="9"/>
  <c r="I51" i="9"/>
  <c r="B51" i="9"/>
  <c r="F51" i="9"/>
  <c r="J51" i="9"/>
  <c r="C51" i="9"/>
  <c r="G51" i="9"/>
  <c r="K51" i="9"/>
  <c r="D51" i="9"/>
  <c r="H51" i="9"/>
  <c r="E47" i="9"/>
  <c r="I47" i="9"/>
  <c r="B47" i="9"/>
  <c r="F47" i="9"/>
  <c r="J47" i="9"/>
  <c r="C47" i="9"/>
  <c r="G47" i="9"/>
  <c r="K47" i="9"/>
  <c r="D47" i="9"/>
  <c r="B43" i="9"/>
  <c r="F43" i="9"/>
  <c r="J43" i="9"/>
  <c r="C43" i="9"/>
  <c r="G43" i="9"/>
  <c r="K43" i="9"/>
  <c r="D43" i="9"/>
  <c r="H43" i="9"/>
  <c r="E43" i="9"/>
  <c r="I43" i="9"/>
  <c r="B39" i="9"/>
  <c r="F39" i="9"/>
  <c r="J39" i="9"/>
  <c r="C39" i="9"/>
  <c r="G39" i="9"/>
  <c r="K39" i="9"/>
  <c r="D39" i="9"/>
  <c r="H39" i="9"/>
  <c r="E39" i="9"/>
  <c r="I39" i="9"/>
  <c r="B35" i="9"/>
  <c r="F35" i="9"/>
  <c r="J35" i="9"/>
  <c r="C35" i="9"/>
  <c r="G35" i="9"/>
  <c r="K35" i="9"/>
  <c r="D35" i="9"/>
  <c r="H35" i="9"/>
  <c r="E35" i="9"/>
  <c r="I35" i="9"/>
  <c r="B31" i="9"/>
  <c r="F31" i="9"/>
  <c r="J31" i="9"/>
  <c r="C31" i="9"/>
  <c r="G31" i="9"/>
  <c r="K31" i="9"/>
  <c r="D31" i="9"/>
  <c r="H31" i="9"/>
  <c r="E31" i="9"/>
  <c r="I31" i="9"/>
  <c r="B27" i="9"/>
  <c r="F27" i="9"/>
  <c r="J27" i="9"/>
  <c r="C27" i="9"/>
  <c r="G27" i="9"/>
  <c r="K27" i="9"/>
  <c r="D27" i="9"/>
  <c r="H27" i="9"/>
  <c r="E27" i="9"/>
  <c r="I27" i="9"/>
  <c r="B23" i="9"/>
  <c r="F23" i="9"/>
  <c r="J23" i="9"/>
  <c r="C23" i="9"/>
  <c r="G23" i="9"/>
  <c r="K23" i="9"/>
  <c r="D23" i="9"/>
  <c r="H23" i="9"/>
  <c r="E23" i="9"/>
  <c r="B19" i="9"/>
  <c r="F19" i="9"/>
  <c r="J19" i="9"/>
  <c r="C19" i="9"/>
  <c r="G19" i="9"/>
  <c r="K19" i="9"/>
  <c r="D19" i="9"/>
  <c r="H19" i="9"/>
  <c r="E19" i="9"/>
  <c r="I19" i="9"/>
  <c r="B15" i="9"/>
  <c r="F15" i="9"/>
  <c r="J15" i="9"/>
  <c r="C15" i="9"/>
  <c r="G15" i="9"/>
  <c r="K15" i="9"/>
  <c r="D15" i="9"/>
  <c r="H15" i="9"/>
  <c r="E15" i="9"/>
  <c r="I15" i="9"/>
  <c r="H79" i="9"/>
  <c r="H47" i="9"/>
  <c r="C78" i="9"/>
  <c r="G78" i="9"/>
  <c r="K78" i="9"/>
  <c r="D78" i="9"/>
  <c r="H78" i="9"/>
  <c r="E78" i="9"/>
  <c r="I78" i="9"/>
  <c r="F78" i="9"/>
  <c r="J78" i="9"/>
  <c r="C74" i="9"/>
  <c r="G74" i="9"/>
  <c r="K74" i="9"/>
  <c r="D74" i="9"/>
  <c r="H74" i="9"/>
  <c r="E74" i="9"/>
  <c r="I74" i="9"/>
  <c r="B74" i="9"/>
  <c r="F74" i="9"/>
  <c r="C70" i="9"/>
  <c r="G70" i="9"/>
  <c r="K70" i="9"/>
  <c r="D70" i="9"/>
  <c r="H70" i="9"/>
  <c r="E70" i="9"/>
  <c r="I70" i="9"/>
  <c r="F70" i="9"/>
  <c r="J70" i="9"/>
  <c r="C66" i="9"/>
  <c r="G66" i="9"/>
  <c r="K66" i="9"/>
  <c r="D66" i="9"/>
  <c r="H66" i="9"/>
  <c r="E66" i="9"/>
  <c r="I66" i="9"/>
  <c r="B66" i="9"/>
  <c r="F66" i="9"/>
  <c r="C62" i="9"/>
  <c r="G62" i="9"/>
  <c r="K62" i="9"/>
  <c r="D62" i="9"/>
  <c r="H62" i="9"/>
  <c r="E62" i="9"/>
  <c r="I62" i="9"/>
  <c r="F62" i="9"/>
  <c r="J62" i="9"/>
  <c r="C58" i="9"/>
  <c r="G58" i="9"/>
  <c r="K58" i="9"/>
  <c r="D58" i="9"/>
  <c r="H58" i="9"/>
  <c r="E58" i="9"/>
  <c r="I58" i="9"/>
  <c r="B58" i="9"/>
  <c r="F58" i="9"/>
  <c r="C54" i="9"/>
  <c r="G54" i="9"/>
  <c r="K54" i="9"/>
  <c r="D54" i="9"/>
  <c r="H54" i="9"/>
  <c r="E54" i="9"/>
  <c r="I54" i="9"/>
  <c r="F54" i="9"/>
  <c r="J54" i="9"/>
  <c r="C50" i="9"/>
  <c r="G50" i="9"/>
  <c r="K50" i="9"/>
  <c r="D50" i="9"/>
  <c r="H50" i="9"/>
  <c r="E50" i="9"/>
  <c r="I50" i="9"/>
  <c r="B50" i="9"/>
  <c r="F50" i="9"/>
  <c r="C46" i="9"/>
  <c r="G46" i="9"/>
  <c r="K46" i="9"/>
  <c r="D46" i="9"/>
  <c r="H46" i="9"/>
  <c r="E46" i="9"/>
  <c r="I46" i="9"/>
  <c r="F46" i="9"/>
  <c r="J46" i="9"/>
  <c r="D42" i="9"/>
  <c r="H42" i="9"/>
  <c r="E42" i="9"/>
  <c r="I42" i="9"/>
  <c r="B42" i="9"/>
  <c r="F42" i="9"/>
  <c r="J42" i="9"/>
  <c r="C42" i="9"/>
  <c r="G42" i="9"/>
  <c r="D38" i="9"/>
  <c r="H38" i="9"/>
  <c r="E38" i="9"/>
  <c r="I38" i="9"/>
  <c r="B38" i="9"/>
  <c r="F38" i="9"/>
  <c r="J38" i="9"/>
  <c r="G38" i="9"/>
  <c r="K38" i="9"/>
  <c r="C38" i="9"/>
  <c r="D34" i="9"/>
  <c r="H34" i="9"/>
  <c r="E34" i="9"/>
  <c r="I34" i="9"/>
  <c r="B34" i="9"/>
  <c r="F34" i="9"/>
  <c r="J34" i="9"/>
  <c r="C34" i="9"/>
  <c r="G34" i="9"/>
  <c r="K34" i="9"/>
  <c r="D30" i="9"/>
  <c r="H30" i="9"/>
  <c r="E30" i="9"/>
  <c r="I30" i="9"/>
  <c r="B30" i="9"/>
  <c r="F30" i="9"/>
  <c r="J30" i="9"/>
  <c r="G30" i="9"/>
  <c r="K30" i="9"/>
  <c r="D26" i="9"/>
  <c r="H26" i="9"/>
  <c r="E26" i="9"/>
  <c r="I26" i="9"/>
  <c r="B26" i="9"/>
  <c r="F26" i="9"/>
  <c r="J26" i="9"/>
  <c r="C26" i="9"/>
  <c r="G26" i="9"/>
  <c r="K26" i="9"/>
  <c r="D22" i="9"/>
  <c r="H22" i="9"/>
  <c r="E22" i="9"/>
  <c r="I22" i="9"/>
  <c r="B22" i="9"/>
  <c r="F22" i="9"/>
  <c r="J22" i="9"/>
  <c r="G22" i="9"/>
  <c r="K22" i="9"/>
  <c r="C22" i="9"/>
  <c r="D18" i="9"/>
  <c r="H18" i="9"/>
  <c r="E18" i="9"/>
  <c r="I18" i="9"/>
  <c r="B18" i="9"/>
  <c r="F18" i="9"/>
  <c r="J18" i="9"/>
  <c r="C18" i="9"/>
  <c r="G18" i="9"/>
  <c r="K18" i="9"/>
  <c r="B78" i="9"/>
  <c r="H71" i="9"/>
  <c r="J58" i="9"/>
  <c r="B46" i="9"/>
  <c r="I23" i="9"/>
  <c r="E93" i="9"/>
  <c r="I93" i="9"/>
  <c r="B93" i="9"/>
  <c r="F93" i="9"/>
  <c r="J93" i="9"/>
  <c r="C93" i="9"/>
  <c r="G93" i="9"/>
  <c r="K93" i="9"/>
  <c r="D93" i="9"/>
  <c r="H93" i="9"/>
  <c r="E89" i="9"/>
  <c r="I89" i="9"/>
  <c r="B89" i="9"/>
  <c r="F89" i="9"/>
  <c r="J89" i="9"/>
  <c r="C89" i="9"/>
  <c r="G89" i="9"/>
  <c r="K89" i="9"/>
  <c r="H89" i="9"/>
  <c r="E85" i="9"/>
  <c r="I85" i="9"/>
  <c r="B85" i="9"/>
  <c r="F85" i="9"/>
  <c r="J85" i="9"/>
  <c r="C85" i="9"/>
  <c r="G85" i="9"/>
  <c r="K85" i="9"/>
  <c r="D85" i="9"/>
  <c r="H85" i="9"/>
  <c r="E81" i="9"/>
  <c r="I81" i="9"/>
  <c r="B81" i="9"/>
  <c r="F81" i="9"/>
  <c r="J81" i="9"/>
  <c r="C81" i="9"/>
  <c r="G81" i="9"/>
  <c r="K81" i="9"/>
  <c r="H81" i="9"/>
  <c r="E77" i="9"/>
  <c r="I77" i="9"/>
  <c r="B77" i="9"/>
  <c r="F77" i="9"/>
  <c r="J77" i="9"/>
  <c r="C77" i="9"/>
  <c r="G77" i="9"/>
  <c r="K77" i="9"/>
  <c r="D77" i="9"/>
  <c r="H77" i="9"/>
  <c r="E73" i="9"/>
  <c r="I73" i="9"/>
  <c r="B73" i="9"/>
  <c r="F73" i="9"/>
  <c r="J73" i="9"/>
  <c r="C73" i="9"/>
  <c r="G73" i="9"/>
  <c r="K73" i="9"/>
  <c r="H73" i="9"/>
  <c r="E69" i="9"/>
  <c r="I69" i="9"/>
  <c r="B69" i="9"/>
  <c r="F69" i="9"/>
  <c r="J69" i="9"/>
  <c r="C69" i="9"/>
  <c r="G69" i="9"/>
  <c r="K69" i="9"/>
  <c r="D69" i="9"/>
  <c r="H69" i="9"/>
  <c r="E65" i="9"/>
  <c r="I65" i="9"/>
  <c r="B65" i="9"/>
  <c r="F65" i="9"/>
  <c r="J65" i="9"/>
  <c r="C65" i="9"/>
  <c r="G65" i="9"/>
  <c r="K65" i="9"/>
  <c r="H65" i="9"/>
  <c r="E61" i="9"/>
  <c r="I61" i="9"/>
  <c r="B61" i="9"/>
  <c r="F61" i="9"/>
  <c r="J61" i="9"/>
  <c r="C61" i="9"/>
  <c r="G61" i="9"/>
  <c r="K61" i="9"/>
  <c r="D61" i="9"/>
  <c r="H61" i="9"/>
  <c r="E57" i="9"/>
  <c r="I57" i="9"/>
  <c r="B57" i="9"/>
  <c r="F57" i="9"/>
  <c r="J57" i="9"/>
  <c r="C57" i="9"/>
  <c r="G57" i="9"/>
  <c r="K57" i="9"/>
  <c r="H57" i="9"/>
  <c r="E53" i="9"/>
  <c r="I53" i="9"/>
  <c r="B53" i="9"/>
  <c r="F53" i="9"/>
  <c r="J53" i="9"/>
  <c r="C53" i="9"/>
  <c r="G53" i="9"/>
  <c r="K53" i="9"/>
  <c r="D53" i="9"/>
  <c r="H53" i="9"/>
  <c r="E49" i="9"/>
  <c r="I49" i="9"/>
  <c r="B49" i="9"/>
  <c r="F49" i="9"/>
  <c r="J49" i="9"/>
  <c r="C49" i="9"/>
  <c r="G49" i="9"/>
  <c r="K49" i="9"/>
  <c r="H49" i="9"/>
  <c r="E45" i="9"/>
  <c r="I45" i="9"/>
  <c r="B45" i="9"/>
  <c r="F45" i="9"/>
  <c r="J45" i="9"/>
  <c r="C45" i="9"/>
  <c r="G45" i="9"/>
  <c r="K45" i="9"/>
  <c r="D45" i="9"/>
  <c r="H45" i="9"/>
  <c r="B41" i="9"/>
  <c r="F41" i="9"/>
  <c r="J41" i="9"/>
  <c r="C41" i="9"/>
  <c r="G41" i="9"/>
  <c r="K41" i="9"/>
  <c r="D41" i="9"/>
  <c r="H41" i="9"/>
  <c r="I41" i="9"/>
  <c r="E41" i="9"/>
  <c r="B37" i="9"/>
  <c r="F37" i="9"/>
  <c r="J37" i="9"/>
  <c r="C37" i="9"/>
  <c r="G37" i="9"/>
  <c r="K37" i="9"/>
  <c r="D37" i="9"/>
  <c r="H37" i="9"/>
  <c r="E37" i="9"/>
  <c r="I37" i="9"/>
  <c r="B33" i="9"/>
  <c r="F33" i="9"/>
  <c r="J33" i="9"/>
  <c r="C33" i="9"/>
  <c r="G33" i="9"/>
  <c r="K33" i="9"/>
  <c r="D33" i="9"/>
  <c r="H33" i="9"/>
  <c r="I33" i="9"/>
  <c r="E33" i="9"/>
  <c r="B29" i="9"/>
  <c r="F29" i="9"/>
  <c r="J29" i="9"/>
  <c r="C29" i="9"/>
  <c r="G29" i="9"/>
  <c r="K29" i="9"/>
  <c r="D29" i="9"/>
  <c r="H29" i="9"/>
  <c r="E29" i="9"/>
  <c r="I29" i="9"/>
  <c r="B25" i="9"/>
  <c r="F25" i="9"/>
  <c r="J25" i="9"/>
  <c r="C25" i="9"/>
  <c r="G25" i="9"/>
  <c r="K25" i="9"/>
  <c r="D25" i="9"/>
  <c r="H25" i="9"/>
  <c r="I25" i="9"/>
  <c r="E25" i="9"/>
  <c r="B21" i="9"/>
  <c r="F21" i="9"/>
  <c r="J21" i="9"/>
  <c r="C21" i="9"/>
  <c r="G21" i="9"/>
  <c r="K21" i="9"/>
  <c r="D21" i="9"/>
  <c r="H21" i="9"/>
  <c r="E21" i="9"/>
  <c r="I21" i="9"/>
  <c r="B17" i="9"/>
  <c r="F17" i="9"/>
  <c r="J17" i="9"/>
  <c r="C17" i="9"/>
  <c r="G17" i="9"/>
  <c r="K17" i="9"/>
  <c r="D17" i="9"/>
  <c r="H17" i="9"/>
  <c r="I17" i="9"/>
  <c r="D89" i="9"/>
  <c r="B70" i="9"/>
  <c r="H63" i="9"/>
  <c r="D57" i="9"/>
  <c r="J50" i="9"/>
  <c r="K42" i="9"/>
  <c r="E17" i="9"/>
  <c r="O190" i="9" l="1"/>
  <c r="O161" i="9"/>
  <c r="O173" i="9"/>
  <c r="O62" i="9"/>
  <c r="N149" i="9"/>
  <c r="O166" i="9"/>
  <c r="O77" i="9"/>
  <c r="O183" i="9"/>
  <c r="N152" i="9"/>
  <c r="N151" i="9"/>
  <c r="N174" i="9"/>
  <c r="O137" i="9"/>
  <c r="O169" i="9"/>
  <c r="O201" i="9"/>
  <c r="O36" i="9"/>
  <c r="N163" i="9"/>
  <c r="O179" i="9"/>
  <c r="O195" i="9"/>
  <c r="O71" i="9"/>
  <c r="N46" i="9"/>
  <c r="O110" i="9"/>
  <c r="O26" i="9"/>
  <c r="O90" i="9"/>
  <c r="O61" i="9"/>
  <c r="N156" i="9"/>
  <c r="N200" i="9"/>
  <c r="N65" i="9"/>
  <c r="N73" i="9"/>
  <c r="O81" i="9"/>
  <c r="O85" i="9"/>
  <c r="O97" i="9"/>
  <c r="O105" i="9"/>
  <c r="N198" i="9"/>
  <c r="N192" i="9"/>
  <c r="O69" i="9"/>
  <c r="O171" i="9"/>
  <c r="N187" i="9"/>
  <c r="N23" i="9"/>
  <c r="O92" i="9"/>
  <c r="N94" i="9"/>
  <c r="N109" i="9"/>
  <c r="N55" i="9"/>
  <c r="N48" i="9"/>
  <c r="N126" i="9"/>
  <c r="O45" i="9"/>
  <c r="O89" i="9"/>
  <c r="O113" i="9"/>
  <c r="N117" i="9"/>
  <c r="N20" i="9"/>
  <c r="O103" i="9"/>
  <c r="O22" i="9"/>
  <c r="O121" i="9"/>
  <c r="O67" i="9"/>
  <c r="N119" i="9"/>
  <c r="N72" i="9"/>
  <c r="O104" i="9"/>
  <c r="N78" i="9"/>
  <c r="O138" i="9"/>
  <c r="N62" i="9"/>
  <c r="O106" i="9"/>
  <c r="O126" i="9"/>
  <c r="O164" i="9"/>
  <c r="N168" i="9"/>
  <c r="N180" i="9"/>
  <c r="O196" i="9"/>
  <c r="O25" i="9"/>
  <c r="N33" i="9"/>
  <c r="O41" i="9"/>
  <c r="N81" i="9"/>
  <c r="N105" i="9"/>
  <c r="O131" i="9"/>
  <c r="N32" i="9"/>
  <c r="N96" i="9"/>
  <c r="O178" i="9"/>
  <c r="O141" i="9"/>
  <c r="N121" i="9"/>
  <c r="O39" i="9"/>
  <c r="N87" i="9"/>
  <c r="O135" i="9"/>
  <c r="O28" i="9"/>
  <c r="N136" i="9"/>
  <c r="N80" i="9"/>
  <c r="N36" i="9"/>
  <c r="N68" i="9"/>
  <c r="N100" i="9"/>
  <c r="N116" i="9"/>
  <c r="N154" i="9"/>
  <c r="O74" i="9"/>
  <c r="O122" i="9"/>
  <c r="O158" i="9"/>
  <c r="N129" i="9"/>
  <c r="O172" i="9"/>
  <c r="O176" i="9"/>
  <c r="O188" i="9"/>
  <c r="O37" i="9"/>
  <c r="N49" i="9"/>
  <c r="O53" i="9"/>
  <c r="O65" i="9"/>
  <c r="N69" i="9"/>
  <c r="O101" i="9"/>
  <c r="O35" i="9"/>
  <c r="O99" i="9"/>
  <c r="O42" i="9"/>
  <c r="O66" i="9"/>
  <c r="O70" i="9"/>
  <c r="O86" i="9"/>
  <c r="O102" i="9"/>
  <c r="O182" i="9"/>
  <c r="O152" i="9"/>
  <c r="O192" i="9"/>
  <c r="N196" i="9"/>
  <c r="O149" i="9"/>
  <c r="N37" i="9"/>
  <c r="O73" i="9"/>
  <c r="O93" i="9"/>
  <c r="O19" i="9"/>
  <c r="O21" i="9"/>
  <c r="O167" i="9"/>
  <c r="N183" i="9"/>
  <c r="N199" i="9"/>
  <c r="O83" i="9"/>
  <c r="O147" i="9"/>
  <c r="N167" i="9"/>
  <c r="O60" i="9"/>
  <c r="O48" i="9"/>
  <c r="O80" i="9"/>
  <c r="O112" i="9"/>
  <c r="O128" i="9"/>
  <c r="N144" i="9"/>
  <c r="N108" i="9"/>
  <c r="O30" i="9"/>
  <c r="N146" i="9"/>
  <c r="N82" i="9"/>
  <c r="N98" i="9"/>
  <c r="N188" i="9"/>
  <c r="N160" i="9"/>
  <c r="N169" i="9"/>
  <c r="N57" i="9"/>
  <c r="N97" i="9"/>
  <c r="O46" i="9"/>
  <c r="O29" i="9"/>
  <c r="N89" i="9"/>
  <c r="N113" i="9"/>
  <c r="N19" i="9"/>
  <c r="O68" i="9"/>
  <c r="O100" i="9"/>
  <c r="N132" i="9"/>
  <c r="O163" i="9"/>
  <c r="N179" i="9"/>
  <c r="N195" i="9"/>
  <c r="O31" i="9"/>
  <c r="O47" i="9"/>
  <c r="O63" i="9"/>
  <c r="O79" i="9"/>
  <c r="O95" i="9"/>
  <c r="O111" i="9"/>
  <c r="O127" i="9"/>
  <c r="O143" i="9"/>
  <c r="O159" i="9"/>
  <c r="O175" i="9"/>
  <c r="N191" i="9"/>
  <c r="O51" i="9"/>
  <c r="O115" i="9"/>
  <c r="O199" i="9"/>
  <c r="O124" i="9"/>
  <c r="O120" i="9"/>
  <c r="O117" i="9"/>
  <c r="N176" i="9"/>
  <c r="N162" i="9"/>
  <c r="O194" i="9"/>
  <c r="N118" i="9"/>
  <c r="N134" i="9"/>
  <c r="O142" i="9"/>
  <c r="N157" i="9"/>
  <c r="O181" i="9"/>
  <c r="O156" i="9"/>
  <c r="N172" i="9"/>
  <c r="N184" i="9"/>
  <c r="O200" i="9"/>
  <c r="N53" i="9"/>
  <c r="N61" i="9"/>
  <c r="N85" i="9"/>
  <c r="N101" i="9"/>
  <c r="O133" i="9"/>
  <c r="O132" i="9"/>
  <c r="O27" i="9"/>
  <c r="O43" i="9"/>
  <c r="O59" i="9"/>
  <c r="O75" i="9"/>
  <c r="O91" i="9"/>
  <c r="O107" i="9"/>
  <c r="O123" i="9"/>
  <c r="O139" i="9"/>
  <c r="O155" i="9"/>
  <c r="N171" i="9"/>
  <c r="O191" i="9"/>
  <c r="O24" i="9"/>
  <c r="O40" i="9"/>
  <c r="O56" i="9"/>
  <c r="O88" i="9"/>
  <c r="N30" i="9"/>
  <c r="N34" i="9"/>
  <c r="O38" i="9"/>
  <c r="N50" i="9"/>
  <c r="O54" i="9"/>
  <c r="O58" i="9"/>
  <c r="O78" i="9"/>
  <c r="O94" i="9"/>
  <c r="N110" i="9"/>
  <c r="O114" i="9"/>
  <c r="O130" i="9"/>
  <c r="O150" i="9"/>
  <c r="N170" i="9"/>
  <c r="N186" i="9"/>
  <c r="N45" i="9"/>
  <c r="O160" i="9"/>
  <c r="N164" i="9"/>
  <c r="O180" i="9"/>
  <c r="O184" i="9"/>
  <c r="N25" i="9"/>
  <c r="N29" i="9"/>
  <c r="N41" i="9"/>
  <c r="O49" i="9"/>
  <c r="O57" i="9"/>
  <c r="O125" i="9"/>
  <c r="N133" i="9"/>
  <c r="N145" i="9"/>
  <c r="O157" i="9"/>
  <c r="O165" i="9"/>
  <c r="O197" i="9"/>
  <c r="N201" i="9"/>
  <c r="N31" i="9"/>
  <c r="N47" i="9"/>
  <c r="N63" i="9"/>
  <c r="N79" i="9"/>
  <c r="N95" i="9"/>
  <c r="N111" i="9"/>
  <c r="N127" i="9"/>
  <c r="N143" i="9"/>
  <c r="N159" i="9"/>
  <c r="N44" i="9"/>
  <c r="N76" i="9"/>
  <c r="N140" i="9"/>
  <c r="N138" i="9"/>
  <c r="O146" i="9"/>
  <c r="N141" i="9"/>
  <c r="N137" i="9"/>
  <c r="N153" i="9"/>
  <c r="N185" i="9"/>
  <c r="O189" i="9"/>
  <c r="O20" i="9"/>
  <c r="N175" i="9"/>
  <c r="N64" i="9"/>
  <c r="N128" i="9"/>
  <c r="O32" i="9"/>
  <c r="O64" i="9"/>
  <c r="O96" i="9"/>
  <c r="O144" i="9"/>
  <c r="O154" i="9"/>
  <c r="N178" i="9"/>
  <c r="N194" i="9"/>
  <c r="O168" i="9"/>
  <c r="N173" i="9"/>
  <c r="O177" i="9"/>
  <c r="N112" i="9"/>
  <c r="O187" i="9"/>
  <c r="O52" i="9"/>
  <c r="O84" i="9"/>
  <c r="O116" i="9"/>
  <c r="O148" i="9"/>
  <c r="N148" i="9"/>
  <c r="N52" i="9"/>
  <c r="N84" i="9"/>
  <c r="O162" i="9"/>
  <c r="O193" i="9"/>
  <c r="O18" i="9"/>
  <c r="O17" i="9"/>
  <c r="N18" i="9"/>
  <c r="O16" i="9"/>
  <c r="N21" i="9"/>
  <c r="O14" i="9"/>
  <c r="N17" i="9"/>
  <c r="O12" i="9"/>
  <c r="N13" i="9"/>
  <c r="N14" i="9"/>
  <c r="N15" i="9"/>
  <c r="N12" i="9"/>
  <c r="O13" i="9"/>
  <c r="N16" i="9"/>
  <c r="A2" i="13"/>
  <c r="F23" i="13"/>
  <c r="G23" i="13"/>
  <c r="F24" i="13"/>
  <c r="G24" i="13"/>
  <c r="F25" i="13"/>
  <c r="G25" i="13"/>
  <c r="F26" i="13"/>
  <c r="G26" i="13"/>
  <c r="F27" i="13"/>
  <c r="G27" i="13"/>
  <c r="F28" i="13"/>
  <c r="G28" i="13"/>
  <c r="F29" i="13"/>
  <c r="G29" i="13"/>
  <c r="F30" i="13"/>
  <c r="G30" i="13"/>
  <c r="F31" i="13"/>
  <c r="G31" i="13"/>
  <c r="F32" i="13"/>
  <c r="G32" i="13"/>
  <c r="F33" i="13"/>
  <c r="G33" i="13"/>
  <c r="F34" i="13"/>
  <c r="G34" i="13"/>
  <c r="F35" i="13"/>
  <c r="G35" i="13"/>
  <c r="F36" i="13"/>
  <c r="G36" i="13"/>
  <c r="F37" i="13"/>
  <c r="G37" i="13"/>
  <c r="F38" i="13"/>
  <c r="G38" i="13"/>
  <c r="F39" i="13"/>
  <c r="G39" i="13"/>
  <c r="F40" i="13"/>
  <c r="G40" i="13"/>
  <c r="F41" i="13"/>
  <c r="G41" i="13"/>
  <c r="F42" i="13"/>
  <c r="G42" i="13"/>
  <c r="F43" i="13"/>
  <c r="G43" i="13"/>
  <c r="F44" i="13"/>
  <c r="G44" i="13"/>
  <c r="F45" i="13"/>
  <c r="G45" i="13"/>
  <c r="F46" i="13"/>
  <c r="G46" i="13"/>
  <c r="F47" i="13"/>
  <c r="G47" i="13"/>
  <c r="F48" i="13"/>
  <c r="G48" i="13"/>
  <c r="F49" i="13"/>
  <c r="G49" i="13"/>
  <c r="F50" i="13"/>
  <c r="G50" i="13"/>
  <c r="F51" i="13"/>
  <c r="G51" i="13"/>
  <c r="F52" i="13"/>
  <c r="G52" i="13"/>
  <c r="F53" i="13"/>
  <c r="G53" i="13"/>
  <c r="F4" i="13"/>
  <c r="F5" i="13"/>
  <c r="F6" i="13"/>
  <c r="F7" i="13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G22" i="13"/>
  <c r="L11" i="9" l="1"/>
  <c r="M11" i="9"/>
  <c r="L10" i="9"/>
  <c r="M10" i="9"/>
  <c r="G21" i="13"/>
  <c r="G20" i="13"/>
  <c r="G19" i="13"/>
  <c r="G18" i="13"/>
  <c r="G17" i="13"/>
  <c r="G16" i="13"/>
  <c r="G15" i="13"/>
  <c r="G14" i="13"/>
  <c r="G13" i="13"/>
  <c r="G12" i="13"/>
  <c r="G11" i="13"/>
  <c r="G10" i="13"/>
  <c r="G9" i="13"/>
  <c r="G8" i="13"/>
  <c r="G7" i="13"/>
  <c r="G6" i="13"/>
  <c r="G5" i="13"/>
  <c r="G4" i="13"/>
  <c r="O11" i="9" l="1"/>
  <c r="N11" i="9"/>
  <c r="O10" i="9"/>
  <c r="N10" i="9"/>
  <c r="G2" i="13"/>
  <c r="G1" i="13"/>
  <c r="L3" i="9" l="1"/>
  <c r="K5" i="7"/>
  <c r="G4" i="9" l="1"/>
  <c r="E6" i="7"/>
  <c r="E5" i="7"/>
  <c r="F5" i="7"/>
  <c r="G5" i="7"/>
  <c r="H5" i="7"/>
  <c r="I5" i="7"/>
  <c r="J5" i="7"/>
  <c r="L5" i="7"/>
  <c r="M5" i="7"/>
  <c r="F6" i="7"/>
  <c r="G6" i="7"/>
  <c r="H6" i="7"/>
  <c r="I6" i="7"/>
  <c r="J6" i="7"/>
  <c r="L6" i="7"/>
  <c r="M6" i="7"/>
  <c r="D6" i="7"/>
  <c r="D5" i="7"/>
  <c r="A1" i="7" l="1"/>
  <c r="A1" i="9"/>
  <c r="G5" i="9" l="1"/>
  <c r="D6" i="9" l="1"/>
  <c r="C6" i="9"/>
  <c r="P1" i="9" l="1"/>
  <c r="J10" i="9"/>
  <c r="K10" i="9"/>
  <c r="H11" i="9"/>
  <c r="B14" i="9"/>
  <c r="J13" i="9"/>
  <c r="E11" i="9"/>
  <c r="D10" i="9"/>
  <c r="K13" i="9"/>
  <c r="E12" i="9"/>
  <c r="C10" i="9"/>
  <c r="I12" i="9"/>
  <c r="E10" i="9"/>
  <c r="E13" i="9"/>
  <c r="C12" i="9"/>
  <c r="J14" i="9"/>
  <c r="G14" i="9"/>
  <c r="C14" i="9"/>
  <c r="B12" i="9"/>
  <c r="I10" i="9"/>
  <c r="I13" i="9"/>
  <c r="F12" i="9"/>
  <c r="B10" i="9"/>
  <c r="K12" i="9"/>
  <c r="F11" i="9"/>
  <c r="J11" i="9"/>
  <c r="D12" i="9"/>
  <c r="H13" i="9"/>
  <c r="J12" i="9"/>
  <c r="B11" i="9"/>
  <c r="F10" i="9"/>
  <c r="G12" i="9"/>
  <c r="C11" i="9"/>
  <c r="D14" i="9"/>
  <c r="G11" i="9"/>
  <c r="H14" i="9"/>
  <c r="K11" i="9"/>
  <c r="E14" i="9"/>
  <c r="I14" i="9"/>
  <c r="F13" i="9"/>
  <c r="F14" i="9"/>
  <c r="C13" i="9"/>
  <c r="I11" i="9"/>
  <c r="G13" i="9"/>
  <c r="H12" i="9"/>
  <c r="H10" i="9"/>
  <c r="K14" i="9"/>
  <c r="D13" i="9"/>
  <c r="G10" i="9"/>
  <c r="B13" i="9"/>
  <c r="D11" i="9"/>
  <c r="P38" i="9"/>
  <c r="P62" i="9"/>
  <c r="P78" i="9"/>
  <c r="P122" i="9"/>
  <c r="P18" i="9"/>
  <c r="P22" i="9"/>
  <c r="P102" i="9"/>
  <c r="P110" i="9"/>
  <c r="P126" i="9"/>
  <c r="P130" i="9"/>
  <c r="P134" i="9"/>
  <c r="P138" i="9"/>
  <c r="P142" i="9"/>
  <c r="P15" i="9"/>
  <c r="P19" i="9"/>
  <c r="P23" i="9"/>
  <c r="P27" i="9"/>
  <c r="P31" i="9"/>
  <c r="P35" i="9"/>
  <c r="P118" i="9"/>
  <c r="P63" i="9"/>
  <c r="P43" i="9"/>
  <c r="P83" i="9"/>
  <c r="P87" i="9"/>
  <c r="P91" i="9"/>
  <c r="P95" i="9"/>
  <c r="P111" i="9"/>
  <c r="P143" i="9"/>
  <c r="P147" i="9"/>
  <c r="P151" i="9"/>
  <c r="P114" i="9"/>
  <c r="P55" i="9"/>
  <c r="P59" i="9"/>
  <c r="P51" i="9"/>
  <c r="P103" i="9"/>
  <c r="P123" i="9"/>
  <c r="P135" i="9"/>
  <c r="P20" i="9"/>
  <c r="P24" i="9"/>
  <c r="P28" i="9"/>
  <c r="P44" i="9"/>
  <c r="P48" i="9"/>
  <c r="P52" i="9"/>
  <c r="P56" i="9"/>
  <c r="P60" i="9"/>
  <c r="P64" i="9"/>
  <c r="P68" i="9"/>
  <c r="P72" i="9"/>
  <c r="P76" i="9"/>
  <c r="P80" i="9"/>
  <c r="P84" i="9"/>
  <c r="P88" i="9"/>
  <c r="P92" i="9"/>
  <c r="P96" i="9"/>
  <c r="P71" i="9"/>
  <c r="P119" i="9"/>
  <c r="P179" i="9"/>
  <c r="P191" i="9"/>
  <c r="P165" i="9"/>
  <c r="P197" i="9"/>
  <c r="P36" i="9"/>
  <c r="P100" i="9"/>
  <c r="P108" i="9"/>
  <c r="P187" i="9"/>
  <c r="P129" i="9"/>
  <c r="P157" i="9"/>
  <c r="P185" i="9"/>
  <c r="P120" i="9"/>
  <c r="P128" i="9"/>
  <c r="P136" i="9"/>
  <c r="P152" i="9"/>
  <c r="P188" i="9"/>
  <c r="P192" i="9"/>
  <c r="P196" i="9"/>
  <c r="P200" i="9"/>
  <c r="P17" i="9"/>
  <c r="P21" i="9"/>
  <c r="P25" i="9"/>
  <c r="P45" i="9"/>
  <c r="P49" i="9"/>
  <c r="P53" i="9"/>
  <c r="P57" i="9"/>
  <c r="P199" i="9"/>
  <c r="P177" i="9"/>
  <c r="P104" i="9"/>
  <c r="P148" i="9"/>
  <c r="P168" i="9"/>
  <c r="P61" i="9"/>
  <c r="P195" i="9"/>
  <c r="P132" i="9"/>
  <c r="P164" i="9"/>
  <c r="P180" i="9"/>
  <c r="P33" i="9"/>
  <c r="P65" i="9"/>
  <c r="P85" i="9"/>
  <c r="P93" i="9"/>
  <c r="P101" i="9"/>
  <c r="P109" i="9"/>
  <c r="P125" i="9"/>
  <c r="P141" i="9"/>
  <c r="P81" i="9"/>
  <c r="P29" i="9"/>
  <c r="P67" i="9"/>
  <c r="P127" i="9"/>
  <c r="P41" i="9"/>
  <c r="P170" i="9"/>
  <c r="P40" i="9"/>
  <c r="P73" i="9"/>
  <c r="P169" i="9"/>
  <c r="P124" i="9"/>
  <c r="P160" i="9"/>
  <c r="P176" i="9"/>
  <c r="P77" i="9"/>
  <c r="P99" i="9"/>
  <c r="P144" i="9"/>
  <c r="P16" i="9"/>
  <c r="P112" i="9"/>
  <c r="P184" i="9"/>
  <c r="P50" i="9"/>
  <c r="P54" i="9"/>
  <c r="P116" i="9"/>
  <c r="P172" i="9"/>
  <c r="P69" i="9"/>
  <c r="P89" i="9"/>
  <c r="P97" i="9"/>
  <c r="P105" i="9"/>
  <c r="P113" i="9"/>
  <c r="P121" i="9"/>
  <c r="P193" i="9"/>
  <c r="P154" i="9"/>
  <c r="P198" i="9"/>
  <c r="P162" i="9"/>
  <c r="P201" i="9"/>
  <c r="P186" i="9"/>
  <c r="P149" i="9"/>
  <c r="P146" i="9"/>
  <c r="P39" i="9"/>
  <c r="P155" i="9"/>
  <c r="P156" i="9"/>
  <c r="P137" i="9"/>
  <c r="P79" i="9"/>
  <c r="P115" i="9"/>
  <c r="P163" i="9"/>
  <c r="P167" i="9"/>
  <c r="P75" i="9"/>
  <c r="P94" i="9"/>
  <c r="P150" i="9"/>
  <c r="P183" i="9"/>
  <c r="P37" i="9"/>
  <c r="P26" i="9"/>
  <c r="P32" i="9"/>
  <c r="P159" i="9"/>
  <c r="P171" i="9"/>
  <c r="P139" i="9"/>
  <c r="P107" i="9"/>
  <c r="P140" i="9"/>
  <c r="P145" i="9"/>
  <c r="P131" i="9"/>
  <c r="P13" i="9" l="1"/>
  <c r="P14" i="9"/>
  <c r="J8" i="9"/>
  <c r="K7" i="9"/>
  <c r="P10" i="9"/>
  <c r="C8" i="9"/>
  <c r="P12" i="9"/>
  <c r="I8" i="9"/>
  <c r="G8" i="9"/>
  <c r="C7" i="9"/>
  <c r="I7" i="9"/>
  <c r="B7" i="9"/>
  <c r="K8" i="9"/>
  <c r="P175" i="9"/>
  <c r="P106" i="9"/>
  <c r="P98" i="9"/>
  <c r="G7" i="9"/>
  <c r="P133" i="9"/>
  <c r="P117" i="9"/>
  <c r="P82" i="9"/>
  <c r="P66" i="9"/>
  <c r="P42" i="9"/>
  <c r="P86" i="9"/>
  <c r="P70" i="9"/>
  <c r="P46" i="9"/>
  <c r="P30" i="9"/>
  <c r="P190" i="9"/>
  <c r="P158" i="9"/>
  <c r="P182" i="9"/>
  <c r="P173" i="9"/>
  <c r="P47" i="9"/>
  <c r="P90" i="9"/>
  <c r="P74" i="9"/>
  <c r="P58" i="9"/>
  <c r="P34" i="9"/>
  <c r="J7" i="9"/>
  <c r="F8" i="9"/>
  <c r="F7" i="9"/>
  <c r="B8" i="9"/>
  <c r="K4" i="9" s="1"/>
  <c r="E7" i="9"/>
  <c r="E8" i="9"/>
  <c r="H7" i="9"/>
  <c r="H8" i="9"/>
  <c r="D8" i="9"/>
  <c r="D7" i="9"/>
  <c r="P11" i="9"/>
  <c r="P174" i="9"/>
  <c r="P178" i="9"/>
  <c r="P194" i="9"/>
  <c r="P181" i="9"/>
  <c r="P189" i="9"/>
  <c r="P153" i="9"/>
  <c r="P166" i="9"/>
  <c r="P161" i="9"/>
  <c r="P2" i="9" l="1"/>
  <c r="K5" i="9"/>
</calcChain>
</file>

<file path=xl/sharedStrings.xml><?xml version="1.0" encoding="utf-8"?>
<sst xmlns="http://schemas.openxmlformats.org/spreadsheetml/2006/main" count="1543" uniqueCount="66">
  <si>
    <t>Дата</t>
  </si>
  <si>
    <t>Подразделение (код)</t>
  </si>
  <si>
    <t>ИТОГО по журналу</t>
  </si>
  <si>
    <t>В том числе с учетом фильтра</t>
  </si>
  <si>
    <t>Работник
ФИО</t>
  </si>
  <si>
    <t>Сводные данные по табелю учета рабочего времени за период</t>
  </si>
  <si>
    <t>Начальная  дата периода сбора данных</t>
  </si>
  <si>
    <t>Конечная   дата периода сбора данных</t>
  </si>
  <si>
    <t>ИТОГО  работников</t>
  </si>
  <si>
    <t>Итого   дней /часов</t>
  </si>
  <si>
    <t>Явка,
 дней</t>
  </si>
  <si>
    <t>Явка,
 часов</t>
  </si>
  <si>
    <r>
      <rPr>
        <b/>
        <sz val="11"/>
        <color theme="0"/>
        <rFont val="Times New Roman"/>
        <family val="1"/>
        <charset val="204"/>
      </rPr>
      <t>О</t>
    </r>
    <r>
      <rPr>
        <b/>
        <sz val="9"/>
        <color theme="0"/>
        <rFont val="Times New Roman"/>
        <family val="1"/>
        <charset val="204"/>
      </rPr>
      <t>, дней</t>
    </r>
  </si>
  <si>
    <r>
      <rPr>
        <b/>
        <sz val="11"/>
        <color theme="0"/>
        <rFont val="Times New Roman"/>
        <family val="1"/>
        <charset val="204"/>
      </rPr>
      <t>А</t>
    </r>
    <r>
      <rPr>
        <b/>
        <sz val="9"/>
        <color theme="0"/>
        <rFont val="Times New Roman"/>
        <family val="1"/>
        <charset val="204"/>
      </rPr>
      <t>, дней</t>
    </r>
  </si>
  <si>
    <r>
      <rPr>
        <b/>
        <sz val="11"/>
        <color theme="0"/>
        <rFont val="Times New Roman"/>
        <family val="1"/>
        <charset val="204"/>
      </rPr>
      <t>ОР</t>
    </r>
    <r>
      <rPr>
        <b/>
        <sz val="9"/>
        <color theme="0"/>
        <rFont val="Times New Roman"/>
        <family val="1"/>
        <charset val="204"/>
      </rPr>
      <t>, дней</t>
    </r>
  </si>
  <si>
    <r>
      <rPr>
        <b/>
        <sz val="11"/>
        <color theme="0"/>
        <rFont val="Times New Roman"/>
        <family val="1"/>
        <charset val="204"/>
      </rPr>
      <t xml:space="preserve">ОБР, </t>
    </r>
    <r>
      <rPr>
        <b/>
        <sz val="9"/>
        <color theme="0"/>
        <rFont val="Times New Roman"/>
        <family val="1"/>
        <charset val="204"/>
      </rPr>
      <t>дней</t>
    </r>
  </si>
  <si>
    <r>
      <rPr>
        <b/>
        <sz val="11"/>
        <color theme="0"/>
        <rFont val="Times New Roman"/>
        <family val="1"/>
        <charset val="204"/>
      </rPr>
      <t xml:space="preserve">БЛ, </t>
    </r>
    <r>
      <rPr>
        <b/>
        <sz val="9"/>
        <color theme="0"/>
        <rFont val="Times New Roman"/>
        <family val="1"/>
        <charset val="204"/>
      </rPr>
      <t>дней</t>
    </r>
  </si>
  <si>
    <r>
      <rPr>
        <b/>
        <sz val="11"/>
        <color theme="0"/>
        <rFont val="Times New Roman"/>
        <family val="1"/>
        <charset val="204"/>
      </rPr>
      <t xml:space="preserve">ОТ, </t>
    </r>
    <r>
      <rPr>
        <b/>
        <sz val="9"/>
        <color theme="0"/>
        <rFont val="Times New Roman"/>
        <family val="1"/>
        <charset val="204"/>
      </rPr>
      <t>дней</t>
    </r>
  </si>
  <si>
    <r>
      <rPr>
        <b/>
        <sz val="11"/>
        <color theme="0"/>
        <rFont val="Times New Roman"/>
        <family val="1"/>
        <charset val="204"/>
      </rPr>
      <t>ОТО</t>
    </r>
    <r>
      <rPr>
        <b/>
        <sz val="9"/>
        <color theme="0"/>
        <rFont val="Times New Roman"/>
        <family val="1"/>
        <charset val="204"/>
      </rPr>
      <t>, дней</t>
    </r>
  </si>
  <si>
    <t>О,
 дней</t>
  </si>
  <si>
    <t>А, 
дней</t>
  </si>
  <si>
    <t>ОР, 
дней</t>
  </si>
  <si>
    <t>ОБР,
 дней</t>
  </si>
  <si>
    <t>БЛ,
 дней</t>
  </si>
  <si>
    <t>ОТ, 
дней</t>
  </si>
  <si>
    <t>ОТО, 
дней</t>
  </si>
  <si>
    <t>выходные, праздники, рабочие субботы и выходные субботы (так надо для расчета гр 19 и 20)</t>
  </si>
  <si>
    <t>Рабочие субботы</t>
  </si>
  <si>
    <t>Короткие дни</t>
  </si>
  <si>
    <t>Рабочих дней</t>
  </si>
  <si>
    <t>Календарных дней</t>
  </si>
  <si>
    <t>Значение ССЧР</t>
  </si>
  <si>
    <r>
      <rPr>
        <b/>
        <sz val="11"/>
        <color theme="0"/>
        <rFont val="Times New Roman"/>
        <family val="1"/>
        <charset val="204"/>
      </rPr>
      <t xml:space="preserve">Д, </t>
    </r>
    <r>
      <rPr>
        <b/>
        <sz val="9"/>
        <color theme="0"/>
        <rFont val="Times New Roman"/>
        <family val="1"/>
        <charset val="204"/>
      </rPr>
      <t>дней</t>
    </r>
  </si>
  <si>
    <r>
      <rPr>
        <b/>
        <sz val="11"/>
        <color theme="0"/>
        <rFont val="Times New Roman"/>
        <family val="1"/>
        <charset val="204"/>
      </rPr>
      <t xml:space="preserve">Явка, </t>
    </r>
    <r>
      <rPr>
        <b/>
        <sz val="9"/>
        <color theme="0"/>
        <rFont val="Times New Roman"/>
        <family val="1"/>
        <charset val="204"/>
      </rPr>
      <t>дней</t>
    </r>
  </si>
  <si>
    <r>
      <rPr>
        <b/>
        <sz val="11"/>
        <color theme="0"/>
        <rFont val="Times New Roman"/>
        <family val="1"/>
        <charset val="204"/>
      </rPr>
      <t xml:space="preserve">Явка, </t>
    </r>
    <r>
      <rPr>
        <b/>
        <sz val="9"/>
        <color theme="0"/>
        <rFont val="Times New Roman"/>
        <family val="1"/>
        <charset val="204"/>
      </rPr>
      <t>часов</t>
    </r>
  </si>
  <si>
    <t>Д,
 дней</t>
  </si>
  <si>
    <t>Столбец1</t>
  </si>
  <si>
    <t>Списочная численность</t>
  </si>
  <si>
    <t>Праздничные и выходные дни</t>
  </si>
  <si>
    <t>Всего часов переработки</t>
  </si>
  <si>
    <t>Всего часов отгулено</t>
  </si>
  <si>
    <t>ФИО</t>
  </si>
  <si>
    <t>Описание, причина</t>
  </si>
  <si>
    <t>Время</t>
  </si>
  <si>
    <t>09</t>
  </si>
  <si>
    <t>04</t>
  </si>
  <si>
    <t>Учет времени переработки и отгулов</t>
  </si>
  <si>
    <t>Остоток переработки на начало года</t>
  </si>
  <si>
    <t>Остаток неотработанных отгулов на начало года</t>
  </si>
  <si>
    <t>Даные по переработке (отгулам)</t>
  </si>
  <si>
    <t>Срочная работа</t>
  </si>
  <si>
    <t>Заявление на отгул</t>
  </si>
  <si>
    <t>Переработка</t>
  </si>
  <si>
    <t>Отгулено</t>
  </si>
  <si>
    <t>Всего часов</t>
  </si>
  <si>
    <t>Время
 по</t>
  </si>
  <si>
    <t>Время
  с</t>
  </si>
  <si>
    <t>Данные 
к учету</t>
  </si>
  <si>
    <t>альпитьпадртдпрд</t>
  </si>
  <si>
    <t>На текущий момент</t>
  </si>
  <si>
    <t>Иванов</t>
  </si>
  <si>
    <t>Собачкин</t>
  </si>
  <si>
    <t>Тетрадкин</t>
  </si>
  <si>
    <t>Петров</t>
  </si>
  <si>
    <t>Сидоров</t>
  </si>
  <si>
    <t>Cbljhrby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</si>
</sst>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dd/mm/yy;@"/>
    <numFmt numFmtId="165" formatCode="dd/mm/yy\ ddd"/>
    <numFmt numFmtId="166" formatCode="[h]:mm"/>
    <numFmt numFmtId="167" formatCode="h:mm;@"/>
    <numFmt numFmtId="168" formatCode="0.000000000000000000000000000000"/>
  </numFmts>
  <fonts count="33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color theme="0"/>
      <name val="Times New Roman"/>
      <family val="1"/>
      <charset val="204"/>
    </font>
    <font>
      <b/>
      <sz val="11"/>
      <color theme="0"/>
      <name val="Times New Roman"/>
      <family val="1"/>
      <charset val="204"/>
    </font>
    <font>
      <sz val="11"/>
      <color theme="0"/>
      <name val="Calibri"/>
      <family val="2"/>
      <scheme val="minor"/>
    </font>
    <font>
      <sz val="10"/>
      <color theme="7"/>
      <name val="Times New Roman"/>
      <family val="1"/>
      <charset val="204"/>
    </font>
    <font>
      <sz val="11"/>
      <color rgb="FFFFFF00"/>
      <name val="Calibri"/>
      <family val="2"/>
      <scheme val="minor"/>
    </font>
    <font>
      <b/>
      <sz val="16"/>
      <color rgb="FF7030A0"/>
      <name val="Times New Roman"/>
      <family val="1"/>
      <charset val="204"/>
    </font>
    <font>
      <sz val="11"/>
      <color rgb="FF7030A0"/>
      <name val="Calibri"/>
      <family val="2"/>
      <scheme val="minor"/>
    </font>
    <font>
      <sz val="11"/>
      <color rgb="FF7030A0"/>
      <name val="Times New Roman"/>
      <family val="1"/>
      <charset val="204"/>
    </font>
    <font>
      <b/>
      <sz val="11"/>
      <color rgb="FF7030A0"/>
      <name val="Times New Roman"/>
      <family val="1"/>
      <charset val="204"/>
    </font>
    <font>
      <i/>
      <sz val="11"/>
      <color rgb="FF7030A0"/>
      <name val="Times New Roman"/>
      <family val="1"/>
      <charset val="204"/>
    </font>
    <font>
      <b/>
      <sz val="14"/>
      <color rgb="FF7030A0"/>
      <name val="Times New Roman"/>
      <family val="1"/>
      <charset val="204"/>
    </font>
    <font>
      <u/>
      <sz val="11"/>
      <color rgb="FF7030A0"/>
      <name val="Times New Roman"/>
      <family val="1"/>
      <charset val="204"/>
    </font>
    <font>
      <sz val="14"/>
      <color rgb="FF7030A0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  <font>
      <sz val="8"/>
      <color rgb="FF0000FF"/>
      <name val="Times New Roman"/>
      <family val="1"/>
      <charset val="204"/>
    </font>
    <font>
      <sz val="8"/>
      <color rgb="FF7030A0"/>
      <name val="Calibri"/>
      <family val="2"/>
      <charset val="204"/>
      <scheme val="minor"/>
    </font>
    <font>
      <sz val="9"/>
      <color rgb="FF7030A0"/>
      <name val="Calibri"/>
      <family val="2"/>
      <charset val="204"/>
      <scheme val="minor"/>
    </font>
    <font>
      <sz val="11"/>
      <color rgb="FF00B0F0"/>
      <name val="Calibri"/>
      <family val="2"/>
      <scheme val="minor"/>
    </font>
    <font>
      <sz val="12"/>
      <color rgb="FF0000FF"/>
      <name val="Times New Roman"/>
      <family val="1"/>
      <charset val="204"/>
    </font>
    <font>
      <b/>
      <i/>
      <sz val="13"/>
      <color rgb="FF7030A0"/>
      <name val="Times New Roman"/>
      <family val="1"/>
      <charset val="204"/>
    </font>
    <font>
      <b/>
      <sz val="12"/>
      <color rgb="FF7030A0"/>
      <name val="Times New Roman"/>
      <family val="1"/>
      <charset val="204"/>
    </font>
    <font>
      <sz val="9"/>
      <color rgb="FF7030A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i/>
      <sz val="8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9"/>
      <color rgb="FF7030A0"/>
      <name val="Calibri"/>
      <family val="2"/>
      <scheme val="minor"/>
    </font>
    <font>
      <sz val="11"/>
      <color rgb="FFFF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/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3" tint="0.39997558519241921"/>
      </left>
      <right style="thin">
        <color theme="3" tint="0.39997558519241921"/>
      </right>
      <top/>
      <bottom style="thin">
        <color theme="3" tint="0.39997558519241921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3" tint="0.39997558519241921"/>
      </bottom>
      <diagonal/>
    </border>
    <border>
      <left/>
      <right/>
      <top style="medium">
        <color indexed="64"/>
      </top>
      <bottom style="thin">
        <color theme="3" tint="0.39997558519241921"/>
      </bottom>
      <diagonal/>
    </border>
    <border>
      <left/>
      <right style="medium">
        <color indexed="64"/>
      </right>
      <top style="medium">
        <color indexed="64"/>
      </top>
      <bottom style="thin">
        <color theme="3" tint="0.39997558519241921"/>
      </bottom>
      <diagonal/>
    </border>
    <border>
      <left style="medium">
        <color indexed="64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/>
      <right style="medium">
        <color indexed="64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3" tint="0.39997558519241921"/>
      </left>
      <right style="medium">
        <color indexed="64"/>
      </right>
      <top style="thin">
        <color theme="3" tint="0.39997558519241921"/>
      </top>
      <bottom style="thin">
        <color theme="3" tint="0.39997558519241921"/>
      </bottom>
      <diagonal/>
    </border>
    <border>
      <left style="medium">
        <color indexed="64"/>
      </left>
      <right style="thin">
        <color theme="3" tint="0.39997558519241921"/>
      </right>
      <top style="thin">
        <color theme="3" tint="0.39997558519241921"/>
      </top>
      <bottom style="medium">
        <color indexed="64"/>
      </bottom>
      <diagonal/>
    </border>
    <border>
      <left/>
      <right style="thin">
        <color theme="3" tint="0.39997558519241921"/>
      </right>
      <top style="thin">
        <color theme="3" tint="0.39997558519241921"/>
      </top>
      <bottom style="medium">
        <color indexed="64"/>
      </bottom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medium">
        <color indexed="64"/>
      </bottom>
      <diagonal/>
    </border>
    <border>
      <left style="thin">
        <color theme="3" tint="0.39997558519241921"/>
      </left>
      <right style="thin">
        <color theme="3" tint="0.3999755851924192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3" tint="0.39997558519241921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</borders>
  <cellStyleXfs count="1">
    <xf numFmtId="0" fontId="0" fillId="0" borderId="0"/>
  </cellStyleXfs>
  <cellXfs count="128">
    <xf numFmtId="0" fontId="0" fillId="0" borderId="0" xfId="0"/>
    <xf numFmtId="164" fontId="1" fillId="2" borderId="0" xfId="0" applyNumberFormat="1" applyFont="1" applyFill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horizontal="center"/>
      <protection locked="0"/>
    </xf>
    <xf numFmtId="164" fontId="1" fillId="2" borderId="0" xfId="0" applyNumberFormat="1" applyFont="1" applyFill="1" applyAlignment="1">
      <alignment horizontal="center" vertical="center"/>
    </xf>
    <xf numFmtId="49" fontId="5" fillId="2" borderId="0" xfId="0" applyNumberFormat="1" applyFont="1" applyFill="1"/>
    <xf numFmtId="3" fontId="1" fillId="2" borderId="0" xfId="0" applyNumberFormat="1" applyFont="1" applyFill="1" applyAlignment="1">
      <alignment horizontal="center" vertical="center"/>
    </xf>
    <xf numFmtId="3" fontId="5" fillId="2" borderId="0" xfId="0" applyNumberFormat="1" applyFont="1" applyFill="1" applyAlignment="1">
      <alignment horizontal="right" vertical="center" indent="1"/>
    </xf>
    <xf numFmtId="49" fontId="7" fillId="2" borderId="0" xfId="0" applyNumberFormat="1" applyFont="1" applyFill="1" applyAlignment="1">
      <alignment horizontal="left"/>
    </xf>
    <xf numFmtId="3" fontId="7" fillId="2" borderId="0" xfId="0" applyNumberFormat="1" applyFont="1" applyFill="1" applyAlignment="1">
      <alignment horizontal="right" indent="1"/>
    </xf>
    <xf numFmtId="3" fontId="7" fillId="2" borderId="0" xfId="0" applyNumberFormat="1" applyFont="1" applyFill="1" applyAlignment="1">
      <alignment horizontal="center" vertical="center"/>
    </xf>
    <xf numFmtId="164" fontId="1" fillId="0" borderId="0" xfId="0" applyNumberFormat="1" applyFont="1" applyAlignment="1" applyProtection="1">
      <alignment horizontal="center" vertical="center"/>
      <protection locked="0"/>
    </xf>
    <xf numFmtId="16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49" fontId="1" fillId="0" borderId="0" xfId="0" applyNumberFormat="1" applyFont="1" applyProtection="1">
      <protection locked="0"/>
    </xf>
    <xf numFmtId="49" fontId="1" fillId="0" borderId="0" xfId="0" applyNumberFormat="1" applyFont="1" applyAlignment="1" applyProtection="1">
      <alignment horizontal="center" vertical="center"/>
      <protection locked="0"/>
    </xf>
    <xf numFmtId="3" fontId="1" fillId="0" borderId="0" xfId="0" applyNumberFormat="1" applyFont="1" applyProtection="1">
      <protection locked="0"/>
    </xf>
    <xf numFmtId="0" fontId="1" fillId="0" borderId="0" xfId="0" applyFont="1" applyProtection="1">
      <protection locked="0"/>
    </xf>
    <xf numFmtId="49" fontId="1" fillId="0" borderId="0" xfId="0" applyNumberFormat="1" applyFont="1" applyAlignment="1" applyProtection="1">
      <alignment horizontal="left" vertical="center"/>
      <protection locked="0"/>
    </xf>
    <xf numFmtId="3" fontId="1" fillId="0" borderId="0" xfId="0" applyNumberFormat="1" applyFont="1" applyAlignment="1" applyProtection="1">
      <alignment horizontal="center" vertical="center"/>
      <protection locked="0"/>
    </xf>
    <xf numFmtId="0" fontId="17" fillId="0" borderId="0" xfId="0" applyFont="1"/>
    <xf numFmtId="14" fontId="18" fillId="0" borderId="5" xfId="0" applyNumberFormat="1" applyFont="1" applyBorder="1" applyAlignment="1">
      <alignment horizontal="center" vertical="center"/>
    </xf>
    <xf numFmtId="14" fontId="18" fillId="0" borderId="5" xfId="0" applyNumberFormat="1" applyFont="1" applyBorder="1" applyAlignment="1" applyProtection="1">
      <alignment horizontal="center" vertical="center"/>
      <protection locked="0"/>
    </xf>
    <xf numFmtId="14" fontId="18" fillId="0" borderId="7" xfId="0" applyNumberFormat="1" applyFont="1" applyBorder="1" applyAlignment="1">
      <alignment horizontal="center" vertical="center"/>
    </xf>
    <xf numFmtId="165" fontId="1" fillId="0" borderId="0" xfId="0" applyNumberFormat="1" applyFont="1" applyAlignment="1" applyProtection="1">
      <alignment horizontal="center" vertical="center"/>
      <protection locked="0"/>
    </xf>
    <xf numFmtId="14" fontId="18" fillId="0" borderId="6" xfId="0" applyNumberFormat="1" applyFont="1" applyBorder="1" applyAlignment="1">
      <alignment horizontal="center" vertical="center"/>
    </xf>
    <xf numFmtId="14" fontId="18" fillId="0" borderId="7" xfId="0" applyNumberFormat="1" applyFont="1" applyBorder="1" applyAlignment="1" applyProtection="1">
      <alignment horizontal="center" vertical="center"/>
      <protection locked="0"/>
    </xf>
    <xf numFmtId="14" fontId="21" fillId="0" borderId="0" xfId="0" applyNumberFormat="1" applyFont="1"/>
    <xf numFmtId="14" fontId="21" fillId="0" borderId="11" xfId="0" applyNumberFormat="1" applyFont="1" applyBorder="1"/>
    <xf numFmtId="14" fontId="21" fillId="0" borderId="12" xfId="0" applyNumberFormat="1" applyFont="1" applyBorder="1"/>
    <xf numFmtId="0" fontId="0" fillId="0" borderId="12" xfId="0" applyBorder="1"/>
    <xf numFmtId="14" fontId="21" fillId="0" borderId="13" xfId="0" applyNumberFormat="1" applyFont="1" applyBorder="1"/>
    <xf numFmtId="0" fontId="0" fillId="0" borderId="14" xfId="0" applyBorder="1"/>
    <xf numFmtId="14" fontId="18" fillId="0" borderId="18" xfId="0" applyNumberFormat="1" applyFont="1" applyBorder="1" applyAlignment="1">
      <alignment horizontal="center" vertical="center"/>
    </xf>
    <xf numFmtId="14" fontId="18" fillId="0" borderId="19" xfId="0" applyNumberFormat="1" applyFont="1" applyBorder="1" applyAlignment="1" applyProtection="1">
      <alignment horizontal="center" vertical="center"/>
      <protection locked="0"/>
    </xf>
    <xf numFmtId="14" fontId="18" fillId="0" borderId="18" xfId="0" applyNumberFormat="1" applyFont="1" applyBorder="1" applyAlignment="1" applyProtection="1">
      <alignment horizontal="center" vertical="center"/>
      <protection locked="0"/>
    </xf>
    <xf numFmtId="14" fontId="18" fillId="0" borderId="20" xfId="0" applyNumberFormat="1" applyFont="1" applyBorder="1" applyAlignment="1" applyProtection="1">
      <alignment horizontal="center" vertical="center"/>
      <protection locked="0"/>
    </xf>
    <xf numFmtId="14" fontId="18" fillId="0" borderId="21" xfId="0" applyNumberFormat="1" applyFont="1" applyBorder="1" applyAlignment="1">
      <alignment horizontal="center" vertical="center"/>
    </xf>
    <xf numFmtId="14" fontId="18" fillId="0" borderId="22" xfId="0" applyNumberFormat="1" applyFont="1" applyBorder="1" applyAlignment="1">
      <alignment horizontal="center" vertical="center"/>
    </xf>
    <xf numFmtId="14" fontId="18" fillId="0" borderId="23" xfId="0" applyNumberFormat="1" applyFont="1" applyBorder="1" applyAlignment="1">
      <alignment horizontal="center" vertical="center"/>
    </xf>
    <xf numFmtId="14" fontId="18" fillId="0" borderId="24" xfId="0" applyNumberFormat="1" applyFont="1" applyBorder="1" applyAlignment="1">
      <alignment horizontal="center" vertical="center"/>
    </xf>
    <xf numFmtId="14" fontId="18" fillId="0" borderId="26" xfId="0" applyNumberFormat="1" applyFont="1" applyBorder="1" applyAlignment="1">
      <alignment horizontal="center" vertical="center"/>
    </xf>
    <xf numFmtId="14" fontId="19" fillId="0" borderId="9" xfId="0" applyNumberFormat="1" applyFont="1" applyBorder="1"/>
    <xf numFmtId="14" fontId="19" fillId="0" borderId="8" xfId="0" applyNumberFormat="1" applyFont="1" applyBorder="1"/>
    <xf numFmtId="14" fontId="19" fillId="0" borderId="10" xfId="0" applyNumberFormat="1" applyFont="1" applyBorder="1"/>
    <xf numFmtId="14" fontId="19" fillId="0" borderId="11" xfId="0" applyNumberFormat="1" applyFont="1" applyBorder="1"/>
    <xf numFmtId="14" fontId="19" fillId="0" borderId="0" xfId="0" applyNumberFormat="1" applyFont="1"/>
    <xf numFmtId="14" fontId="19" fillId="0" borderId="12" xfId="0" applyNumberFormat="1" applyFont="1" applyBorder="1"/>
    <xf numFmtId="14" fontId="20" fillId="0" borderId="12" xfId="0" applyNumberFormat="1" applyFont="1" applyBorder="1"/>
    <xf numFmtId="14" fontId="19" fillId="0" borderId="13" xfId="0" applyNumberFormat="1" applyFont="1" applyBorder="1"/>
    <xf numFmtId="14" fontId="19" fillId="0" borderId="25" xfId="0" applyNumberFormat="1" applyFont="1" applyBorder="1"/>
    <xf numFmtId="0" fontId="19" fillId="0" borderId="14" xfId="0" applyFont="1" applyBorder="1"/>
    <xf numFmtId="0" fontId="18" fillId="0" borderId="17" xfId="0" applyFont="1" applyBorder="1" applyAlignment="1">
      <alignment horizontal="center" vertical="center"/>
    </xf>
    <xf numFmtId="14" fontId="18" fillId="0" borderId="12" xfId="0" applyNumberFormat="1" applyFont="1" applyBorder="1" applyAlignment="1">
      <alignment horizontal="center" vertical="center" wrapText="1"/>
    </xf>
    <xf numFmtId="14" fontId="18" fillId="0" borderId="19" xfId="0" applyNumberFormat="1" applyFont="1" applyBorder="1" applyAlignment="1">
      <alignment horizontal="center" vertical="center" wrapText="1"/>
    </xf>
    <xf numFmtId="14" fontId="18" fillId="0" borderId="14" xfId="0" applyNumberFormat="1" applyFont="1" applyBorder="1" applyAlignment="1">
      <alignment horizontal="center" vertical="center" wrapText="1"/>
    </xf>
    <xf numFmtId="0" fontId="17" fillId="0" borderId="11" xfId="0" applyFont="1" applyBorder="1"/>
    <xf numFmtId="3" fontId="1" fillId="3" borderId="0" xfId="0" applyNumberFormat="1" applyFont="1" applyFill="1" applyProtection="1">
      <protection locked="0"/>
    </xf>
    <xf numFmtId="0" fontId="3" fillId="3" borderId="0" xfId="0" applyFont="1" applyFill="1" applyAlignment="1" applyProtection="1">
      <alignment horizontal="center"/>
      <protection locked="0"/>
    </xf>
    <xf numFmtId="3" fontId="5" fillId="3" borderId="0" xfId="0" applyNumberFormat="1" applyFont="1" applyFill="1" applyAlignment="1">
      <alignment horizontal="right" vertical="center" indent="1"/>
    </xf>
    <xf numFmtId="3" fontId="7" fillId="3" borderId="0" xfId="0" applyNumberFormat="1" applyFont="1" applyFill="1" applyAlignment="1">
      <alignment horizontal="right" indent="1"/>
    </xf>
    <xf numFmtId="0" fontId="2" fillId="3" borderId="2" xfId="0" applyFont="1" applyFill="1" applyBorder="1" applyAlignment="1">
      <alignment horizontal="center" vertical="center" wrapText="1"/>
    </xf>
    <xf numFmtId="3" fontId="1" fillId="3" borderId="0" xfId="0" applyNumberFormat="1" applyFont="1" applyFill="1" applyAlignment="1" applyProtection="1">
      <alignment horizontal="center" vertical="center"/>
      <protection locked="0"/>
    </xf>
    <xf numFmtId="0" fontId="27" fillId="0" borderId="28" xfId="0" applyFont="1" applyBorder="1" applyProtection="1">
      <protection hidden="1"/>
    </xf>
    <xf numFmtId="166" fontId="28" fillId="0" borderId="29" xfId="0" applyNumberFormat="1" applyFont="1" applyBorder="1" applyProtection="1">
      <protection hidden="1"/>
    </xf>
    <xf numFmtId="0" fontId="0" fillId="0" borderId="0" xfId="0" applyProtection="1">
      <protection hidden="1"/>
    </xf>
    <xf numFmtId="0" fontId="30" fillId="0" borderId="0" xfId="0" applyFont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right" indent="1"/>
      <protection hidden="1"/>
    </xf>
    <xf numFmtId="167" fontId="0" fillId="0" borderId="0" xfId="0" applyNumberFormat="1" applyProtection="1">
      <protection hidden="1"/>
    </xf>
    <xf numFmtId="168" fontId="0" fillId="0" borderId="0" xfId="0" applyNumberFormat="1" applyProtection="1">
      <protection hidden="1"/>
    </xf>
    <xf numFmtId="0" fontId="0" fillId="0" borderId="0" xfId="0" applyAlignment="1" applyProtection="1">
      <alignment horizontal="left" indent="1"/>
      <protection hidden="1"/>
    </xf>
    <xf numFmtId="14" fontId="0" fillId="0" borderId="0" xfId="0" applyNumberFormat="1" applyProtection="1">
      <protection hidden="1"/>
    </xf>
    <xf numFmtId="0" fontId="29" fillId="0" borderId="0" xfId="0" applyFont="1" applyAlignment="1" applyProtection="1">
      <alignment horizontal="left" indent="1"/>
      <protection hidden="1"/>
    </xf>
    <xf numFmtId="0" fontId="0" fillId="3" borderId="0" xfId="0" applyFill="1"/>
    <xf numFmtId="0" fontId="27" fillId="0" borderId="30" xfId="0" applyFont="1" applyBorder="1" applyProtection="1">
      <protection hidden="1"/>
    </xf>
    <xf numFmtId="166" fontId="28" fillId="0" borderId="31" xfId="0" applyNumberFormat="1" applyFont="1" applyBorder="1" applyProtection="1">
      <protection hidden="1"/>
    </xf>
    <xf numFmtId="0" fontId="30" fillId="0" borderId="1" xfId="0" applyFont="1" applyBorder="1" applyAlignment="1" applyProtection="1">
      <alignment horizontal="center" vertical="center" wrapText="1"/>
      <protection hidden="1"/>
    </xf>
    <xf numFmtId="14" fontId="30" fillId="0" borderId="1" xfId="0" applyNumberFormat="1" applyFont="1" applyBorder="1" applyAlignment="1" applyProtection="1">
      <alignment horizontal="center" vertical="center" wrapText="1"/>
      <protection hidden="1"/>
    </xf>
    <xf numFmtId="167" fontId="30" fillId="0" borderId="1" xfId="0" applyNumberFormat="1" applyFont="1" applyBorder="1" applyAlignment="1" applyProtection="1">
      <alignment horizontal="center" vertical="center" wrapText="1"/>
      <protection hidden="1"/>
    </xf>
    <xf numFmtId="166" fontId="30" fillId="0" borderId="1" xfId="0" applyNumberFormat="1" applyFont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 indent="1"/>
      <protection locked="0"/>
    </xf>
    <xf numFmtId="165" fontId="0" fillId="0" borderId="0" xfId="0" applyNumberFormat="1" applyProtection="1">
      <protection locked="0"/>
    </xf>
    <xf numFmtId="167" fontId="0" fillId="0" borderId="0" xfId="0" applyNumberFormat="1" applyProtection="1">
      <protection locked="0"/>
    </xf>
    <xf numFmtId="49" fontId="29" fillId="0" borderId="0" xfId="0" applyNumberFormat="1" applyFont="1" applyAlignment="1" applyProtection="1">
      <alignment horizontal="left" indent="1"/>
      <protection locked="0"/>
    </xf>
    <xf numFmtId="0" fontId="9" fillId="0" borderId="0" xfId="0" applyFont="1"/>
    <xf numFmtId="0" fontId="9" fillId="3" borderId="0" xfId="0" applyFont="1" applyFill="1"/>
    <xf numFmtId="0" fontId="10" fillId="0" borderId="0" xfId="0" applyFont="1"/>
    <xf numFmtId="0" fontId="10" fillId="3" borderId="0" xfId="0" applyFont="1" applyFill="1"/>
    <xf numFmtId="14" fontId="13" fillId="0" borderId="0" xfId="0" applyNumberFormat="1" applyFont="1"/>
    <xf numFmtId="0" fontId="11" fillId="0" borderId="0" xfId="0" applyFont="1"/>
    <xf numFmtId="0" fontId="14" fillId="0" borderId="0" xfId="0" applyFont="1" applyAlignment="1">
      <alignment horizontal="left" indent="1"/>
    </xf>
    <xf numFmtId="4" fontId="24" fillId="3" borderId="0" xfId="0" applyNumberFormat="1" applyFont="1" applyFill="1" applyAlignment="1">
      <alignment vertical="center"/>
    </xf>
    <xf numFmtId="3" fontId="24" fillId="3" borderId="0" xfId="0" applyNumberFormat="1" applyFont="1" applyFill="1" applyAlignment="1">
      <alignment vertical="center"/>
    </xf>
    <xf numFmtId="14" fontId="6" fillId="2" borderId="0" xfId="0" applyNumberFormat="1" applyFont="1" applyFill="1"/>
    <xf numFmtId="14" fontId="6" fillId="3" borderId="0" xfId="0" applyNumberFormat="1" applyFont="1" applyFill="1"/>
    <xf numFmtId="0" fontId="6" fillId="2" borderId="0" xfId="0" applyFont="1" applyFill="1"/>
    <xf numFmtId="0" fontId="6" fillId="3" borderId="0" xfId="0" applyFont="1" applyFill="1"/>
    <xf numFmtId="0" fontId="15" fillId="0" borderId="0" xfId="0" applyFont="1" applyAlignment="1">
      <alignment vertical="center"/>
    </xf>
    <xf numFmtId="3" fontId="12" fillId="0" borderId="0" xfId="0" applyNumberFormat="1" applyFont="1" applyAlignment="1">
      <alignment horizontal="right" indent="1"/>
    </xf>
    <xf numFmtId="3" fontId="12" fillId="3" borderId="0" xfId="0" applyNumberFormat="1" applyFont="1" applyFill="1" applyAlignment="1">
      <alignment horizontal="right" indent="1"/>
    </xf>
    <xf numFmtId="0" fontId="12" fillId="0" borderId="0" xfId="0" applyFont="1" applyAlignment="1">
      <alignment horizontal="right" vertical="center" indent="1"/>
    </xf>
    <xf numFmtId="0" fontId="12" fillId="3" borderId="0" xfId="0" applyFont="1" applyFill="1" applyAlignment="1">
      <alignment horizontal="right" vertical="center" indent="1"/>
    </xf>
    <xf numFmtId="0" fontId="4" fillId="2" borderId="3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3" borderId="4" xfId="0" applyFont="1" applyFill="1" applyBorder="1" applyAlignment="1">
      <alignment horizontal="center" vertical="top" wrapText="1"/>
    </xf>
    <xf numFmtId="0" fontId="4" fillId="0" borderId="27" xfId="0" applyFont="1" applyBorder="1" applyAlignment="1">
      <alignment horizontal="center" vertical="top" wrapText="1"/>
    </xf>
    <xf numFmtId="0" fontId="4" fillId="0" borderId="27" xfId="0" applyFont="1" applyBorder="1" applyAlignment="1">
      <alignment horizontal="centerContinuous" vertical="top" wrapText="1"/>
    </xf>
    <xf numFmtId="0" fontId="4" fillId="2" borderId="27" xfId="0" applyFont="1" applyFill="1" applyBorder="1" applyAlignment="1">
      <alignment horizontal="center" vertical="top" wrapText="1"/>
    </xf>
    <xf numFmtId="0" fontId="1" fillId="0" borderId="0" xfId="0" applyFont="1"/>
    <xf numFmtId="0" fontId="0" fillId="0" borderId="0" xfId="0" applyAlignment="1">
      <alignment horizontal="right" vertical="center" indent="1"/>
    </xf>
    <xf numFmtId="0" fontId="0" fillId="3" borderId="0" xfId="0" applyFill="1" applyAlignment="1">
      <alignment horizontal="right" vertical="center" indent="1"/>
    </xf>
    <xf numFmtId="166" fontId="0" fillId="0" borderId="0" xfId="0" applyNumberFormat="1" applyAlignment="1">
      <alignment horizontal="right" vertical="center" indent="1"/>
    </xf>
    <xf numFmtId="166" fontId="0" fillId="0" borderId="0" xfId="0" applyNumberFormat="1"/>
    <xf numFmtId="0" fontId="9" fillId="0" borderId="0" xfId="0" applyFont="1" applyAlignment="1">
      <alignment horizontal="left"/>
    </xf>
    <xf numFmtId="0" fontId="8" fillId="0" borderId="0" xfId="0" applyFont="1" applyAlignment="1">
      <alignment horizontal="left" vertical="top"/>
    </xf>
    <xf numFmtId="0" fontId="16" fillId="0" borderId="0" xfId="0" applyFont="1" applyAlignment="1" applyProtection="1">
      <alignment horizontal="left"/>
      <protection locked="0"/>
    </xf>
    <xf numFmtId="0" fontId="26" fillId="0" borderId="0" xfId="0" applyFont="1" applyAlignment="1" applyProtection="1">
      <alignment horizontal="center" vertical="center"/>
      <protection hidden="1"/>
    </xf>
    <xf numFmtId="0" fontId="29" fillId="0" borderId="0" xfId="0" applyFont="1" applyAlignment="1" applyProtection="1">
      <alignment horizontal="center" vertical="center"/>
      <protection hidden="1"/>
    </xf>
    <xf numFmtId="0" fontId="5" fillId="2" borderId="0" xfId="0" applyFont="1" applyFill="1" applyAlignment="1">
      <alignment horizontal="center" vertical="center"/>
    </xf>
    <xf numFmtId="0" fontId="31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/>
    </xf>
    <xf numFmtId="14" fontId="23" fillId="0" borderId="0" xfId="0" applyNumberFormat="1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25" fillId="0" borderId="0" xfId="0" applyFont="1" applyAlignment="1">
      <alignment horizontal="center" vertical="center" wrapText="1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</cellXfs>
  <cellStyles count="1">
    <cellStyle name="Обычный" xfId="0" builtinId="0"/>
  </cellStyles>
  <dxfs count="68">
    <dxf>
      <numFmt numFmtId="0" formatCode="General"/>
      <protection locked="1" hidden="0"/>
    </dxf>
    <dxf>
      <numFmt numFmtId="166" formatCode="[h]:mm"/>
      <fill>
        <patternFill patternType="none">
          <fgColor indexed="64"/>
          <bgColor indexed="65"/>
        </patternFill>
      </fill>
      <protection locked="1" hidden="0"/>
    </dxf>
    <dxf>
      <numFmt numFmtId="0" formatCode="General"/>
      <fill>
        <patternFill patternType="none">
          <fgColor indexed="64"/>
          <bgColor auto="1"/>
        </patternFill>
      </fill>
      <protection locked="1" hidden="0"/>
    </dxf>
    <dxf>
      <numFmt numFmtId="166" formatCode="[h]:mm"/>
      <fill>
        <patternFill patternType="none">
          <fgColor indexed="64"/>
          <bgColor auto="1"/>
        </patternFill>
      </fill>
      <protection locked="1" hidden="0"/>
    </dxf>
    <dxf>
      <numFmt numFmtId="166" formatCode="[h]:mm"/>
      <fill>
        <patternFill patternType="none">
          <fgColor indexed="64"/>
          <bgColor auto="1"/>
        </patternFill>
      </fill>
      <protection locked="1" hidden="0"/>
    </dxf>
    <dxf>
      <fill>
        <patternFill>
          <fgColor indexed="64"/>
          <bgColor rgb="FFFF0000"/>
        </patternFill>
      </fill>
      <protection locked="1" hidden="0"/>
    </dxf>
    <dxf>
      <fill>
        <patternFill>
          <fgColor indexed="64"/>
          <bgColor rgb="FFFF0000"/>
        </patternFill>
      </fill>
      <protection locked="1" hidden="0"/>
    </dxf>
    <dxf>
      <numFmt numFmtId="0" formatCode="General"/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fill>
        <patternFill>
          <fgColor indexed="64"/>
          <bgColor rgb="FFFF0000"/>
        </patternFill>
      </fill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border outline="0">
        <top style="thin">
          <color indexed="64"/>
        </top>
      </border>
    </dxf>
    <dxf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Times New Roman"/>
        <scheme val="none"/>
      </font>
      <fill>
        <patternFill patternType="solid">
          <fgColor indexed="64"/>
          <bgColor theme="7"/>
        </patternFill>
      </fill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numFmt numFmtId="167" formatCode="h:mm;@"/>
      <fill>
        <patternFill patternType="none">
          <fgColor indexed="64"/>
          <bgColor indexed="65"/>
        </patternFill>
      </fill>
      <protection locked="1" hidden="1"/>
    </dxf>
    <dxf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1" justifyLastLine="0" shrinkToFit="0" readingOrder="0"/>
      <protection locked="1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  <protection locked="0" hidden="0"/>
    </dxf>
    <dxf>
      <numFmt numFmtId="167" formatCode="h:mm;@"/>
      <protection locked="0" hidden="0"/>
    </dxf>
    <dxf>
      <numFmt numFmtId="167" formatCode="h:mm;@"/>
      <protection locked="0" hidden="0"/>
    </dxf>
    <dxf>
      <numFmt numFmtId="165" formatCode="dd/mm/yy\ ddd"/>
      <protection locked="0" hidden="0"/>
    </dxf>
    <dxf>
      <alignment horizontal="left" vertical="bottom" textRotation="0" wrapText="0" indent="1" justifyLastLine="0" shrinkToFit="0" readingOrder="0"/>
      <protection locked="0" hidden="0"/>
    </dxf>
    <dxf>
      <border outline="0">
        <top style="dotted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  <color rgb="FFFF0000"/>
      </font>
    </dxf>
    <dxf>
      <fill>
        <patternFill>
          <bgColor theme="5" tint="0.39994506668294322"/>
        </patternFill>
      </fill>
    </dxf>
    <dxf>
      <font>
        <b/>
        <i/>
      </font>
      <fill>
        <patternFill>
          <bgColor rgb="FFF5FEB4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3" formatCode="#,##0"/>
      <fill>
        <patternFill patternType="none">
          <fgColor indexed="64"/>
          <bgColor rgb="FFFF000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3" formatCode="#,##0"/>
      <fill>
        <patternFill patternType="none">
          <fgColor indexed="64"/>
          <bgColor rgb="FFFF000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3" formatCode="#,##0"/>
      <fill>
        <patternFill patternType="none">
          <fgColor indexed="64"/>
          <bgColor rgb="FFFF000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dd/mm/yy\ d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fill>
        <patternFill patternType="none">
          <fgColor indexed="64"/>
          <bgColor auto="1"/>
        </patternFill>
      </fill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hidden="0"/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ont>
        <b/>
        <i val="0"/>
        <color rgb="FFFF0000"/>
      </font>
    </dxf>
    <dxf>
      <font>
        <color auto="1"/>
      </font>
      <fill>
        <patternFill>
          <bgColor theme="7" tint="0.79998168889431442"/>
        </patternFill>
      </fill>
    </dxf>
    <dxf>
      <fill>
        <patternFill>
          <bgColor theme="6" tint="0.3999450666829432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ill>
        <patternFill patternType="solid">
          <fgColor theme="6" tint="0.79998168889431442"/>
          <bgColor theme="6" tint="0.79998168889431442"/>
        </patternFill>
      </fill>
    </dxf>
    <dxf>
      <fill>
        <patternFill patternType="solid">
          <fgColor theme="6" tint="0.79998168889431442"/>
          <bgColor theme="6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 tint="-0.24994659260841701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Medium9">
    <tableStyle name="TableStyleMedium4 2" pivot="0" count="7" xr9:uid="{00000000-0011-0000-FFFF-FFFF00000000}">
      <tableStyleElement type="wholeTable" dxfId="67"/>
      <tableStyleElement type="headerRow" dxfId="66"/>
      <tableStyleElement type="totalRow" dxfId="65"/>
      <tableStyleElement type="firstColumn" dxfId="64"/>
      <tableStyleElement type="lastColumn" dxfId="63"/>
      <tableStyleElement type="firstRowStripe" dxfId="62"/>
      <tableStyleElement type="firstColumnStripe" dxfId="6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99060</xdr:colOff>
          <xdr:row>1</xdr:row>
          <xdr:rowOff>7620</xdr:rowOff>
        </xdr:from>
        <xdr:to>
          <xdr:col>14</xdr:col>
          <xdr:colOff>441960</xdr:colOff>
          <xdr:row>2</xdr:row>
          <xdr:rowOff>0</xdr:rowOff>
        </xdr:to>
        <xdr:sp macro="" textlink="">
          <xdr:nvSpPr>
            <xdr:cNvPr id="4099" name="Button 3" descr="Обновить список сотрудников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2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Обновить список сотрудников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Таблица1" displayName="Таблица1" ref="A7:M905" totalsRowShown="0" headerRowDxfId="54" dataDxfId="52" headerRowBorderDxfId="53" tableBorderDxfId="51">
  <autoFilter ref="A7:M905" xr:uid="{00000000-0009-0000-0100-000001000000}"/>
  <sortState xmlns:xlrd2="http://schemas.microsoft.com/office/spreadsheetml/2017/richdata2" ref="A8:N905">
    <sortCondition ref="A8:A905"/>
    <sortCondition ref="B8:B905"/>
    <sortCondition ref="C8:C905"/>
  </sortState>
  <tableColumns count="13">
    <tableColumn id="2" xr3:uid="{00000000-0010-0000-0000-000002000000}" name="Дата" dataDxfId="50"/>
    <tableColumn id="3" xr3:uid="{00000000-0010-0000-0000-000003000000}" name="Работник_x000a_ФИО" dataDxfId="49"/>
    <tableColumn id="4" xr3:uid="{00000000-0010-0000-0000-000004000000}" name="Подразделение (код)" dataDxfId="48"/>
    <tableColumn id="5" xr3:uid="{00000000-0010-0000-0000-000005000000}" name="Явка,_x000a_ дней" dataDxfId="47"/>
    <tableColumn id="6" xr3:uid="{00000000-0010-0000-0000-000006000000}" name="Явка,_x000a_ часов" dataDxfId="46"/>
    <tableColumn id="7" xr3:uid="{00000000-0010-0000-0000-000007000000}" name="О,_x000a_ дней" dataDxfId="45"/>
    <tableColumn id="8" xr3:uid="{00000000-0010-0000-0000-000008000000}" name="А, _x000a_дней" dataDxfId="44"/>
    <tableColumn id="9" xr3:uid="{00000000-0010-0000-0000-000009000000}" name="ОР, _x000a_дней" dataDxfId="43"/>
    <tableColumn id="10" xr3:uid="{00000000-0010-0000-0000-00000A000000}" name="ОБР,_x000a_ дней" dataDxfId="42"/>
    <tableColumn id="11" xr3:uid="{00000000-0010-0000-0000-00000B000000}" name="БЛ,_x000a_ дней" dataDxfId="41"/>
    <tableColumn id="1" xr3:uid="{00000000-0010-0000-0000-000001000000}" name="Д,_x000a_ дней" dataDxfId="40"/>
    <tableColumn id="12" xr3:uid="{00000000-0010-0000-0000-00000C000000}" name="ОТ, _x000a_дней" dataDxfId="39"/>
    <tableColumn id="13" xr3:uid="{00000000-0010-0000-0000-00000D000000}" name="ОТО, _x000a_дней" dataDxfId="38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Таблица5" displayName="Таблица5" ref="A3:G53" totalsRowShown="0" headerRowDxfId="31" headerRowBorderDxfId="30" tableBorderDxfId="29">
  <autoFilter ref="A3:G53" xr:uid="{00000000-0009-0000-0100-000005000000}"/>
  <tableColumns count="7">
    <tableColumn id="1" xr3:uid="{00000000-0010-0000-0100-000001000000}" name="ФИО" dataDxfId="28"/>
    <tableColumn id="2" xr3:uid="{00000000-0010-0000-0100-000002000000}" name="Дата" dataDxfId="27"/>
    <tableColumn id="3" xr3:uid="{00000000-0010-0000-0100-000003000000}" name="Время_x000a_  с" dataDxfId="26"/>
    <tableColumn id="4" xr3:uid="{00000000-0010-0000-0100-000004000000}" name="Время_x000a_ по" dataDxfId="25"/>
    <tableColumn id="5" xr3:uid="{00000000-0010-0000-0100-000005000000}" name="Описание, причина" dataDxfId="24"/>
    <tableColumn id="6" xr3:uid="{00000000-0010-0000-0100-000006000000}" name="Данные _x000a_к учету" dataDxfId="23">
      <calculatedColumnFormula>IF(IFERROR(FIND("тгул",E4,1),0),IF(AND(C4=0.333333333333333,D4=0.708333333333333),"Отгул, полный день","Отгул, часть дня"),IF(E4="","","Переработка"))</calculatedColumnFormula>
    </tableColumn>
    <tableColumn id="7" xr3:uid="{00000000-0010-0000-0100-000007000000}" name="Время" dataDxfId="22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Таблица2" displayName="Таблица2" ref="A9:P201" totalsRowShown="0" headerRowDxfId="19" dataDxfId="17" headerRowBorderDxfId="18" tableBorderDxfId="16">
  <autoFilter ref="A9:P201" xr:uid="{00000000-0009-0000-0100-000002000000}"/>
  <tableColumns count="16">
    <tableColumn id="1" xr3:uid="{00000000-0010-0000-0200-000001000000}" name="Работник_x000a_ФИО" dataDxfId="15">
      <calculatedColumnFormula>IF(TEMP!A1="","",TEMP!A1)</calculatedColumnFormula>
    </tableColumn>
    <tableColumn id="2" xr3:uid="{00000000-0010-0000-0200-000002000000}" name="Явка, дней" dataDxfId="14">
      <calculatedColumnFormula>IF(A10&lt;&gt;"",SUMIFS('Табель '!$D$8:$D$905,'Табель '!$B$8:$B$905,A10,'Табель '!$A$8:$A$905,$C$6,'Табель '!$A$8:$A$905,$D$6),"")</calculatedColumnFormula>
    </tableColumn>
    <tableColumn id="3" xr3:uid="{00000000-0010-0000-0200-000003000000}" name="Явка, часов" dataDxfId="13">
      <calculatedColumnFormula>IF(A10&lt;&gt;"",SUMIFS('Табель '!E$8:E$905,'Табель '!$B$8:$B$905,A10,'Табель '!$A$8:$A$905,$C$6,'Табель '!$A$8:$A$905,$D$6),"")</calculatedColumnFormula>
    </tableColumn>
    <tableColumn id="4" xr3:uid="{00000000-0010-0000-0200-000004000000}" name="О, дней" dataDxfId="12">
      <calculatedColumnFormula>IF(A10&lt;&gt;"",SUMIFS('Табель '!F$8:F$905,'Табель '!$B$8:$B$905,A10,'Табель '!$A$8:$A$905,$C$6,'Табель '!$A$8:$A$905,$D$6),"")</calculatedColumnFormula>
    </tableColumn>
    <tableColumn id="5" xr3:uid="{00000000-0010-0000-0200-000005000000}" name="А, дней" dataDxfId="11">
      <calculatedColumnFormula>IF(A10&lt;&gt;"",SUMIFS('Табель '!G$8:G$905,'Табель '!$B$8:$B$905,A10,'Табель '!$A$8:$A$905,$C$6,'Табель '!$A$8:$A$905,$D$6),"")</calculatedColumnFormula>
    </tableColumn>
    <tableColumn id="6" xr3:uid="{00000000-0010-0000-0200-000006000000}" name="ОР, дней" dataDxfId="10">
      <calculatedColumnFormula>IF(A10&lt;&gt;"",SUMIFS('Табель '!H$8:H$905,'Табель '!$B$8:$B$905,A10,'Табель '!$A$8:$A$905,$C$6,'Табель '!$A$8:$A$905,$D$6),"")</calculatedColumnFormula>
    </tableColumn>
    <tableColumn id="7" xr3:uid="{00000000-0010-0000-0200-000007000000}" name="ОБР, дней" dataDxfId="9">
      <calculatedColumnFormula>IF(A10&lt;&gt;"",SUMIFS('Табель '!I$8:I$905,'Табель '!$B$8:$B$905,A10,'Табель '!$A$8:$A$905,$C$6,'Табель '!$A$8:$A$905,$D$6),"")</calculatedColumnFormula>
    </tableColumn>
    <tableColumn id="8" xr3:uid="{00000000-0010-0000-0200-000008000000}" name="БЛ, дней" dataDxfId="8">
      <calculatedColumnFormula>IF(A10&lt;&gt;"",SUMIFS('Табель '!J$8:J$905,'Табель '!$B$8:$B$905,A10,'Табель '!$A$8:$A$905,$C$6,'Табель '!$A$8:$A$905,$D$6),"")</calculatedColumnFormula>
    </tableColumn>
    <tableColumn id="12" xr3:uid="{00000000-0010-0000-0200-00000C000000}" name="Д, дней" dataDxfId="7">
      <calculatedColumnFormula>IF(A10&lt;&gt;"",SUMIFS('Табель '!K$8:K$905,'Табель '!$B$8:$B$905,A10,'Табель '!$A$8:$A$905,$C$6,'Табель '!$A$8:$A$905,$D$6),"")</calculatedColumnFormula>
    </tableColumn>
    <tableColumn id="9" xr3:uid="{00000000-0010-0000-0200-000009000000}" name="ОТ, дней" dataDxfId="6">
      <calculatedColumnFormula>IF(A10&lt;&gt;"",SUMIFS('Табель '!L$8:L$905,'Табель '!$B$8:$B$905,A10,'Табель '!$A$8:$A$905,$C$6,'Табель '!$A$8:$A$905,$D$6),"")</calculatedColumnFormula>
    </tableColumn>
    <tableColumn id="10" xr3:uid="{00000000-0010-0000-0200-00000A000000}" name="ОТО, дней" dataDxfId="5">
      <calculatedColumnFormula>IF(A10&lt;&gt;"",SUMIFS('Табель '!M$8:M$905,'Табель '!$B$8:$B$905,A10,'Табель '!$A$8:$A$905,$C$6,'Табель '!$A$8:$A$905,$D$6),"")</calculatedColumnFormula>
    </tableColumn>
    <tableColumn id="16" xr3:uid="{00000000-0010-0000-0200-000010000000}" name="Переработка" dataDxfId="4">
      <calculatedColumnFormula>IF(A10&lt;&gt;"",ROUND(IF(ISBLANK(A10)= FALSE,SUMIFS(УчетОтгулов!$G$4:$G$9051,УчетОтгулов!$A$4:$A$9051,A10,УчетОтгулов!$F$4:$F$9051,$L$9),""),6),"")</calculatedColumnFormula>
    </tableColumn>
    <tableColumn id="15" xr3:uid="{00000000-0010-0000-0200-00000F000000}" name="Отгулено" dataDxfId="3">
      <calculatedColumnFormula>IF(A10&lt;&gt;"",ROUND(IF(A10&lt;&gt;"",SUMIFS(УчетОтгулов!$G$4:$G$9051,УчетОтгулов!$A$4:$A$9051,A10,УчетОтгулов!$F$4:$F$9051,"*Д*"),""),6),"")</calculatedColumnFormula>
    </tableColumn>
    <tableColumn id="14" xr3:uid="{00000000-0010-0000-0200-00000E000000}" name="На текущий момент" dataDxfId="2">
      <calculatedColumnFormula>IF(A10&lt;&gt;"",IF(L10-M10=0,"Часов нет",IF(L10-M10&gt;0,"Отгулы есть","Отгулов нет, долг")),"")</calculatedColumnFormula>
    </tableColumn>
    <tableColumn id="17" xr3:uid="{00000000-0010-0000-0200-000011000000}" name="Всего часов" dataDxfId="1">
      <calculatedColumnFormula>IF(A10&lt;&gt;"",ABS(L10-M10),"")</calculatedColumnFormula>
    </tableColumn>
    <tableColumn id="11" xr3:uid="{00000000-0010-0000-0200-00000B000000}" name="Столбец1" dataDxfId="0">
      <calculatedColumnFormula>SUM(Таблица2[[#This Row],[Явка, дней]:[ОТО, дней]])</calculatedColumnFormula>
    </tableColumn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3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theme="7"/>
  </sheetPr>
  <dimension ref="A1:N905"/>
  <sheetViews>
    <sheetView view="pageBreakPreview" zoomScale="110" zoomScaleNormal="100" zoomScaleSheetLayoutView="110" workbookViewId="0">
      <pane ySplit="7" topLeftCell="A8" activePane="bottomLeft" state="frozen"/>
      <selection pane="bottomLeft" activeCell="B8" sqref="B8:B19985"/>
    </sheetView>
  </sheetViews>
  <sheetFormatPr defaultColWidth="9.109375" defaultRowHeight="14.4" x14ac:dyDescent="0.3"/>
  <cols>
    <col min="1" max="1" width="14.88671875" customWidth="1"/>
    <col min="2" max="2" width="34.5546875" style="10" customWidth="1"/>
    <col min="3" max="3" width="13.5546875" style="13" customWidth="1"/>
    <col min="4" max="4" width="8.44140625" style="14" customWidth="1"/>
    <col min="5" max="5" width="8.44140625" style="56" customWidth="1"/>
    <col min="6" max="11" width="7.5546875" style="15" customWidth="1"/>
    <col min="12" max="13" width="7.5546875" style="56" customWidth="1"/>
    <col min="14" max="14" width="9.88671875" style="16" customWidth="1"/>
  </cols>
  <sheetData>
    <row r="1" spans="1:14" ht="19.5" customHeight="1" x14ac:dyDescent="0.3">
      <c r="A1" s="113" t="e">
        <f>CONCATENATE("Версия шаблона №   ",#REF!,"      от ",#REF!)</f>
        <v>#REF!</v>
      </c>
      <c r="B1" s="113"/>
      <c r="C1" s="113"/>
      <c r="D1" s="113"/>
    </row>
    <row r="2" spans="1:14" ht="20.399999999999999" x14ac:dyDescent="0.35">
      <c r="A2" s="112"/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</row>
    <row r="3" spans="1:14" ht="18" x14ac:dyDescent="0.35">
      <c r="A3" s="114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</row>
    <row r="4" spans="1:14" x14ac:dyDescent="0.3">
      <c r="A4" s="1"/>
      <c r="B4" s="2"/>
      <c r="C4" s="2"/>
      <c r="D4" s="2"/>
      <c r="E4" s="57"/>
      <c r="F4" s="2"/>
      <c r="G4" s="2"/>
      <c r="H4" s="2"/>
      <c r="I4" s="2"/>
      <c r="J4" s="2"/>
      <c r="K4" s="2"/>
      <c r="L4" s="57"/>
      <c r="M4" s="57"/>
      <c r="N4"/>
    </row>
    <row r="5" spans="1:14" x14ac:dyDescent="0.3">
      <c r="A5" s="3"/>
      <c r="B5" s="4" t="s">
        <v>2</v>
      </c>
      <c r="C5" s="5"/>
      <c r="D5" s="6">
        <f>SUM(Таблица1[Явка,
 дней])</f>
        <v>341</v>
      </c>
      <c r="E5" s="58">
        <f>SUM(Таблица1[Явка,
 часов])</f>
        <v>2728</v>
      </c>
      <c r="F5" s="6">
        <f>SUM(Таблица1[О,
 дней])</f>
        <v>32</v>
      </c>
      <c r="G5" s="6">
        <f>SUM(Таблица1[А, 
дней])</f>
        <v>0</v>
      </c>
      <c r="H5" s="6">
        <f>SUM(Таблица1[ОР, 
дней])</f>
        <v>0</v>
      </c>
      <c r="I5" s="6">
        <f>SUM(Таблица1[ОБР,
 дней])</f>
        <v>0</v>
      </c>
      <c r="J5" s="6">
        <f>SUM(Таблица1[БЛ,
 дней])</f>
        <v>147</v>
      </c>
      <c r="K5" s="6">
        <f>SUM(Таблица1[Д,
 дней])</f>
        <v>0</v>
      </c>
      <c r="L5" s="58">
        <f>SUM(Таблица1[ОТ, 
дней])</f>
        <v>0</v>
      </c>
      <c r="M5" s="58">
        <f>SUM(Таблица1[ОТО, 
дней])</f>
        <v>0</v>
      </c>
      <c r="N5"/>
    </row>
    <row r="6" spans="1:14" x14ac:dyDescent="0.3">
      <c r="A6" s="3"/>
      <c r="B6" s="7" t="s">
        <v>3</v>
      </c>
      <c r="C6" s="9"/>
      <c r="D6" s="8">
        <f t="shared" ref="D6:J6" si="0">SUBTOTAL(9,D8:D905)</f>
        <v>341</v>
      </c>
      <c r="E6" s="59">
        <f t="shared" si="0"/>
        <v>2728</v>
      </c>
      <c r="F6" s="8">
        <f t="shared" si="0"/>
        <v>32</v>
      </c>
      <c r="G6" s="8">
        <f t="shared" si="0"/>
        <v>0</v>
      </c>
      <c r="H6" s="8">
        <f t="shared" si="0"/>
        <v>0</v>
      </c>
      <c r="I6" s="8">
        <f t="shared" si="0"/>
        <v>0</v>
      </c>
      <c r="J6" s="8">
        <f t="shared" si="0"/>
        <v>147</v>
      </c>
      <c r="K6" s="8"/>
      <c r="L6" s="59">
        <f>SUBTOTAL(9,L8:L905)</f>
        <v>0</v>
      </c>
      <c r="M6" s="59">
        <f>SUBTOTAL(9,M8:M905)</f>
        <v>0</v>
      </c>
      <c r="N6"/>
    </row>
    <row r="7" spans="1:14" ht="53.4" customHeight="1" x14ac:dyDescent="0.3">
      <c r="A7" s="11" t="s">
        <v>0</v>
      </c>
      <c r="B7" s="12" t="s">
        <v>4</v>
      </c>
      <c r="C7" s="12" t="s">
        <v>1</v>
      </c>
      <c r="D7" s="12" t="s">
        <v>10</v>
      </c>
      <c r="E7" s="60" t="s">
        <v>11</v>
      </c>
      <c r="F7" s="12" t="s">
        <v>19</v>
      </c>
      <c r="G7" s="12" t="s">
        <v>20</v>
      </c>
      <c r="H7" s="12" t="s">
        <v>21</v>
      </c>
      <c r="I7" s="12" t="s">
        <v>22</v>
      </c>
      <c r="J7" s="12" t="s">
        <v>23</v>
      </c>
      <c r="K7" s="12" t="s">
        <v>35</v>
      </c>
      <c r="L7" s="60" t="s">
        <v>24</v>
      </c>
      <c r="M7" s="60" t="s">
        <v>25</v>
      </c>
      <c r="N7"/>
    </row>
    <row r="8" spans="1:14" x14ac:dyDescent="0.3">
      <c r="A8" s="23">
        <v>46023</v>
      </c>
      <c r="B8" s="17" t="s">
        <v>61</v>
      </c>
      <c r="C8" s="14" t="s">
        <v>44</v>
      </c>
      <c r="D8" s="18"/>
      <c r="E8" s="61"/>
      <c r="F8" s="18"/>
      <c r="G8" s="18"/>
      <c r="H8" s="18"/>
      <c r="I8" s="18"/>
      <c r="J8" s="18"/>
      <c r="K8" s="18"/>
      <c r="L8" s="61"/>
      <c r="M8" s="61"/>
      <c r="N8"/>
    </row>
    <row r="9" spans="1:14" x14ac:dyDescent="0.3">
      <c r="A9" s="23">
        <v>46023</v>
      </c>
      <c r="B9" s="17" t="s">
        <v>62</v>
      </c>
      <c r="C9" s="14" t="s">
        <v>44</v>
      </c>
      <c r="D9" s="18"/>
      <c r="E9" s="61"/>
      <c r="F9" s="18"/>
      <c r="G9" s="18"/>
      <c r="H9" s="18"/>
      <c r="I9" s="18"/>
      <c r="J9" s="18"/>
      <c r="K9" s="18"/>
      <c r="L9" s="61"/>
      <c r="M9" s="61"/>
      <c r="N9"/>
    </row>
    <row r="10" spans="1:14" x14ac:dyDescent="0.3">
      <c r="A10" s="23">
        <v>46023</v>
      </c>
      <c r="B10" s="17"/>
      <c r="C10" s="14" t="s">
        <v>45</v>
      </c>
      <c r="D10" s="18"/>
      <c r="E10" s="61"/>
      <c r="F10" s="18"/>
      <c r="G10" s="18"/>
      <c r="H10" s="18"/>
      <c r="I10" s="18"/>
      <c r="J10" s="18"/>
      <c r="K10" s="18"/>
      <c r="L10" s="61"/>
      <c r="M10" s="61"/>
      <c r="N10"/>
    </row>
    <row r="11" spans="1:14" x14ac:dyDescent="0.3">
      <c r="A11" s="23">
        <v>46023</v>
      </c>
      <c r="B11" s="17" t="s">
        <v>60</v>
      </c>
      <c r="C11" s="14" t="s">
        <v>45</v>
      </c>
      <c r="D11" s="18"/>
      <c r="E11" s="61"/>
      <c r="F11" s="18"/>
      <c r="G11" s="18"/>
      <c r="H11" s="18"/>
      <c r="I11" s="18"/>
      <c r="J11" s="18"/>
      <c r="K11" s="18"/>
      <c r="L11" s="61"/>
      <c r="M11" s="61"/>
      <c r="N11"/>
    </row>
    <row r="12" spans="1:14" x14ac:dyDescent="0.3">
      <c r="A12" s="23">
        <v>46024</v>
      </c>
      <c r="B12" s="17" t="s">
        <v>63</v>
      </c>
      <c r="C12" s="14" t="s">
        <v>44</v>
      </c>
      <c r="D12" s="18"/>
      <c r="E12" s="61"/>
      <c r="F12" s="18"/>
      <c r="G12" s="18"/>
      <c r="H12" s="18"/>
      <c r="I12" s="18"/>
      <c r="J12" s="18"/>
      <c r="K12" s="18"/>
      <c r="L12" s="61"/>
      <c r="M12" s="61"/>
      <c r="N12"/>
    </row>
    <row r="13" spans="1:14" x14ac:dyDescent="0.3">
      <c r="A13" s="23">
        <v>46024</v>
      </c>
      <c r="B13" s="17" t="s">
        <v>64</v>
      </c>
      <c r="C13" s="14" t="s">
        <v>44</v>
      </c>
      <c r="D13" s="18"/>
      <c r="E13" s="61"/>
      <c r="F13" s="18"/>
      <c r="G13" s="18"/>
      <c r="H13" s="18"/>
      <c r="I13" s="18"/>
      <c r="J13" s="18"/>
      <c r="K13" s="18"/>
      <c r="L13" s="61"/>
      <c r="M13" s="61"/>
      <c r="N13"/>
    </row>
    <row r="14" spans="1:14" x14ac:dyDescent="0.3">
      <c r="A14" s="23">
        <v>46024</v>
      </c>
      <c r="B14" s="17" t="s">
        <v>62</v>
      </c>
      <c r="C14" s="14" t="s">
        <v>45</v>
      </c>
      <c r="D14" s="18"/>
      <c r="E14" s="61"/>
      <c r="F14" s="18"/>
      <c r="G14" s="18"/>
      <c r="H14" s="18"/>
      <c r="I14" s="18"/>
      <c r="J14" s="18"/>
      <c r="K14" s="18"/>
      <c r="L14" s="61"/>
      <c r="M14" s="61"/>
      <c r="N14"/>
    </row>
    <row r="15" spans="1:14" x14ac:dyDescent="0.3">
      <c r="A15" s="23">
        <v>46024</v>
      </c>
      <c r="B15" s="17" t="s">
        <v>65</v>
      </c>
      <c r="C15" s="14" t="s">
        <v>45</v>
      </c>
      <c r="D15" s="18"/>
      <c r="E15" s="61"/>
      <c r="F15" s="18"/>
      <c r="G15" s="18"/>
      <c r="H15" s="18"/>
      <c r="I15" s="18"/>
      <c r="J15" s="18"/>
      <c r="K15" s="18"/>
      <c r="L15" s="61"/>
      <c r="M15" s="61"/>
      <c r="N15"/>
    </row>
    <row r="16" spans="1:14" x14ac:dyDescent="0.3">
      <c r="A16" s="23">
        <v>46025</v>
      </c>
      <c r="B16" s="17" t="s">
        <v>63</v>
      </c>
      <c r="C16" s="14" t="s">
        <v>44</v>
      </c>
      <c r="D16" s="18"/>
      <c r="E16" s="61"/>
      <c r="F16" s="18"/>
      <c r="G16" s="18"/>
      <c r="H16" s="18"/>
      <c r="I16" s="18"/>
      <c r="J16" s="18"/>
      <c r="K16" s="18"/>
      <c r="L16" s="61"/>
      <c r="M16" s="61"/>
      <c r="N16"/>
    </row>
    <row r="17" spans="1:14" x14ac:dyDescent="0.3">
      <c r="A17" s="23">
        <v>46025</v>
      </c>
      <c r="B17" s="17" t="s">
        <v>64</v>
      </c>
      <c r="C17" s="14" t="s">
        <v>44</v>
      </c>
      <c r="D17" s="18"/>
      <c r="E17" s="61"/>
      <c r="F17" s="18"/>
      <c r="G17" s="18"/>
      <c r="H17" s="18"/>
      <c r="I17" s="18"/>
      <c r="J17" s="18"/>
      <c r="K17" s="18"/>
      <c r="L17" s="61"/>
      <c r="M17" s="61"/>
      <c r="N17"/>
    </row>
    <row r="18" spans="1:14" x14ac:dyDescent="0.3">
      <c r="A18" s="23">
        <v>46025</v>
      </c>
      <c r="B18" s="17" t="s">
        <v>62</v>
      </c>
      <c r="C18" s="14" t="s">
        <v>45</v>
      </c>
      <c r="D18" s="18"/>
      <c r="E18" s="61"/>
      <c r="F18" s="18"/>
      <c r="G18" s="18"/>
      <c r="H18" s="18"/>
      <c r="I18" s="18"/>
      <c r="J18" s="18"/>
      <c r="K18" s="18"/>
      <c r="L18" s="61"/>
      <c r="M18" s="61"/>
      <c r="N18"/>
    </row>
    <row r="19" spans="1:14" x14ac:dyDescent="0.3">
      <c r="A19" s="23">
        <v>46025</v>
      </c>
      <c r="B19" s="17" t="s">
        <v>60</v>
      </c>
      <c r="C19" s="14" t="s">
        <v>45</v>
      </c>
      <c r="D19" s="18"/>
      <c r="E19" s="61"/>
      <c r="F19" s="18"/>
      <c r="G19" s="18"/>
      <c r="H19" s="18"/>
      <c r="I19" s="18"/>
      <c r="J19" s="18"/>
      <c r="K19" s="18"/>
      <c r="L19" s="61"/>
      <c r="M19" s="61"/>
      <c r="N19"/>
    </row>
    <row r="20" spans="1:14" x14ac:dyDescent="0.3">
      <c r="A20" s="23">
        <v>46026</v>
      </c>
      <c r="B20" s="17" t="s">
        <v>63</v>
      </c>
      <c r="C20" s="14" t="s">
        <v>44</v>
      </c>
      <c r="D20" s="18"/>
      <c r="E20" s="61"/>
      <c r="F20" s="18"/>
      <c r="G20" s="18"/>
      <c r="H20" s="18"/>
      <c r="I20" s="18"/>
      <c r="J20" s="18"/>
      <c r="K20" s="18"/>
      <c r="L20" s="61"/>
      <c r="M20" s="61"/>
      <c r="N20"/>
    </row>
    <row r="21" spans="1:14" x14ac:dyDescent="0.3">
      <c r="A21" s="23">
        <v>46026</v>
      </c>
      <c r="B21" s="17" t="s">
        <v>64</v>
      </c>
      <c r="C21" s="14" t="s">
        <v>44</v>
      </c>
      <c r="D21" s="18"/>
      <c r="E21" s="61"/>
      <c r="F21" s="18"/>
      <c r="G21" s="18"/>
      <c r="H21" s="18"/>
      <c r="I21" s="18"/>
      <c r="J21" s="18"/>
      <c r="K21" s="18"/>
      <c r="L21" s="61"/>
      <c r="M21" s="61"/>
      <c r="N21"/>
    </row>
    <row r="22" spans="1:14" x14ac:dyDescent="0.3">
      <c r="A22" s="23">
        <v>46026</v>
      </c>
      <c r="B22" s="17" t="s">
        <v>62</v>
      </c>
      <c r="C22" s="14" t="s">
        <v>45</v>
      </c>
      <c r="D22" s="18"/>
      <c r="E22" s="61"/>
      <c r="F22" s="18"/>
      <c r="G22" s="18"/>
      <c r="H22" s="18"/>
      <c r="I22" s="18"/>
      <c r="J22" s="18"/>
      <c r="K22" s="18"/>
      <c r="L22" s="61"/>
      <c r="M22" s="61"/>
      <c r="N22"/>
    </row>
    <row r="23" spans="1:14" x14ac:dyDescent="0.3">
      <c r="A23" s="23">
        <v>46026</v>
      </c>
      <c r="B23" s="17" t="s">
        <v>60</v>
      </c>
      <c r="C23" s="14" t="s">
        <v>45</v>
      </c>
      <c r="D23" s="18"/>
      <c r="E23" s="61"/>
      <c r="F23" s="18"/>
      <c r="G23" s="18"/>
      <c r="H23" s="18"/>
      <c r="I23" s="18"/>
      <c r="J23" s="18"/>
      <c r="K23" s="18"/>
      <c r="L23" s="61"/>
      <c r="M23" s="61"/>
      <c r="N23"/>
    </row>
    <row r="24" spans="1:14" x14ac:dyDescent="0.3">
      <c r="A24" s="23">
        <v>46027</v>
      </c>
      <c r="B24" s="17" t="s">
        <v>63</v>
      </c>
      <c r="C24" s="14" t="s">
        <v>44</v>
      </c>
      <c r="D24" s="18"/>
      <c r="E24" s="61"/>
      <c r="F24" s="18"/>
      <c r="G24" s="18"/>
      <c r="H24" s="18"/>
      <c r="I24" s="18"/>
      <c r="J24" s="18"/>
      <c r="K24" s="18"/>
      <c r="L24" s="61"/>
      <c r="M24" s="61"/>
      <c r="N24"/>
    </row>
    <row r="25" spans="1:14" x14ac:dyDescent="0.3">
      <c r="A25" s="23">
        <v>46027</v>
      </c>
      <c r="B25" s="17" t="s">
        <v>64</v>
      </c>
      <c r="C25" s="14" t="s">
        <v>44</v>
      </c>
      <c r="D25" s="18"/>
      <c r="E25" s="61"/>
      <c r="F25" s="18"/>
      <c r="G25" s="18"/>
      <c r="H25" s="18"/>
      <c r="I25" s="18"/>
      <c r="J25" s="18"/>
      <c r="K25" s="18"/>
      <c r="L25" s="61"/>
      <c r="M25" s="61"/>
      <c r="N25"/>
    </row>
    <row r="26" spans="1:14" x14ac:dyDescent="0.3">
      <c r="A26" s="23">
        <v>46027</v>
      </c>
      <c r="B26" s="17" t="s">
        <v>62</v>
      </c>
      <c r="C26" s="14" t="s">
        <v>45</v>
      </c>
      <c r="D26" s="18"/>
      <c r="E26" s="61"/>
      <c r="F26" s="18"/>
      <c r="G26" s="18"/>
      <c r="H26" s="18"/>
      <c r="I26" s="18"/>
      <c r="J26" s="18"/>
      <c r="K26" s="18"/>
      <c r="L26" s="61"/>
      <c r="M26" s="61"/>
      <c r="N26"/>
    </row>
    <row r="27" spans="1:14" x14ac:dyDescent="0.3">
      <c r="A27" s="23">
        <v>46027</v>
      </c>
      <c r="B27" s="17" t="s">
        <v>60</v>
      </c>
      <c r="C27" s="14" t="s">
        <v>45</v>
      </c>
      <c r="D27" s="18"/>
      <c r="E27" s="61"/>
      <c r="F27" s="18"/>
      <c r="G27" s="18"/>
      <c r="H27" s="18"/>
      <c r="I27" s="18"/>
      <c r="J27" s="18"/>
      <c r="K27" s="18"/>
      <c r="L27" s="61"/>
      <c r="M27" s="61"/>
      <c r="N27"/>
    </row>
    <row r="28" spans="1:14" x14ac:dyDescent="0.3">
      <c r="A28" s="23">
        <v>46028</v>
      </c>
      <c r="B28" s="17" t="s">
        <v>63</v>
      </c>
      <c r="C28" s="14" t="s">
        <v>44</v>
      </c>
      <c r="D28" s="18"/>
      <c r="E28" s="61"/>
      <c r="F28" s="18"/>
      <c r="G28" s="18"/>
      <c r="H28" s="18"/>
      <c r="I28" s="18"/>
      <c r="J28" s="18"/>
      <c r="K28" s="18"/>
      <c r="L28" s="61"/>
      <c r="M28" s="61"/>
      <c r="N28"/>
    </row>
    <row r="29" spans="1:14" x14ac:dyDescent="0.3">
      <c r="A29" s="23">
        <v>46028</v>
      </c>
      <c r="B29" s="17" t="s">
        <v>64</v>
      </c>
      <c r="C29" s="14" t="s">
        <v>44</v>
      </c>
      <c r="D29" s="18"/>
      <c r="E29" s="61"/>
      <c r="F29" s="18"/>
      <c r="G29" s="18"/>
      <c r="H29" s="18"/>
      <c r="I29" s="18"/>
      <c r="J29" s="18"/>
      <c r="K29" s="18"/>
      <c r="L29" s="61"/>
      <c r="M29" s="61"/>
      <c r="N29"/>
    </row>
    <row r="30" spans="1:14" x14ac:dyDescent="0.3">
      <c r="A30" s="23">
        <v>46028</v>
      </c>
      <c r="B30" s="17" t="s">
        <v>62</v>
      </c>
      <c r="C30" s="14" t="s">
        <v>45</v>
      </c>
      <c r="D30" s="18"/>
      <c r="E30" s="61"/>
      <c r="F30" s="18"/>
      <c r="G30" s="18"/>
      <c r="H30" s="18"/>
      <c r="I30" s="18"/>
      <c r="J30" s="18"/>
      <c r="K30" s="18"/>
      <c r="L30" s="61"/>
      <c r="M30" s="61"/>
      <c r="N30"/>
    </row>
    <row r="31" spans="1:14" x14ac:dyDescent="0.3">
      <c r="A31" s="23">
        <v>46028</v>
      </c>
      <c r="B31" s="17" t="s">
        <v>60</v>
      </c>
      <c r="C31" s="14" t="s">
        <v>45</v>
      </c>
      <c r="D31" s="18"/>
      <c r="E31" s="61"/>
      <c r="F31" s="18"/>
      <c r="G31" s="18"/>
      <c r="H31" s="18"/>
      <c r="I31" s="18"/>
      <c r="J31" s="18"/>
      <c r="K31" s="18"/>
      <c r="L31" s="61"/>
      <c r="M31" s="61"/>
      <c r="N31"/>
    </row>
    <row r="32" spans="1:14" x14ac:dyDescent="0.3">
      <c r="A32" s="23">
        <v>46029</v>
      </c>
      <c r="B32" s="17" t="s">
        <v>63</v>
      </c>
      <c r="C32" s="14" t="s">
        <v>44</v>
      </c>
      <c r="D32" s="18"/>
      <c r="E32" s="61"/>
      <c r="F32" s="18"/>
      <c r="G32" s="18"/>
      <c r="H32" s="18"/>
      <c r="I32" s="18"/>
      <c r="J32" s="18"/>
      <c r="K32" s="18"/>
      <c r="L32" s="61"/>
      <c r="M32" s="61"/>
      <c r="N32"/>
    </row>
    <row r="33" spans="1:14" x14ac:dyDescent="0.3">
      <c r="A33" s="23">
        <v>46029</v>
      </c>
      <c r="B33" s="17" t="s">
        <v>64</v>
      </c>
      <c r="C33" s="14" t="s">
        <v>44</v>
      </c>
      <c r="D33" s="18"/>
      <c r="E33" s="61"/>
      <c r="F33" s="18"/>
      <c r="G33" s="18"/>
      <c r="H33" s="18"/>
      <c r="I33" s="18"/>
      <c r="J33" s="18"/>
      <c r="K33" s="18"/>
      <c r="L33" s="61"/>
      <c r="M33" s="61"/>
      <c r="N33"/>
    </row>
    <row r="34" spans="1:14" x14ac:dyDescent="0.3">
      <c r="A34" s="23">
        <v>46029</v>
      </c>
      <c r="B34" s="17" t="s">
        <v>62</v>
      </c>
      <c r="C34" s="14" t="s">
        <v>45</v>
      </c>
      <c r="D34" s="18"/>
      <c r="E34" s="61"/>
      <c r="F34" s="18"/>
      <c r="G34" s="18"/>
      <c r="H34" s="18"/>
      <c r="I34" s="18"/>
      <c r="J34" s="18"/>
      <c r="K34" s="18"/>
      <c r="L34" s="61"/>
      <c r="M34" s="61"/>
      <c r="N34"/>
    </row>
    <row r="35" spans="1:14" x14ac:dyDescent="0.3">
      <c r="A35" s="23">
        <v>46029</v>
      </c>
      <c r="B35" s="17" t="s">
        <v>60</v>
      </c>
      <c r="C35" s="14" t="s">
        <v>45</v>
      </c>
      <c r="D35" s="18"/>
      <c r="E35" s="61"/>
      <c r="F35" s="18"/>
      <c r="G35" s="18"/>
      <c r="H35" s="18"/>
      <c r="I35" s="18"/>
      <c r="J35" s="18"/>
      <c r="K35" s="18"/>
      <c r="L35" s="61"/>
      <c r="M35" s="61"/>
      <c r="N35"/>
    </row>
    <row r="36" spans="1:14" x14ac:dyDescent="0.3">
      <c r="A36" s="23">
        <v>46030</v>
      </c>
      <c r="B36" s="17" t="s">
        <v>63</v>
      </c>
      <c r="C36" s="14" t="s">
        <v>44</v>
      </c>
      <c r="D36" s="18"/>
      <c r="E36" s="61"/>
      <c r="F36" s="18"/>
      <c r="G36" s="18"/>
      <c r="H36" s="18"/>
      <c r="I36" s="18"/>
      <c r="J36" s="18"/>
      <c r="K36" s="18"/>
      <c r="L36" s="61"/>
      <c r="M36" s="61"/>
      <c r="N36"/>
    </row>
    <row r="37" spans="1:14" x14ac:dyDescent="0.3">
      <c r="A37" s="23">
        <v>46030</v>
      </c>
      <c r="B37" s="17" t="s">
        <v>64</v>
      </c>
      <c r="C37" s="14" t="s">
        <v>44</v>
      </c>
      <c r="D37" s="18"/>
      <c r="E37" s="61"/>
      <c r="F37" s="18"/>
      <c r="G37" s="18"/>
      <c r="H37" s="18"/>
      <c r="I37" s="18"/>
      <c r="J37" s="18"/>
      <c r="K37" s="18"/>
      <c r="L37" s="61"/>
      <c r="M37" s="61"/>
      <c r="N37"/>
    </row>
    <row r="38" spans="1:14" x14ac:dyDescent="0.3">
      <c r="A38" s="23">
        <v>46030</v>
      </c>
      <c r="B38" s="17" t="s">
        <v>62</v>
      </c>
      <c r="C38" s="14" t="s">
        <v>45</v>
      </c>
      <c r="D38" s="18"/>
      <c r="E38" s="61"/>
      <c r="F38" s="18"/>
      <c r="G38" s="18"/>
      <c r="H38" s="18"/>
      <c r="I38" s="18"/>
      <c r="J38" s="18"/>
      <c r="K38" s="18"/>
      <c r="L38" s="61"/>
      <c r="M38" s="61"/>
      <c r="N38"/>
    </row>
    <row r="39" spans="1:14" x14ac:dyDescent="0.3">
      <c r="A39" s="23">
        <v>46030</v>
      </c>
      <c r="B39" s="17" t="s">
        <v>60</v>
      </c>
      <c r="C39" s="14" t="s">
        <v>45</v>
      </c>
      <c r="D39" s="18"/>
      <c r="E39" s="61"/>
      <c r="F39" s="18"/>
      <c r="G39" s="18"/>
      <c r="H39" s="18"/>
      <c r="I39" s="18"/>
      <c r="J39" s="18"/>
      <c r="K39" s="18"/>
      <c r="L39" s="61"/>
      <c r="M39" s="61"/>
      <c r="N39"/>
    </row>
    <row r="40" spans="1:14" x14ac:dyDescent="0.3">
      <c r="A40" s="23">
        <v>46031</v>
      </c>
      <c r="B40" s="17" t="s">
        <v>63</v>
      </c>
      <c r="C40" s="14" t="s">
        <v>44</v>
      </c>
      <c r="D40" s="18"/>
      <c r="E40" s="61"/>
      <c r="F40" s="18"/>
      <c r="G40" s="18"/>
      <c r="H40" s="18"/>
      <c r="I40" s="18"/>
      <c r="J40" s="18"/>
      <c r="K40" s="18"/>
      <c r="L40" s="61"/>
      <c r="M40" s="61"/>
      <c r="N40"/>
    </row>
    <row r="41" spans="1:14" x14ac:dyDescent="0.3">
      <c r="A41" s="23">
        <v>46031</v>
      </c>
      <c r="B41" s="17" t="s">
        <v>64</v>
      </c>
      <c r="C41" s="14" t="s">
        <v>44</v>
      </c>
      <c r="D41" s="18"/>
      <c r="E41" s="61"/>
      <c r="F41" s="18"/>
      <c r="G41" s="18"/>
      <c r="H41" s="18"/>
      <c r="I41" s="18"/>
      <c r="J41" s="18"/>
      <c r="K41" s="18"/>
      <c r="L41" s="61"/>
      <c r="M41" s="61"/>
      <c r="N41"/>
    </row>
    <row r="42" spans="1:14" x14ac:dyDescent="0.3">
      <c r="A42" s="23">
        <v>46031</v>
      </c>
      <c r="B42" s="17" t="s">
        <v>62</v>
      </c>
      <c r="C42" s="14" t="s">
        <v>45</v>
      </c>
      <c r="D42" s="18"/>
      <c r="E42" s="61"/>
      <c r="F42" s="18"/>
      <c r="G42" s="18"/>
      <c r="H42" s="18"/>
      <c r="I42" s="18"/>
      <c r="J42" s="18"/>
      <c r="K42" s="18"/>
      <c r="L42" s="61"/>
      <c r="M42" s="61"/>
      <c r="N42"/>
    </row>
    <row r="43" spans="1:14" x14ac:dyDescent="0.3">
      <c r="A43" s="23">
        <v>46031</v>
      </c>
      <c r="B43" s="17" t="s">
        <v>60</v>
      </c>
      <c r="C43" s="14" t="s">
        <v>45</v>
      </c>
      <c r="D43" s="18"/>
      <c r="E43" s="61"/>
      <c r="F43" s="18"/>
      <c r="G43" s="18"/>
      <c r="H43" s="18"/>
      <c r="I43" s="18"/>
      <c r="J43" s="18"/>
      <c r="K43" s="18"/>
      <c r="L43" s="61"/>
      <c r="M43" s="61"/>
      <c r="N43"/>
    </row>
    <row r="44" spans="1:14" x14ac:dyDescent="0.3">
      <c r="A44" s="23">
        <v>46032</v>
      </c>
      <c r="B44" s="17" t="s">
        <v>63</v>
      </c>
      <c r="C44" s="14" t="s">
        <v>44</v>
      </c>
      <c r="D44" s="18"/>
      <c r="E44" s="61"/>
      <c r="F44" s="18"/>
      <c r="G44" s="18"/>
      <c r="H44" s="18"/>
      <c r="I44" s="18"/>
      <c r="J44" s="18"/>
      <c r="K44" s="18"/>
      <c r="L44" s="61"/>
      <c r="M44" s="61"/>
      <c r="N44"/>
    </row>
    <row r="45" spans="1:14" x14ac:dyDescent="0.3">
      <c r="A45" s="23">
        <v>46032</v>
      </c>
      <c r="B45" s="17" t="s">
        <v>64</v>
      </c>
      <c r="C45" s="14" t="s">
        <v>44</v>
      </c>
      <c r="D45" s="18"/>
      <c r="E45" s="61"/>
      <c r="F45" s="18"/>
      <c r="G45" s="18"/>
      <c r="H45" s="18"/>
      <c r="I45" s="18"/>
      <c r="J45" s="18">
        <v>1</v>
      </c>
      <c r="K45" s="18"/>
      <c r="L45" s="61"/>
      <c r="M45" s="61"/>
      <c r="N45"/>
    </row>
    <row r="46" spans="1:14" x14ac:dyDescent="0.3">
      <c r="A46" s="23">
        <v>46032</v>
      </c>
      <c r="B46" s="17" t="s">
        <v>62</v>
      </c>
      <c r="C46" s="14" t="s">
        <v>45</v>
      </c>
      <c r="D46" s="18"/>
      <c r="E46" s="61"/>
      <c r="F46" s="18"/>
      <c r="G46" s="18"/>
      <c r="H46" s="18"/>
      <c r="I46" s="18"/>
      <c r="J46" s="18"/>
      <c r="K46" s="18"/>
      <c r="L46" s="61"/>
      <c r="M46" s="61"/>
      <c r="N46"/>
    </row>
    <row r="47" spans="1:14" x14ac:dyDescent="0.3">
      <c r="A47" s="23">
        <v>46032</v>
      </c>
      <c r="B47" s="17" t="s">
        <v>60</v>
      </c>
      <c r="C47" s="14" t="s">
        <v>45</v>
      </c>
      <c r="D47" s="18"/>
      <c r="E47" s="61"/>
      <c r="F47" s="18"/>
      <c r="G47" s="18"/>
      <c r="H47" s="18"/>
      <c r="I47" s="18"/>
      <c r="J47" s="18"/>
      <c r="K47" s="18"/>
      <c r="L47" s="61"/>
      <c r="M47" s="61"/>
      <c r="N47"/>
    </row>
    <row r="48" spans="1:14" x14ac:dyDescent="0.3">
      <c r="A48" s="23">
        <v>46033</v>
      </c>
      <c r="B48" s="17" t="s">
        <v>63</v>
      </c>
      <c r="C48" s="14" t="s">
        <v>44</v>
      </c>
      <c r="D48" s="18"/>
      <c r="E48" s="61"/>
      <c r="F48" s="18"/>
      <c r="G48" s="18"/>
      <c r="H48" s="18"/>
      <c r="I48" s="18"/>
      <c r="J48" s="18"/>
      <c r="K48" s="18"/>
      <c r="L48" s="61"/>
      <c r="M48" s="61"/>
      <c r="N48"/>
    </row>
    <row r="49" spans="1:14" x14ac:dyDescent="0.3">
      <c r="A49" s="23">
        <v>46033</v>
      </c>
      <c r="B49" s="17" t="s">
        <v>64</v>
      </c>
      <c r="C49" s="14" t="s">
        <v>44</v>
      </c>
      <c r="D49" s="18"/>
      <c r="E49" s="61"/>
      <c r="F49" s="18"/>
      <c r="G49" s="18"/>
      <c r="H49" s="18"/>
      <c r="I49" s="18"/>
      <c r="J49" s="18">
        <v>1</v>
      </c>
      <c r="K49" s="18"/>
      <c r="L49" s="61"/>
      <c r="M49" s="61"/>
      <c r="N49"/>
    </row>
    <row r="50" spans="1:14" x14ac:dyDescent="0.3">
      <c r="A50" s="23">
        <v>46033</v>
      </c>
      <c r="B50" s="17" t="s">
        <v>62</v>
      </c>
      <c r="C50" s="14" t="s">
        <v>45</v>
      </c>
      <c r="D50" s="18"/>
      <c r="E50" s="61"/>
      <c r="F50" s="18"/>
      <c r="G50" s="18"/>
      <c r="H50" s="18"/>
      <c r="I50" s="18"/>
      <c r="J50" s="18"/>
      <c r="K50" s="18"/>
      <c r="L50" s="61"/>
      <c r="M50" s="61"/>
      <c r="N50"/>
    </row>
    <row r="51" spans="1:14" x14ac:dyDescent="0.3">
      <c r="A51" s="23">
        <v>46033</v>
      </c>
      <c r="B51" s="17" t="s">
        <v>60</v>
      </c>
      <c r="C51" s="14" t="s">
        <v>45</v>
      </c>
      <c r="D51" s="18"/>
      <c r="E51" s="61"/>
      <c r="F51" s="18"/>
      <c r="G51" s="18"/>
      <c r="H51" s="18"/>
      <c r="I51" s="18"/>
      <c r="J51" s="18"/>
      <c r="K51" s="18"/>
      <c r="L51" s="61"/>
      <c r="M51" s="61"/>
      <c r="N51"/>
    </row>
    <row r="52" spans="1:14" x14ac:dyDescent="0.3">
      <c r="A52" s="23">
        <v>46034</v>
      </c>
      <c r="B52" s="17" t="s">
        <v>63</v>
      </c>
      <c r="C52" s="14" t="s">
        <v>44</v>
      </c>
      <c r="D52" s="18">
        <v>1</v>
      </c>
      <c r="E52" s="61">
        <v>8</v>
      </c>
      <c r="F52" s="18"/>
      <c r="G52" s="18"/>
      <c r="H52" s="18"/>
      <c r="I52" s="18"/>
      <c r="J52" s="18"/>
      <c r="K52" s="18"/>
      <c r="L52" s="61"/>
      <c r="M52" s="61"/>
      <c r="N52"/>
    </row>
    <row r="53" spans="1:14" x14ac:dyDescent="0.3">
      <c r="A53" s="23">
        <v>46034</v>
      </c>
      <c r="B53" s="17" t="s">
        <v>64</v>
      </c>
      <c r="C53" s="14" t="s">
        <v>44</v>
      </c>
      <c r="D53" s="18"/>
      <c r="E53" s="61"/>
      <c r="F53" s="18"/>
      <c r="G53" s="18"/>
      <c r="H53" s="18"/>
      <c r="I53" s="18"/>
      <c r="J53" s="18">
        <v>1</v>
      </c>
      <c r="K53" s="18"/>
      <c r="L53" s="61"/>
      <c r="M53" s="61"/>
      <c r="N53"/>
    </row>
    <row r="54" spans="1:14" x14ac:dyDescent="0.3">
      <c r="A54" s="23">
        <v>46034</v>
      </c>
      <c r="B54" s="17" t="s">
        <v>62</v>
      </c>
      <c r="C54" s="14" t="s">
        <v>45</v>
      </c>
      <c r="D54" s="18">
        <v>1</v>
      </c>
      <c r="E54" s="61">
        <v>8</v>
      </c>
      <c r="F54" s="18"/>
      <c r="G54" s="18"/>
      <c r="H54" s="18"/>
      <c r="I54" s="18"/>
      <c r="J54" s="18"/>
      <c r="K54" s="18"/>
      <c r="L54" s="61"/>
      <c r="M54" s="61"/>
      <c r="N54"/>
    </row>
    <row r="55" spans="1:14" x14ac:dyDescent="0.3">
      <c r="A55" s="23">
        <v>46034</v>
      </c>
      <c r="B55" s="17" t="s">
        <v>60</v>
      </c>
      <c r="C55" s="14" t="s">
        <v>45</v>
      </c>
      <c r="D55" s="18">
        <v>1</v>
      </c>
      <c r="E55" s="61">
        <v>8</v>
      </c>
      <c r="F55" s="18"/>
      <c r="G55" s="18"/>
      <c r="H55" s="18"/>
      <c r="I55" s="18"/>
      <c r="J55" s="18"/>
      <c r="K55" s="18"/>
      <c r="L55" s="61"/>
      <c r="M55" s="61"/>
      <c r="N55"/>
    </row>
    <row r="56" spans="1:14" x14ac:dyDescent="0.3">
      <c r="A56" s="23">
        <v>46035</v>
      </c>
      <c r="B56" s="17" t="s">
        <v>63</v>
      </c>
      <c r="C56" s="14" t="s">
        <v>44</v>
      </c>
      <c r="D56" s="18">
        <v>1</v>
      </c>
      <c r="E56" s="61">
        <v>8</v>
      </c>
      <c r="F56" s="18"/>
      <c r="G56" s="18"/>
      <c r="H56" s="18"/>
      <c r="I56" s="18"/>
      <c r="J56" s="18"/>
      <c r="K56" s="18"/>
      <c r="L56" s="61"/>
      <c r="M56" s="61"/>
      <c r="N56"/>
    </row>
    <row r="57" spans="1:14" x14ac:dyDescent="0.3">
      <c r="A57" s="23">
        <v>46035</v>
      </c>
      <c r="B57" s="17" t="s">
        <v>64</v>
      </c>
      <c r="C57" s="14" t="s">
        <v>44</v>
      </c>
      <c r="D57" s="18"/>
      <c r="E57" s="61"/>
      <c r="F57" s="18"/>
      <c r="G57" s="18"/>
      <c r="H57" s="18"/>
      <c r="I57" s="18"/>
      <c r="J57" s="18">
        <v>1</v>
      </c>
      <c r="K57" s="18"/>
      <c r="L57" s="61"/>
      <c r="M57" s="61"/>
      <c r="N57"/>
    </row>
    <row r="58" spans="1:14" x14ac:dyDescent="0.3">
      <c r="A58" s="23">
        <v>46035</v>
      </c>
      <c r="B58" s="17" t="s">
        <v>62</v>
      </c>
      <c r="C58" s="14" t="s">
        <v>45</v>
      </c>
      <c r="D58" s="18">
        <v>1</v>
      </c>
      <c r="E58" s="61">
        <v>8</v>
      </c>
      <c r="F58" s="18"/>
      <c r="G58" s="18"/>
      <c r="H58" s="18"/>
      <c r="I58" s="18"/>
      <c r="J58" s="18"/>
      <c r="K58" s="18"/>
      <c r="L58" s="61"/>
      <c r="M58" s="61"/>
      <c r="N58"/>
    </row>
    <row r="59" spans="1:14" x14ac:dyDescent="0.3">
      <c r="A59" s="23">
        <v>46035</v>
      </c>
      <c r="B59" s="17" t="s">
        <v>60</v>
      </c>
      <c r="C59" s="14" t="s">
        <v>45</v>
      </c>
      <c r="D59" s="18">
        <v>1</v>
      </c>
      <c r="E59" s="61">
        <v>8</v>
      </c>
      <c r="F59" s="18"/>
      <c r="G59" s="18"/>
      <c r="H59" s="18"/>
      <c r="I59" s="18"/>
      <c r="J59" s="18"/>
      <c r="K59" s="18"/>
      <c r="L59" s="61"/>
      <c r="M59" s="61"/>
      <c r="N59"/>
    </row>
    <row r="60" spans="1:14" x14ac:dyDescent="0.3">
      <c r="A60" s="23">
        <v>46036</v>
      </c>
      <c r="B60" s="17" t="s">
        <v>63</v>
      </c>
      <c r="C60" s="14" t="s">
        <v>44</v>
      </c>
      <c r="D60" s="18">
        <v>1</v>
      </c>
      <c r="E60" s="61">
        <v>8</v>
      </c>
      <c r="F60" s="18"/>
      <c r="G60" s="18"/>
      <c r="H60" s="18"/>
      <c r="I60" s="18"/>
      <c r="J60" s="18"/>
      <c r="K60" s="18"/>
      <c r="L60" s="61"/>
      <c r="M60" s="61"/>
      <c r="N60"/>
    </row>
    <row r="61" spans="1:14" x14ac:dyDescent="0.3">
      <c r="A61" s="23">
        <v>46036</v>
      </c>
      <c r="B61" s="17" t="s">
        <v>64</v>
      </c>
      <c r="C61" s="14" t="s">
        <v>44</v>
      </c>
      <c r="D61" s="18"/>
      <c r="E61" s="61"/>
      <c r="F61" s="18"/>
      <c r="G61" s="18"/>
      <c r="H61" s="18"/>
      <c r="I61" s="18"/>
      <c r="J61" s="18">
        <v>1</v>
      </c>
      <c r="K61" s="18"/>
      <c r="L61" s="61"/>
      <c r="M61" s="61"/>
      <c r="N61"/>
    </row>
    <row r="62" spans="1:14" x14ac:dyDescent="0.3">
      <c r="A62" s="23">
        <v>46036</v>
      </c>
      <c r="B62" s="17" t="s">
        <v>62</v>
      </c>
      <c r="C62" s="14" t="s">
        <v>45</v>
      </c>
      <c r="D62" s="18">
        <v>1</v>
      </c>
      <c r="E62" s="61">
        <v>8</v>
      </c>
      <c r="F62" s="18"/>
      <c r="G62" s="18"/>
      <c r="H62" s="18"/>
      <c r="I62" s="18"/>
      <c r="J62" s="18"/>
      <c r="K62" s="18"/>
      <c r="L62" s="61"/>
      <c r="M62" s="61"/>
      <c r="N62"/>
    </row>
    <row r="63" spans="1:14" x14ac:dyDescent="0.3">
      <c r="A63" s="23">
        <v>46036</v>
      </c>
      <c r="B63" s="17" t="s">
        <v>60</v>
      </c>
      <c r="C63" s="14" t="s">
        <v>45</v>
      </c>
      <c r="D63" s="18">
        <v>1</v>
      </c>
      <c r="E63" s="61">
        <v>8</v>
      </c>
      <c r="F63" s="18"/>
      <c r="G63" s="18"/>
      <c r="H63" s="18"/>
      <c r="I63" s="18"/>
      <c r="J63" s="18"/>
      <c r="K63" s="18"/>
      <c r="L63" s="61"/>
      <c r="M63" s="61"/>
      <c r="N63"/>
    </row>
    <row r="64" spans="1:14" x14ac:dyDescent="0.3">
      <c r="A64" s="23">
        <v>46037</v>
      </c>
      <c r="B64" s="17" t="s">
        <v>63</v>
      </c>
      <c r="C64" s="14" t="s">
        <v>44</v>
      </c>
      <c r="D64" s="18">
        <v>1</v>
      </c>
      <c r="E64" s="61">
        <v>8</v>
      </c>
      <c r="F64" s="18"/>
      <c r="G64" s="18"/>
      <c r="H64" s="18"/>
      <c r="I64" s="18"/>
      <c r="J64" s="18"/>
      <c r="K64" s="18"/>
      <c r="L64" s="61"/>
      <c r="M64" s="61"/>
      <c r="N64"/>
    </row>
    <row r="65" spans="1:14" x14ac:dyDescent="0.3">
      <c r="A65" s="23">
        <v>46037</v>
      </c>
      <c r="B65" s="17" t="s">
        <v>64</v>
      </c>
      <c r="C65" s="14" t="s">
        <v>44</v>
      </c>
      <c r="D65" s="18"/>
      <c r="E65" s="61"/>
      <c r="F65" s="18"/>
      <c r="G65" s="18"/>
      <c r="H65" s="18"/>
      <c r="I65" s="18"/>
      <c r="J65" s="18">
        <v>1</v>
      </c>
      <c r="K65" s="18"/>
      <c r="L65" s="61"/>
      <c r="M65" s="61"/>
      <c r="N65"/>
    </row>
    <row r="66" spans="1:14" x14ac:dyDescent="0.3">
      <c r="A66" s="23">
        <v>46037</v>
      </c>
      <c r="B66" s="17" t="s">
        <v>62</v>
      </c>
      <c r="C66" s="14" t="s">
        <v>45</v>
      </c>
      <c r="D66" s="18">
        <v>1</v>
      </c>
      <c r="E66" s="61">
        <v>8</v>
      </c>
      <c r="F66" s="18"/>
      <c r="G66" s="18"/>
      <c r="H66" s="18"/>
      <c r="I66" s="18"/>
      <c r="J66" s="18"/>
      <c r="K66" s="18"/>
      <c r="L66" s="61"/>
      <c r="M66" s="61"/>
      <c r="N66"/>
    </row>
    <row r="67" spans="1:14" x14ac:dyDescent="0.3">
      <c r="A67" s="23">
        <v>46037</v>
      </c>
      <c r="B67" s="17" t="s">
        <v>60</v>
      </c>
      <c r="C67" s="14" t="s">
        <v>45</v>
      </c>
      <c r="D67" s="18">
        <v>1</v>
      </c>
      <c r="E67" s="61">
        <v>8</v>
      </c>
      <c r="F67" s="18"/>
      <c r="G67" s="18"/>
      <c r="H67" s="18"/>
      <c r="I67" s="18"/>
      <c r="J67" s="18"/>
      <c r="K67" s="18"/>
      <c r="L67" s="61"/>
      <c r="M67" s="61"/>
      <c r="N67"/>
    </row>
    <row r="68" spans="1:14" x14ac:dyDescent="0.3">
      <c r="A68" s="23">
        <v>46038</v>
      </c>
      <c r="B68" s="17" t="s">
        <v>63</v>
      </c>
      <c r="C68" s="14" t="s">
        <v>44</v>
      </c>
      <c r="D68" s="18">
        <v>1</v>
      </c>
      <c r="E68" s="61">
        <v>8</v>
      </c>
      <c r="F68" s="18"/>
      <c r="G68" s="18"/>
      <c r="H68" s="18"/>
      <c r="I68" s="18"/>
      <c r="J68" s="18"/>
      <c r="K68" s="18"/>
      <c r="L68" s="61"/>
      <c r="M68" s="61"/>
      <c r="N68"/>
    </row>
    <row r="69" spans="1:14" x14ac:dyDescent="0.3">
      <c r="A69" s="23">
        <v>46038</v>
      </c>
      <c r="B69" s="17" t="s">
        <v>64</v>
      </c>
      <c r="C69" s="14" t="s">
        <v>44</v>
      </c>
      <c r="D69" s="18"/>
      <c r="E69" s="61"/>
      <c r="F69" s="18"/>
      <c r="G69" s="18"/>
      <c r="H69" s="18"/>
      <c r="I69" s="18"/>
      <c r="J69" s="18">
        <v>1</v>
      </c>
      <c r="K69" s="18"/>
      <c r="L69" s="61"/>
      <c r="M69" s="61"/>
      <c r="N69"/>
    </row>
    <row r="70" spans="1:14" x14ac:dyDescent="0.3">
      <c r="A70" s="23">
        <v>46038</v>
      </c>
      <c r="B70" s="17" t="s">
        <v>62</v>
      </c>
      <c r="C70" s="14" t="s">
        <v>45</v>
      </c>
      <c r="D70" s="18">
        <v>1</v>
      </c>
      <c r="E70" s="61">
        <v>8</v>
      </c>
      <c r="F70" s="18"/>
      <c r="G70" s="18"/>
      <c r="H70" s="18"/>
      <c r="I70" s="18"/>
      <c r="J70" s="18"/>
      <c r="K70" s="18"/>
      <c r="L70" s="61"/>
      <c r="M70" s="61"/>
      <c r="N70"/>
    </row>
    <row r="71" spans="1:14" x14ac:dyDescent="0.3">
      <c r="A71" s="23">
        <v>46038</v>
      </c>
      <c r="B71" s="17" t="s">
        <v>60</v>
      </c>
      <c r="C71" s="14" t="s">
        <v>45</v>
      </c>
      <c r="D71" s="18">
        <v>1</v>
      </c>
      <c r="E71" s="61">
        <v>8</v>
      </c>
      <c r="F71" s="18"/>
      <c r="G71" s="18"/>
      <c r="H71" s="18"/>
      <c r="I71" s="18"/>
      <c r="J71" s="18"/>
      <c r="K71" s="18"/>
      <c r="L71" s="61"/>
      <c r="M71" s="61"/>
      <c r="N71"/>
    </row>
    <row r="72" spans="1:14" x14ac:dyDescent="0.3">
      <c r="A72" s="23">
        <v>46039</v>
      </c>
      <c r="B72" s="17" t="s">
        <v>63</v>
      </c>
      <c r="C72" s="14" t="s">
        <v>44</v>
      </c>
      <c r="D72" s="18"/>
      <c r="E72" s="61"/>
      <c r="F72" s="18"/>
      <c r="G72" s="18"/>
      <c r="H72" s="18"/>
      <c r="I72" s="18"/>
      <c r="J72" s="18"/>
      <c r="K72" s="18"/>
      <c r="L72" s="61"/>
      <c r="M72" s="61"/>
      <c r="N72"/>
    </row>
    <row r="73" spans="1:14" x14ac:dyDescent="0.3">
      <c r="A73" s="23">
        <v>46039</v>
      </c>
      <c r="B73" s="17" t="s">
        <v>64</v>
      </c>
      <c r="C73" s="14" t="s">
        <v>44</v>
      </c>
      <c r="D73" s="18"/>
      <c r="E73" s="61"/>
      <c r="F73" s="18"/>
      <c r="G73" s="18"/>
      <c r="H73" s="18"/>
      <c r="I73" s="18"/>
      <c r="J73" s="18">
        <v>1</v>
      </c>
      <c r="K73" s="18"/>
      <c r="L73" s="61"/>
      <c r="M73" s="61"/>
      <c r="N73"/>
    </row>
    <row r="74" spans="1:14" x14ac:dyDescent="0.3">
      <c r="A74" s="23">
        <v>46039</v>
      </c>
      <c r="B74" s="17" t="s">
        <v>62</v>
      </c>
      <c r="C74" s="14" t="s">
        <v>45</v>
      </c>
      <c r="D74" s="18"/>
      <c r="E74" s="61"/>
      <c r="F74" s="18"/>
      <c r="G74" s="18"/>
      <c r="H74" s="18"/>
      <c r="I74" s="18"/>
      <c r="J74" s="18"/>
      <c r="K74" s="18"/>
      <c r="L74" s="61"/>
      <c r="M74" s="61"/>
      <c r="N74"/>
    </row>
    <row r="75" spans="1:14" x14ac:dyDescent="0.3">
      <c r="A75" s="23">
        <v>46039</v>
      </c>
      <c r="B75" s="17" t="s">
        <v>60</v>
      </c>
      <c r="C75" s="14" t="s">
        <v>45</v>
      </c>
      <c r="D75" s="18"/>
      <c r="E75" s="61"/>
      <c r="F75" s="18"/>
      <c r="G75" s="18"/>
      <c r="H75" s="18"/>
      <c r="I75" s="18"/>
      <c r="J75" s="18"/>
      <c r="K75" s="18"/>
      <c r="L75" s="61"/>
      <c r="M75" s="61"/>
      <c r="N75"/>
    </row>
    <row r="76" spans="1:14" x14ac:dyDescent="0.3">
      <c r="A76" s="23">
        <v>46040</v>
      </c>
      <c r="B76" s="17" t="s">
        <v>63</v>
      </c>
      <c r="C76" s="14" t="s">
        <v>44</v>
      </c>
      <c r="D76" s="18"/>
      <c r="E76" s="61"/>
      <c r="F76" s="18"/>
      <c r="G76" s="18"/>
      <c r="H76" s="18"/>
      <c r="I76" s="18"/>
      <c r="J76" s="18"/>
      <c r="K76" s="18"/>
      <c r="L76" s="61"/>
      <c r="M76" s="61"/>
      <c r="N76"/>
    </row>
    <row r="77" spans="1:14" x14ac:dyDescent="0.3">
      <c r="A77" s="23">
        <v>46040</v>
      </c>
      <c r="B77" s="17" t="s">
        <v>64</v>
      </c>
      <c r="C77" s="14" t="s">
        <v>44</v>
      </c>
      <c r="D77" s="18"/>
      <c r="E77" s="61"/>
      <c r="F77" s="18"/>
      <c r="G77" s="18"/>
      <c r="H77" s="18"/>
      <c r="I77" s="18"/>
      <c r="J77" s="18">
        <v>1</v>
      </c>
      <c r="K77" s="18"/>
      <c r="L77" s="61"/>
      <c r="M77" s="61"/>
      <c r="N77"/>
    </row>
    <row r="78" spans="1:14" x14ac:dyDescent="0.3">
      <c r="A78" s="23">
        <v>46040</v>
      </c>
      <c r="B78" s="17" t="s">
        <v>62</v>
      </c>
      <c r="C78" s="14" t="s">
        <v>45</v>
      </c>
      <c r="D78" s="18"/>
      <c r="E78" s="61"/>
      <c r="F78" s="18"/>
      <c r="G78" s="18"/>
      <c r="H78" s="18"/>
      <c r="I78" s="18"/>
      <c r="J78" s="18"/>
      <c r="K78" s="18"/>
      <c r="L78" s="61"/>
      <c r="M78" s="61"/>
      <c r="N78"/>
    </row>
    <row r="79" spans="1:14" x14ac:dyDescent="0.3">
      <c r="A79" s="23">
        <v>46040</v>
      </c>
      <c r="B79" s="17" t="s">
        <v>60</v>
      </c>
      <c r="C79" s="14" t="s">
        <v>45</v>
      </c>
      <c r="D79" s="18"/>
      <c r="E79" s="61"/>
      <c r="F79" s="18"/>
      <c r="G79" s="18"/>
      <c r="H79" s="18"/>
      <c r="I79" s="18"/>
      <c r="J79" s="18"/>
      <c r="K79" s="18"/>
      <c r="L79" s="61"/>
      <c r="M79" s="61"/>
      <c r="N79"/>
    </row>
    <row r="80" spans="1:14" x14ac:dyDescent="0.3">
      <c r="A80" s="23">
        <v>46041</v>
      </c>
      <c r="B80" s="17" t="s">
        <v>63</v>
      </c>
      <c r="C80" s="14" t="s">
        <v>44</v>
      </c>
      <c r="D80" s="18">
        <v>1</v>
      </c>
      <c r="E80" s="61">
        <v>8</v>
      </c>
      <c r="F80" s="18"/>
      <c r="G80" s="18"/>
      <c r="H80" s="18"/>
      <c r="I80" s="18"/>
      <c r="J80" s="18"/>
      <c r="K80" s="18"/>
      <c r="L80" s="61"/>
      <c r="M80" s="61"/>
      <c r="N80"/>
    </row>
    <row r="81" spans="1:14" x14ac:dyDescent="0.3">
      <c r="A81" s="23">
        <v>46041</v>
      </c>
      <c r="B81" s="17" t="s">
        <v>64</v>
      </c>
      <c r="C81" s="14" t="s">
        <v>44</v>
      </c>
      <c r="D81" s="18"/>
      <c r="E81" s="61"/>
      <c r="F81" s="18"/>
      <c r="G81" s="18"/>
      <c r="H81" s="18"/>
      <c r="I81" s="18"/>
      <c r="J81" s="18">
        <v>1</v>
      </c>
      <c r="K81" s="18"/>
      <c r="L81" s="61"/>
      <c r="M81" s="61"/>
      <c r="N81"/>
    </row>
    <row r="82" spans="1:14" x14ac:dyDescent="0.3">
      <c r="A82" s="23">
        <v>46041</v>
      </c>
      <c r="B82" s="17" t="s">
        <v>62</v>
      </c>
      <c r="C82" s="14" t="s">
        <v>45</v>
      </c>
      <c r="D82" s="18">
        <v>1</v>
      </c>
      <c r="E82" s="61">
        <v>8</v>
      </c>
      <c r="F82" s="18"/>
      <c r="G82" s="18"/>
      <c r="H82" s="18"/>
      <c r="I82" s="18"/>
      <c r="J82" s="18"/>
      <c r="K82" s="18"/>
      <c r="L82" s="61"/>
      <c r="M82" s="61"/>
      <c r="N82"/>
    </row>
    <row r="83" spans="1:14" x14ac:dyDescent="0.3">
      <c r="A83" s="23">
        <v>46041</v>
      </c>
      <c r="B83" s="17" t="s">
        <v>60</v>
      </c>
      <c r="C83" s="14" t="s">
        <v>45</v>
      </c>
      <c r="D83" s="18">
        <v>1</v>
      </c>
      <c r="E83" s="61">
        <v>8</v>
      </c>
      <c r="F83" s="18"/>
      <c r="G83" s="18"/>
      <c r="H83" s="18"/>
      <c r="I83" s="18"/>
      <c r="J83" s="18"/>
      <c r="K83" s="18"/>
      <c r="L83" s="61"/>
      <c r="M83" s="61"/>
      <c r="N83"/>
    </row>
    <row r="84" spans="1:14" x14ac:dyDescent="0.3">
      <c r="A84" s="23">
        <v>46042</v>
      </c>
      <c r="B84" s="17" t="s">
        <v>63</v>
      </c>
      <c r="C84" s="14" t="s">
        <v>44</v>
      </c>
      <c r="D84" s="18">
        <v>1</v>
      </c>
      <c r="E84" s="61">
        <v>8</v>
      </c>
      <c r="F84" s="18"/>
      <c r="G84" s="18"/>
      <c r="H84" s="18"/>
      <c r="I84" s="18"/>
      <c r="J84" s="18"/>
      <c r="K84" s="18"/>
      <c r="L84" s="61"/>
      <c r="M84" s="61"/>
      <c r="N84"/>
    </row>
    <row r="85" spans="1:14" x14ac:dyDescent="0.3">
      <c r="A85" s="23">
        <v>46042</v>
      </c>
      <c r="B85" s="17" t="s">
        <v>64</v>
      </c>
      <c r="C85" s="14" t="s">
        <v>44</v>
      </c>
      <c r="D85" s="18"/>
      <c r="E85" s="61"/>
      <c r="F85" s="18"/>
      <c r="G85" s="18"/>
      <c r="H85" s="18"/>
      <c r="I85" s="18"/>
      <c r="J85" s="18">
        <v>1</v>
      </c>
      <c r="K85" s="18"/>
      <c r="L85" s="61"/>
      <c r="M85" s="61"/>
      <c r="N85"/>
    </row>
    <row r="86" spans="1:14" x14ac:dyDescent="0.3">
      <c r="A86" s="23">
        <v>46042</v>
      </c>
      <c r="B86" s="17" t="s">
        <v>62</v>
      </c>
      <c r="C86" s="14" t="s">
        <v>45</v>
      </c>
      <c r="D86" s="18">
        <v>1</v>
      </c>
      <c r="E86" s="61">
        <v>8</v>
      </c>
      <c r="F86" s="18"/>
      <c r="G86" s="18"/>
      <c r="H86" s="18"/>
      <c r="I86" s="18"/>
      <c r="J86" s="18"/>
      <c r="K86" s="18"/>
      <c r="L86" s="61"/>
      <c r="M86" s="61"/>
      <c r="N86"/>
    </row>
    <row r="87" spans="1:14" x14ac:dyDescent="0.3">
      <c r="A87" s="23">
        <v>46042</v>
      </c>
      <c r="B87" s="17" t="s">
        <v>60</v>
      </c>
      <c r="C87" s="14" t="s">
        <v>45</v>
      </c>
      <c r="D87" s="18">
        <v>1</v>
      </c>
      <c r="E87" s="61">
        <v>8</v>
      </c>
      <c r="F87" s="18"/>
      <c r="G87" s="18"/>
      <c r="H87" s="18"/>
      <c r="I87" s="18"/>
      <c r="J87" s="18"/>
      <c r="K87" s="18"/>
      <c r="L87" s="61"/>
      <c r="M87" s="61"/>
      <c r="N87"/>
    </row>
    <row r="88" spans="1:14" x14ac:dyDescent="0.3">
      <c r="A88" s="23">
        <v>46043</v>
      </c>
      <c r="B88" s="17" t="s">
        <v>63</v>
      </c>
      <c r="C88" s="14" t="s">
        <v>44</v>
      </c>
      <c r="D88" s="18">
        <v>1</v>
      </c>
      <c r="E88" s="61">
        <v>8</v>
      </c>
      <c r="F88" s="18"/>
      <c r="G88" s="18"/>
      <c r="H88" s="18"/>
      <c r="I88" s="18"/>
      <c r="J88" s="18"/>
      <c r="K88" s="18"/>
      <c r="L88" s="61"/>
      <c r="M88" s="61"/>
      <c r="N88"/>
    </row>
    <row r="89" spans="1:14" x14ac:dyDescent="0.3">
      <c r="A89" s="23">
        <v>46043</v>
      </c>
      <c r="B89" s="17" t="s">
        <v>64</v>
      </c>
      <c r="C89" s="14" t="s">
        <v>44</v>
      </c>
      <c r="D89" s="18"/>
      <c r="E89" s="61"/>
      <c r="F89" s="18"/>
      <c r="G89" s="18"/>
      <c r="H89" s="18"/>
      <c r="I89" s="18"/>
      <c r="J89" s="18">
        <v>1</v>
      </c>
      <c r="K89" s="18"/>
      <c r="L89" s="61"/>
      <c r="M89" s="61"/>
      <c r="N89"/>
    </row>
    <row r="90" spans="1:14" x14ac:dyDescent="0.3">
      <c r="A90" s="23">
        <v>46043</v>
      </c>
      <c r="B90" s="17" t="s">
        <v>62</v>
      </c>
      <c r="C90" s="14" t="s">
        <v>45</v>
      </c>
      <c r="D90" s="18">
        <v>1</v>
      </c>
      <c r="E90" s="61">
        <v>8</v>
      </c>
      <c r="F90" s="18"/>
      <c r="G90" s="18"/>
      <c r="H90" s="18"/>
      <c r="I90" s="18"/>
      <c r="J90" s="18"/>
      <c r="K90" s="18"/>
      <c r="L90" s="61"/>
      <c r="M90" s="61"/>
      <c r="N90"/>
    </row>
    <row r="91" spans="1:14" x14ac:dyDescent="0.3">
      <c r="A91" s="23">
        <v>46043</v>
      </c>
      <c r="B91" s="17" t="s">
        <v>60</v>
      </c>
      <c r="C91" s="14" t="s">
        <v>45</v>
      </c>
      <c r="D91" s="18">
        <v>1</v>
      </c>
      <c r="E91" s="61">
        <v>8</v>
      </c>
      <c r="F91" s="18"/>
      <c r="G91" s="18"/>
      <c r="H91" s="18"/>
      <c r="I91" s="18"/>
      <c r="J91" s="18"/>
      <c r="K91" s="18"/>
      <c r="L91" s="61"/>
      <c r="M91" s="61"/>
      <c r="N91"/>
    </row>
    <row r="92" spans="1:14" x14ac:dyDescent="0.3">
      <c r="A92" s="23">
        <v>46044</v>
      </c>
      <c r="B92" s="17" t="s">
        <v>63</v>
      </c>
      <c r="C92" s="14" t="s">
        <v>44</v>
      </c>
      <c r="D92" s="18">
        <v>1</v>
      </c>
      <c r="E92" s="61">
        <v>8</v>
      </c>
      <c r="F92" s="18"/>
      <c r="G92" s="18"/>
      <c r="H92" s="18"/>
      <c r="I92" s="18"/>
      <c r="J92" s="18"/>
      <c r="K92" s="18"/>
      <c r="L92" s="61"/>
      <c r="M92" s="61"/>
      <c r="N92"/>
    </row>
    <row r="93" spans="1:14" x14ac:dyDescent="0.3">
      <c r="A93" s="23">
        <v>46044</v>
      </c>
      <c r="B93" s="17" t="s">
        <v>64</v>
      </c>
      <c r="C93" s="14" t="s">
        <v>44</v>
      </c>
      <c r="D93" s="18"/>
      <c r="E93" s="61"/>
      <c r="F93" s="18"/>
      <c r="G93" s="18"/>
      <c r="H93" s="18"/>
      <c r="I93" s="18"/>
      <c r="J93" s="18">
        <v>1</v>
      </c>
      <c r="K93" s="18"/>
      <c r="L93" s="61"/>
      <c r="M93" s="61"/>
      <c r="N93"/>
    </row>
    <row r="94" spans="1:14" x14ac:dyDescent="0.3">
      <c r="A94" s="23">
        <v>46044</v>
      </c>
      <c r="B94" s="17" t="s">
        <v>62</v>
      </c>
      <c r="C94" s="14" t="s">
        <v>45</v>
      </c>
      <c r="D94" s="18">
        <v>1</v>
      </c>
      <c r="E94" s="61">
        <v>8</v>
      </c>
      <c r="F94" s="18"/>
      <c r="G94" s="18"/>
      <c r="H94" s="18"/>
      <c r="I94" s="18"/>
      <c r="J94" s="18"/>
      <c r="K94" s="18"/>
      <c r="L94" s="61"/>
      <c r="M94" s="61"/>
      <c r="N94"/>
    </row>
    <row r="95" spans="1:14" x14ac:dyDescent="0.3">
      <c r="A95" s="23">
        <v>46044</v>
      </c>
      <c r="B95" s="17" t="s">
        <v>60</v>
      </c>
      <c r="C95" s="14" t="s">
        <v>45</v>
      </c>
      <c r="D95" s="18">
        <v>1</v>
      </c>
      <c r="E95" s="61">
        <v>8</v>
      </c>
      <c r="F95" s="18"/>
      <c r="G95" s="18"/>
      <c r="H95" s="18"/>
      <c r="I95" s="18"/>
      <c r="J95" s="18"/>
      <c r="K95" s="18"/>
      <c r="L95" s="61"/>
      <c r="M95" s="61"/>
      <c r="N95"/>
    </row>
    <row r="96" spans="1:14" x14ac:dyDescent="0.3">
      <c r="A96" s="23">
        <v>46045</v>
      </c>
      <c r="B96" s="17" t="s">
        <v>63</v>
      </c>
      <c r="C96" s="14" t="s">
        <v>44</v>
      </c>
      <c r="D96" s="18">
        <v>1</v>
      </c>
      <c r="E96" s="61">
        <v>8</v>
      </c>
      <c r="F96" s="18"/>
      <c r="G96" s="18"/>
      <c r="H96" s="18"/>
      <c r="I96" s="18"/>
      <c r="J96" s="18"/>
      <c r="K96" s="18"/>
      <c r="L96" s="61"/>
      <c r="M96" s="61"/>
      <c r="N96"/>
    </row>
    <row r="97" spans="1:14" x14ac:dyDescent="0.3">
      <c r="A97" s="23">
        <v>46045</v>
      </c>
      <c r="B97" s="17" t="s">
        <v>64</v>
      </c>
      <c r="C97" s="14" t="s">
        <v>44</v>
      </c>
      <c r="D97" s="18"/>
      <c r="E97" s="61"/>
      <c r="F97" s="18"/>
      <c r="G97" s="18"/>
      <c r="H97" s="18"/>
      <c r="I97" s="18"/>
      <c r="J97" s="18">
        <v>1</v>
      </c>
      <c r="K97" s="18"/>
      <c r="L97" s="61"/>
      <c r="M97" s="61"/>
      <c r="N97"/>
    </row>
    <row r="98" spans="1:14" x14ac:dyDescent="0.3">
      <c r="A98" s="23">
        <v>46045</v>
      </c>
      <c r="B98" s="17" t="s">
        <v>62</v>
      </c>
      <c r="C98" s="14" t="s">
        <v>45</v>
      </c>
      <c r="D98" s="18">
        <v>1</v>
      </c>
      <c r="E98" s="61">
        <v>8</v>
      </c>
      <c r="F98" s="18"/>
      <c r="G98" s="18"/>
      <c r="H98" s="18"/>
      <c r="I98" s="18"/>
      <c r="J98" s="18"/>
      <c r="K98" s="18"/>
      <c r="L98" s="61"/>
      <c r="M98" s="61"/>
      <c r="N98"/>
    </row>
    <row r="99" spans="1:14" x14ac:dyDescent="0.3">
      <c r="A99" s="23">
        <v>46045</v>
      </c>
      <c r="B99" s="17" t="s">
        <v>60</v>
      </c>
      <c r="C99" s="14" t="s">
        <v>45</v>
      </c>
      <c r="D99" s="18">
        <v>1</v>
      </c>
      <c r="E99" s="61">
        <v>8</v>
      </c>
      <c r="F99" s="18"/>
      <c r="G99" s="18"/>
      <c r="H99" s="18"/>
      <c r="I99" s="18"/>
      <c r="J99" s="18"/>
      <c r="K99" s="18"/>
      <c r="L99" s="61"/>
      <c r="M99" s="61"/>
      <c r="N99"/>
    </row>
    <row r="100" spans="1:14" x14ac:dyDescent="0.3">
      <c r="A100" s="23">
        <v>46046</v>
      </c>
      <c r="B100" s="17" t="s">
        <v>63</v>
      </c>
      <c r="C100" s="14" t="s">
        <v>44</v>
      </c>
      <c r="D100" s="18"/>
      <c r="E100" s="61"/>
      <c r="F100" s="18"/>
      <c r="G100" s="18"/>
      <c r="H100" s="18"/>
      <c r="I100" s="18"/>
      <c r="J100" s="18"/>
      <c r="K100" s="18"/>
      <c r="L100" s="61"/>
      <c r="M100" s="61"/>
      <c r="N100"/>
    </row>
    <row r="101" spans="1:14" x14ac:dyDescent="0.3">
      <c r="A101" s="23">
        <v>46046</v>
      </c>
      <c r="B101" s="17" t="s">
        <v>64</v>
      </c>
      <c r="C101" s="14" t="s">
        <v>44</v>
      </c>
      <c r="D101" s="18"/>
      <c r="E101" s="61"/>
      <c r="F101" s="18"/>
      <c r="G101" s="18"/>
      <c r="H101" s="18"/>
      <c r="I101" s="18"/>
      <c r="J101" s="18">
        <v>1</v>
      </c>
      <c r="K101" s="18"/>
      <c r="L101" s="61"/>
      <c r="M101" s="61"/>
      <c r="N101"/>
    </row>
    <row r="102" spans="1:14" x14ac:dyDescent="0.3">
      <c r="A102" s="23">
        <v>46046</v>
      </c>
      <c r="B102" s="17" t="s">
        <v>62</v>
      </c>
      <c r="C102" s="14" t="s">
        <v>45</v>
      </c>
      <c r="D102" s="18"/>
      <c r="E102" s="61"/>
      <c r="F102" s="18"/>
      <c r="G102" s="18"/>
      <c r="H102" s="18"/>
      <c r="I102" s="18"/>
      <c r="J102" s="18"/>
      <c r="K102" s="18"/>
      <c r="L102" s="61"/>
      <c r="M102" s="61"/>
      <c r="N102"/>
    </row>
    <row r="103" spans="1:14" x14ac:dyDescent="0.3">
      <c r="A103" s="23">
        <v>46046</v>
      </c>
      <c r="B103" s="17" t="s">
        <v>60</v>
      </c>
      <c r="C103" s="14" t="s">
        <v>45</v>
      </c>
      <c r="D103" s="18"/>
      <c r="E103" s="61"/>
      <c r="F103" s="18"/>
      <c r="G103" s="18"/>
      <c r="H103" s="18"/>
      <c r="I103" s="18"/>
      <c r="J103" s="18"/>
      <c r="K103" s="18"/>
      <c r="L103" s="61"/>
      <c r="M103" s="61"/>
      <c r="N103"/>
    </row>
    <row r="104" spans="1:14" x14ac:dyDescent="0.3">
      <c r="A104" s="23">
        <v>46047</v>
      </c>
      <c r="B104" s="17" t="s">
        <v>63</v>
      </c>
      <c r="C104" s="14" t="s">
        <v>44</v>
      </c>
      <c r="D104" s="18"/>
      <c r="E104" s="61"/>
      <c r="F104" s="18"/>
      <c r="G104" s="18"/>
      <c r="H104" s="18"/>
      <c r="I104" s="18"/>
      <c r="J104" s="18"/>
      <c r="K104" s="18"/>
      <c r="L104" s="61"/>
      <c r="M104" s="61"/>
      <c r="N104"/>
    </row>
    <row r="105" spans="1:14" x14ac:dyDescent="0.3">
      <c r="A105" s="23">
        <v>46047</v>
      </c>
      <c r="B105" s="17" t="s">
        <v>64</v>
      </c>
      <c r="C105" s="14" t="s">
        <v>44</v>
      </c>
      <c r="D105" s="18"/>
      <c r="E105" s="61"/>
      <c r="F105" s="18"/>
      <c r="G105" s="18"/>
      <c r="H105" s="18"/>
      <c r="I105" s="18"/>
      <c r="J105" s="18">
        <v>1</v>
      </c>
      <c r="K105" s="18"/>
      <c r="L105" s="61"/>
      <c r="M105" s="61"/>
      <c r="N105"/>
    </row>
    <row r="106" spans="1:14" x14ac:dyDescent="0.3">
      <c r="A106" s="23">
        <v>46047</v>
      </c>
      <c r="B106" s="17" t="s">
        <v>62</v>
      </c>
      <c r="C106" s="14" t="s">
        <v>45</v>
      </c>
      <c r="D106" s="18"/>
      <c r="E106" s="61"/>
      <c r="F106" s="18"/>
      <c r="G106" s="18"/>
      <c r="H106" s="18"/>
      <c r="I106" s="18"/>
      <c r="J106" s="18"/>
      <c r="K106" s="18"/>
      <c r="L106" s="61"/>
      <c r="M106" s="61"/>
      <c r="N106"/>
    </row>
    <row r="107" spans="1:14" x14ac:dyDescent="0.3">
      <c r="A107" s="23">
        <v>46047</v>
      </c>
      <c r="B107" s="17" t="s">
        <v>60</v>
      </c>
      <c r="C107" s="14" t="s">
        <v>45</v>
      </c>
      <c r="D107" s="18"/>
      <c r="E107" s="61"/>
      <c r="F107" s="18"/>
      <c r="G107" s="18"/>
      <c r="H107" s="18"/>
      <c r="I107" s="18"/>
      <c r="J107" s="18"/>
      <c r="K107" s="18"/>
      <c r="L107" s="61"/>
      <c r="M107" s="61"/>
      <c r="N107"/>
    </row>
    <row r="108" spans="1:14" x14ac:dyDescent="0.3">
      <c r="A108" s="23">
        <v>46048</v>
      </c>
      <c r="B108" s="17" t="s">
        <v>63</v>
      </c>
      <c r="C108" s="14" t="s">
        <v>44</v>
      </c>
      <c r="D108" s="18">
        <v>1</v>
      </c>
      <c r="E108" s="61">
        <v>8</v>
      </c>
      <c r="F108" s="18"/>
      <c r="G108" s="18"/>
      <c r="H108" s="18"/>
      <c r="I108" s="18"/>
      <c r="J108" s="18"/>
      <c r="K108" s="18"/>
      <c r="L108" s="61"/>
      <c r="M108" s="61"/>
      <c r="N108"/>
    </row>
    <row r="109" spans="1:14" x14ac:dyDescent="0.3">
      <c r="A109" s="23">
        <v>46048</v>
      </c>
      <c r="B109" s="17" t="s">
        <v>64</v>
      </c>
      <c r="C109" s="14" t="s">
        <v>44</v>
      </c>
      <c r="D109" s="18"/>
      <c r="E109" s="61"/>
      <c r="F109" s="18"/>
      <c r="G109" s="18"/>
      <c r="H109" s="18"/>
      <c r="I109" s="18"/>
      <c r="J109" s="18">
        <v>1</v>
      </c>
      <c r="K109" s="18"/>
      <c r="L109" s="61"/>
      <c r="M109" s="61"/>
      <c r="N109"/>
    </row>
    <row r="110" spans="1:14" x14ac:dyDescent="0.3">
      <c r="A110" s="23">
        <v>46048</v>
      </c>
      <c r="B110" s="17" t="s">
        <v>62</v>
      </c>
      <c r="C110" s="14" t="s">
        <v>45</v>
      </c>
      <c r="D110" s="18">
        <v>1</v>
      </c>
      <c r="E110" s="61">
        <v>8</v>
      </c>
      <c r="F110" s="18"/>
      <c r="G110" s="18"/>
      <c r="H110" s="18"/>
      <c r="I110" s="18"/>
      <c r="J110" s="18"/>
      <c r="K110" s="18"/>
      <c r="L110" s="61"/>
      <c r="M110" s="61"/>
      <c r="N110"/>
    </row>
    <row r="111" spans="1:14" x14ac:dyDescent="0.3">
      <c r="A111" s="23">
        <v>46048</v>
      </c>
      <c r="B111" s="17" t="s">
        <v>60</v>
      </c>
      <c r="C111" s="14" t="s">
        <v>45</v>
      </c>
      <c r="D111" s="18">
        <v>1</v>
      </c>
      <c r="E111" s="61">
        <v>8</v>
      </c>
      <c r="F111" s="18"/>
      <c r="G111" s="18"/>
      <c r="H111" s="18"/>
      <c r="I111" s="18"/>
      <c r="J111" s="18"/>
      <c r="K111" s="18"/>
      <c r="L111" s="61"/>
      <c r="M111" s="61"/>
      <c r="N111"/>
    </row>
    <row r="112" spans="1:14" x14ac:dyDescent="0.3">
      <c r="A112" s="23">
        <v>46049</v>
      </c>
      <c r="B112" s="17" t="s">
        <v>63</v>
      </c>
      <c r="C112" s="14" t="s">
        <v>44</v>
      </c>
      <c r="D112" s="18">
        <v>1</v>
      </c>
      <c r="E112" s="61">
        <v>8</v>
      </c>
      <c r="F112" s="18"/>
      <c r="G112" s="18"/>
      <c r="H112" s="18"/>
      <c r="I112" s="18"/>
      <c r="J112" s="18"/>
      <c r="K112" s="18"/>
      <c r="L112" s="61"/>
      <c r="M112" s="61"/>
      <c r="N112"/>
    </row>
    <row r="113" spans="1:14" x14ac:dyDescent="0.3">
      <c r="A113" s="23">
        <v>46049</v>
      </c>
      <c r="B113" s="17" t="s">
        <v>64</v>
      </c>
      <c r="C113" s="14" t="s">
        <v>44</v>
      </c>
      <c r="D113" s="18"/>
      <c r="E113" s="61"/>
      <c r="F113" s="18"/>
      <c r="G113" s="18"/>
      <c r="H113" s="18"/>
      <c r="I113" s="18"/>
      <c r="J113" s="18">
        <v>1</v>
      </c>
      <c r="K113" s="18"/>
      <c r="L113" s="61"/>
      <c r="M113" s="61"/>
      <c r="N113"/>
    </row>
    <row r="114" spans="1:14" x14ac:dyDescent="0.3">
      <c r="A114" s="23">
        <v>46049</v>
      </c>
      <c r="B114" s="17" t="s">
        <v>62</v>
      </c>
      <c r="C114" s="14" t="s">
        <v>45</v>
      </c>
      <c r="D114" s="18">
        <v>1</v>
      </c>
      <c r="E114" s="61">
        <v>8</v>
      </c>
      <c r="F114" s="18"/>
      <c r="G114" s="18"/>
      <c r="H114" s="18"/>
      <c r="I114" s="18"/>
      <c r="J114" s="18"/>
      <c r="K114" s="18"/>
      <c r="L114" s="61"/>
      <c r="M114" s="61"/>
      <c r="N114"/>
    </row>
    <row r="115" spans="1:14" x14ac:dyDescent="0.3">
      <c r="A115" s="23">
        <v>46049</v>
      </c>
      <c r="B115" s="17" t="s">
        <v>60</v>
      </c>
      <c r="C115" s="14" t="s">
        <v>45</v>
      </c>
      <c r="D115" s="18">
        <v>1</v>
      </c>
      <c r="E115" s="61">
        <v>8</v>
      </c>
      <c r="F115" s="18"/>
      <c r="G115" s="18"/>
      <c r="H115" s="18"/>
      <c r="I115" s="18"/>
      <c r="J115" s="18"/>
      <c r="K115" s="18"/>
      <c r="L115" s="61"/>
      <c r="M115" s="61"/>
      <c r="N115"/>
    </row>
    <row r="116" spans="1:14" x14ac:dyDescent="0.3">
      <c r="A116" s="23">
        <v>46050</v>
      </c>
      <c r="B116" s="17" t="s">
        <v>63</v>
      </c>
      <c r="C116" s="14" t="s">
        <v>44</v>
      </c>
      <c r="D116" s="18">
        <v>1</v>
      </c>
      <c r="E116" s="61">
        <v>8</v>
      </c>
      <c r="F116" s="18"/>
      <c r="G116" s="18"/>
      <c r="H116" s="18"/>
      <c r="I116" s="18"/>
      <c r="J116" s="18"/>
      <c r="K116" s="18"/>
      <c r="L116" s="61"/>
      <c r="M116" s="61"/>
      <c r="N116"/>
    </row>
    <row r="117" spans="1:14" x14ac:dyDescent="0.3">
      <c r="A117" s="23">
        <v>46050</v>
      </c>
      <c r="B117" s="17" t="s">
        <v>64</v>
      </c>
      <c r="C117" s="14" t="s">
        <v>44</v>
      </c>
      <c r="D117" s="18"/>
      <c r="E117" s="61"/>
      <c r="F117" s="18"/>
      <c r="G117" s="18"/>
      <c r="H117" s="18"/>
      <c r="I117" s="18"/>
      <c r="J117" s="18">
        <v>1</v>
      </c>
      <c r="K117" s="18"/>
      <c r="L117" s="61"/>
      <c r="M117" s="61"/>
      <c r="N117"/>
    </row>
    <row r="118" spans="1:14" x14ac:dyDescent="0.3">
      <c r="A118" s="23">
        <v>46050</v>
      </c>
      <c r="B118" s="17" t="s">
        <v>62</v>
      </c>
      <c r="C118" s="14" t="s">
        <v>45</v>
      </c>
      <c r="D118" s="18">
        <v>1</v>
      </c>
      <c r="E118" s="61">
        <v>8</v>
      </c>
      <c r="F118" s="18"/>
      <c r="G118" s="18"/>
      <c r="H118" s="18"/>
      <c r="I118" s="18"/>
      <c r="J118" s="18"/>
      <c r="K118" s="18"/>
      <c r="L118" s="61"/>
      <c r="M118" s="61"/>
      <c r="N118"/>
    </row>
    <row r="119" spans="1:14" x14ac:dyDescent="0.3">
      <c r="A119" s="23">
        <v>46050</v>
      </c>
      <c r="B119" s="17" t="s">
        <v>60</v>
      </c>
      <c r="C119" s="14" t="s">
        <v>45</v>
      </c>
      <c r="D119" s="18">
        <v>1</v>
      </c>
      <c r="E119" s="61">
        <v>8</v>
      </c>
      <c r="F119" s="18"/>
      <c r="G119" s="18"/>
      <c r="H119" s="18"/>
      <c r="I119" s="18"/>
      <c r="J119" s="18"/>
      <c r="K119" s="18"/>
      <c r="L119" s="61"/>
      <c r="M119" s="61"/>
      <c r="N119"/>
    </row>
    <row r="120" spans="1:14" x14ac:dyDescent="0.3">
      <c r="A120" s="23">
        <v>46051</v>
      </c>
      <c r="B120" s="17" t="s">
        <v>63</v>
      </c>
      <c r="C120" s="14" t="s">
        <v>44</v>
      </c>
      <c r="D120" s="18">
        <v>1</v>
      </c>
      <c r="E120" s="61">
        <v>8</v>
      </c>
      <c r="F120" s="18"/>
      <c r="G120" s="18"/>
      <c r="H120" s="18"/>
      <c r="I120" s="18"/>
      <c r="J120" s="18"/>
      <c r="K120" s="18"/>
      <c r="L120" s="61"/>
      <c r="M120" s="61"/>
      <c r="N120"/>
    </row>
    <row r="121" spans="1:14" x14ac:dyDescent="0.3">
      <c r="A121" s="23">
        <v>46051</v>
      </c>
      <c r="B121" s="17" t="s">
        <v>64</v>
      </c>
      <c r="C121" s="14" t="s">
        <v>44</v>
      </c>
      <c r="D121" s="18"/>
      <c r="E121" s="61"/>
      <c r="F121" s="18"/>
      <c r="G121" s="18"/>
      <c r="H121" s="18"/>
      <c r="I121" s="18"/>
      <c r="J121" s="18">
        <v>1</v>
      </c>
      <c r="K121" s="18"/>
      <c r="L121" s="61"/>
      <c r="M121" s="61"/>
      <c r="N121"/>
    </row>
    <row r="122" spans="1:14" x14ac:dyDescent="0.3">
      <c r="A122" s="23">
        <v>46051</v>
      </c>
      <c r="B122" s="17" t="s">
        <v>62</v>
      </c>
      <c r="C122" s="14" t="s">
        <v>45</v>
      </c>
      <c r="D122" s="18">
        <v>1</v>
      </c>
      <c r="E122" s="61">
        <v>8</v>
      </c>
      <c r="F122" s="18"/>
      <c r="G122" s="18"/>
      <c r="H122" s="18"/>
      <c r="I122" s="18"/>
      <c r="J122" s="18"/>
      <c r="K122" s="18"/>
      <c r="L122" s="61"/>
      <c r="M122" s="61"/>
      <c r="N122"/>
    </row>
    <row r="123" spans="1:14" x14ac:dyDescent="0.3">
      <c r="A123" s="23">
        <v>46051</v>
      </c>
      <c r="B123" s="17" t="s">
        <v>60</v>
      </c>
      <c r="C123" s="14" t="s">
        <v>45</v>
      </c>
      <c r="D123" s="18">
        <v>1</v>
      </c>
      <c r="E123" s="61">
        <v>8</v>
      </c>
      <c r="F123" s="18"/>
      <c r="G123" s="18"/>
      <c r="H123" s="18"/>
      <c r="I123" s="18"/>
      <c r="J123" s="18"/>
      <c r="K123" s="18"/>
      <c r="L123" s="61"/>
      <c r="M123" s="61"/>
      <c r="N123"/>
    </row>
    <row r="124" spans="1:14" x14ac:dyDescent="0.3">
      <c r="A124" s="23">
        <v>46052</v>
      </c>
      <c r="B124" s="17" t="s">
        <v>63</v>
      </c>
      <c r="C124" s="14" t="s">
        <v>44</v>
      </c>
      <c r="D124" s="18">
        <v>1</v>
      </c>
      <c r="E124" s="61">
        <v>8</v>
      </c>
      <c r="F124" s="18"/>
      <c r="G124" s="18"/>
      <c r="H124" s="18"/>
      <c r="I124" s="18"/>
      <c r="J124" s="18"/>
      <c r="K124" s="18"/>
      <c r="L124" s="61"/>
      <c r="M124" s="61"/>
      <c r="N124"/>
    </row>
    <row r="125" spans="1:14" x14ac:dyDescent="0.3">
      <c r="A125" s="23">
        <v>46052</v>
      </c>
      <c r="B125" s="17" t="s">
        <v>64</v>
      </c>
      <c r="C125" s="14" t="s">
        <v>44</v>
      </c>
      <c r="D125" s="18"/>
      <c r="E125" s="61"/>
      <c r="F125" s="18"/>
      <c r="G125" s="18"/>
      <c r="H125" s="18"/>
      <c r="I125" s="18"/>
      <c r="J125" s="18">
        <v>1</v>
      </c>
      <c r="K125" s="18"/>
      <c r="L125" s="61"/>
      <c r="M125" s="61"/>
      <c r="N125"/>
    </row>
    <row r="126" spans="1:14" x14ac:dyDescent="0.3">
      <c r="A126" s="23">
        <v>46052</v>
      </c>
      <c r="B126" s="17" t="s">
        <v>62</v>
      </c>
      <c r="C126" s="14" t="s">
        <v>45</v>
      </c>
      <c r="D126" s="18">
        <v>1</v>
      </c>
      <c r="E126" s="61">
        <v>8</v>
      </c>
      <c r="F126" s="18"/>
      <c r="G126" s="18"/>
      <c r="H126" s="18"/>
      <c r="I126" s="18"/>
      <c r="J126" s="18"/>
      <c r="K126" s="18"/>
      <c r="L126" s="61"/>
      <c r="M126" s="61"/>
      <c r="N126"/>
    </row>
    <row r="127" spans="1:14" x14ac:dyDescent="0.3">
      <c r="A127" s="23">
        <v>46052</v>
      </c>
      <c r="B127" s="17" t="s">
        <v>60</v>
      </c>
      <c r="C127" s="14" t="s">
        <v>45</v>
      </c>
      <c r="D127" s="18">
        <v>1</v>
      </c>
      <c r="E127" s="61">
        <v>8</v>
      </c>
      <c r="F127" s="18"/>
      <c r="G127" s="18"/>
      <c r="H127" s="18"/>
      <c r="I127" s="18"/>
      <c r="J127" s="18"/>
      <c r="K127" s="18"/>
      <c r="L127" s="61"/>
      <c r="M127" s="61"/>
      <c r="N127"/>
    </row>
    <row r="128" spans="1:14" x14ac:dyDescent="0.3">
      <c r="A128" s="23">
        <v>46053</v>
      </c>
      <c r="B128" s="17" t="s">
        <v>63</v>
      </c>
      <c r="C128" s="14" t="s">
        <v>44</v>
      </c>
      <c r="D128" s="18"/>
      <c r="E128" s="61"/>
      <c r="F128" s="18"/>
      <c r="G128" s="18"/>
      <c r="H128" s="18"/>
      <c r="I128" s="18"/>
      <c r="J128" s="18"/>
      <c r="K128" s="18"/>
      <c r="L128" s="61"/>
      <c r="M128" s="61"/>
      <c r="N128"/>
    </row>
    <row r="129" spans="1:14" x14ac:dyDescent="0.3">
      <c r="A129" s="23">
        <v>46053</v>
      </c>
      <c r="B129" s="17" t="s">
        <v>64</v>
      </c>
      <c r="C129" s="14" t="s">
        <v>44</v>
      </c>
      <c r="D129" s="18"/>
      <c r="E129" s="61"/>
      <c r="F129" s="18"/>
      <c r="G129" s="18"/>
      <c r="H129" s="18"/>
      <c r="I129" s="18"/>
      <c r="J129" s="18">
        <v>1</v>
      </c>
      <c r="K129" s="18"/>
      <c r="L129" s="61"/>
      <c r="M129" s="61"/>
      <c r="N129"/>
    </row>
    <row r="130" spans="1:14" x14ac:dyDescent="0.3">
      <c r="A130" s="23">
        <v>46053</v>
      </c>
      <c r="B130" s="17" t="s">
        <v>62</v>
      </c>
      <c r="C130" s="14" t="s">
        <v>45</v>
      </c>
      <c r="D130" s="18"/>
      <c r="E130" s="61"/>
      <c r="F130" s="18"/>
      <c r="G130" s="18"/>
      <c r="H130" s="18"/>
      <c r="I130" s="18"/>
      <c r="J130" s="18"/>
      <c r="K130" s="18"/>
      <c r="L130" s="61"/>
      <c r="M130" s="61"/>
      <c r="N130"/>
    </row>
    <row r="131" spans="1:14" x14ac:dyDescent="0.3">
      <c r="A131" s="23">
        <v>46053</v>
      </c>
      <c r="B131" s="17" t="s">
        <v>60</v>
      </c>
      <c r="C131" s="14" t="s">
        <v>45</v>
      </c>
      <c r="D131" s="18"/>
      <c r="E131" s="61"/>
      <c r="F131" s="18"/>
      <c r="G131" s="18"/>
      <c r="H131" s="18"/>
      <c r="I131" s="18"/>
      <c r="J131" s="18"/>
      <c r="K131" s="18"/>
      <c r="L131" s="61"/>
      <c r="M131" s="61"/>
      <c r="N131"/>
    </row>
    <row r="132" spans="1:14" x14ac:dyDescent="0.3">
      <c r="A132" s="23">
        <v>46054</v>
      </c>
      <c r="B132" s="17" t="s">
        <v>63</v>
      </c>
      <c r="C132" s="14" t="s">
        <v>44</v>
      </c>
      <c r="D132" s="18"/>
      <c r="E132" s="61"/>
      <c r="F132" s="18"/>
      <c r="G132" s="18"/>
      <c r="H132" s="18"/>
      <c r="I132" s="18"/>
      <c r="J132" s="18"/>
      <c r="K132" s="18"/>
      <c r="L132" s="61"/>
      <c r="M132" s="61"/>
      <c r="N132"/>
    </row>
    <row r="133" spans="1:14" x14ac:dyDescent="0.3">
      <c r="A133" s="23">
        <v>46054</v>
      </c>
      <c r="B133" s="17" t="s">
        <v>64</v>
      </c>
      <c r="C133" s="14" t="s">
        <v>44</v>
      </c>
      <c r="D133" s="18"/>
      <c r="E133" s="61"/>
      <c r="F133" s="18"/>
      <c r="G133" s="18"/>
      <c r="H133" s="18"/>
      <c r="I133" s="18"/>
      <c r="J133" s="18">
        <v>1</v>
      </c>
      <c r="K133" s="18"/>
      <c r="L133" s="61"/>
      <c r="M133" s="61"/>
      <c r="N133"/>
    </row>
    <row r="134" spans="1:14" x14ac:dyDescent="0.3">
      <c r="A134" s="23">
        <v>46054</v>
      </c>
      <c r="B134" s="17" t="s">
        <v>62</v>
      </c>
      <c r="C134" s="14" t="s">
        <v>45</v>
      </c>
      <c r="D134" s="18"/>
      <c r="E134" s="61"/>
      <c r="F134" s="18"/>
      <c r="G134" s="18"/>
      <c r="H134" s="18"/>
      <c r="I134" s="18"/>
      <c r="J134" s="18"/>
      <c r="K134" s="18"/>
      <c r="L134" s="61"/>
      <c r="M134" s="61"/>
      <c r="N134"/>
    </row>
    <row r="135" spans="1:14" x14ac:dyDescent="0.3">
      <c r="A135" s="23">
        <v>46054</v>
      </c>
      <c r="B135" s="17" t="s">
        <v>60</v>
      </c>
      <c r="C135" s="14" t="s">
        <v>45</v>
      </c>
      <c r="D135" s="18"/>
      <c r="E135" s="61"/>
      <c r="F135" s="18"/>
      <c r="G135" s="18"/>
      <c r="H135" s="18"/>
      <c r="I135" s="18"/>
      <c r="J135" s="18"/>
      <c r="K135" s="18"/>
      <c r="L135" s="61"/>
      <c r="M135" s="61"/>
      <c r="N135"/>
    </row>
    <row r="136" spans="1:14" x14ac:dyDescent="0.3">
      <c r="A136" s="23">
        <v>46055</v>
      </c>
      <c r="B136" s="17" t="s">
        <v>63</v>
      </c>
      <c r="C136" s="14" t="s">
        <v>44</v>
      </c>
      <c r="D136" s="18">
        <v>1</v>
      </c>
      <c r="E136" s="61">
        <v>8</v>
      </c>
      <c r="F136" s="18"/>
      <c r="G136" s="18"/>
      <c r="H136" s="18"/>
      <c r="I136" s="18"/>
      <c r="J136" s="18"/>
      <c r="K136" s="18"/>
      <c r="L136" s="61"/>
      <c r="M136" s="61"/>
      <c r="N136"/>
    </row>
    <row r="137" spans="1:14" x14ac:dyDescent="0.3">
      <c r="A137" s="23">
        <v>46055</v>
      </c>
      <c r="B137" s="17" t="s">
        <v>64</v>
      </c>
      <c r="C137" s="14" t="s">
        <v>44</v>
      </c>
      <c r="D137" s="18"/>
      <c r="E137" s="61"/>
      <c r="F137" s="18"/>
      <c r="G137" s="18"/>
      <c r="H137" s="18"/>
      <c r="I137" s="18"/>
      <c r="J137" s="18">
        <v>1</v>
      </c>
      <c r="K137" s="18"/>
      <c r="L137" s="61"/>
      <c r="M137" s="61"/>
      <c r="N137"/>
    </row>
    <row r="138" spans="1:14" x14ac:dyDescent="0.3">
      <c r="A138" s="23">
        <v>46055</v>
      </c>
      <c r="B138" s="17" t="s">
        <v>62</v>
      </c>
      <c r="C138" s="14" t="s">
        <v>45</v>
      </c>
      <c r="D138" s="18">
        <v>1</v>
      </c>
      <c r="E138" s="61">
        <v>8</v>
      </c>
      <c r="F138" s="18"/>
      <c r="G138" s="18"/>
      <c r="H138" s="18"/>
      <c r="I138" s="18"/>
      <c r="J138" s="18"/>
      <c r="K138" s="18"/>
      <c r="L138" s="61"/>
      <c r="M138" s="61"/>
      <c r="N138"/>
    </row>
    <row r="139" spans="1:14" x14ac:dyDescent="0.3">
      <c r="A139" s="23">
        <v>46055</v>
      </c>
      <c r="B139" s="17" t="s">
        <v>60</v>
      </c>
      <c r="C139" s="14" t="s">
        <v>45</v>
      </c>
      <c r="D139" s="18">
        <v>1</v>
      </c>
      <c r="E139" s="61">
        <v>8</v>
      </c>
      <c r="F139" s="18"/>
      <c r="G139" s="18"/>
      <c r="H139" s="18"/>
      <c r="I139" s="18"/>
      <c r="J139" s="18"/>
      <c r="K139" s="18"/>
      <c r="L139" s="61"/>
      <c r="M139" s="61"/>
      <c r="N139"/>
    </row>
    <row r="140" spans="1:14" x14ac:dyDescent="0.3">
      <c r="A140" s="23">
        <v>46056</v>
      </c>
      <c r="B140" s="17" t="s">
        <v>63</v>
      </c>
      <c r="C140" s="14" t="s">
        <v>44</v>
      </c>
      <c r="D140" s="18">
        <v>1</v>
      </c>
      <c r="E140" s="61">
        <v>8</v>
      </c>
      <c r="F140" s="18"/>
      <c r="G140" s="18"/>
      <c r="H140" s="18"/>
      <c r="I140" s="18"/>
      <c r="J140" s="18"/>
      <c r="K140" s="18"/>
      <c r="L140" s="61"/>
      <c r="M140" s="61"/>
      <c r="N140"/>
    </row>
    <row r="141" spans="1:14" x14ac:dyDescent="0.3">
      <c r="A141" s="23">
        <v>46056</v>
      </c>
      <c r="B141" s="17" t="s">
        <v>64</v>
      </c>
      <c r="C141" s="14" t="s">
        <v>44</v>
      </c>
      <c r="D141" s="18"/>
      <c r="E141" s="61"/>
      <c r="F141" s="18"/>
      <c r="G141" s="18"/>
      <c r="H141" s="18"/>
      <c r="I141" s="18"/>
      <c r="J141" s="18">
        <v>1</v>
      </c>
      <c r="K141" s="18"/>
      <c r="L141" s="61"/>
      <c r="M141" s="61"/>
      <c r="N141"/>
    </row>
    <row r="142" spans="1:14" x14ac:dyDescent="0.3">
      <c r="A142" s="23">
        <v>46056</v>
      </c>
      <c r="B142" s="17" t="s">
        <v>62</v>
      </c>
      <c r="C142" s="14" t="s">
        <v>45</v>
      </c>
      <c r="D142" s="18">
        <v>1</v>
      </c>
      <c r="E142" s="61">
        <v>8</v>
      </c>
      <c r="F142" s="18"/>
      <c r="G142" s="18"/>
      <c r="H142" s="18"/>
      <c r="I142" s="18"/>
      <c r="J142" s="18"/>
      <c r="K142" s="18"/>
      <c r="L142" s="61"/>
      <c r="M142" s="61"/>
      <c r="N142"/>
    </row>
    <row r="143" spans="1:14" x14ac:dyDescent="0.3">
      <c r="A143" s="23">
        <v>46056</v>
      </c>
      <c r="B143" s="17" t="s">
        <v>60</v>
      </c>
      <c r="C143" s="14" t="s">
        <v>45</v>
      </c>
      <c r="D143" s="18">
        <v>1</v>
      </c>
      <c r="E143" s="61">
        <v>8</v>
      </c>
      <c r="F143" s="18"/>
      <c r="G143" s="18"/>
      <c r="H143" s="18"/>
      <c r="I143" s="18"/>
      <c r="J143" s="18"/>
      <c r="K143" s="18"/>
      <c r="L143" s="61"/>
      <c r="M143" s="61"/>
      <c r="N143"/>
    </row>
    <row r="144" spans="1:14" x14ac:dyDescent="0.3">
      <c r="A144" s="23">
        <v>46057</v>
      </c>
      <c r="B144" s="17" t="s">
        <v>63</v>
      </c>
      <c r="C144" s="14" t="s">
        <v>44</v>
      </c>
      <c r="D144" s="18">
        <v>1</v>
      </c>
      <c r="E144" s="61">
        <v>8</v>
      </c>
      <c r="F144" s="18"/>
      <c r="G144" s="18"/>
      <c r="H144" s="18"/>
      <c r="I144" s="18"/>
      <c r="J144" s="18"/>
      <c r="K144" s="18"/>
      <c r="L144" s="61"/>
      <c r="M144" s="61"/>
      <c r="N144"/>
    </row>
    <row r="145" spans="1:14" x14ac:dyDescent="0.3">
      <c r="A145" s="23">
        <v>46057</v>
      </c>
      <c r="B145" s="17" t="s">
        <v>64</v>
      </c>
      <c r="C145" s="14" t="s">
        <v>44</v>
      </c>
      <c r="D145" s="18"/>
      <c r="E145" s="61"/>
      <c r="F145" s="18"/>
      <c r="G145" s="18"/>
      <c r="H145" s="18"/>
      <c r="I145" s="18"/>
      <c r="J145" s="18">
        <v>1</v>
      </c>
      <c r="K145" s="18"/>
      <c r="L145" s="61"/>
      <c r="M145" s="61"/>
      <c r="N145"/>
    </row>
    <row r="146" spans="1:14" x14ac:dyDescent="0.3">
      <c r="A146" s="23">
        <v>46057</v>
      </c>
      <c r="B146" s="17" t="s">
        <v>62</v>
      </c>
      <c r="C146" s="14" t="s">
        <v>45</v>
      </c>
      <c r="D146" s="18">
        <v>1</v>
      </c>
      <c r="E146" s="61">
        <v>8</v>
      </c>
      <c r="F146" s="18"/>
      <c r="G146" s="18"/>
      <c r="H146" s="18"/>
      <c r="I146" s="18"/>
      <c r="J146" s="18"/>
      <c r="K146" s="18"/>
      <c r="L146" s="61"/>
      <c r="M146" s="61"/>
      <c r="N146"/>
    </row>
    <row r="147" spans="1:14" x14ac:dyDescent="0.3">
      <c r="A147" s="23">
        <v>46057</v>
      </c>
      <c r="B147" s="17" t="s">
        <v>60</v>
      </c>
      <c r="C147" s="14" t="s">
        <v>45</v>
      </c>
      <c r="D147" s="18">
        <v>1</v>
      </c>
      <c r="E147" s="61">
        <v>8</v>
      </c>
      <c r="F147" s="18"/>
      <c r="G147" s="18"/>
      <c r="H147" s="18"/>
      <c r="I147" s="18"/>
      <c r="J147" s="18"/>
      <c r="K147" s="18"/>
      <c r="L147" s="61"/>
      <c r="M147" s="61"/>
      <c r="N147"/>
    </row>
    <row r="148" spans="1:14" x14ac:dyDescent="0.3">
      <c r="A148" s="23">
        <v>46058</v>
      </c>
      <c r="B148" s="17" t="s">
        <v>63</v>
      </c>
      <c r="C148" s="14" t="s">
        <v>44</v>
      </c>
      <c r="D148" s="18">
        <v>1</v>
      </c>
      <c r="E148" s="61">
        <v>8</v>
      </c>
      <c r="F148" s="18"/>
      <c r="G148" s="18"/>
      <c r="H148" s="18"/>
      <c r="I148" s="18"/>
      <c r="J148" s="18"/>
      <c r="K148" s="18"/>
      <c r="L148" s="61"/>
      <c r="M148" s="61"/>
      <c r="N148"/>
    </row>
    <row r="149" spans="1:14" x14ac:dyDescent="0.3">
      <c r="A149" s="23">
        <v>46058</v>
      </c>
      <c r="B149" s="17" t="s">
        <v>64</v>
      </c>
      <c r="C149" s="14" t="s">
        <v>44</v>
      </c>
      <c r="D149" s="18"/>
      <c r="E149" s="61"/>
      <c r="F149" s="18"/>
      <c r="G149" s="18"/>
      <c r="H149" s="18"/>
      <c r="I149" s="18"/>
      <c r="J149" s="18">
        <v>1</v>
      </c>
      <c r="K149" s="18"/>
      <c r="L149" s="61"/>
      <c r="M149" s="61"/>
      <c r="N149"/>
    </row>
    <row r="150" spans="1:14" x14ac:dyDescent="0.3">
      <c r="A150" s="23">
        <v>46058</v>
      </c>
      <c r="B150" s="17" t="s">
        <v>62</v>
      </c>
      <c r="C150" s="14" t="s">
        <v>45</v>
      </c>
      <c r="D150" s="18">
        <v>1</v>
      </c>
      <c r="E150" s="61">
        <v>8</v>
      </c>
      <c r="F150" s="18"/>
      <c r="G150" s="18"/>
      <c r="H150" s="18"/>
      <c r="I150" s="18"/>
      <c r="J150" s="18"/>
      <c r="K150" s="18"/>
      <c r="L150" s="61"/>
      <c r="M150" s="61"/>
      <c r="N150"/>
    </row>
    <row r="151" spans="1:14" x14ac:dyDescent="0.3">
      <c r="A151" s="23">
        <v>46058</v>
      </c>
      <c r="B151" s="17" t="s">
        <v>60</v>
      </c>
      <c r="C151" s="14" t="s">
        <v>45</v>
      </c>
      <c r="D151" s="18">
        <v>1</v>
      </c>
      <c r="E151" s="61">
        <v>8</v>
      </c>
      <c r="F151" s="18"/>
      <c r="G151" s="18"/>
      <c r="H151" s="18"/>
      <c r="I151" s="18"/>
      <c r="J151" s="18"/>
      <c r="K151" s="18"/>
      <c r="L151" s="61"/>
      <c r="M151" s="61"/>
      <c r="N151"/>
    </row>
    <row r="152" spans="1:14" x14ac:dyDescent="0.3">
      <c r="A152" s="23">
        <v>46059</v>
      </c>
      <c r="B152" s="17" t="s">
        <v>63</v>
      </c>
      <c r="C152" s="14" t="s">
        <v>44</v>
      </c>
      <c r="D152" s="18">
        <v>1</v>
      </c>
      <c r="E152" s="61">
        <v>8</v>
      </c>
      <c r="F152" s="18"/>
      <c r="G152" s="18"/>
      <c r="H152" s="18"/>
      <c r="I152" s="18"/>
      <c r="J152" s="18"/>
      <c r="K152" s="18"/>
      <c r="L152" s="61"/>
      <c r="M152" s="61"/>
      <c r="N152"/>
    </row>
    <row r="153" spans="1:14" x14ac:dyDescent="0.3">
      <c r="A153" s="23">
        <v>46059</v>
      </c>
      <c r="B153" s="17" t="s">
        <v>64</v>
      </c>
      <c r="C153" s="14" t="s">
        <v>44</v>
      </c>
      <c r="D153" s="18"/>
      <c r="E153" s="61"/>
      <c r="F153" s="18"/>
      <c r="G153" s="18"/>
      <c r="H153" s="18"/>
      <c r="I153" s="18"/>
      <c r="J153" s="18">
        <v>1</v>
      </c>
      <c r="K153" s="18"/>
      <c r="L153" s="61"/>
      <c r="M153" s="61"/>
      <c r="N153"/>
    </row>
    <row r="154" spans="1:14" x14ac:dyDescent="0.3">
      <c r="A154" s="23">
        <v>46059</v>
      </c>
      <c r="B154" s="17" t="s">
        <v>62</v>
      </c>
      <c r="C154" s="14" t="s">
        <v>45</v>
      </c>
      <c r="D154" s="18">
        <v>1</v>
      </c>
      <c r="E154" s="61">
        <v>8</v>
      </c>
      <c r="F154" s="18"/>
      <c r="G154" s="18"/>
      <c r="H154" s="18"/>
      <c r="I154" s="18"/>
      <c r="J154" s="18"/>
      <c r="K154" s="18"/>
      <c r="L154" s="61"/>
      <c r="M154" s="61"/>
      <c r="N154"/>
    </row>
    <row r="155" spans="1:14" x14ac:dyDescent="0.3">
      <c r="A155" s="23">
        <v>46059</v>
      </c>
      <c r="B155" s="17" t="s">
        <v>60</v>
      </c>
      <c r="C155" s="14" t="s">
        <v>45</v>
      </c>
      <c r="D155" s="18">
        <v>1</v>
      </c>
      <c r="E155" s="61">
        <v>8</v>
      </c>
      <c r="F155" s="18"/>
      <c r="G155" s="18"/>
      <c r="H155" s="18"/>
      <c r="I155" s="18"/>
      <c r="J155" s="18"/>
      <c r="K155" s="18"/>
      <c r="L155" s="61"/>
      <c r="M155" s="61"/>
      <c r="N155"/>
    </row>
    <row r="156" spans="1:14" x14ac:dyDescent="0.3">
      <c r="A156" s="23">
        <v>46060</v>
      </c>
      <c r="B156" s="17" t="s">
        <v>63</v>
      </c>
      <c r="C156" s="14" t="s">
        <v>44</v>
      </c>
      <c r="D156" s="18"/>
      <c r="E156" s="61"/>
      <c r="F156" s="18"/>
      <c r="G156" s="18"/>
      <c r="H156" s="18"/>
      <c r="I156" s="18"/>
      <c r="J156" s="18"/>
      <c r="K156" s="18"/>
      <c r="L156" s="61"/>
      <c r="M156" s="61"/>
      <c r="N156"/>
    </row>
    <row r="157" spans="1:14" x14ac:dyDescent="0.3">
      <c r="A157" s="23">
        <v>46060</v>
      </c>
      <c r="B157" s="17" t="s">
        <v>64</v>
      </c>
      <c r="C157" s="14" t="s">
        <v>44</v>
      </c>
      <c r="D157" s="18"/>
      <c r="E157" s="61"/>
      <c r="F157" s="18"/>
      <c r="G157" s="18"/>
      <c r="H157" s="18"/>
      <c r="I157" s="18"/>
      <c r="J157" s="18">
        <v>1</v>
      </c>
      <c r="K157" s="18"/>
      <c r="L157" s="61"/>
      <c r="M157" s="61"/>
      <c r="N157"/>
    </row>
    <row r="158" spans="1:14" x14ac:dyDescent="0.3">
      <c r="A158" s="23">
        <v>46060</v>
      </c>
      <c r="B158" s="17" t="s">
        <v>62</v>
      </c>
      <c r="C158" s="14" t="s">
        <v>45</v>
      </c>
      <c r="D158" s="18"/>
      <c r="E158" s="61"/>
      <c r="F158" s="18"/>
      <c r="G158" s="18"/>
      <c r="H158" s="18"/>
      <c r="I158" s="18"/>
      <c r="J158" s="18"/>
      <c r="K158" s="18"/>
      <c r="L158" s="61"/>
      <c r="M158" s="61"/>
      <c r="N158"/>
    </row>
    <row r="159" spans="1:14" x14ac:dyDescent="0.3">
      <c r="A159" s="23">
        <v>46060</v>
      </c>
      <c r="B159" s="17" t="s">
        <v>60</v>
      </c>
      <c r="C159" s="14" t="s">
        <v>45</v>
      </c>
      <c r="D159" s="18"/>
      <c r="E159" s="61"/>
      <c r="F159" s="18"/>
      <c r="G159" s="18"/>
      <c r="H159" s="18"/>
      <c r="I159" s="18"/>
      <c r="J159" s="18"/>
      <c r="K159" s="18"/>
      <c r="L159" s="61"/>
      <c r="M159" s="61"/>
      <c r="N159"/>
    </row>
    <row r="160" spans="1:14" x14ac:dyDescent="0.3">
      <c r="A160" s="23">
        <v>46061</v>
      </c>
      <c r="B160" s="17" t="s">
        <v>63</v>
      </c>
      <c r="C160" s="14" t="s">
        <v>44</v>
      </c>
      <c r="D160" s="18"/>
      <c r="E160" s="61"/>
      <c r="F160" s="18"/>
      <c r="G160" s="18"/>
      <c r="H160" s="18"/>
      <c r="I160" s="18"/>
      <c r="J160" s="18"/>
      <c r="K160" s="18"/>
      <c r="L160" s="61"/>
      <c r="M160" s="61"/>
      <c r="N160"/>
    </row>
    <row r="161" spans="1:14" x14ac:dyDescent="0.3">
      <c r="A161" s="23">
        <v>46061</v>
      </c>
      <c r="B161" s="17" t="s">
        <v>64</v>
      </c>
      <c r="C161" s="14" t="s">
        <v>44</v>
      </c>
      <c r="D161" s="18"/>
      <c r="E161" s="61"/>
      <c r="F161" s="18"/>
      <c r="G161" s="18"/>
      <c r="H161" s="18"/>
      <c r="I161" s="18"/>
      <c r="J161" s="18">
        <v>1</v>
      </c>
      <c r="K161" s="18"/>
      <c r="L161" s="61"/>
      <c r="M161" s="61"/>
      <c r="N161"/>
    </row>
    <row r="162" spans="1:14" x14ac:dyDescent="0.3">
      <c r="A162" s="23">
        <v>46061</v>
      </c>
      <c r="B162" s="17" t="s">
        <v>62</v>
      </c>
      <c r="C162" s="14" t="s">
        <v>45</v>
      </c>
      <c r="D162" s="18"/>
      <c r="E162" s="61"/>
      <c r="F162" s="18"/>
      <c r="G162" s="18"/>
      <c r="H162" s="18"/>
      <c r="I162" s="18"/>
      <c r="J162" s="18"/>
      <c r="K162" s="18"/>
      <c r="L162" s="61"/>
      <c r="M162" s="61"/>
      <c r="N162"/>
    </row>
    <row r="163" spans="1:14" x14ac:dyDescent="0.3">
      <c r="A163" s="23">
        <v>46061</v>
      </c>
      <c r="B163" s="17" t="s">
        <v>60</v>
      </c>
      <c r="C163" s="14" t="s">
        <v>45</v>
      </c>
      <c r="D163" s="18"/>
      <c r="E163" s="61"/>
      <c r="F163" s="18"/>
      <c r="G163" s="18"/>
      <c r="H163" s="18"/>
      <c r="I163" s="18"/>
      <c r="J163" s="18"/>
      <c r="K163" s="18"/>
      <c r="L163" s="61"/>
      <c r="M163" s="61"/>
      <c r="N163"/>
    </row>
    <row r="164" spans="1:14" x14ac:dyDescent="0.3">
      <c r="A164" s="23">
        <v>46062</v>
      </c>
      <c r="B164" s="17" t="s">
        <v>63</v>
      </c>
      <c r="C164" s="14" t="s">
        <v>44</v>
      </c>
      <c r="D164" s="18">
        <v>1</v>
      </c>
      <c r="E164" s="61">
        <v>8</v>
      </c>
      <c r="F164" s="18"/>
      <c r="G164" s="18"/>
      <c r="H164" s="18"/>
      <c r="I164" s="18"/>
      <c r="J164" s="18"/>
      <c r="K164" s="18"/>
      <c r="L164" s="61"/>
      <c r="M164" s="61"/>
      <c r="N164"/>
    </row>
    <row r="165" spans="1:14" x14ac:dyDescent="0.3">
      <c r="A165" s="23">
        <v>46062</v>
      </c>
      <c r="B165" s="17" t="s">
        <v>64</v>
      </c>
      <c r="C165" s="14" t="s">
        <v>44</v>
      </c>
      <c r="D165" s="18"/>
      <c r="E165" s="61"/>
      <c r="F165" s="18"/>
      <c r="G165" s="18"/>
      <c r="H165" s="18"/>
      <c r="I165" s="18"/>
      <c r="J165" s="18">
        <v>1</v>
      </c>
      <c r="K165" s="18"/>
      <c r="L165" s="61"/>
      <c r="M165" s="61"/>
      <c r="N165"/>
    </row>
    <row r="166" spans="1:14" x14ac:dyDescent="0.3">
      <c r="A166" s="23">
        <v>46062</v>
      </c>
      <c r="B166" s="17" t="s">
        <v>62</v>
      </c>
      <c r="C166" s="14" t="s">
        <v>45</v>
      </c>
      <c r="D166" s="18">
        <v>1</v>
      </c>
      <c r="E166" s="61">
        <v>8</v>
      </c>
      <c r="F166" s="18"/>
      <c r="G166" s="18"/>
      <c r="H166" s="18"/>
      <c r="I166" s="18"/>
      <c r="J166" s="18"/>
      <c r="K166" s="18"/>
      <c r="L166" s="61"/>
      <c r="M166" s="61"/>
      <c r="N166"/>
    </row>
    <row r="167" spans="1:14" x14ac:dyDescent="0.3">
      <c r="A167" s="23">
        <v>46062</v>
      </c>
      <c r="B167" s="17" t="s">
        <v>60</v>
      </c>
      <c r="C167" s="14" t="s">
        <v>45</v>
      </c>
      <c r="D167" s="18"/>
      <c r="E167" s="61"/>
      <c r="F167" s="18">
        <v>1</v>
      </c>
      <c r="G167" s="18"/>
      <c r="H167" s="18"/>
      <c r="I167" s="18"/>
      <c r="J167" s="18"/>
      <c r="K167" s="18"/>
      <c r="L167" s="61"/>
      <c r="M167" s="61"/>
      <c r="N167"/>
    </row>
    <row r="168" spans="1:14" x14ac:dyDescent="0.3">
      <c r="A168" s="23">
        <v>46063</v>
      </c>
      <c r="B168" s="17" t="s">
        <v>63</v>
      </c>
      <c r="C168" s="14" t="s">
        <v>44</v>
      </c>
      <c r="D168" s="18">
        <v>1</v>
      </c>
      <c r="E168" s="61">
        <v>8</v>
      </c>
      <c r="F168" s="18"/>
      <c r="G168" s="18"/>
      <c r="H168" s="18"/>
      <c r="I168" s="18"/>
      <c r="J168" s="18"/>
      <c r="K168" s="18"/>
      <c r="L168" s="61"/>
      <c r="M168" s="61"/>
      <c r="N168"/>
    </row>
    <row r="169" spans="1:14" x14ac:dyDescent="0.3">
      <c r="A169" s="23">
        <v>46063</v>
      </c>
      <c r="B169" s="17" t="s">
        <v>64</v>
      </c>
      <c r="C169" s="14" t="s">
        <v>44</v>
      </c>
      <c r="D169" s="18"/>
      <c r="E169" s="61"/>
      <c r="F169" s="18"/>
      <c r="G169" s="18"/>
      <c r="H169" s="18"/>
      <c r="I169" s="18"/>
      <c r="J169" s="18">
        <v>1</v>
      </c>
      <c r="K169" s="18"/>
      <c r="L169" s="61"/>
      <c r="M169" s="61"/>
      <c r="N169"/>
    </row>
    <row r="170" spans="1:14" x14ac:dyDescent="0.3">
      <c r="A170" s="23">
        <v>46063</v>
      </c>
      <c r="B170" s="17" t="s">
        <v>62</v>
      </c>
      <c r="C170" s="14" t="s">
        <v>45</v>
      </c>
      <c r="D170" s="18">
        <v>1</v>
      </c>
      <c r="E170" s="61">
        <v>8</v>
      </c>
      <c r="F170" s="18"/>
      <c r="G170" s="18"/>
      <c r="H170" s="18"/>
      <c r="I170" s="18"/>
      <c r="J170" s="18"/>
      <c r="K170" s="18"/>
      <c r="L170" s="61"/>
      <c r="M170" s="61"/>
      <c r="N170"/>
    </row>
    <row r="171" spans="1:14" x14ac:dyDescent="0.3">
      <c r="A171" s="23">
        <v>46063</v>
      </c>
      <c r="B171" s="17" t="s">
        <v>60</v>
      </c>
      <c r="C171" s="14" t="s">
        <v>45</v>
      </c>
      <c r="D171" s="18"/>
      <c r="E171" s="61"/>
      <c r="F171" s="18">
        <v>1</v>
      </c>
      <c r="G171" s="18"/>
      <c r="H171" s="18"/>
      <c r="I171" s="18"/>
      <c r="J171" s="18"/>
      <c r="K171" s="18"/>
      <c r="L171" s="61"/>
      <c r="M171" s="61"/>
      <c r="N171"/>
    </row>
    <row r="172" spans="1:14" x14ac:dyDescent="0.3">
      <c r="A172" s="23">
        <v>46064</v>
      </c>
      <c r="B172" s="17" t="s">
        <v>63</v>
      </c>
      <c r="C172" s="14" t="s">
        <v>44</v>
      </c>
      <c r="D172" s="18">
        <v>1</v>
      </c>
      <c r="E172" s="61">
        <v>8</v>
      </c>
      <c r="F172" s="18"/>
      <c r="G172" s="18"/>
      <c r="H172" s="18"/>
      <c r="I172" s="18"/>
      <c r="J172" s="18"/>
      <c r="K172" s="18"/>
      <c r="L172" s="61"/>
      <c r="M172" s="61"/>
      <c r="N172"/>
    </row>
    <row r="173" spans="1:14" x14ac:dyDescent="0.3">
      <c r="A173" s="23">
        <v>46064</v>
      </c>
      <c r="B173" s="17" t="s">
        <v>64</v>
      </c>
      <c r="C173" s="14" t="s">
        <v>44</v>
      </c>
      <c r="D173" s="18"/>
      <c r="E173" s="61"/>
      <c r="F173" s="18"/>
      <c r="G173" s="18"/>
      <c r="H173" s="18"/>
      <c r="I173" s="18"/>
      <c r="J173" s="18">
        <v>1</v>
      </c>
      <c r="K173" s="18"/>
      <c r="L173" s="61"/>
      <c r="M173" s="61"/>
      <c r="N173"/>
    </row>
    <row r="174" spans="1:14" x14ac:dyDescent="0.3">
      <c r="A174" s="23">
        <v>46064</v>
      </c>
      <c r="B174" s="17" t="s">
        <v>62</v>
      </c>
      <c r="C174" s="14" t="s">
        <v>45</v>
      </c>
      <c r="D174" s="18">
        <v>1</v>
      </c>
      <c r="E174" s="61">
        <v>8</v>
      </c>
      <c r="F174" s="18"/>
      <c r="G174" s="18"/>
      <c r="H174" s="18"/>
      <c r="I174" s="18"/>
      <c r="J174" s="18"/>
      <c r="K174" s="18"/>
      <c r="L174" s="61"/>
      <c r="M174" s="61"/>
      <c r="N174"/>
    </row>
    <row r="175" spans="1:14" x14ac:dyDescent="0.3">
      <c r="A175" s="23">
        <v>46064</v>
      </c>
      <c r="B175" s="17" t="s">
        <v>60</v>
      </c>
      <c r="C175" s="14" t="s">
        <v>45</v>
      </c>
      <c r="D175" s="18"/>
      <c r="E175" s="61"/>
      <c r="F175" s="18">
        <v>1</v>
      </c>
      <c r="G175" s="18"/>
      <c r="H175" s="18"/>
      <c r="I175" s="18"/>
      <c r="J175" s="18"/>
      <c r="K175" s="18"/>
      <c r="L175" s="61"/>
      <c r="M175" s="61"/>
      <c r="N175"/>
    </row>
    <row r="176" spans="1:14" x14ac:dyDescent="0.3">
      <c r="A176" s="23">
        <v>46065</v>
      </c>
      <c r="B176" s="17" t="s">
        <v>63</v>
      </c>
      <c r="C176" s="14" t="s">
        <v>44</v>
      </c>
      <c r="D176" s="18">
        <v>1</v>
      </c>
      <c r="E176" s="61">
        <v>8</v>
      </c>
      <c r="F176" s="18"/>
      <c r="G176" s="18"/>
      <c r="H176" s="18"/>
      <c r="I176" s="18"/>
      <c r="J176" s="18"/>
      <c r="K176" s="18"/>
      <c r="L176" s="61"/>
      <c r="M176" s="61"/>
      <c r="N176"/>
    </row>
    <row r="177" spans="1:14" x14ac:dyDescent="0.3">
      <c r="A177" s="23">
        <v>46065</v>
      </c>
      <c r="B177" s="17" t="s">
        <v>64</v>
      </c>
      <c r="C177" s="14" t="s">
        <v>44</v>
      </c>
      <c r="D177" s="18"/>
      <c r="E177" s="61"/>
      <c r="F177" s="18"/>
      <c r="G177" s="18"/>
      <c r="H177" s="18"/>
      <c r="I177" s="18"/>
      <c r="J177" s="18">
        <v>1</v>
      </c>
      <c r="K177" s="18"/>
      <c r="L177" s="61"/>
      <c r="M177" s="61"/>
      <c r="N177"/>
    </row>
    <row r="178" spans="1:14" x14ac:dyDescent="0.3">
      <c r="A178" s="23">
        <v>46065</v>
      </c>
      <c r="B178" s="17" t="s">
        <v>62</v>
      </c>
      <c r="C178" s="14" t="s">
        <v>45</v>
      </c>
      <c r="D178" s="18">
        <v>1</v>
      </c>
      <c r="E178" s="61">
        <v>8</v>
      </c>
      <c r="F178" s="18"/>
      <c r="G178" s="18"/>
      <c r="H178" s="18"/>
      <c r="I178" s="18"/>
      <c r="J178" s="18"/>
      <c r="K178" s="18"/>
      <c r="L178" s="61"/>
      <c r="M178" s="61"/>
      <c r="N178"/>
    </row>
    <row r="179" spans="1:14" x14ac:dyDescent="0.3">
      <c r="A179" s="23">
        <v>46065</v>
      </c>
      <c r="B179" s="17" t="s">
        <v>60</v>
      </c>
      <c r="C179" s="14" t="s">
        <v>45</v>
      </c>
      <c r="D179" s="18"/>
      <c r="E179" s="61"/>
      <c r="F179" s="18">
        <v>1</v>
      </c>
      <c r="G179" s="18"/>
      <c r="H179" s="18"/>
      <c r="I179" s="18"/>
      <c r="J179" s="18"/>
      <c r="K179" s="18"/>
      <c r="L179" s="61"/>
      <c r="M179" s="61"/>
      <c r="N179"/>
    </row>
    <row r="180" spans="1:14" x14ac:dyDescent="0.3">
      <c r="A180" s="23">
        <v>46066</v>
      </c>
      <c r="B180" s="17" t="s">
        <v>63</v>
      </c>
      <c r="C180" s="14" t="s">
        <v>44</v>
      </c>
      <c r="D180" s="18">
        <v>1</v>
      </c>
      <c r="E180" s="61">
        <v>8</v>
      </c>
      <c r="F180" s="18"/>
      <c r="G180" s="18"/>
      <c r="H180" s="18"/>
      <c r="I180" s="18"/>
      <c r="J180" s="18"/>
      <c r="K180" s="18"/>
      <c r="L180" s="61"/>
      <c r="M180" s="61"/>
      <c r="N180"/>
    </row>
    <row r="181" spans="1:14" x14ac:dyDescent="0.3">
      <c r="A181" s="23">
        <v>46066</v>
      </c>
      <c r="B181" s="17" t="s">
        <v>64</v>
      </c>
      <c r="C181" s="14" t="s">
        <v>44</v>
      </c>
      <c r="D181" s="18"/>
      <c r="E181" s="61"/>
      <c r="F181" s="18"/>
      <c r="G181" s="18"/>
      <c r="H181" s="18"/>
      <c r="I181" s="18"/>
      <c r="J181" s="18">
        <v>1</v>
      </c>
      <c r="K181" s="18"/>
      <c r="L181" s="61"/>
      <c r="M181" s="61"/>
      <c r="N181"/>
    </row>
    <row r="182" spans="1:14" x14ac:dyDescent="0.3">
      <c r="A182" s="23">
        <v>46066</v>
      </c>
      <c r="B182" s="17" t="s">
        <v>62</v>
      </c>
      <c r="C182" s="14" t="s">
        <v>45</v>
      </c>
      <c r="D182" s="18">
        <v>1</v>
      </c>
      <c r="E182" s="61">
        <v>8</v>
      </c>
      <c r="F182" s="18"/>
      <c r="G182" s="18"/>
      <c r="H182" s="18"/>
      <c r="I182" s="18"/>
      <c r="J182" s="18"/>
      <c r="K182" s="18"/>
      <c r="L182" s="61"/>
      <c r="M182" s="61"/>
      <c r="N182"/>
    </row>
    <row r="183" spans="1:14" x14ac:dyDescent="0.3">
      <c r="A183" s="23">
        <v>46066</v>
      </c>
      <c r="B183" s="17" t="s">
        <v>60</v>
      </c>
      <c r="C183" s="14" t="s">
        <v>45</v>
      </c>
      <c r="D183" s="18"/>
      <c r="E183" s="61"/>
      <c r="F183" s="18">
        <v>1</v>
      </c>
      <c r="G183" s="18"/>
      <c r="H183" s="18"/>
      <c r="I183" s="18"/>
      <c r="J183" s="18"/>
      <c r="K183" s="18"/>
      <c r="L183" s="61"/>
      <c r="M183" s="61"/>
      <c r="N183"/>
    </row>
    <row r="184" spans="1:14" x14ac:dyDescent="0.3">
      <c r="A184" s="23">
        <v>46067</v>
      </c>
      <c r="B184" s="17" t="s">
        <v>63</v>
      </c>
      <c r="C184" s="14" t="s">
        <v>44</v>
      </c>
      <c r="D184" s="18"/>
      <c r="E184" s="61"/>
      <c r="F184" s="18"/>
      <c r="G184" s="18"/>
      <c r="H184" s="18"/>
      <c r="I184" s="18"/>
      <c r="J184" s="18"/>
      <c r="K184" s="18"/>
      <c r="L184" s="61"/>
      <c r="M184" s="61"/>
      <c r="N184"/>
    </row>
    <row r="185" spans="1:14" x14ac:dyDescent="0.3">
      <c r="A185" s="23">
        <v>46067</v>
      </c>
      <c r="B185" s="17" t="s">
        <v>64</v>
      </c>
      <c r="C185" s="14" t="s">
        <v>44</v>
      </c>
      <c r="D185" s="18"/>
      <c r="E185" s="61"/>
      <c r="F185" s="18"/>
      <c r="G185" s="18"/>
      <c r="H185" s="18"/>
      <c r="I185" s="18"/>
      <c r="J185" s="18">
        <v>1</v>
      </c>
      <c r="K185" s="18"/>
      <c r="L185" s="61"/>
      <c r="M185" s="61"/>
      <c r="N185"/>
    </row>
    <row r="186" spans="1:14" x14ac:dyDescent="0.3">
      <c r="A186" s="23">
        <v>46067</v>
      </c>
      <c r="B186" s="17" t="s">
        <v>62</v>
      </c>
      <c r="C186" s="14" t="s">
        <v>45</v>
      </c>
      <c r="D186" s="18"/>
      <c r="E186" s="61"/>
      <c r="F186" s="18"/>
      <c r="G186" s="18"/>
      <c r="H186" s="18"/>
      <c r="I186" s="18"/>
      <c r="J186" s="18"/>
      <c r="K186" s="18"/>
      <c r="L186" s="61"/>
      <c r="M186" s="61"/>
      <c r="N186"/>
    </row>
    <row r="187" spans="1:14" x14ac:dyDescent="0.3">
      <c r="A187" s="23">
        <v>46067</v>
      </c>
      <c r="B187" s="17" t="s">
        <v>60</v>
      </c>
      <c r="C187" s="14" t="s">
        <v>45</v>
      </c>
      <c r="D187" s="18"/>
      <c r="E187" s="61"/>
      <c r="F187" s="18">
        <v>1</v>
      </c>
      <c r="G187" s="18"/>
      <c r="H187" s="18"/>
      <c r="I187" s="18"/>
      <c r="J187" s="18"/>
      <c r="K187" s="18"/>
      <c r="L187" s="61"/>
      <c r="M187" s="61"/>
      <c r="N187"/>
    </row>
    <row r="188" spans="1:14" x14ac:dyDescent="0.3">
      <c r="A188" s="23">
        <v>46068</v>
      </c>
      <c r="B188" s="17" t="s">
        <v>63</v>
      </c>
      <c r="C188" s="14" t="s">
        <v>44</v>
      </c>
      <c r="D188" s="18"/>
      <c r="E188" s="61"/>
      <c r="F188" s="18"/>
      <c r="G188" s="18"/>
      <c r="H188" s="18"/>
      <c r="I188" s="18"/>
      <c r="J188" s="18"/>
      <c r="K188" s="18"/>
      <c r="L188" s="61"/>
      <c r="M188" s="61"/>
      <c r="N188"/>
    </row>
    <row r="189" spans="1:14" x14ac:dyDescent="0.3">
      <c r="A189" s="23">
        <v>46068</v>
      </c>
      <c r="B189" s="17" t="s">
        <v>64</v>
      </c>
      <c r="C189" s="14" t="s">
        <v>44</v>
      </c>
      <c r="D189" s="18"/>
      <c r="E189" s="61"/>
      <c r="F189" s="18"/>
      <c r="G189" s="18"/>
      <c r="H189" s="18"/>
      <c r="I189" s="18"/>
      <c r="J189" s="18">
        <v>1</v>
      </c>
      <c r="K189" s="18"/>
      <c r="L189" s="61"/>
      <c r="M189" s="61"/>
      <c r="N189"/>
    </row>
    <row r="190" spans="1:14" x14ac:dyDescent="0.3">
      <c r="A190" s="23">
        <v>46068</v>
      </c>
      <c r="B190" s="17" t="s">
        <v>62</v>
      </c>
      <c r="C190" s="14" t="s">
        <v>45</v>
      </c>
      <c r="D190" s="18"/>
      <c r="E190" s="61"/>
      <c r="F190" s="18"/>
      <c r="G190" s="18"/>
      <c r="H190" s="18"/>
      <c r="I190" s="18"/>
      <c r="J190" s="18"/>
      <c r="K190" s="18"/>
      <c r="L190" s="61"/>
      <c r="M190" s="61"/>
      <c r="N190"/>
    </row>
    <row r="191" spans="1:14" x14ac:dyDescent="0.3">
      <c r="A191" s="23">
        <v>46068</v>
      </c>
      <c r="B191" s="17" t="s">
        <v>60</v>
      </c>
      <c r="C191" s="14" t="s">
        <v>45</v>
      </c>
      <c r="D191" s="18"/>
      <c r="E191" s="61"/>
      <c r="F191" s="18">
        <v>1</v>
      </c>
      <c r="G191" s="18"/>
      <c r="H191" s="18"/>
      <c r="I191" s="18"/>
      <c r="J191" s="18"/>
      <c r="K191" s="18"/>
      <c r="L191" s="61"/>
      <c r="M191" s="61"/>
      <c r="N191"/>
    </row>
    <row r="192" spans="1:14" x14ac:dyDescent="0.3">
      <c r="A192" s="23">
        <v>46069</v>
      </c>
      <c r="B192" s="17" t="s">
        <v>63</v>
      </c>
      <c r="C192" s="14" t="s">
        <v>44</v>
      </c>
      <c r="D192" s="18">
        <v>1</v>
      </c>
      <c r="E192" s="61">
        <v>8</v>
      </c>
      <c r="F192" s="18"/>
      <c r="G192" s="18"/>
      <c r="H192" s="18"/>
      <c r="I192" s="18"/>
      <c r="J192" s="18"/>
      <c r="K192" s="18"/>
      <c r="L192" s="61"/>
      <c r="M192" s="61"/>
      <c r="N192"/>
    </row>
    <row r="193" spans="1:14" x14ac:dyDescent="0.3">
      <c r="A193" s="23">
        <v>46069</v>
      </c>
      <c r="B193" s="17" t="s">
        <v>64</v>
      </c>
      <c r="C193" s="14" t="s">
        <v>44</v>
      </c>
      <c r="D193" s="18"/>
      <c r="E193" s="61"/>
      <c r="F193" s="18"/>
      <c r="G193" s="18"/>
      <c r="H193" s="18"/>
      <c r="I193" s="18"/>
      <c r="J193" s="18">
        <v>1</v>
      </c>
      <c r="K193" s="18"/>
      <c r="L193" s="61"/>
      <c r="M193" s="61"/>
      <c r="N193"/>
    </row>
    <row r="194" spans="1:14" x14ac:dyDescent="0.3">
      <c r="A194" s="23">
        <v>46069</v>
      </c>
      <c r="B194" s="17" t="s">
        <v>62</v>
      </c>
      <c r="C194" s="14" t="s">
        <v>45</v>
      </c>
      <c r="D194" s="18">
        <v>1</v>
      </c>
      <c r="E194" s="61">
        <v>8</v>
      </c>
      <c r="F194" s="18"/>
      <c r="G194" s="18"/>
      <c r="H194" s="18"/>
      <c r="I194" s="18"/>
      <c r="J194" s="18"/>
      <c r="K194" s="18"/>
      <c r="L194" s="61"/>
      <c r="M194" s="61"/>
      <c r="N194"/>
    </row>
    <row r="195" spans="1:14" x14ac:dyDescent="0.3">
      <c r="A195" s="23">
        <v>46069</v>
      </c>
      <c r="B195" s="17" t="s">
        <v>60</v>
      </c>
      <c r="C195" s="14" t="s">
        <v>45</v>
      </c>
      <c r="D195" s="18"/>
      <c r="E195" s="61"/>
      <c r="F195" s="18">
        <v>1</v>
      </c>
      <c r="G195" s="18"/>
      <c r="H195" s="18"/>
      <c r="I195" s="18"/>
      <c r="J195" s="18"/>
      <c r="K195" s="18"/>
      <c r="L195" s="61"/>
      <c r="M195" s="61"/>
      <c r="N195"/>
    </row>
    <row r="196" spans="1:14" x14ac:dyDescent="0.3">
      <c r="A196" s="23">
        <v>46070</v>
      </c>
      <c r="B196" s="17" t="s">
        <v>63</v>
      </c>
      <c r="C196" s="14" t="s">
        <v>44</v>
      </c>
      <c r="D196" s="18">
        <v>1</v>
      </c>
      <c r="E196" s="61">
        <v>8</v>
      </c>
      <c r="F196" s="18"/>
      <c r="G196" s="18"/>
      <c r="H196" s="18"/>
      <c r="I196" s="18"/>
      <c r="J196" s="18"/>
      <c r="K196" s="18"/>
      <c r="L196" s="61"/>
      <c r="M196" s="61"/>
      <c r="N196"/>
    </row>
    <row r="197" spans="1:14" x14ac:dyDescent="0.3">
      <c r="A197" s="23">
        <v>46070</v>
      </c>
      <c r="B197" s="17" t="s">
        <v>64</v>
      </c>
      <c r="C197" s="14" t="s">
        <v>44</v>
      </c>
      <c r="D197" s="18"/>
      <c r="E197" s="61"/>
      <c r="F197" s="18"/>
      <c r="G197" s="18"/>
      <c r="H197" s="18"/>
      <c r="I197" s="18"/>
      <c r="J197" s="18">
        <v>1</v>
      </c>
      <c r="K197" s="18"/>
      <c r="L197" s="61"/>
      <c r="M197" s="61"/>
      <c r="N197"/>
    </row>
    <row r="198" spans="1:14" x14ac:dyDescent="0.3">
      <c r="A198" s="23">
        <v>46070</v>
      </c>
      <c r="B198" s="17" t="s">
        <v>62</v>
      </c>
      <c r="C198" s="14" t="s">
        <v>45</v>
      </c>
      <c r="D198" s="18">
        <v>1</v>
      </c>
      <c r="E198" s="61">
        <v>8</v>
      </c>
      <c r="F198" s="18"/>
      <c r="G198" s="18"/>
      <c r="H198" s="18"/>
      <c r="I198" s="18"/>
      <c r="J198" s="18"/>
      <c r="K198" s="18"/>
      <c r="L198" s="61"/>
      <c r="M198" s="61"/>
      <c r="N198"/>
    </row>
    <row r="199" spans="1:14" x14ac:dyDescent="0.3">
      <c r="A199" s="23">
        <v>46070</v>
      </c>
      <c r="B199" s="17" t="s">
        <v>60</v>
      </c>
      <c r="C199" s="14" t="s">
        <v>45</v>
      </c>
      <c r="D199" s="18"/>
      <c r="E199" s="61"/>
      <c r="F199" s="18">
        <v>1</v>
      </c>
      <c r="G199" s="18"/>
      <c r="H199" s="18"/>
      <c r="I199" s="18"/>
      <c r="J199" s="18"/>
      <c r="K199" s="18"/>
      <c r="L199" s="61"/>
      <c r="M199" s="61"/>
      <c r="N199"/>
    </row>
    <row r="200" spans="1:14" x14ac:dyDescent="0.3">
      <c r="A200" s="23">
        <v>46071</v>
      </c>
      <c r="B200" s="17" t="s">
        <v>63</v>
      </c>
      <c r="C200" s="14" t="s">
        <v>44</v>
      </c>
      <c r="D200" s="18">
        <v>1</v>
      </c>
      <c r="E200" s="61">
        <v>8</v>
      </c>
      <c r="F200" s="18"/>
      <c r="G200" s="18"/>
      <c r="H200" s="18"/>
      <c r="I200" s="18"/>
      <c r="J200" s="18"/>
      <c r="K200" s="18"/>
      <c r="L200" s="61"/>
      <c r="M200" s="61"/>
      <c r="N200"/>
    </row>
    <row r="201" spans="1:14" x14ac:dyDescent="0.3">
      <c r="A201" s="23">
        <v>46071</v>
      </c>
      <c r="B201" s="17" t="s">
        <v>64</v>
      </c>
      <c r="C201" s="14" t="s">
        <v>44</v>
      </c>
      <c r="D201" s="18"/>
      <c r="E201" s="61"/>
      <c r="F201" s="18"/>
      <c r="G201" s="18"/>
      <c r="H201" s="18"/>
      <c r="I201" s="18"/>
      <c r="J201" s="18">
        <v>1</v>
      </c>
      <c r="K201" s="18"/>
      <c r="L201" s="61"/>
      <c r="M201" s="61"/>
      <c r="N201"/>
    </row>
    <row r="202" spans="1:14" x14ac:dyDescent="0.3">
      <c r="A202" s="23">
        <v>46071</v>
      </c>
      <c r="B202" s="17" t="s">
        <v>62</v>
      </c>
      <c r="C202" s="14" t="s">
        <v>45</v>
      </c>
      <c r="D202" s="18">
        <v>1</v>
      </c>
      <c r="E202" s="61">
        <v>8</v>
      </c>
      <c r="F202" s="18"/>
      <c r="G202" s="18"/>
      <c r="H202" s="18"/>
      <c r="I202" s="18"/>
      <c r="J202" s="18"/>
      <c r="K202" s="18"/>
      <c r="L202" s="61"/>
      <c r="M202" s="61"/>
      <c r="N202"/>
    </row>
    <row r="203" spans="1:14" x14ac:dyDescent="0.3">
      <c r="A203" s="23">
        <v>46071</v>
      </c>
      <c r="B203" s="17" t="s">
        <v>60</v>
      </c>
      <c r="C203" s="14" t="s">
        <v>45</v>
      </c>
      <c r="D203" s="18"/>
      <c r="E203" s="61"/>
      <c r="F203" s="18">
        <v>1</v>
      </c>
      <c r="G203" s="18"/>
      <c r="H203" s="18"/>
      <c r="I203" s="18"/>
      <c r="J203" s="18"/>
      <c r="K203" s="18"/>
      <c r="L203" s="61"/>
      <c r="M203" s="61"/>
      <c r="N203"/>
    </row>
    <row r="204" spans="1:14" x14ac:dyDescent="0.3">
      <c r="A204" s="23">
        <v>46072</v>
      </c>
      <c r="B204" s="17" t="s">
        <v>63</v>
      </c>
      <c r="C204" s="14" t="s">
        <v>44</v>
      </c>
      <c r="D204" s="18">
        <v>1</v>
      </c>
      <c r="E204" s="61">
        <v>8</v>
      </c>
      <c r="F204" s="18"/>
      <c r="G204" s="18"/>
      <c r="H204" s="18"/>
      <c r="I204" s="18"/>
      <c r="J204" s="18"/>
      <c r="K204" s="18"/>
      <c r="L204" s="61"/>
      <c r="M204" s="61"/>
      <c r="N204"/>
    </row>
    <row r="205" spans="1:14" x14ac:dyDescent="0.3">
      <c r="A205" s="23">
        <v>46072</v>
      </c>
      <c r="B205" s="17" t="s">
        <v>64</v>
      </c>
      <c r="C205" s="14" t="s">
        <v>44</v>
      </c>
      <c r="D205" s="18"/>
      <c r="E205" s="61"/>
      <c r="F205" s="18"/>
      <c r="G205" s="18"/>
      <c r="H205" s="18"/>
      <c r="I205" s="18"/>
      <c r="J205" s="18">
        <v>1</v>
      </c>
      <c r="K205" s="18"/>
      <c r="L205" s="61"/>
      <c r="M205" s="61"/>
      <c r="N205"/>
    </row>
    <row r="206" spans="1:14" x14ac:dyDescent="0.3">
      <c r="A206" s="23">
        <v>46072</v>
      </c>
      <c r="B206" s="17" t="s">
        <v>62</v>
      </c>
      <c r="C206" s="14" t="s">
        <v>45</v>
      </c>
      <c r="D206" s="18">
        <v>1</v>
      </c>
      <c r="E206" s="61">
        <v>8</v>
      </c>
      <c r="F206" s="18"/>
      <c r="G206" s="18"/>
      <c r="H206" s="18"/>
      <c r="I206" s="18"/>
      <c r="J206" s="18"/>
      <c r="K206" s="18"/>
      <c r="L206" s="61"/>
      <c r="M206" s="61"/>
      <c r="N206"/>
    </row>
    <row r="207" spans="1:14" x14ac:dyDescent="0.3">
      <c r="A207" s="23">
        <v>46072</v>
      </c>
      <c r="B207" s="17" t="s">
        <v>60</v>
      </c>
      <c r="C207" s="14" t="s">
        <v>45</v>
      </c>
      <c r="D207" s="18"/>
      <c r="E207" s="61"/>
      <c r="F207" s="18">
        <v>1</v>
      </c>
      <c r="G207" s="18"/>
      <c r="H207" s="18"/>
      <c r="I207" s="18"/>
      <c r="J207" s="18"/>
      <c r="K207" s="18"/>
      <c r="L207" s="61"/>
      <c r="M207" s="61"/>
      <c r="N207"/>
    </row>
    <row r="208" spans="1:14" x14ac:dyDescent="0.3">
      <c r="A208" s="23">
        <v>46073</v>
      </c>
      <c r="B208" s="17" t="s">
        <v>63</v>
      </c>
      <c r="C208" s="14" t="s">
        <v>44</v>
      </c>
      <c r="D208" s="18">
        <v>1</v>
      </c>
      <c r="E208" s="61">
        <v>8</v>
      </c>
      <c r="F208" s="18"/>
      <c r="G208" s="18"/>
      <c r="H208" s="18"/>
      <c r="I208" s="18"/>
      <c r="J208" s="18"/>
      <c r="K208" s="18"/>
      <c r="L208" s="61"/>
      <c r="M208" s="61"/>
      <c r="N208"/>
    </row>
    <row r="209" spans="1:14" x14ac:dyDescent="0.3">
      <c r="A209" s="23">
        <v>46073</v>
      </c>
      <c r="B209" s="17" t="s">
        <v>64</v>
      </c>
      <c r="C209" s="14" t="s">
        <v>44</v>
      </c>
      <c r="D209" s="18"/>
      <c r="E209" s="61"/>
      <c r="F209" s="18"/>
      <c r="G209" s="18"/>
      <c r="H209" s="18"/>
      <c r="I209" s="18"/>
      <c r="J209" s="18">
        <v>1</v>
      </c>
      <c r="K209" s="18"/>
      <c r="L209" s="61"/>
      <c r="M209" s="61"/>
      <c r="N209"/>
    </row>
    <row r="210" spans="1:14" x14ac:dyDescent="0.3">
      <c r="A210" s="23">
        <v>46073</v>
      </c>
      <c r="B210" s="17" t="s">
        <v>62</v>
      </c>
      <c r="C210" s="14" t="s">
        <v>45</v>
      </c>
      <c r="D210" s="18">
        <v>1</v>
      </c>
      <c r="E210" s="61">
        <v>8</v>
      </c>
      <c r="F210" s="18"/>
      <c r="G210" s="18"/>
      <c r="H210" s="18"/>
      <c r="I210" s="18"/>
      <c r="J210" s="18"/>
      <c r="K210" s="18"/>
      <c r="L210" s="61"/>
      <c r="M210" s="61"/>
      <c r="N210"/>
    </row>
    <row r="211" spans="1:14" x14ac:dyDescent="0.3">
      <c r="A211" s="23">
        <v>46073</v>
      </c>
      <c r="B211" s="17" t="s">
        <v>60</v>
      </c>
      <c r="C211" s="14" t="s">
        <v>45</v>
      </c>
      <c r="D211" s="18"/>
      <c r="E211" s="61"/>
      <c r="F211" s="18">
        <v>1</v>
      </c>
      <c r="G211" s="18"/>
      <c r="H211" s="18"/>
      <c r="I211" s="18"/>
      <c r="J211" s="18"/>
      <c r="K211" s="18"/>
      <c r="L211" s="61"/>
      <c r="M211" s="61"/>
      <c r="N211"/>
    </row>
    <row r="212" spans="1:14" x14ac:dyDescent="0.3">
      <c r="A212" s="23">
        <v>46074</v>
      </c>
      <c r="B212" s="17" t="s">
        <v>63</v>
      </c>
      <c r="C212" s="14" t="s">
        <v>44</v>
      </c>
      <c r="D212" s="18"/>
      <c r="E212" s="61"/>
      <c r="F212" s="18"/>
      <c r="G212" s="18"/>
      <c r="H212" s="18"/>
      <c r="I212" s="18"/>
      <c r="J212" s="18"/>
      <c r="K212" s="18"/>
      <c r="L212" s="61"/>
      <c r="M212" s="61"/>
      <c r="N212"/>
    </row>
    <row r="213" spans="1:14" x14ac:dyDescent="0.3">
      <c r="A213" s="23">
        <v>46074</v>
      </c>
      <c r="B213" s="17" t="s">
        <v>64</v>
      </c>
      <c r="C213" s="14" t="s">
        <v>44</v>
      </c>
      <c r="D213" s="18"/>
      <c r="E213" s="61"/>
      <c r="F213" s="18"/>
      <c r="G213" s="18"/>
      <c r="H213" s="18"/>
      <c r="I213" s="18"/>
      <c r="J213" s="18">
        <v>1</v>
      </c>
      <c r="K213" s="18"/>
      <c r="L213" s="61"/>
      <c r="M213" s="61"/>
      <c r="N213"/>
    </row>
    <row r="214" spans="1:14" x14ac:dyDescent="0.3">
      <c r="A214" s="23">
        <v>46074</v>
      </c>
      <c r="B214" s="17" t="s">
        <v>62</v>
      </c>
      <c r="C214" s="14" t="s">
        <v>45</v>
      </c>
      <c r="D214" s="18"/>
      <c r="E214" s="61"/>
      <c r="F214" s="18"/>
      <c r="G214" s="18"/>
      <c r="H214" s="18"/>
      <c r="I214" s="18"/>
      <c r="J214" s="18"/>
      <c r="K214" s="18"/>
      <c r="L214" s="61"/>
      <c r="M214" s="61"/>
      <c r="N214"/>
    </row>
    <row r="215" spans="1:14" x14ac:dyDescent="0.3">
      <c r="A215" s="23">
        <v>46074</v>
      </c>
      <c r="B215" s="17" t="s">
        <v>60</v>
      </c>
      <c r="C215" s="14" t="s">
        <v>45</v>
      </c>
      <c r="D215" s="18"/>
      <c r="E215" s="61"/>
      <c r="F215" s="18"/>
      <c r="G215" s="18"/>
      <c r="H215" s="18"/>
      <c r="I215" s="18"/>
      <c r="J215" s="18"/>
      <c r="K215" s="18"/>
      <c r="L215" s="61"/>
      <c r="M215" s="61"/>
      <c r="N215"/>
    </row>
    <row r="216" spans="1:14" x14ac:dyDescent="0.3">
      <c r="A216" s="23">
        <v>46075</v>
      </c>
      <c r="B216" s="17" t="s">
        <v>63</v>
      </c>
      <c r="C216" s="14" t="s">
        <v>44</v>
      </c>
      <c r="D216" s="18"/>
      <c r="E216" s="61"/>
      <c r="F216" s="18"/>
      <c r="G216" s="18"/>
      <c r="H216" s="18"/>
      <c r="I216" s="18"/>
      <c r="J216" s="18"/>
      <c r="K216" s="18"/>
      <c r="L216" s="61"/>
      <c r="M216" s="61"/>
      <c r="N216"/>
    </row>
    <row r="217" spans="1:14" x14ac:dyDescent="0.3">
      <c r="A217" s="23">
        <v>46075</v>
      </c>
      <c r="B217" s="17" t="s">
        <v>64</v>
      </c>
      <c r="C217" s="14" t="s">
        <v>44</v>
      </c>
      <c r="D217" s="18"/>
      <c r="E217" s="61"/>
      <c r="F217" s="18"/>
      <c r="G217" s="18"/>
      <c r="H217" s="18"/>
      <c r="I217" s="18"/>
      <c r="J217" s="18">
        <v>1</v>
      </c>
      <c r="K217" s="18"/>
      <c r="L217" s="61"/>
      <c r="M217" s="61"/>
      <c r="N217"/>
    </row>
    <row r="218" spans="1:14" x14ac:dyDescent="0.3">
      <c r="A218" s="23">
        <v>46075</v>
      </c>
      <c r="B218" s="17" t="s">
        <v>62</v>
      </c>
      <c r="C218" s="14" t="s">
        <v>45</v>
      </c>
      <c r="D218" s="18"/>
      <c r="E218" s="61"/>
      <c r="F218" s="18"/>
      <c r="G218" s="18"/>
      <c r="H218" s="18"/>
      <c r="I218" s="18"/>
      <c r="J218" s="18"/>
      <c r="K218" s="18"/>
      <c r="L218" s="61"/>
      <c r="M218" s="61"/>
      <c r="N218"/>
    </row>
    <row r="219" spans="1:14" x14ac:dyDescent="0.3">
      <c r="A219" s="23">
        <v>46075</v>
      </c>
      <c r="B219" s="17" t="s">
        <v>60</v>
      </c>
      <c r="C219" s="14" t="s">
        <v>45</v>
      </c>
      <c r="D219" s="18"/>
      <c r="E219" s="61"/>
      <c r="F219" s="18"/>
      <c r="G219" s="18"/>
      <c r="H219" s="18"/>
      <c r="I219" s="18"/>
      <c r="J219" s="18"/>
      <c r="K219" s="18"/>
      <c r="L219" s="61"/>
      <c r="M219" s="61"/>
      <c r="N219"/>
    </row>
    <row r="220" spans="1:14" x14ac:dyDescent="0.3">
      <c r="A220" s="23">
        <v>46076</v>
      </c>
      <c r="B220" s="17" t="s">
        <v>63</v>
      </c>
      <c r="C220" s="14" t="s">
        <v>44</v>
      </c>
      <c r="D220" s="18"/>
      <c r="E220" s="61"/>
      <c r="F220" s="18"/>
      <c r="G220" s="18"/>
      <c r="H220" s="18"/>
      <c r="I220" s="18"/>
      <c r="J220" s="18"/>
      <c r="K220" s="18"/>
      <c r="L220" s="61"/>
      <c r="M220" s="61"/>
      <c r="N220"/>
    </row>
    <row r="221" spans="1:14" x14ac:dyDescent="0.3">
      <c r="A221" s="23">
        <v>46076</v>
      </c>
      <c r="B221" s="17" t="s">
        <v>64</v>
      </c>
      <c r="C221" s="14" t="s">
        <v>44</v>
      </c>
      <c r="D221" s="18"/>
      <c r="E221" s="61"/>
      <c r="F221" s="18"/>
      <c r="G221" s="18"/>
      <c r="H221" s="18"/>
      <c r="I221" s="18"/>
      <c r="J221" s="18">
        <v>1</v>
      </c>
      <c r="K221" s="18"/>
      <c r="L221" s="61"/>
      <c r="M221" s="61"/>
      <c r="N221"/>
    </row>
    <row r="222" spans="1:14" x14ac:dyDescent="0.3">
      <c r="A222" s="23">
        <v>46076</v>
      </c>
      <c r="B222" s="17" t="s">
        <v>62</v>
      </c>
      <c r="C222" s="14" t="s">
        <v>45</v>
      </c>
      <c r="D222" s="18"/>
      <c r="E222" s="61"/>
      <c r="F222" s="18"/>
      <c r="G222" s="18"/>
      <c r="H222" s="18"/>
      <c r="I222" s="18"/>
      <c r="J222" s="18"/>
      <c r="K222" s="18"/>
      <c r="L222" s="61"/>
      <c r="M222" s="61"/>
      <c r="N222"/>
    </row>
    <row r="223" spans="1:14" x14ac:dyDescent="0.3">
      <c r="A223" s="23">
        <v>46076</v>
      </c>
      <c r="B223" s="17" t="s">
        <v>60</v>
      </c>
      <c r="C223" s="14" t="s">
        <v>45</v>
      </c>
      <c r="D223" s="18"/>
      <c r="E223" s="61"/>
      <c r="F223" s="18"/>
      <c r="G223" s="18"/>
      <c r="H223" s="18"/>
      <c r="I223" s="18"/>
      <c r="J223" s="18"/>
      <c r="K223" s="18"/>
      <c r="L223" s="61"/>
      <c r="M223" s="61"/>
      <c r="N223"/>
    </row>
    <row r="224" spans="1:14" x14ac:dyDescent="0.3">
      <c r="A224" s="23">
        <v>46077</v>
      </c>
      <c r="B224" s="17" t="s">
        <v>63</v>
      </c>
      <c r="C224" s="14" t="s">
        <v>44</v>
      </c>
      <c r="D224" s="18">
        <v>1</v>
      </c>
      <c r="E224" s="61">
        <v>8</v>
      </c>
      <c r="F224" s="18"/>
      <c r="G224" s="18"/>
      <c r="H224" s="18"/>
      <c r="I224" s="18"/>
      <c r="J224" s="18"/>
      <c r="K224" s="18"/>
      <c r="L224" s="61"/>
      <c r="M224" s="61"/>
      <c r="N224"/>
    </row>
    <row r="225" spans="1:14" x14ac:dyDescent="0.3">
      <c r="A225" s="23">
        <v>46077</v>
      </c>
      <c r="B225" s="17" t="s">
        <v>64</v>
      </c>
      <c r="C225" s="14" t="s">
        <v>44</v>
      </c>
      <c r="D225" s="18"/>
      <c r="E225" s="61"/>
      <c r="F225" s="18"/>
      <c r="G225" s="18"/>
      <c r="H225" s="18"/>
      <c r="I225" s="18"/>
      <c r="J225" s="18">
        <v>1</v>
      </c>
      <c r="K225" s="18"/>
      <c r="L225" s="61"/>
      <c r="M225" s="61"/>
      <c r="N225"/>
    </row>
    <row r="226" spans="1:14" x14ac:dyDescent="0.3">
      <c r="A226" s="23">
        <v>46077</v>
      </c>
      <c r="B226" s="17" t="s">
        <v>62</v>
      </c>
      <c r="C226" s="14" t="s">
        <v>45</v>
      </c>
      <c r="D226" s="18">
        <v>1</v>
      </c>
      <c r="E226" s="61">
        <v>8</v>
      </c>
      <c r="F226" s="18"/>
      <c r="G226" s="18"/>
      <c r="H226" s="18"/>
      <c r="I226" s="18"/>
      <c r="J226" s="18"/>
      <c r="K226" s="18"/>
      <c r="L226" s="61"/>
      <c r="M226" s="61"/>
      <c r="N226"/>
    </row>
    <row r="227" spans="1:14" x14ac:dyDescent="0.3">
      <c r="A227" s="23">
        <v>46077</v>
      </c>
      <c r="B227" s="17" t="s">
        <v>60</v>
      </c>
      <c r="C227" s="14" t="s">
        <v>45</v>
      </c>
      <c r="D227" s="18">
        <v>1</v>
      </c>
      <c r="E227" s="61">
        <v>8</v>
      </c>
      <c r="F227" s="18"/>
      <c r="G227" s="18"/>
      <c r="H227" s="18"/>
      <c r="I227" s="18"/>
      <c r="J227" s="18"/>
      <c r="K227" s="18"/>
      <c r="L227" s="61"/>
      <c r="M227" s="61"/>
      <c r="N227"/>
    </row>
    <row r="228" spans="1:14" x14ac:dyDescent="0.3">
      <c r="A228" s="23">
        <v>46078</v>
      </c>
      <c r="B228" s="17" t="s">
        <v>63</v>
      </c>
      <c r="C228" s="14" t="s">
        <v>44</v>
      </c>
      <c r="D228" s="18">
        <v>1</v>
      </c>
      <c r="E228" s="61">
        <v>8</v>
      </c>
      <c r="F228" s="18"/>
      <c r="G228" s="18"/>
      <c r="H228" s="18"/>
      <c r="I228" s="18"/>
      <c r="J228" s="18"/>
      <c r="K228" s="18"/>
      <c r="L228" s="61"/>
      <c r="M228" s="61"/>
      <c r="N228"/>
    </row>
    <row r="229" spans="1:14" x14ac:dyDescent="0.3">
      <c r="A229" s="23">
        <v>46078</v>
      </c>
      <c r="B229" s="17" t="s">
        <v>64</v>
      </c>
      <c r="C229" s="14" t="s">
        <v>44</v>
      </c>
      <c r="D229" s="18"/>
      <c r="E229" s="61"/>
      <c r="F229" s="18"/>
      <c r="G229" s="18"/>
      <c r="H229" s="18"/>
      <c r="I229" s="18"/>
      <c r="J229" s="18">
        <v>1</v>
      </c>
      <c r="K229" s="18"/>
      <c r="L229" s="61"/>
      <c r="M229" s="61"/>
      <c r="N229"/>
    </row>
    <row r="230" spans="1:14" x14ac:dyDescent="0.3">
      <c r="A230" s="23">
        <v>46078</v>
      </c>
      <c r="B230" s="17" t="s">
        <v>62</v>
      </c>
      <c r="C230" s="14" t="s">
        <v>45</v>
      </c>
      <c r="D230" s="18">
        <v>1</v>
      </c>
      <c r="E230" s="61">
        <v>8</v>
      </c>
      <c r="F230" s="18"/>
      <c r="G230" s="18"/>
      <c r="H230" s="18"/>
      <c r="I230" s="18"/>
      <c r="J230" s="18"/>
      <c r="K230" s="18"/>
      <c r="L230" s="61"/>
      <c r="M230" s="61"/>
      <c r="N230"/>
    </row>
    <row r="231" spans="1:14" x14ac:dyDescent="0.3">
      <c r="A231" s="23">
        <v>46078</v>
      </c>
      <c r="B231" s="17" t="s">
        <v>60</v>
      </c>
      <c r="C231" s="14" t="s">
        <v>45</v>
      </c>
      <c r="D231" s="18">
        <v>1</v>
      </c>
      <c r="E231" s="61">
        <v>8</v>
      </c>
      <c r="F231" s="18"/>
      <c r="G231" s="18"/>
      <c r="H231" s="18"/>
      <c r="I231" s="18"/>
      <c r="J231" s="18"/>
      <c r="K231" s="18"/>
      <c r="L231" s="61"/>
      <c r="M231" s="61"/>
      <c r="N231"/>
    </row>
    <row r="232" spans="1:14" x14ac:dyDescent="0.3">
      <c r="A232" s="23">
        <v>46079</v>
      </c>
      <c r="B232" s="17" t="s">
        <v>63</v>
      </c>
      <c r="C232" s="14" t="s">
        <v>44</v>
      </c>
      <c r="D232" s="18">
        <v>1</v>
      </c>
      <c r="E232" s="61">
        <v>8</v>
      </c>
      <c r="F232" s="18"/>
      <c r="G232" s="18"/>
      <c r="H232" s="18"/>
      <c r="I232" s="18"/>
      <c r="J232" s="18"/>
      <c r="K232" s="18"/>
      <c r="L232" s="61"/>
      <c r="M232" s="61"/>
      <c r="N232"/>
    </row>
    <row r="233" spans="1:14" x14ac:dyDescent="0.3">
      <c r="A233" s="23">
        <v>46079</v>
      </c>
      <c r="B233" s="17" t="s">
        <v>64</v>
      </c>
      <c r="C233" s="14" t="s">
        <v>44</v>
      </c>
      <c r="D233" s="18"/>
      <c r="E233" s="61"/>
      <c r="F233" s="18"/>
      <c r="G233" s="18"/>
      <c r="H233" s="18"/>
      <c r="I233" s="18"/>
      <c r="J233" s="18">
        <v>1</v>
      </c>
      <c r="K233" s="18"/>
      <c r="L233" s="61"/>
      <c r="M233" s="61"/>
      <c r="N233"/>
    </row>
    <row r="234" spans="1:14" x14ac:dyDescent="0.3">
      <c r="A234" s="23">
        <v>46079</v>
      </c>
      <c r="B234" s="17" t="s">
        <v>62</v>
      </c>
      <c r="C234" s="14" t="s">
        <v>45</v>
      </c>
      <c r="D234" s="18">
        <v>1</v>
      </c>
      <c r="E234" s="61">
        <v>8</v>
      </c>
      <c r="F234" s="18"/>
      <c r="G234" s="18"/>
      <c r="H234" s="18"/>
      <c r="I234" s="18"/>
      <c r="J234" s="18"/>
      <c r="K234" s="18"/>
      <c r="L234" s="61"/>
      <c r="M234" s="61"/>
      <c r="N234"/>
    </row>
    <row r="235" spans="1:14" x14ac:dyDescent="0.3">
      <c r="A235" s="23">
        <v>46079</v>
      </c>
      <c r="B235" s="17" t="s">
        <v>60</v>
      </c>
      <c r="C235" s="14" t="s">
        <v>45</v>
      </c>
      <c r="D235" s="18">
        <v>1</v>
      </c>
      <c r="E235" s="61">
        <v>8</v>
      </c>
      <c r="F235" s="18"/>
      <c r="G235" s="18"/>
      <c r="H235" s="18"/>
      <c r="I235" s="18"/>
      <c r="J235" s="18"/>
      <c r="K235" s="18"/>
      <c r="L235" s="61"/>
      <c r="M235" s="61"/>
      <c r="N235"/>
    </row>
    <row r="236" spans="1:14" x14ac:dyDescent="0.3">
      <c r="A236" s="23">
        <v>46080</v>
      </c>
      <c r="B236" s="17" t="s">
        <v>63</v>
      </c>
      <c r="C236" s="14" t="s">
        <v>44</v>
      </c>
      <c r="D236" s="18">
        <v>1</v>
      </c>
      <c r="E236" s="61">
        <v>8</v>
      </c>
      <c r="F236" s="18"/>
      <c r="G236" s="18"/>
      <c r="H236" s="18"/>
      <c r="I236" s="18"/>
      <c r="J236" s="18"/>
      <c r="K236" s="18"/>
      <c r="L236" s="61"/>
      <c r="M236" s="61"/>
      <c r="N236"/>
    </row>
    <row r="237" spans="1:14" x14ac:dyDescent="0.3">
      <c r="A237" s="23">
        <v>46080</v>
      </c>
      <c r="B237" s="17" t="s">
        <v>64</v>
      </c>
      <c r="C237" s="14" t="s">
        <v>44</v>
      </c>
      <c r="D237" s="18"/>
      <c r="E237" s="61"/>
      <c r="F237" s="18"/>
      <c r="G237" s="18"/>
      <c r="H237" s="18"/>
      <c r="I237" s="18"/>
      <c r="J237" s="18">
        <v>1</v>
      </c>
      <c r="K237" s="18"/>
      <c r="L237" s="61"/>
      <c r="M237" s="61"/>
      <c r="N237"/>
    </row>
    <row r="238" spans="1:14" x14ac:dyDescent="0.3">
      <c r="A238" s="23">
        <v>46080</v>
      </c>
      <c r="B238" s="17" t="s">
        <v>62</v>
      </c>
      <c r="C238" s="14" t="s">
        <v>45</v>
      </c>
      <c r="D238" s="18">
        <v>1</v>
      </c>
      <c r="E238" s="61">
        <v>8</v>
      </c>
      <c r="F238" s="18"/>
      <c r="G238" s="18"/>
      <c r="H238" s="18"/>
      <c r="I238" s="18"/>
      <c r="J238" s="18"/>
      <c r="K238" s="18"/>
      <c r="L238" s="61"/>
      <c r="M238" s="61"/>
      <c r="N238"/>
    </row>
    <row r="239" spans="1:14" x14ac:dyDescent="0.3">
      <c r="A239" s="23">
        <v>46080</v>
      </c>
      <c r="B239" s="17" t="s">
        <v>60</v>
      </c>
      <c r="C239" s="14" t="s">
        <v>45</v>
      </c>
      <c r="D239" s="18">
        <v>1</v>
      </c>
      <c r="E239" s="61">
        <v>8</v>
      </c>
      <c r="F239" s="18"/>
      <c r="G239" s="18"/>
      <c r="H239" s="18"/>
      <c r="I239" s="18"/>
      <c r="J239" s="18"/>
      <c r="K239" s="18"/>
      <c r="L239" s="61"/>
      <c r="M239" s="61"/>
      <c r="N239"/>
    </row>
    <row r="240" spans="1:14" x14ac:dyDescent="0.3">
      <c r="A240" s="23">
        <v>46081</v>
      </c>
      <c r="B240" s="17" t="s">
        <v>63</v>
      </c>
      <c r="C240" s="14" t="s">
        <v>44</v>
      </c>
      <c r="D240" s="18"/>
      <c r="E240" s="61"/>
      <c r="F240" s="18"/>
      <c r="G240" s="18"/>
      <c r="H240" s="18"/>
      <c r="I240" s="18"/>
      <c r="J240" s="18"/>
      <c r="K240" s="18"/>
      <c r="L240" s="61"/>
      <c r="M240" s="61"/>
      <c r="N240"/>
    </row>
    <row r="241" spans="1:14" x14ac:dyDescent="0.3">
      <c r="A241" s="23">
        <v>46081</v>
      </c>
      <c r="B241" s="17" t="s">
        <v>64</v>
      </c>
      <c r="C241" s="14" t="s">
        <v>44</v>
      </c>
      <c r="D241" s="18"/>
      <c r="E241" s="61"/>
      <c r="F241" s="18"/>
      <c r="G241" s="18"/>
      <c r="H241" s="18"/>
      <c r="I241" s="18"/>
      <c r="J241" s="18">
        <v>1</v>
      </c>
      <c r="K241" s="18"/>
      <c r="L241" s="61"/>
      <c r="M241" s="61"/>
      <c r="N241"/>
    </row>
    <row r="242" spans="1:14" x14ac:dyDescent="0.3">
      <c r="A242" s="23">
        <v>46081</v>
      </c>
      <c r="B242" s="17" t="s">
        <v>62</v>
      </c>
      <c r="C242" s="14" t="s">
        <v>45</v>
      </c>
      <c r="D242" s="18"/>
      <c r="E242" s="61"/>
      <c r="F242" s="18"/>
      <c r="G242" s="18"/>
      <c r="H242" s="18"/>
      <c r="I242" s="18"/>
      <c r="J242" s="18"/>
      <c r="K242" s="18"/>
      <c r="L242" s="61"/>
      <c r="M242" s="61"/>
      <c r="N242"/>
    </row>
    <row r="243" spans="1:14" x14ac:dyDescent="0.3">
      <c r="A243" s="23">
        <v>46081</v>
      </c>
      <c r="B243" s="17" t="s">
        <v>60</v>
      </c>
      <c r="C243" s="14" t="s">
        <v>45</v>
      </c>
      <c r="D243" s="18"/>
      <c r="E243" s="61"/>
      <c r="F243" s="18"/>
      <c r="G243" s="18"/>
      <c r="H243" s="18"/>
      <c r="I243" s="18"/>
      <c r="J243" s="18"/>
      <c r="K243" s="18"/>
      <c r="L243" s="61"/>
      <c r="M243" s="61"/>
      <c r="N243"/>
    </row>
    <row r="244" spans="1:14" x14ac:dyDescent="0.3">
      <c r="A244" s="23">
        <v>46082</v>
      </c>
      <c r="B244" s="17" t="s">
        <v>63</v>
      </c>
      <c r="C244" s="14" t="s">
        <v>44</v>
      </c>
      <c r="D244" s="18"/>
      <c r="E244" s="61"/>
      <c r="F244" s="18"/>
      <c r="G244" s="18"/>
      <c r="H244" s="18"/>
      <c r="I244" s="18"/>
      <c r="J244" s="18"/>
      <c r="K244" s="18"/>
      <c r="L244" s="61"/>
      <c r="M244" s="61"/>
      <c r="N244"/>
    </row>
    <row r="245" spans="1:14" x14ac:dyDescent="0.3">
      <c r="A245" s="23">
        <v>46082</v>
      </c>
      <c r="B245" s="17" t="s">
        <v>64</v>
      </c>
      <c r="C245" s="14" t="s">
        <v>44</v>
      </c>
      <c r="D245" s="18"/>
      <c r="E245" s="61"/>
      <c r="F245" s="18"/>
      <c r="G245" s="18"/>
      <c r="H245" s="18"/>
      <c r="I245" s="18"/>
      <c r="J245" s="18">
        <v>1</v>
      </c>
      <c r="K245" s="18"/>
      <c r="L245" s="61"/>
      <c r="M245" s="61"/>
      <c r="N245"/>
    </row>
    <row r="246" spans="1:14" x14ac:dyDescent="0.3">
      <c r="A246" s="23">
        <v>46082</v>
      </c>
      <c r="B246" s="17" t="s">
        <v>62</v>
      </c>
      <c r="C246" s="14" t="s">
        <v>45</v>
      </c>
      <c r="D246" s="18"/>
      <c r="E246" s="61"/>
      <c r="F246" s="18"/>
      <c r="G246" s="18"/>
      <c r="H246" s="18"/>
      <c r="I246" s="18"/>
      <c r="J246" s="18"/>
      <c r="K246" s="18"/>
      <c r="L246" s="61"/>
      <c r="M246" s="61"/>
      <c r="N246"/>
    </row>
    <row r="247" spans="1:14" x14ac:dyDescent="0.3">
      <c r="A247" s="23">
        <v>46082</v>
      </c>
      <c r="B247" s="17" t="s">
        <v>60</v>
      </c>
      <c r="C247" s="14" t="s">
        <v>45</v>
      </c>
      <c r="D247" s="18"/>
      <c r="E247" s="61"/>
      <c r="F247" s="18"/>
      <c r="G247" s="18"/>
      <c r="H247" s="18"/>
      <c r="I247" s="18"/>
      <c r="J247" s="18"/>
      <c r="K247" s="18"/>
      <c r="L247" s="61"/>
      <c r="M247" s="61"/>
      <c r="N247"/>
    </row>
    <row r="248" spans="1:14" x14ac:dyDescent="0.3">
      <c r="A248" s="23">
        <v>46083</v>
      </c>
      <c r="B248" s="17" t="s">
        <v>63</v>
      </c>
      <c r="C248" s="14" t="s">
        <v>44</v>
      </c>
      <c r="D248" s="18">
        <v>1</v>
      </c>
      <c r="E248" s="61">
        <v>8</v>
      </c>
      <c r="F248" s="18"/>
      <c r="G248" s="18"/>
      <c r="H248" s="18"/>
      <c r="I248" s="18"/>
      <c r="J248" s="18"/>
      <c r="K248" s="18"/>
      <c r="L248" s="61"/>
      <c r="M248" s="61"/>
      <c r="N248"/>
    </row>
    <row r="249" spans="1:14" x14ac:dyDescent="0.3">
      <c r="A249" s="23">
        <v>46083</v>
      </c>
      <c r="B249" s="17" t="s">
        <v>64</v>
      </c>
      <c r="C249" s="14" t="s">
        <v>44</v>
      </c>
      <c r="D249" s="18"/>
      <c r="E249" s="61"/>
      <c r="F249" s="18"/>
      <c r="G249" s="18"/>
      <c r="H249" s="18"/>
      <c r="I249" s="18"/>
      <c r="J249" s="18">
        <v>1</v>
      </c>
      <c r="K249" s="18"/>
      <c r="L249" s="61"/>
      <c r="M249" s="61"/>
      <c r="N249"/>
    </row>
    <row r="250" spans="1:14" x14ac:dyDescent="0.3">
      <c r="A250" s="23">
        <v>46083</v>
      </c>
      <c r="B250" s="17" t="s">
        <v>62</v>
      </c>
      <c r="C250" s="14" t="s">
        <v>45</v>
      </c>
      <c r="D250" s="18">
        <v>1</v>
      </c>
      <c r="E250" s="61">
        <v>8</v>
      </c>
      <c r="F250" s="18"/>
      <c r="G250" s="18"/>
      <c r="H250" s="18"/>
      <c r="I250" s="18"/>
      <c r="J250" s="18"/>
      <c r="K250" s="18"/>
      <c r="L250" s="61"/>
      <c r="M250" s="61"/>
      <c r="N250"/>
    </row>
    <row r="251" spans="1:14" x14ac:dyDescent="0.3">
      <c r="A251" s="23">
        <v>46083</v>
      </c>
      <c r="B251" s="17" t="s">
        <v>60</v>
      </c>
      <c r="C251" s="14" t="s">
        <v>45</v>
      </c>
      <c r="D251" s="18">
        <v>1</v>
      </c>
      <c r="E251" s="61">
        <v>8</v>
      </c>
      <c r="F251" s="18"/>
      <c r="G251" s="18"/>
      <c r="H251" s="18"/>
      <c r="I251" s="18"/>
      <c r="J251" s="18"/>
      <c r="K251" s="18"/>
      <c r="L251" s="61"/>
      <c r="M251" s="61"/>
      <c r="N251"/>
    </row>
    <row r="252" spans="1:14" x14ac:dyDescent="0.3">
      <c r="A252" s="23">
        <v>46084</v>
      </c>
      <c r="B252" s="17" t="s">
        <v>63</v>
      </c>
      <c r="C252" s="14" t="s">
        <v>44</v>
      </c>
      <c r="D252" s="18">
        <v>1</v>
      </c>
      <c r="E252" s="61">
        <v>8</v>
      </c>
      <c r="F252" s="18"/>
      <c r="G252" s="18"/>
      <c r="H252" s="18"/>
      <c r="I252" s="18"/>
      <c r="J252" s="18"/>
      <c r="K252" s="18"/>
      <c r="L252" s="61"/>
      <c r="M252" s="61"/>
      <c r="N252"/>
    </row>
    <row r="253" spans="1:14" x14ac:dyDescent="0.3">
      <c r="A253" s="23">
        <v>46084</v>
      </c>
      <c r="B253" s="17" t="s">
        <v>64</v>
      </c>
      <c r="C253" s="14" t="s">
        <v>44</v>
      </c>
      <c r="D253" s="18"/>
      <c r="E253" s="61"/>
      <c r="F253" s="18"/>
      <c r="G253" s="18"/>
      <c r="H253" s="18"/>
      <c r="I253" s="18"/>
      <c r="J253" s="18">
        <v>1</v>
      </c>
      <c r="K253" s="18"/>
      <c r="L253" s="61"/>
      <c r="M253" s="61"/>
      <c r="N253"/>
    </row>
    <row r="254" spans="1:14" x14ac:dyDescent="0.3">
      <c r="A254" s="23">
        <v>46084</v>
      </c>
      <c r="B254" s="17" t="s">
        <v>62</v>
      </c>
      <c r="C254" s="14" t="s">
        <v>45</v>
      </c>
      <c r="D254" s="18">
        <v>1</v>
      </c>
      <c r="E254" s="61">
        <v>8</v>
      </c>
      <c r="F254" s="18"/>
      <c r="G254" s="18"/>
      <c r="H254" s="18"/>
      <c r="I254" s="18"/>
      <c r="J254" s="18"/>
      <c r="K254" s="18"/>
      <c r="L254" s="61"/>
      <c r="M254" s="61"/>
      <c r="N254"/>
    </row>
    <row r="255" spans="1:14" x14ac:dyDescent="0.3">
      <c r="A255" s="23">
        <v>46084</v>
      </c>
      <c r="B255" s="17" t="s">
        <v>60</v>
      </c>
      <c r="C255" s="14" t="s">
        <v>45</v>
      </c>
      <c r="D255" s="18">
        <v>1</v>
      </c>
      <c r="E255" s="61">
        <v>8</v>
      </c>
      <c r="F255" s="18"/>
      <c r="G255" s="18"/>
      <c r="H255" s="18"/>
      <c r="I255" s="18"/>
      <c r="J255" s="18"/>
      <c r="K255" s="18"/>
      <c r="L255" s="61"/>
      <c r="M255" s="61"/>
      <c r="N255"/>
    </row>
    <row r="256" spans="1:14" x14ac:dyDescent="0.3">
      <c r="A256" s="23">
        <v>46085</v>
      </c>
      <c r="B256" s="17" t="s">
        <v>63</v>
      </c>
      <c r="C256" s="14" t="s">
        <v>44</v>
      </c>
      <c r="D256" s="18">
        <v>1</v>
      </c>
      <c r="E256" s="61">
        <v>8</v>
      </c>
      <c r="F256" s="18"/>
      <c r="G256" s="18"/>
      <c r="H256" s="18"/>
      <c r="I256" s="18"/>
      <c r="J256" s="18"/>
      <c r="K256" s="18"/>
      <c r="L256" s="61"/>
      <c r="M256" s="61"/>
      <c r="N256"/>
    </row>
    <row r="257" spans="1:14" x14ac:dyDescent="0.3">
      <c r="A257" s="23">
        <v>46085</v>
      </c>
      <c r="B257" s="17" t="s">
        <v>64</v>
      </c>
      <c r="C257" s="14" t="s">
        <v>44</v>
      </c>
      <c r="D257" s="18"/>
      <c r="E257" s="61"/>
      <c r="F257" s="18"/>
      <c r="G257" s="18"/>
      <c r="H257" s="18"/>
      <c r="I257" s="18"/>
      <c r="J257" s="18">
        <v>1</v>
      </c>
      <c r="K257" s="18"/>
      <c r="L257" s="61"/>
      <c r="M257" s="61"/>
      <c r="N257"/>
    </row>
    <row r="258" spans="1:14" x14ac:dyDescent="0.3">
      <c r="A258" s="23">
        <v>46085</v>
      </c>
      <c r="B258" s="17" t="s">
        <v>62</v>
      </c>
      <c r="C258" s="14" t="s">
        <v>45</v>
      </c>
      <c r="D258" s="18">
        <v>1</v>
      </c>
      <c r="E258" s="61">
        <v>8</v>
      </c>
      <c r="F258" s="18"/>
      <c r="G258" s="18"/>
      <c r="H258" s="18"/>
      <c r="I258" s="18"/>
      <c r="J258" s="18"/>
      <c r="K258" s="18"/>
      <c r="L258" s="61"/>
      <c r="M258" s="61"/>
      <c r="N258"/>
    </row>
    <row r="259" spans="1:14" x14ac:dyDescent="0.3">
      <c r="A259" s="23">
        <v>46085</v>
      </c>
      <c r="B259" s="17" t="s">
        <v>60</v>
      </c>
      <c r="C259" s="14" t="s">
        <v>45</v>
      </c>
      <c r="D259" s="18">
        <v>1</v>
      </c>
      <c r="E259" s="61">
        <v>8</v>
      </c>
      <c r="F259" s="18"/>
      <c r="G259" s="18"/>
      <c r="H259" s="18"/>
      <c r="I259" s="18"/>
      <c r="J259" s="18"/>
      <c r="K259" s="18"/>
      <c r="L259" s="61"/>
      <c r="M259" s="61"/>
      <c r="N259"/>
    </row>
    <row r="260" spans="1:14" x14ac:dyDescent="0.3">
      <c r="A260" s="23">
        <v>46086</v>
      </c>
      <c r="B260" s="17" t="s">
        <v>63</v>
      </c>
      <c r="C260" s="14" t="s">
        <v>44</v>
      </c>
      <c r="D260" s="18">
        <v>1</v>
      </c>
      <c r="E260" s="61">
        <v>8</v>
      </c>
      <c r="F260" s="18"/>
      <c r="G260" s="18"/>
      <c r="H260" s="18"/>
      <c r="I260" s="18"/>
      <c r="J260" s="18"/>
      <c r="K260" s="18"/>
      <c r="L260" s="61"/>
      <c r="M260" s="61"/>
      <c r="N260"/>
    </row>
    <row r="261" spans="1:14" x14ac:dyDescent="0.3">
      <c r="A261" s="23">
        <v>46086</v>
      </c>
      <c r="B261" s="17" t="s">
        <v>64</v>
      </c>
      <c r="C261" s="14" t="s">
        <v>44</v>
      </c>
      <c r="D261" s="18"/>
      <c r="E261" s="61"/>
      <c r="F261" s="18"/>
      <c r="G261" s="18"/>
      <c r="H261" s="18"/>
      <c r="I261" s="18"/>
      <c r="J261" s="18">
        <v>1</v>
      </c>
      <c r="K261" s="18"/>
      <c r="L261" s="61"/>
      <c r="M261" s="61"/>
      <c r="N261"/>
    </row>
    <row r="262" spans="1:14" x14ac:dyDescent="0.3">
      <c r="A262" s="23">
        <v>46086</v>
      </c>
      <c r="B262" s="17" t="s">
        <v>62</v>
      </c>
      <c r="C262" s="14" t="s">
        <v>45</v>
      </c>
      <c r="D262" s="18">
        <v>1</v>
      </c>
      <c r="E262" s="61">
        <v>8</v>
      </c>
      <c r="F262" s="18"/>
      <c r="G262" s="18"/>
      <c r="H262" s="18"/>
      <c r="I262" s="18"/>
      <c r="J262" s="18"/>
      <c r="K262" s="18"/>
      <c r="L262" s="61"/>
      <c r="M262" s="61"/>
      <c r="N262"/>
    </row>
    <row r="263" spans="1:14" x14ac:dyDescent="0.3">
      <c r="A263" s="23">
        <v>46086</v>
      </c>
      <c r="B263" s="17" t="s">
        <v>60</v>
      </c>
      <c r="C263" s="14" t="s">
        <v>45</v>
      </c>
      <c r="D263" s="18">
        <v>1</v>
      </c>
      <c r="E263" s="61">
        <v>8</v>
      </c>
      <c r="F263" s="18"/>
      <c r="G263" s="18"/>
      <c r="H263" s="18"/>
      <c r="I263" s="18"/>
      <c r="J263" s="18"/>
      <c r="K263" s="18"/>
      <c r="L263" s="61"/>
      <c r="M263" s="61"/>
      <c r="N263"/>
    </row>
    <row r="264" spans="1:14" x14ac:dyDescent="0.3">
      <c r="A264" s="23">
        <v>46087</v>
      </c>
      <c r="B264" s="17" t="s">
        <v>63</v>
      </c>
      <c r="C264" s="14" t="s">
        <v>44</v>
      </c>
      <c r="D264" s="18">
        <v>1</v>
      </c>
      <c r="E264" s="61">
        <v>8</v>
      </c>
      <c r="F264" s="18"/>
      <c r="G264" s="18"/>
      <c r="H264" s="18"/>
      <c r="I264" s="18"/>
      <c r="J264" s="18"/>
      <c r="K264" s="18"/>
      <c r="L264" s="61"/>
      <c r="M264" s="61"/>
      <c r="N264"/>
    </row>
    <row r="265" spans="1:14" x14ac:dyDescent="0.3">
      <c r="A265" s="23">
        <v>46087</v>
      </c>
      <c r="B265" s="17" t="s">
        <v>64</v>
      </c>
      <c r="C265" s="14" t="s">
        <v>44</v>
      </c>
      <c r="D265" s="18"/>
      <c r="E265" s="61"/>
      <c r="F265" s="18"/>
      <c r="G265" s="18"/>
      <c r="H265" s="18"/>
      <c r="I265" s="18"/>
      <c r="J265" s="18">
        <v>1</v>
      </c>
      <c r="K265" s="18"/>
      <c r="L265" s="61"/>
      <c r="M265" s="61"/>
      <c r="N265"/>
    </row>
    <row r="266" spans="1:14" x14ac:dyDescent="0.3">
      <c r="A266" s="23">
        <v>46087</v>
      </c>
      <c r="B266" s="17" t="s">
        <v>62</v>
      </c>
      <c r="C266" s="14" t="s">
        <v>45</v>
      </c>
      <c r="D266" s="18">
        <v>1</v>
      </c>
      <c r="E266" s="61">
        <v>8</v>
      </c>
      <c r="F266" s="18"/>
      <c r="G266" s="18"/>
      <c r="H266" s="18"/>
      <c r="I266" s="18"/>
      <c r="J266" s="18"/>
      <c r="K266" s="18"/>
      <c r="L266" s="61"/>
      <c r="M266" s="61"/>
      <c r="N266"/>
    </row>
    <row r="267" spans="1:14" x14ac:dyDescent="0.3">
      <c r="A267" s="23">
        <v>46087</v>
      </c>
      <c r="B267" s="17" t="s">
        <v>60</v>
      </c>
      <c r="C267" s="14" t="s">
        <v>45</v>
      </c>
      <c r="D267" s="18">
        <v>1</v>
      </c>
      <c r="E267" s="61">
        <v>8</v>
      </c>
      <c r="F267" s="18"/>
      <c r="G267" s="18"/>
      <c r="H267" s="18"/>
      <c r="I267" s="18"/>
      <c r="J267" s="18"/>
      <c r="K267" s="18"/>
      <c r="L267" s="61"/>
      <c r="M267" s="61"/>
      <c r="N267"/>
    </row>
    <row r="268" spans="1:14" x14ac:dyDescent="0.3">
      <c r="A268" s="23">
        <v>46088</v>
      </c>
      <c r="B268" s="17" t="s">
        <v>63</v>
      </c>
      <c r="C268" s="14" t="s">
        <v>44</v>
      </c>
      <c r="D268" s="18"/>
      <c r="E268" s="61"/>
      <c r="F268" s="18"/>
      <c r="G268" s="18"/>
      <c r="H268" s="18"/>
      <c r="I268" s="18"/>
      <c r="J268" s="18"/>
      <c r="K268" s="18"/>
      <c r="L268" s="61"/>
      <c r="M268" s="61"/>
      <c r="N268"/>
    </row>
    <row r="269" spans="1:14" x14ac:dyDescent="0.3">
      <c r="A269" s="23">
        <v>46088</v>
      </c>
      <c r="B269" s="17" t="s">
        <v>64</v>
      </c>
      <c r="C269" s="14" t="s">
        <v>44</v>
      </c>
      <c r="D269" s="18"/>
      <c r="E269" s="61"/>
      <c r="F269" s="18"/>
      <c r="G269" s="18"/>
      <c r="H269" s="18"/>
      <c r="I269" s="18"/>
      <c r="J269" s="18">
        <v>1</v>
      </c>
      <c r="K269" s="18"/>
      <c r="L269" s="61"/>
      <c r="M269" s="61"/>
      <c r="N269"/>
    </row>
    <row r="270" spans="1:14" x14ac:dyDescent="0.3">
      <c r="A270" s="23">
        <v>46088</v>
      </c>
      <c r="B270" s="17" t="s">
        <v>62</v>
      </c>
      <c r="C270" s="14" t="s">
        <v>45</v>
      </c>
      <c r="D270" s="18"/>
      <c r="E270" s="61"/>
      <c r="F270" s="18"/>
      <c r="G270" s="18"/>
      <c r="H270" s="18"/>
      <c r="I270" s="18"/>
      <c r="J270" s="18"/>
      <c r="K270" s="18"/>
      <c r="L270" s="61"/>
      <c r="M270" s="61"/>
      <c r="N270"/>
    </row>
    <row r="271" spans="1:14" x14ac:dyDescent="0.3">
      <c r="A271" s="23">
        <v>46088</v>
      </c>
      <c r="B271" s="17" t="s">
        <v>60</v>
      </c>
      <c r="C271" s="14" t="s">
        <v>45</v>
      </c>
      <c r="D271" s="18"/>
      <c r="E271" s="61"/>
      <c r="F271" s="18"/>
      <c r="G271" s="18"/>
      <c r="H271" s="18"/>
      <c r="I271" s="18"/>
      <c r="J271" s="18"/>
      <c r="K271" s="18"/>
      <c r="L271" s="61"/>
      <c r="M271" s="61"/>
      <c r="N271"/>
    </row>
    <row r="272" spans="1:14" x14ac:dyDescent="0.3">
      <c r="A272" s="23">
        <v>46089</v>
      </c>
      <c r="B272" s="17" t="s">
        <v>63</v>
      </c>
      <c r="C272" s="14" t="s">
        <v>44</v>
      </c>
      <c r="D272" s="18"/>
      <c r="E272" s="61"/>
      <c r="F272" s="18"/>
      <c r="G272" s="18"/>
      <c r="H272" s="18"/>
      <c r="I272" s="18"/>
      <c r="J272" s="18"/>
      <c r="K272" s="18"/>
      <c r="L272" s="61"/>
      <c r="M272" s="61"/>
      <c r="N272"/>
    </row>
    <row r="273" spans="1:14" x14ac:dyDescent="0.3">
      <c r="A273" s="23">
        <v>46089</v>
      </c>
      <c r="B273" s="17" t="s">
        <v>64</v>
      </c>
      <c r="C273" s="14" t="s">
        <v>44</v>
      </c>
      <c r="D273" s="18"/>
      <c r="E273" s="61"/>
      <c r="F273" s="18"/>
      <c r="G273" s="18"/>
      <c r="H273" s="18"/>
      <c r="I273" s="18"/>
      <c r="J273" s="18">
        <v>1</v>
      </c>
      <c r="K273" s="18"/>
      <c r="L273" s="61"/>
      <c r="M273" s="61"/>
      <c r="N273"/>
    </row>
    <row r="274" spans="1:14" x14ac:dyDescent="0.3">
      <c r="A274" s="23">
        <v>46089</v>
      </c>
      <c r="B274" s="17" t="s">
        <v>62</v>
      </c>
      <c r="C274" s="14" t="s">
        <v>45</v>
      </c>
      <c r="D274" s="18"/>
      <c r="E274" s="61"/>
      <c r="F274" s="18"/>
      <c r="G274" s="18"/>
      <c r="H274" s="18"/>
      <c r="I274" s="18"/>
      <c r="J274" s="18"/>
      <c r="K274" s="18"/>
      <c r="L274" s="61"/>
      <c r="M274" s="61"/>
      <c r="N274"/>
    </row>
    <row r="275" spans="1:14" x14ac:dyDescent="0.3">
      <c r="A275" s="23">
        <v>46089</v>
      </c>
      <c r="B275" s="17" t="s">
        <v>60</v>
      </c>
      <c r="C275" s="14" t="s">
        <v>45</v>
      </c>
      <c r="D275" s="18"/>
      <c r="E275" s="61"/>
      <c r="F275" s="18"/>
      <c r="G275" s="18"/>
      <c r="H275" s="18"/>
      <c r="I275" s="18"/>
      <c r="J275" s="18"/>
      <c r="K275" s="18"/>
      <c r="L275" s="61"/>
      <c r="M275" s="61"/>
      <c r="N275"/>
    </row>
    <row r="276" spans="1:14" x14ac:dyDescent="0.3">
      <c r="A276" s="23">
        <v>46090</v>
      </c>
      <c r="B276" s="17" t="s">
        <v>63</v>
      </c>
      <c r="C276" s="14" t="s">
        <v>44</v>
      </c>
      <c r="D276" s="18"/>
      <c r="E276" s="61"/>
      <c r="F276" s="18"/>
      <c r="G276" s="18"/>
      <c r="H276" s="18"/>
      <c r="I276" s="18"/>
      <c r="J276" s="18"/>
      <c r="K276" s="18"/>
      <c r="L276" s="61"/>
      <c r="M276" s="61"/>
      <c r="N276"/>
    </row>
    <row r="277" spans="1:14" x14ac:dyDescent="0.3">
      <c r="A277" s="23">
        <v>46090</v>
      </c>
      <c r="B277" s="17" t="s">
        <v>64</v>
      </c>
      <c r="C277" s="14" t="s">
        <v>44</v>
      </c>
      <c r="D277" s="18"/>
      <c r="E277" s="61"/>
      <c r="F277" s="18"/>
      <c r="G277" s="18"/>
      <c r="H277" s="18"/>
      <c r="I277" s="18"/>
      <c r="J277" s="18">
        <v>1</v>
      </c>
      <c r="K277" s="18"/>
      <c r="L277" s="61"/>
      <c r="M277" s="61"/>
      <c r="N277"/>
    </row>
    <row r="278" spans="1:14" x14ac:dyDescent="0.3">
      <c r="A278" s="23">
        <v>46090</v>
      </c>
      <c r="B278" s="17" t="s">
        <v>62</v>
      </c>
      <c r="C278" s="14" t="s">
        <v>45</v>
      </c>
      <c r="D278" s="18"/>
      <c r="E278" s="61"/>
      <c r="F278" s="18"/>
      <c r="G278" s="18"/>
      <c r="H278" s="18"/>
      <c r="I278" s="18"/>
      <c r="J278" s="18"/>
      <c r="K278" s="18"/>
      <c r="L278" s="61"/>
      <c r="M278" s="61"/>
      <c r="N278"/>
    </row>
    <row r="279" spans="1:14" x14ac:dyDescent="0.3">
      <c r="A279" s="23">
        <v>46090</v>
      </c>
      <c r="B279" s="17" t="s">
        <v>60</v>
      </c>
      <c r="C279" s="14" t="s">
        <v>45</v>
      </c>
      <c r="D279" s="18"/>
      <c r="E279" s="61"/>
      <c r="F279" s="18"/>
      <c r="G279" s="18"/>
      <c r="H279" s="18"/>
      <c r="I279" s="18"/>
      <c r="J279" s="18"/>
      <c r="K279" s="18"/>
      <c r="L279" s="61"/>
      <c r="M279" s="61"/>
      <c r="N279"/>
    </row>
    <row r="280" spans="1:14" x14ac:dyDescent="0.3">
      <c r="A280" s="23">
        <v>46091</v>
      </c>
      <c r="B280" s="17" t="s">
        <v>63</v>
      </c>
      <c r="C280" s="14" t="s">
        <v>44</v>
      </c>
      <c r="D280" s="18">
        <v>1</v>
      </c>
      <c r="E280" s="61">
        <v>8</v>
      </c>
      <c r="F280" s="18"/>
      <c r="G280" s="18"/>
      <c r="H280" s="18"/>
      <c r="I280" s="18"/>
      <c r="J280" s="18"/>
      <c r="K280" s="18"/>
      <c r="L280" s="61"/>
      <c r="M280" s="61"/>
      <c r="N280"/>
    </row>
    <row r="281" spans="1:14" x14ac:dyDescent="0.3">
      <c r="A281" s="23">
        <v>46091</v>
      </c>
      <c r="B281" s="17" t="s">
        <v>64</v>
      </c>
      <c r="C281" s="14" t="s">
        <v>44</v>
      </c>
      <c r="D281" s="18"/>
      <c r="E281" s="61"/>
      <c r="F281" s="18"/>
      <c r="G281" s="18"/>
      <c r="H281" s="18"/>
      <c r="I281" s="18"/>
      <c r="J281" s="18">
        <v>1</v>
      </c>
      <c r="K281" s="18"/>
      <c r="L281" s="61"/>
      <c r="M281" s="61"/>
      <c r="N281"/>
    </row>
    <row r="282" spans="1:14" x14ac:dyDescent="0.3">
      <c r="A282" s="23">
        <v>46091</v>
      </c>
      <c r="B282" s="17" t="s">
        <v>62</v>
      </c>
      <c r="C282" s="14" t="s">
        <v>45</v>
      </c>
      <c r="D282" s="18">
        <v>1</v>
      </c>
      <c r="E282" s="61">
        <v>8</v>
      </c>
      <c r="F282" s="18"/>
      <c r="G282" s="18"/>
      <c r="H282" s="18"/>
      <c r="I282" s="18"/>
      <c r="J282" s="18"/>
      <c r="K282" s="18"/>
      <c r="L282" s="61"/>
      <c r="M282" s="61"/>
      <c r="N282"/>
    </row>
    <row r="283" spans="1:14" x14ac:dyDescent="0.3">
      <c r="A283" s="23">
        <v>46091</v>
      </c>
      <c r="B283" s="17" t="s">
        <v>60</v>
      </c>
      <c r="C283" s="14" t="s">
        <v>45</v>
      </c>
      <c r="D283" s="18">
        <v>1</v>
      </c>
      <c r="E283" s="61">
        <v>8</v>
      </c>
      <c r="F283" s="18"/>
      <c r="G283" s="18"/>
      <c r="H283" s="18"/>
      <c r="I283" s="18"/>
      <c r="J283" s="18"/>
      <c r="K283" s="18"/>
      <c r="L283" s="61"/>
      <c r="M283" s="61"/>
      <c r="N283"/>
    </row>
    <row r="284" spans="1:14" x14ac:dyDescent="0.3">
      <c r="A284" s="23">
        <v>46092</v>
      </c>
      <c r="B284" s="17" t="s">
        <v>63</v>
      </c>
      <c r="C284" s="14" t="s">
        <v>44</v>
      </c>
      <c r="D284" s="18">
        <v>1</v>
      </c>
      <c r="E284" s="61">
        <v>8</v>
      </c>
      <c r="F284" s="18"/>
      <c r="G284" s="18"/>
      <c r="H284" s="18"/>
      <c r="I284" s="18"/>
      <c r="J284" s="18"/>
      <c r="K284" s="18"/>
      <c r="L284" s="61"/>
      <c r="M284" s="61"/>
      <c r="N284"/>
    </row>
    <row r="285" spans="1:14" x14ac:dyDescent="0.3">
      <c r="A285" s="23">
        <v>46092</v>
      </c>
      <c r="B285" s="17" t="s">
        <v>64</v>
      </c>
      <c r="C285" s="14" t="s">
        <v>44</v>
      </c>
      <c r="D285" s="18"/>
      <c r="E285" s="61"/>
      <c r="F285" s="18"/>
      <c r="G285" s="18"/>
      <c r="H285" s="18"/>
      <c r="I285" s="18"/>
      <c r="J285" s="18">
        <v>1</v>
      </c>
      <c r="K285" s="18"/>
      <c r="L285" s="61"/>
      <c r="M285" s="61"/>
      <c r="N285"/>
    </row>
    <row r="286" spans="1:14" x14ac:dyDescent="0.3">
      <c r="A286" s="23">
        <v>46092</v>
      </c>
      <c r="B286" s="17" t="s">
        <v>62</v>
      </c>
      <c r="C286" s="14" t="s">
        <v>45</v>
      </c>
      <c r="D286" s="18">
        <v>1</v>
      </c>
      <c r="E286" s="61">
        <v>8</v>
      </c>
      <c r="F286" s="18"/>
      <c r="G286" s="18"/>
      <c r="H286" s="18"/>
      <c r="I286" s="18"/>
      <c r="J286" s="18"/>
      <c r="K286" s="18"/>
      <c r="L286" s="61"/>
      <c r="M286" s="61"/>
      <c r="N286"/>
    </row>
    <row r="287" spans="1:14" x14ac:dyDescent="0.3">
      <c r="A287" s="23">
        <v>46092</v>
      </c>
      <c r="B287" s="17" t="s">
        <v>60</v>
      </c>
      <c r="C287" s="14" t="s">
        <v>45</v>
      </c>
      <c r="D287" s="18">
        <v>1</v>
      </c>
      <c r="E287" s="61">
        <v>8</v>
      </c>
      <c r="F287" s="18"/>
      <c r="G287" s="18"/>
      <c r="H287" s="18"/>
      <c r="I287" s="18"/>
      <c r="J287" s="18"/>
      <c r="K287" s="18"/>
      <c r="L287" s="61"/>
      <c r="M287" s="61"/>
      <c r="N287"/>
    </row>
    <row r="288" spans="1:14" x14ac:dyDescent="0.3">
      <c r="A288" s="23">
        <v>46093</v>
      </c>
      <c r="B288" s="17" t="s">
        <v>63</v>
      </c>
      <c r="C288" s="14" t="s">
        <v>44</v>
      </c>
      <c r="D288" s="18">
        <v>1</v>
      </c>
      <c r="E288" s="61">
        <v>8</v>
      </c>
      <c r="F288" s="18"/>
      <c r="G288" s="18"/>
      <c r="H288" s="18"/>
      <c r="I288" s="18"/>
      <c r="J288" s="18"/>
      <c r="K288" s="18"/>
      <c r="L288" s="61"/>
      <c r="M288" s="61"/>
      <c r="N288"/>
    </row>
    <row r="289" spans="1:14" x14ac:dyDescent="0.3">
      <c r="A289" s="23">
        <v>46093</v>
      </c>
      <c r="B289" s="17" t="s">
        <v>64</v>
      </c>
      <c r="C289" s="14" t="s">
        <v>44</v>
      </c>
      <c r="D289" s="18"/>
      <c r="E289" s="61"/>
      <c r="F289" s="18"/>
      <c r="G289" s="18"/>
      <c r="H289" s="18"/>
      <c r="I289" s="18"/>
      <c r="J289" s="18">
        <v>1</v>
      </c>
      <c r="K289" s="18"/>
      <c r="L289" s="61"/>
      <c r="M289" s="61"/>
      <c r="N289"/>
    </row>
    <row r="290" spans="1:14" x14ac:dyDescent="0.3">
      <c r="A290" s="23">
        <v>46093</v>
      </c>
      <c r="B290" s="17" t="s">
        <v>62</v>
      </c>
      <c r="C290" s="14" t="s">
        <v>45</v>
      </c>
      <c r="D290" s="18">
        <v>1</v>
      </c>
      <c r="E290" s="61">
        <v>8</v>
      </c>
      <c r="F290" s="18"/>
      <c r="G290" s="18"/>
      <c r="H290" s="18"/>
      <c r="I290" s="18"/>
      <c r="J290" s="18"/>
      <c r="K290" s="18"/>
      <c r="L290" s="61"/>
      <c r="M290" s="61"/>
      <c r="N290"/>
    </row>
    <row r="291" spans="1:14" x14ac:dyDescent="0.3">
      <c r="A291" s="23">
        <v>46093</v>
      </c>
      <c r="B291" s="17" t="s">
        <v>60</v>
      </c>
      <c r="C291" s="14" t="s">
        <v>45</v>
      </c>
      <c r="D291" s="18">
        <v>1</v>
      </c>
      <c r="E291" s="61">
        <v>8</v>
      </c>
      <c r="F291" s="18"/>
      <c r="G291" s="18"/>
      <c r="H291" s="18"/>
      <c r="I291" s="18"/>
      <c r="J291" s="18"/>
      <c r="K291" s="18"/>
      <c r="L291" s="61"/>
      <c r="M291" s="61"/>
      <c r="N291"/>
    </row>
    <row r="292" spans="1:14" x14ac:dyDescent="0.3">
      <c r="A292" s="23">
        <v>46094</v>
      </c>
      <c r="B292" s="17" t="s">
        <v>63</v>
      </c>
      <c r="C292" s="14" t="s">
        <v>44</v>
      </c>
      <c r="D292" s="18">
        <v>1</v>
      </c>
      <c r="E292" s="61">
        <v>8</v>
      </c>
      <c r="F292" s="18"/>
      <c r="G292" s="18"/>
      <c r="H292" s="18"/>
      <c r="I292" s="18"/>
      <c r="J292" s="18"/>
      <c r="K292" s="18"/>
      <c r="L292" s="61"/>
      <c r="M292" s="61"/>
      <c r="N292"/>
    </row>
    <row r="293" spans="1:14" x14ac:dyDescent="0.3">
      <c r="A293" s="23">
        <v>46094</v>
      </c>
      <c r="B293" s="17" t="s">
        <v>64</v>
      </c>
      <c r="C293" s="14" t="s">
        <v>44</v>
      </c>
      <c r="D293" s="18"/>
      <c r="E293" s="61"/>
      <c r="F293" s="18"/>
      <c r="G293" s="18"/>
      <c r="H293" s="18"/>
      <c r="I293" s="18"/>
      <c r="J293" s="18">
        <v>1</v>
      </c>
      <c r="K293" s="18"/>
      <c r="L293" s="61"/>
      <c r="M293" s="61"/>
      <c r="N293"/>
    </row>
    <row r="294" spans="1:14" x14ac:dyDescent="0.3">
      <c r="A294" s="23">
        <v>46094</v>
      </c>
      <c r="B294" s="17" t="s">
        <v>62</v>
      </c>
      <c r="C294" s="14" t="s">
        <v>45</v>
      </c>
      <c r="D294" s="18">
        <v>1</v>
      </c>
      <c r="E294" s="61">
        <v>8</v>
      </c>
      <c r="F294" s="18"/>
      <c r="G294" s="18"/>
      <c r="H294" s="18"/>
      <c r="I294" s="18"/>
      <c r="J294" s="18"/>
      <c r="K294" s="18"/>
      <c r="L294" s="61"/>
      <c r="M294" s="61"/>
      <c r="N294"/>
    </row>
    <row r="295" spans="1:14" x14ac:dyDescent="0.3">
      <c r="A295" s="23">
        <v>46094</v>
      </c>
      <c r="B295" s="17" t="s">
        <v>60</v>
      </c>
      <c r="C295" s="14" t="s">
        <v>45</v>
      </c>
      <c r="D295" s="18">
        <v>1</v>
      </c>
      <c r="E295" s="61">
        <v>8</v>
      </c>
      <c r="F295" s="18"/>
      <c r="G295" s="18"/>
      <c r="H295" s="18"/>
      <c r="I295" s="18"/>
      <c r="J295" s="18"/>
      <c r="K295" s="18"/>
      <c r="L295" s="61"/>
      <c r="M295" s="61"/>
      <c r="N295"/>
    </row>
    <row r="296" spans="1:14" x14ac:dyDescent="0.3">
      <c r="A296" s="23">
        <v>46095</v>
      </c>
      <c r="B296" s="17" t="s">
        <v>63</v>
      </c>
      <c r="C296" s="14" t="s">
        <v>44</v>
      </c>
      <c r="D296" s="18"/>
      <c r="E296" s="61"/>
      <c r="F296" s="18"/>
      <c r="G296" s="18"/>
      <c r="H296" s="18"/>
      <c r="I296" s="18"/>
      <c r="J296" s="18"/>
      <c r="K296" s="18"/>
      <c r="L296" s="61"/>
      <c r="M296" s="61"/>
      <c r="N296"/>
    </row>
    <row r="297" spans="1:14" x14ac:dyDescent="0.3">
      <c r="A297" s="23">
        <v>46095</v>
      </c>
      <c r="B297" s="17" t="s">
        <v>64</v>
      </c>
      <c r="C297" s="14" t="s">
        <v>44</v>
      </c>
      <c r="D297" s="18"/>
      <c r="E297" s="61"/>
      <c r="F297" s="18"/>
      <c r="G297" s="18"/>
      <c r="H297" s="18"/>
      <c r="I297" s="18"/>
      <c r="J297" s="18">
        <v>1</v>
      </c>
      <c r="K297" s="18"/>
      <c r="L297" s="61"/>
      <c r="M297" s="61"/>
      <c r="N297"/>
    </row>
    <row r="298" spans="1:14" x14ac:dyDescent="0.3">
      <c r="A298" s="23">
        <v>46095</v>
      </c>
      <c r="B298" s="17" t="s">
        <v>62</v>
      </c>
      <c r="C298" s="14" t="s">
        <v>45</v>
      </c>
      <c r="D298" s="18"/>
      <c r="E298" s="61"/>
      <c r="F298" s="18"/>
      <c r="G298" s="18"/>
      <c r="H298" s="18"/>
      <c r="I298" s="18"/>
      <c r="J298" s="18"/>
      <c r="K298" s="18"/>
      <c r="L298" s="61"/>
      <c r="M298" s="61"/>
      <c r="N298"/>
    </row>
    <row r="299" spans="1:14" x14ac:dyDescent="0.3">
      <c r="A299" s="23">
        <v>46095</v>
      </c>
      <c r="B299" s="17" t="s">
        <v>60</v>
      </c>
      <c r="C299" s="14" t="s">
        <v>45</v>
      </c>
      <c r="D299" s="18"/>
      <c r="E299" s="61"/>
      <c r="F299" s="18"/>
      <c r="G299" s="18"/>
      <c r="H299" s="18"/>
      <c r="I299" s="18"/>
      <c r="J299" s="18"/>
      <c r="K299" s="18"/>
      <c r="L299" s="61"/>
      <c r="M299" s="61"/>
      <c r="N299"/>
    </row>
    <row r="300" spans="1:14" x14ac:dyDescent="0.3">
      <c r="A300" s="23">
        <v>46096</v>
      </c>
      <c r="B300" s="17" t="s">
        <v>63</v>
      </c>
      <c r="C300" s="14" t="s">
        <v>44</v>
      </c>
      <c r="D300" s="18"/>
      <c r="E300" s="61"/>
      <c r="F300" s="18"/>
      <c r="G300" s="18"/>
      <c r="H300" s="18"/>
      <c r="I300" s="18"/>
      <c r="J300" s="18"/>
      <c r="K300" s="18"/>
      <c r="L300" s="61"/>
      <c r="M300" s="61"/>
      <c r="N300"/>
    </row>
    <row r="301" spans="1:14" x14ac:dyDescent="0.3">
      <c r="A301" s="23">
        <v>46096</v>
      </c>
      <c r="B301" s="17" t="s">
        <v>64</v>
      </c>
      <c r="C301" s="14" t="s">
        <v>44</v>
      </c>
      <c r="D301" s="18"/>
      <c r="E301" s="61"/>
      <c r="F301" s="18"/>
      <c r="G301" s="18"/>
      <c r="H301" s="18"/>
      <c r="I301" s="18"/>
      <c r="J301" s="18">
        <v>1</v>
      </c>
      <c r="K301" s="18"/>
      <c r="L301" s="61"/>
      <c r="M301" s="61"/>
      <c r="N301"/>
    </row>
    <row r="302" spans="1:14" x14ac:dyDescent="0.3">
      <c r="A302" s="23">
        <v>46096</v>
      </c>
      <c r="B302" s="17" t="s">
        <v>62</v>
      </c>
      <c r="C302" s="14" t="s">
        <v>45</v>
      </c>
      <c r="D302" s="18"/>
      <c r="E302" s="61"/>
      <c r="F302" s="18"/>
      <c r="G302" s="18"/>
      <c r="H302" s="18"/>
      <c r="I302" s="18"/>
      <c r="J302" s="18"/>
      <c r="K302" s="18"/>
      <c r="L302" s="61"/>
      <c r="M302" s="61"/>
      <c r="N302"/>
    </row>
    <row r="303" spans="1:14" x14ac:dyDescent="0.3">
      <c r="A303" s="23">
        <v>46096</v>
      </c>
      <c r="B303" s="17" t="s">
        <v>60</v>
      </c>
      <c r="C303" s="14" t="s">
        <v>45</v>
      </c>
      <c r="D303" s="18"/>
      <c r="E303" s="61"/>
      <c r="F303" s="18"/>
      <c r="G303" s="18"/>
      <c r="H303" s="18"/>
      <c r="I303" s="18"/>
      <c r="J303" s="18"/>
      <c r="K303" s="18"/>
      <c r="L303" s="61"/>
      <c r="M303" s="61"/>
      <c r="N303"/>
    </row>
    <row r="304" spans="1:14" x14ac:dyDescent="0.3">
      <c r="A304" s="23">
        <v>46097</v>
      </c>
      <c r="B304" s="17" t="s">
        <v>63</v>
      </c>
      <c r="C304" s="14" t="s">
        <v>44</v>
      </c>
      <c r="D304" s="18">
        <v>1</v>
      </c>
      <c r="E304" s="61">
        <v>8</v>
      </c>
      <c r="F304" s="18"/>
      <c r="G304" s="18"/>
      <c r="H304" s="18"/>
      <c r="I304" s="18"/>
      <c r="J304" s="18"/>
      <c r="K304" s="18"/>
      <c r="L304" s="61"/>
      <c r="M304" s="61"/>
      <c r="N304"/>
    </row>
    <row r="305" spans="1:14" x14ac:dyDescent="0.3">
      <c r="A305" s="23">
        <v>46097</v>
      </c>
      <c r="B305" s="17" t="s">
        <v>64</v>
      </c>
      <c r="C305" s="14" t="s">
        <v>44</v>
      </c>
      <c r="D305" s="18"/>
      <c r="E305" s="61"/>
      <c r="F305" s="18"/>
      <c r="G305" s="18"/>
      <c r="H305" s="18"/>
      <c r="I305" s="18"/>
      <c r="J305" s="18">
        <v>1</v>
      </c>
      <c r="K305" s="18"/>
      <c r="L305" s="61"/>
      <c r="M305" s="61"/>
      <c r="N305"/>
    </row>
    <row r="306" spans="1:14" x14ac:dyDescent="0.3">
      <c r="A306" s="23">
        <v>46097</v>
      </c>
      <c r="B306" s="17" t="s">
        <v>62</v>
      </c>
      <c r="C306" s="14" t="s">
        <v>45</v>
      </c>
      <c r="D306" s="18">
        <v>1</v>
      </c>
      <c r="E306" s="61">
        <v>8</v>
      </c>
      <c r="F306" s="18"/>
      <c r="G306" s="18"/>
      <c r="H306" s="18"/>
      <c r="I306" s="18"/>
      <c r="J306" s="18"/>
      <c r="K306" s="18"/>
      <c r="L306" s="61"/>
      <c r="M306" s="61"/>
      <c r="N306"/>
    </row>
    <row r="307" spans="1:14" x14ac:dyDescent="0.3">
      <c r="A307" s="23">
        <v>46097</v>
      </c>
      <c r="B307" s="17" t="s">
        <v>60</v>
      </c>
      <c r="C307" s="14" t="s">
        <v>45</v>
      </c>
      <c r="D307" s="18">
        <v>1</v>
      </c>
      <c r="E307" s="61">
        <v>8</v>
      </c>
      <c r="F307" s="18"/>
      <c r="G307" s="18"/>
      <c r="H307" s="18"/>
      <c r="I307" s="18"/>
      <c r="J307" s="18"/>
      <c r="K307" s="18"/>
      <c r="L307" s="61"/>
      <c r="M307" s="61"/>
      <c r="N307"/>
    </row>
    <row r="308" spans="1:14" x14ac:dyDescent="0.3">
      <c r="A308" s="23">
        <v>46098</v>
      </c>
      <c r="B308" s="17" t="s">
        <v>63</v>
      </c>
      <c r="C308" s="14" t="s">
        <v>44</v>
      </c>
      <c r="D308" s="18">
        <v>1</v>
      </c>
      <c r="E308" s="61">
        <v>8</v>
      </c>
      <c r="F308" s="18"/>
      <c r="G308" s="18"/>
      <c r="H308" s="18"/>
      <c r="I308" s="18"/>
      <c r="J308" s="18"/>
      <c r="K308" s="18"/>
      <c r="L308" s="61"/>
      <c r="M308" s="61"/>
      <c r="N308"/>
    </row>
    <row r="309" spans="1:14" x14ac:dyDescent="0.3">
      <c r="A309" s="23">
        <v>46098</v>
      </c>
      <c r="B309" s="17" t="s">
        <v>64</v>
      </c>
      <c r="C309" s="14" t="s">
        <v>44</v>
      </c>
      <c r="D309" s="18"/>
      <c r="E309" s="61"/>
      <c r="F309" s="18"/>
      <c r="G309" s="18"/>
      <c r="H309" s="18"/>
      <c r="I309" s="18"/>
      <c r="J309" s="18">
        <v>1</v>
      </c>
      <c r="K309" s="18"/>
      <c r="L309" s="61"/>
      <c r="M309" s="61"/>
      <c r="N309"/>
    </row>
    <row r="310" spans="1:14" x14ac:dyDescent="0.3">
      <c r="A310" s="23">
        <v>46098</v>
      </c>
      <c r="B310" s="17" t="s">
        <v>62</v>
      </c>
      <c r="C310" s="14" t="s">
        <v>45</v>
      </c>
      <c r="D310" s="18">
        <v>1</v>
      </c>
      <c r="E310" s="61">
        <v>8</v>
      </c>
      <c r="F310" s="18"/>
      <c r="G310" s="18"/>
      <c r="H310" s="18"/>
      <c r="I310" s="18"/>
      <c r="J310" s="18"/>
      <c r="K310" s="18"/>
      <c r="L310" s="61"/>
      <c r="M310" s="61"/>
      <c r="N310"/>
    </row>
    <row r="311" spans="1:14" x14ac:dyDescent="0.3">
      <c r="A311" s="23">
        <v>46098</v>
      </c>
      <c r="B311" s="17" t="s">
        <v>60</v>
      </c>
      <c r="C311" s="14" t="s">
        <v>45</v>
      </c>
      <c r="D311" s="18">
        <v>1</v>
      </c>
      <c r="E311" s="61">
        <v>8</v>
      </c>
      <c r="F311" s="18"/>
      <c r="G311" s="18"/>
      <c r="H311" s="18"/>
      <c r="I311" s="18"/>
      <c r="J311" s="18"/>
      <c r="K311" s="18"/>
      <c r="L311" s="61"/>
      <c r="M311" s="61"/>
      <c r="N311"/>
    </row>
    <row r="312" spans="1:14" x14ac:dyDescent="0.3">
      <c r="A312" s="23">
        <v>46099</v>
      </c>
      <c r="B312" s="17" t="s">
        <v>63</v>
      </c>
      <c r="C312" s="14" t="s">
        <v>44</v>
      </c>
      <c r="D312" s="18">
        <v>1</v>
      </c>
      <c r="E312" s="61">
        <v>8</v>
      </c>
      <c r="F312" s="18"/>
      <c r="G312" s="18"/>
      <c r="H312" s="18"/>
      <c r="I312" s="18"/>
      <c r="J312" s="18"/>
      <c r="K312" s="18"/>
      <c r="L312" s="61"/>
      <c r="M312" s="61"/>
      <c r="N312"/>
    </row>
    <row r="313" spans="1:14" x14ac:dyDescent="0.3">
      <c r="A313" s="23">
        <v>46099</v>
      </c>
      <c r="B313" s="17" t="s">
        <v>64</v>
      </c>
      <c r="C313" s="14" t="s">
        <v>44</v>
      </c>
      <c r="D313" s="18"/>
      <c r="E313" s="61"/>
      <c r="F313" s="18"/>
      <c r="G313" s="18"/>
      <c r="H313" s="18"/>
      <c r="I313" s="18"/>
      <c r="J313" s="18">
        <v>1</v>
      </c>
      <c r="K313" s="18"/>
      <c r="L313" s="61"/>
      <c r="M313" s="61"/>
      <c r="N313"/>
    </row>
    <row r="314" spans="1:14" x14ac:dyDescent="0.3">
      <c r="A314" s="23">
        <v>46099</v>
      </c>
      <c r="B314" s="17" t="s">
        <v>62</v>
      </c>
      <c r="C314" s="14" t="s">
        <v>45</v>
      </c>
      <c r="D314" s="18">
        <v>1</v>
      </c>
      <c r="E314" s="61">
        <v>8</v>
      </c>
      <c r="F314" s="18"/>
      <c r="G314" s="18"/>
      <c r="H314" s="18"/>
      <c r="I314" s="18"/>
      <c r="J314" s="18"/>
      <c r="K314" s="18"/>
      <c r="L314" s="61"/>
      <c r="M314" s="61"/>
      <c r="N314"/>
    </row>
    <row r="315" spans="1:14" x14ac:dyDescent="0.3">
      <c r="A315" s="23">
        <v>46099</v>
      </c>
      <c r="B315" s="17" t="s">
        <v>60</v>
      </c>
      <c r="C315" s="14" t="s">
        <v>45</v>
      </c>
      <c r="D315" s="18">
        <v>1</v>
      </c>
      <c r="E315" s="61">
        <v>8</v>
      </c>
      <c r="F315" s="18"/>
      <c r="G315" s="18"/>
      <c r="H315" s="18"/>
      <c r="I315" s="18"/>
      <c r="J315" s="18"/>
      <c r="K315" s="18"/>
      <c r="L315" s="61"/>
      <c r="M315" s="61"/>
      <c r="N315"/>
    </row>
    <row r="316" spans="1:14" x14ac:dyDescent="0.3">
      <c r="A316" s="23">
        <v>46100</v>
      </c>
      <c r="B316" s="17" t="s">
        <v>63</v>
      </c>
      <c r="C316" s="14" t="s">
        <v>44</v>
      </c>
      <c r="D316" s="18">
        <v>1</v>
      </c>
      <c r="E316" s="61">
        <v>8</v>
      </c>
      <c r="F316" s="18"/>
      <c r="G316" s="18"/>
      <c r="H316" s="18"/>
      <c r="I316" s="18"/>
      <c r="J316" s="18"/>
      <c r="K316" s="18"/>
      <c r="L316" s="61"/>
      <c r="M316" s="61"/>
      <c r="N316"/>
    </row>
    <row r="317" spans="1:14" x14ac:dyDescent="0.3">
      <c r="A317" s="23">
        <v>46100</v>
      </c>
      <c r="B317" s="17" t="s">
        <v>64</v>
      </c>
      <c r="C317" s="14" t="s">
        <v>44</v>
      </c>
      <c r="D317" s="18"/>
      <c r="E317" s="61"/>
      <c r="F317" s="18"/>
      <c r="G317" s="18"/>
      <c r="H317" s="18"/>
      <c r="I317" s="18"/>
      <c r="J317" s="18">
        <v>1</v>
      </c>
      <c r="K317" s="18"/>
      <c r="L317" s="61"/>
      <c r="M317" s="61"/>
      <c r="N317"/>
    </row>
    <row r="318" spans="1:14" x14ac:dyDescent="0.3">
      <c r="A318" s="23">
        <v>46100</v>
      </c>
      <c r="B318" s="17" t="s">
        <v>62</v>
      </c>
      <c r="C318" s="14" t="s">
        <v>45</v>
      </c>
      <c r="D318" s="18">
        <v>1</v>
      </c>
      <c r="E318" s="61">
        <v>8</v>
      </c>
      <c r="F318" s="18"/>
      <c r="G318" s="18"/>
      <c r="H318" s="18"/>
      <c r="I318" s="18"/>
      <c r="J318" s="18"/>
      <c r="K318" s="18"/>
      <c r="L318" s="61"/>
      <c r="M318" s="61"/>
      <c r="N318"/>
    </row>
    <row r="319" spans="1:14" x14ac:dyDescent="0.3">
      <c r="A319" s="23">
        <v>46100</v>
      </c>
      <c r="B319" s="17" t="s">
        <v>60</v>
      </c>
      <c r="C319" s="14" t="s">
        <v>45</v>
      </c>
      <c r="D319" s="18">
        <v>1</v>
      </c>
      <c r="E319" s="61">
        <v>8</v>
      </c>
      <c r="F319" s="18"/>
      <c r="G319" s="18"/>
      <c r="H319" s="18"/>
      <c r="I319" s="18"/>
      <c r="J319" s="18"/>
      <c r="K319" s="18"/>
      <c r="L319" s="61"/>
      <c r="M319" s="61"/>
      <c r="N319"/>
    </row>
    <row r="320" spans="1:14" x14ac:dyDescent="0.3">
      <c r="A320" s="23">
        <v>46101</v>
      </c>
      <c r="B320" s="17" t="s">
        <v>63</v>
      </c>
      <c r="C320" s="14" t="s">
        <v>44</v>
      </c>
      <c r="D320" s="18">
        <v>1</v>
      </c>
      <c r="E320" s="61">
        <v>8</v>
      </c>
      <c r="F320" s="18"/>
      <c r="G320" s="18"/>
      <c r="H320" s="18"/>
      <c r="I320" s="18"/>
      <c r="J320" s="18"/>
      <c r="K320" s="18"/>
      <c r="L320" s="61"/>
      <c r="M320" s="61"/>
      <c r="N320"/>
    </row>
    <row r="321" spans="1:14" x14ac:dyDescent="0.3">
      <c r="A321" s="23">
        <v>46101</v>
      </c>
      <c r="B321" s="17" t="s">
        <v>64</v>
      </c>
      <c r="C321" s="14" t="s">
        <v>44</v>
      </c>
      <c r="D321" s="18"/>
      <c r="E321" s="61"/>
      <c r="F321" s="18"/>
      <c r="G321" s="18"/>
      <c r="H321" s="18"/>
      <c r="I321" s="18"/>
      <c r="J321" s="18">
        <v>1</v>
      </c>
      <c r="K321" s="18"/>
      <c r="L321" s="61"/>
      <c r="M321" s="61"/>
      <c r="N321"/>
    </row>
    <row r="322" spans="1:14" x14ac:dyDescent="0.3">
      <c r="A322" s="23">
        <v>46101</v>
      </c>
      <c r="B322" s="17" t="s">
        <v>62</v>
      </c>
      <c r="C322" s="14" t="s">
        <v>45</v>
      </c>
      <c r="D322" s="18">
        <v>1</v>
      </c>
      <c r="E322" s="61">
        <v>8</v>
      </c>
      <c r="F322" s="18"/>
      <c r="G322" s="18"/>
      <c r="H322" s="18"/>
      <c r="I322" s="18"/>
      <c r="J322" s="18"/>
      <c r="K322" s="18"/>
      <c r="L322" s="61"/>
      <c r="M322" s="61"/>
      <c r="N322"/>
    </row>
    <row r="323" spans="1:14" x14ac:dyDescent="0.3">
      <c r="A323" s="23">
        <v>46101</v>
      </c>
      <c r="B323" s="17" t="s">
        <v>60</v>
      </c>
      <c r="C323" s="14" t="s">
        <v>45</v>
      </c>
      <c r="D323" s="18">
        <v>1</v>
      </c>
      <c r="E323" s="61">
        <v>8</v>
      </c>
      <c r="F323" s="18"/>
      <c r="G323" s="18"/>
      <c r="H323" s="18"/>
      <c r="I323" s="18"/>
      <c r="J323" s="18"/>
      <c r="K323" s="18"/>
      <c r="L323" s="61"/>
      <c r="M323" s="61"/>
      <c r="N323"/>
    </row>
    <row r="324" spans="1:14" x14ac:dyDescent="0.3">
      <c r="A324" s="23">
        <v>46102</v>
      </c>
      <c r="B324" s="17" t="s">
        <v>63</v>
      </c>
      <c r="C324" s="14" t="s">
        <v>44</v>
      </c>
      <c r="D324" s="18"/>
      <c r="E324" s="61"/>
      <c r="F324" s="18"/>
      <c r="G324" s="18"/>
      <c r="H324" s="18"/>
      <c r="I324" s="18"/>
      <c r="J324" s="18"/>
      <c r="K324" s="18"/>
      <c r="L324" s="61"/>
      <c r="M324" s="61"/>
      <c r="N324"/>
    </row>
    <row r="325" spans="1:14" x14ac:dyDescent="0.3">
      <c r="A325" s="23">
        <v>46102</v>
      </c>
      <c r="B325" s="17" t="s">
        <v>64</v>
      </c>
      <c r="C325" s="14" t="s">
        <v>44</v>
      </c>
      <c r="D325" s="18"/>
      <c r="E325" s="61"/>
      <c r="F325" s="18"/>
      <c r="G325" s="18"/>
      <c r="H325" s="18"/>
      <c r="I325" s="18"/>
      <c r="J325" s="18">
        <v>1</v>
      </c>
      <c r="K325" s="18"/>
      <c r="L325" s="61"/>
      <c r="M325" s="61"/>
      <c r="N325"/>
    </row>
    <row r="326" spans="1:14" x14ac:dyDescent="0.3">
      <c r="A326" s="23">
        <v>46102</v>
      </c>
      <c r="B326" s="17" t="s">
        <v>62</v>
      </c>
      <c r="C326" s="14" t="s">
        <v>45</v>
      </c>
      <c r="D326" s="18"/>
      <c r="E326" s="61"/>
      <c r="F326" s="18"/>
      <c r="G326" s="18"/>
      <c r="H326" s="18"/>
      <c r="I326" s="18"/>
      <c r="J326" s="18"/>
      <c r="K326" s="18"/>
      <c r="L326" s="61"/>
      <c r="M326" s="61"/>
      <c r="N326"/>
    </row>
    <row r="327" spans="1:14" x14ac:dyDescent="0.3">
      <c r="A327" s="23">
        <v>46102</v>
      </c>
      <c r="B327" s="17" t="s">
        <v>60</v>
      </c>
      <c r="C327" s="14" t="s">
        <v>45</v>
      </c>
      <c r="D327" s="18"/>
      <c r="E327" s="61"/>
      <c r="F327" s="18"/>
      <c r="G327" s="18"/>
      <c r="H327" s="18"/>
      <c r="I327" s="18"/>
      <c r="J327" s="18"/>
      <c r="K327" s="18"/>
      <c r="L327" s="61"/>
      <c r="M327" s="61"/>
      <c r="N327"/>
    </row>
    <row r="328" spans="1:14" x14ac:dyDescent="0.3">
      <c r="A328" s="23">
        <v>46103</v>
      </c>
      <c r="B328" s="17" t="s">
        <v>63</v>
      </c>
      <c r="C328" s="14" t="s">
        <v>44</v>
      </c>
      <c r="D328" s="18"/>
      <c r="E328" s="61"/>
      <c r="F328" s="18"/>
      <c r="G328" s="18"/>
      <c r="H328" s="18"/>
      <c r="I328" s="18"/>
      <c r="J328" s="18"/>
      <c r="K328" s="18"/>
      <c r="L328" s="61"/>
      <c r="M328" s="61"/>
      <c r="N328"/>
    </row>
    <row r="329" spans="1:14" x14ac:dyDescent="0.3">
      <c r="A329" s="23">
        <v>46103</v>
      </c>
      <c r="B329" s="17" t="s">
        <v>64</v>
      </c>
      <c r="C329" s="14" t="s">
        <v>44</v>
      </c>
      <c r="D329" s="18"/>
      <c r="E329" s="61"/>
      <c r="F329" s="18"/>
      <c r="G329" s="18"/>
      <c r="H329" s="18"/>
      <c r="I329" s="18"/>
      <c r="J329" s="18">
        <v>1</v>
      </c>
      <c r="K329" s="18"/>
      <c r="L329" s="61"/>
      <c r="M329" s="61"/>
      <c r="N329"/>
    </row>
    <row r="330" spans="1:14" x14ac:dyDescent="0.3">
      <c r="A330" s="23">
        <v>46103</v>
      </c>
      <c r="B330" s="17" t="s">
        <v>62</v>
      </c>
      <c r="C330" s="14" t="s">
        <v>45</v>
      </c>
      <c r="D330" s="18"/>
      <c r="E330" s="61"/>
      <c r="F330" s="18"/>
      <c r="G330" s="18"/>
      <c r="H330" s="18"/>
      <c r="I330" s="18"/>
      <c r="J330" s="18"/>
      <c r="K330" s="18"/>
      <c r="L330" s="61"/>
      <c r="M330" s="61"/>
      <c r="N330"/>
    </row>
    <row r="331" spans="1:14" x14ac:dyDescent="0.3">
      <c r="A331" s="23">
        <v>46103</v>
      </c>
      <c r="B331" s="17" t="s">
        <v>60</v>
      </c>
      <c r="C331" s="14" t="s">
        <v>45</v>
      </c>
      <c r="D331" s="18"/>
      <c r="E331" s="61"/>
      <c r="F331" s="18"/>
      <c r="G331" s="18"/>
      <c r="H331" s="18"/>
      <c r="I331" s="18"/>
      <c r="J331" s="18"/>
      <c r="K331" s="18"/>
      <c r="L331" s="61"/>
      <c r="M331" s="61"/>
      <c r="N331"/>
    </row>
    <row r="332" spans="1:14" x14ac:dyDescent="0.3">
      <c r="A332" s="23">
        <v>46104</v>
      </c>
      <c r="B332" s="17" t="s">
        <v>63</v>
      </c>
      <c r="C332" s="14" t="s">
        <v>44</v>
      </c>
      <c r="D332" s="18">
        <v>1</v>
      </c>
      <c r="E332" s="61">
        <v>8</v>
      </c>
      <c r="F332" s="18"/>
      <c r="G332" s="18"/>
      <c r="H332" s="18"/>
      <c r="I332" s="18"/>
      <c r="J332" s="18"/>
      <c r="K332" s="18"/>
      <c r="L332" s="61"/>
      <c r="M332" s="61"/>
      <c r="N332"/>
    </row>
    <row r="333" spans="1:14" x14ac:dyDescent="0.3">
      <c r="A333" s="23">
        <v>46104</v>
      </c>
      <c r="B333" s="17" t="s">
        <v>64</v>
      </c>
      <c r="C333" s="14" t="s">
        <v>44</v>
      </c>
      <c r="D333" s="18"/>
      <c r="E333" s="61"/>
      <c r="F333" s="18"/>
      <c r="G333" s="18"/>
      <c r="H333" s="18"/>
      <c r="I333" s="18"/>
      <c r="J333" s="18">
        <v>1</v>
      </c>
      <c r="K333" s="18"/>
      <c r="L333" s="61"/>
      <c r="M333" s="61"/>
      <c r="N333"/>
    </row>
    <row r="334" spans="1:14" x14ac:dyDescent="0.3">
      <c r="A334" s="23">
        <v>46104</v>
      </c>
      <c r="B334" s="17" t="s">
        <v>62</v>
      </c>
      <c r="C334" s="14" t="s">
        <v>45</v>
      </c>
      <c r="D334" s="18">
        <v>1</v>
      </c>
      <c r="E334" s="61">
        <v>8</v>
      </c>
      <c r="F334" s="18"/>
      <c r="G334" s="18"/>
      <c r="H334" s="18"/>
      <c r="I334" s="18"/>
      <c r="J334" s="18"/>
      <c r="K334" s="18"/>
      <c r="L334" s="61"/>
      <c r="M334" s="61"/>
      <c r="N334"/>
    </row>
    <row r="335" spans="1:14" x14ac:dyDescent="0.3">
      <c r="A335" s="23">
        <v>46104</v>
      </c>
      <c r="B335" s="17" t="s">
        <v>60</v>
      </c>
      <c r="C335" s="14" t="s">
        <v>45</v>
      </c>
      <c r="D335" s="18">
        <v>1</v>
      </c>
      <c r="E335" s="61">
        <v>8</v>
      </c>
      <c r="F335" s="18"/>
      <c r="G335" s="18"/>
      <c r="H335" s="18"/>
      <c r="I335" s="18"/>
      <c r="J335" s="18"/>
      <c r="K335" s="18"/>
      <c r="L335" s="61"/>
      <c r="M335" s="61"/>
      <c r="N335"/>
    </row>
    <row r="336" spans="1:14" x14ac:dyDescent="0.3">
      <c r="A336" s="23">
        <v>46105</v>
      </c>
      <c r="B336" s="17" t="s">
        <v>63</v>
      </c>
      <c r="C336" s="14" t="s">
        <v>44</v>
      </c>
      <c r="D336" s="18">
        <v>1</v>
      </c>
      <c r="E336" s="61">
        <v>8</v>
      </c>
      <c r="F336" s="18"/>
      <c r="G336" s="18"/>
      <c r="H336" s="18"/>
      <c r="I336" s="18"/>
      <c r="J336" s="18"/>
      <c r="K336" s="18"/>
      <c r="L336" s="61"/>
      <c r="M336" s="61"/>
      <c r="N336"/>
    </row>
    <row r="337" spans="1:14" x14ac:dyDescent="0.3">
      <c r="A337" s="23">
        <v>46105</v>
      </c>
      <c r="B337" s="17" t="s">
        <v>64</v>
      </c>
      <c r="C337" s="14" t="s">
        <v>44</v>
      </c>
      <c r="D337" s="18"/>
      <c r="E337" s="61"/>
      <c r="F337" s="18"/>
      <c r="G337" s="18"/>
      <c r="H337" s="18"/>
      <c r="I337" s="18"/>
      <c r="J337" s="18">
        <v>1</v>
      </c>
      <c r="K337" s="18"/>
      <c r="L337" s="61"/>
      <c r="M337" s="61"/>
      <c r="N337"/>
    </row>
    <row r="338" spans="1:14" x14ac:dyDescent="0.3">
      <c r="A338" s="23">
        <v>46105</v>
      </c>
      <c r="B338" s="17" t="s">
        <v>62</v>
      </c>
      <c r="C338" s="14" t="s">
        <v>45</v>
      </c>
      <c r="D338" s="18">
        <v>1</v>
      </c>
      <c r="E338" s="61">
        <v>8</v>
      </c>
      <c r="F338" s="18"/>
      <c r="G338" s="18"/>
      <c r="H338" s="18"/>
      <c r="I338" s="18"/>
      <c r="J338" s="18"/>
      <c r="K338" s="18"/>
      <c r="L338" s="61"/>
      <c r="M338" s="61"/>
      <c r="N338"/>
    </row>
    <row r="339" spans="1:14" x14ac:dyDescent="0.3">
      <c r="A339" s="23">
        <v>46105</v>
      </c>
      <c r="B339" s="17" t="s">
        <v>60</v>
      </c>
      <c r="C339" s="14" t="s">
        <v>45</v>
      </c>
      <c r="D339" s="18">
        <v>1</v>
      </c>
      <c r="E339" s="61">
        <v>8</v>
      </c>
      <c r="F339" s="18"/>
      <c r="G339" s="18"/>
      <c r="H339" s="18"/>
      <c r="I339" s="18"/>
      <c r="J339" s="18"/>
      <c r="K339" s="18"/>
      <c r="L339" s="61"/>
      <c r="M339" s="61"/>
      <c r="N339"/>
    </row>
    <row r="340" spans="1:14" x14ac:dyDescent="0.3">
      <c r="A340" s="23">
        <v>46106</v>
      </c>
      <c r="B340" s="17" t="s">
        <v>63</v>
      </c>
      <c r="C340" s="14" t="s">
        <v>44</v>
      </c>
      <c r="D340" s="18">
        <v>1</v>
      </c>
      <c r="E340" s="61">
        <v>8</v>
      </c>
      <c r="F340" s="18"/>
      <c r="G340" s="18"/>
      <c r="H340" s="18"/>
      <c r="I340" s="18"/>
      <c r="J340" s="18"/>
      <c r="K340" s="18"/>
      <c r="L340" s="61"/>
      <c r="M340" s="61"/>
      <c r="N340"/>
    </row>
    <row r="341" spans="1:14" x14ac:dyDescent="0.3">
      <c r="A341" s="23">
        <v>46106</v>
      </c>
      <c r="B341" s="17" t="s">
        <v>64</v>
      </c>
      <c r="C341" s="14" t="s">
        <v>44</v>
      </c>
      <c r="D341" s="18"/>
      <c r="E341" s="61"/>
      <c r="F341" s="18"/>
      <c r="G341" s="18"/>
      <c r="H341" s="18"/>
      <c r="I341" s="18"/>
      <c r="J341" s="18">
        <v>1</v>
      </c>
      <c r="K341" s="18"/>
      <c r="L341" s="61"/>
      <c r="M341" s="61"/>
      <c r="N341"/>
    </row>
    <row r="342" spans="1:14" x14ac:dyDescent="0.3">
      <c r="A342" s="23">
        <v>46106</v>
      </c>
      <c r="B342" s="17" t="s">
        <v>62</v>
      </c>
      <c r="C342" s="14" t="s">
        <v>45</v>
      </c>
      <c r="D342" s="18">
        <v>1</v>
      </c>
      <c r="E342" s="61">
        <v>8</v>
      </c>
      <c r="F342" s="18"/>
      <c r="G342" s="18"/>
      <c r="H342" s="18"/>
      <c r="I342" s="18"/>
      <c r="J342" s="18"/>
      <c r="K342" s="18"/>
      <c r="L342" s="61"/>
      <c r="M342" s="61"/>
      <c r="N342"/>
    </row>
    <row r="343" spans="1:14" x14ac:dyDescent="0.3">
      <c r="A343" s="23">
        <v>46106</v>
      </c>
      <c r="B343" s="17" t="s">
        <v>60</v>
      </c>
      <c r="C343" s="14" t="s">
        <v>45</v>
      </c>
      <c r="D343" s="18">
        <v>1</v>
      </c>
      <c r="E343" s="61">
        <v>8</v>
      </c>
      <c r="F343" s="18"/>
      <c r="G343" s="18"/>
      <c r="H343" s="18"/>
      <c r="I343" s="18"/>
      <c r="J343" s="18"/>
      <c r="K343" s="18"/>
      <c r="L343" s="61"/>
      <c r="M343" s="61"/>
      <c r="N343"/>
    </row>
    <row r="344" spans="1:14" x14ac:dyDescent="0.3">
      <c r="A344" s="23">
        <v>46107</v>
      </c>
      <c r="B344" s="17" t="s">
        <v>63</v>
      </c>
      <c r="C344" s="14" t="s">
        <v>44</v>
      </c>
      <c r="D344" s="18">
        <v>1</v>
      </c>
      <c r="E344" s="61">
        <v>8</v>
      </c>
      <c r="F344" s="18"/>
      <c r="G344" s="18"/>
      <c r="H344" s="18"/>
      <c r="I344" s="18"/>
      <c r="J344" s="18"/>
      <c r="K344" s="18"/>
      <c r="L344" s="61"/>
      <c r="M344" s="61"/>
      <c r="N344"/>
    </row>
    <row r="345" spans="1:14" x14ac:dyDescent="0.3">
      <c r="A345" s="23">
        <v>46107</v>
      </c>
      <c r="B345" s="17" t="s">
        <v>64</v>
      </c>
      <c r="C345" s="14" t="s">
        <v>44</v>
      </c>
      <c r="D345" s="18"/>
      <c r="E345" s="61"/>
      <c r="F345" s="18"/>
      <c r="G345" s="18"/>
      <c r="H345" s="18"/>
      <c r="I345" s="18"/>
      <c r="J345" s="18">
        <v>1</v>
      </c>
      <c r="K345" s="18"/>
      <c r="L345" s="61"/>
      <c r="M345" s="61"/>
      <c r="N345"/>
    </row>
    <row r="346" spans="1:14" x14ac:dyDescent="0.3">
      <c r="A346" s="23">
        <v>46107</v>
      </c>
      <c r="B346" s="17" t="s">
        <v>62</v>
      </c>
      <c r="C346" s="14" t="s">
        <v>45</v>
      </c>
      <c r="D346" s="18">
        <v>1</v>
      </c>
      <c r="E346" s="61">
        <v>8</v>
      </c>
      <c r="F346" s="18"/>
      <c r="G346" s="18"/>
      <c r="H346" s="18"/>
      <c r="I346" s="18"/>
      <c r="J346" s="18"/>
      <c r="K346" s="18"/>
      <c r="L346" s="61"/>
      <c r="M346" s="61"/>
      <c r="N346"/>
    </row>
    <row r="347" spans="1:14" x14ac:dyDescent="0.3">
      <c r="A347" s="23">
        <v>46107</v>
      </c>
      <c r="B347" s="17" t="s">
        <v>60</v>
      </c>
      <c r="C347" s="14" t="s">
        <v>45</v>
      </c>
      <c r="D347" s="18">
        <v>1</v>
      </c>
      <c r="E347" s="61">
        <v>8</v>
      </c>
      <c r="F347" s="18"/>
      <c r="G347" s="18"/>
      <c r="H347" s="18"/>
      <c r="I347" s="18"/>
      <c r="J347" s="18"/>
      <c r="K347" s="18"/>
      <c r="L347" s="61"/>
      <c r="M347" s="61"/>
      <c r="N347"/>
    </row>
    <row r="348" spans="1:14" x14ac:dyDescent="0.3">
      <c r="A348" s="23">
        <v>46108</v>
      </c>
      <c r="B348" s="17" t="s">
        <v>63</v>
      </c>
      <c r="C348" s="14" t="s">
        <v>44</v>
      </c>
      <c r="D348" s="18">
        <v>1</v>
      </c>
      <c r="E348" s="61">
        <v>8</v>
      </c>
      <c r="F348" s="18"/>
      <c r="G348" s="18"/>
      <c r="H348" s="18"/>
      <c r="I348" s="18"/>
      <c r="J348" s="18"/>
      <c r="K348" s="18"/>
      <c r="L348" s="61"/>
      <c r="M348" s="61"/>
      <c r="N348"/>
    </row>
    <row r="349" spans="1:14" x14ac:dyDescent="0.3">
      <c r="A349" s="23">
        <v>46108</v>
      </c>
      <c r="B349" s="17" t="s">
        <v>64</v>
      </c>
      <c r="C349" s="14" t="s">
        <v>44</v>
      </c>
      <c r="D349" s="18"/>
      <c r="E349" s="61"/>
      <c r="F349" s="18"/>
      <c r="G349" s="18"/>
      <c r="H349" s="18"/>
      <c r="I349" s="18"/>
      <c r="J349" s="18">
        <v>1</v>
      </c>
      <c r="K349" s="18"/>
      <c r="L349" s="61"/>
      <c r="M349" s="61"/>
      <c r="N349"/>
    </row>
    <row r="350" spans="1:14" x14ac:dyDescent="0.3">
      <c r="A350" s="23">
        <v>46108</v>
      </c>
      <c r="B350" s="17" t="s">
        <v>62</v>
      </c>
      <c r="C350" s="14" t="s">
        <v>45</v>
      </c>
      <c r="D350" s="18">
        <v>1</v>
      </c>
      <c r="E350" s="61">
        <v>8</v>
      </c>
      <c r="F350" s="18"/>
      <c r="G350" s="18"/>
      <c r="H350" s="18"/>
      <c r="I350" s="18"/>
      <c r="J350" s="18"/>
      <c r="K350" s="18"/>
      <c r="L350" s="61"/>
      <c r="M350" s="61"/>
      <c r="N350"/>
    </row>
    <row r="351" spans="1:14" x14ac:dyDescent="0.3">
      <c r="A351" s="23">
        <v>46108</v>
      </c>
      <c r="B351" s="17" t="s">
        <v>60</v>
      </c>
      <c r="C351" s="14" t="s">
        <v>45</v>
      </c>
      <c r="D351" s="18">
        <v>1</v>
      </c>
      <c r="E351" s="61">
        <v>8</v>
      </c>
      <c r="F351" s="18"/>
      <c r="G351" s="18"/>
      <c r="H351" s="18"/>
      <c r="I351" s="18"/>
      <c r="J351" s="18"/>
      <c r="K351" s="18"/>
      <c r="L351" s="61"/>
      <c r="M351" s="61"/>
      <c r="N351"/>
    </row>
    <row r="352" spans="1:14" x14ac:dyDescent="0.3">
      <c r="A352" s="23">
        <v>46109</v>
      </c>
      <c r="B352" s="17" t="s">
        <v>63</v>
      </c>
      <c r="C352" s="14" t="s">
        <v>44</v>
      </c>
      <c r="D352" s="18"/>
      <c r="E352" s="61"/>
      <c r="F352" s="18"/>
      <c r="G352" s="18"/>
      <c r="H352" s="18"/>
      <c r="I352" s="18"/>
      <c r="J352" s="18"/>
      <c r="K352" s="18"/>
      <c r="L352" s="61"/>
      <c r="M352" s="61"/>
      <c r="N352"/>
    </row>
    <row r="353" spans="1:14" x14ac:dyDescent="0.3">
      <c r="A353" s="23">
        <v>46109</v>
      </c>
      <c r="B353" s="17" t="s">
        <v>64</v>
      </c>
      <c r="C353" s="14" t="s">
        <v>44</v>
      </c>
      <c r="D353" s="18"/>
      <c r="E353" s="61"/>
      <c r="F353" s="18"/>
      <c r="G353" s="18"/>
      <c r="H353" s="18"/>
      <c r="I353" s="18"/>
      <c r="J353" s="18">
        <v>1</v>
      </c>
      <c r="K353" s="18"/>
      <c r="L353" s="61"/>
      <c r="M353" s="61"/>
      <c r="N353"/>
    </row>
    <row r="354" spans="1:14" x14ac:dyDescent="0.3">
      <c r="A354" s="23">
        <v>46109</v>
      </c>
      <c r="B354" s="17" t="s">
        <v>62</v>
      </c>
      <c r="C354" s="14" t="s">
        <v>45</v>
      </c>
      <c r="D354" s="18"/>
      <c r="E354" s="61"/>
      <c r="F354" s="18"/>
      <c r="G354" s="18"/>
      <c r="H354" s="18"/>
      <c r="I354" s="18"/>
      <c r="J354" s="18"/>
      <c r="K354" s="18"/>
      <c r="L354" s="61"/>
      <c r="M354" s="61"/>
      <c r="N354"/>
    </row>
    <row r="355" spans="1:14" x14ac:dyDescent="0.3">
      <c r="A355" s="23">
        <v>46109</v>
      </c>
      <c r="B355" s="17" t="s">
        <v>60</v>
      </c>
      <c r="C355" s="14" t="s">
        <v>45</v>
      </c>
      <c r="D355" s="18"/>
      <c r="E355" s="61"/>
      <c r="F355" s="18"/>
      <c r="G355" s="18"/>
      <c r="H355" s="18"/>
      <c r="I355" s="18"/>
      <c r="J355" s="18"/>
      <c r="K355" s="18"/>
      <c r="L355" s="61"/>
      <c r="M355" s="61"/>
      <c r="N355"/>
    </row>
    <row r="356" spans="1:14" x14ac:dyDescent="0.3">
      <c r="A356" s="23">
        <v>46110</v>
      </c>
      <c r="B356" s="17" t="s">
        <v>63</v>
      </c>
      <c r="C356" s="14" t="s">
        <v>44</v>
      </c>
      <c r="D356" s="18"/>
      <c r="E356" s="61"/>
      <c r="F356" s="18"/>
      <c r="G356" s="18"/>
      <c r="H356" s="18"/>
      <c r="I356" s="18"/>
      <c r="J356" s="18"/>
      <c r="K356" s="18"/>
      <c r="L356" s="61"/>
      <c r="M356" s="61"/>
      <c r="N356"/>
    </row>
    <row r="357" spans="1:14" x14ac:dyDescent="0.3">
      <c r="A357" s="23">
        <v>46110</v>
      </c>
      <c r="B357" s="17" t="s">
        <v>64</v>
      </c>
      <c r="C357" s="14" t="s">
        <v>44</v>
      </c>
      <c r="D357" s="18"/>
      <c r="E357" s="61"/>
      <c r="F357" s="18"/>
      <c r="G357" s="18"/>
      <c r="H357" s="18"/>
      <c r="I357" s="18"/>
      <c r="J357" s="18">
        <v>1</v>
      </c>
      <c r="K357" s="18"/>
      <c r="L357" s="61"/>
      <c r="M357" s="61"/>
      <c r="N357"/>
    </row>
    <row r="358" spans="1:14" x14ac:dyDescent="0.3">
      <c r="A358" s="23">
        <v>46110</v>
      </c>
      <c r="B358" s="17" t="s">
        <v>62</v>
      </c>
      <c r="C358" s="14" t="s">
        <v>45</v>
      </c>
      <c r="D358" s="18"/>
      <c r="E358" s="61"/>
      <c r="F358" s="18"/>
      <c r="G358" s="18"/>
      <c r="H358" s="18"/>
      <c r="I358" s="18"/>
      <c r="J358" s="18"/>
      <c r="K358" s="18"/>
      <c r="L358" s="61"/>
      <c r="M358" s="61"/>
      <c r="N358"/>
    </row>
    <row r="359" spans="1:14" x14ac:dyDescent="0.3">
      <c r="A359" s="23">
        <v>46110</v>
      </c>
      <c r="B359" s="17" t="s">
        <v>60</v>
      </c>
      <c r="C359" s="14" t="s">
        <v>45</v>
      </c>
      <c r="D359" s="18"/>
      <c r="E359" s="61"/>
      <c r="F359" s="18"/>
      <c r="G359" s="18"/>
      <c r="H359" s="18"/>
      <c r="I359" s="18"/>
      <c r="J359" s="18"/>
      <c r="K359" s="18"/>
      <c r="L359" s="61"/>
      <c r="M359" s="61"/>
      <c r="N359"/>
    </row>
    <row r="360" spans="1:14" x14ac:dyDescent="0.3">
      <c r="A360" s="23">
        <v>46111</v>
      </c>
      <c r="B360" s="17" t="s">
        <v>63</v>
      </c>
      <c r="C360" s="14" t="s">
        <v>44</v>
      </c>
      <c r="D360" s="18">
        <v>1</v>
      </c>
      <c r="E360" s="61">
        <v>8</v>
      </c>
      <c r="F360" s="18"/>
      <c r="G360" s="18"/>
      <c r="H360" s="18"/>
      <c r="I360" s="18"/>
      <c r="J360" s="18"/>
      <c r="K360" s="18"/>
      <c r="L360" s="61"/>
      <c r="M360" s="61"/>
      <c r="N360"/>
    </row>
    <row r="361" spans="1:14" x14ac:dyDescent="0.3">
      <c r="A361" s="23">
        <v>46111</v>
      </c>
      <c r="B361" s="17" t="s">
        <v>64</v>
      </c>
      <c r="C361" s="14" t="s">
        <v>44</v>
      </c>
      <c r="D361" s="18"/>
      <c r="E361" s="61"/>
      <c r="F361" s="18"/>
      <c r="G361" s="18"/>
      <c r="H361" s="18"/>
      <c r="I361" s="18"/>
      <c r="J361" s="18">
        <v>1</v>
      </c>
      <c r="K361" s="18"/>
      <c r="L361" s="61"/>
      <c r="M361" s="61"/>
      <c r="N361"/>
    </row>
    <row r="362" spans="1:14" x14ac:dyDescent="0.3">
      <c r="A362" s="23">
        <v>46111</v>
      </c>
      <c r="B362" s="17" t="s">
        <v>62</v>
      </c>
      <c r="C362" s="14" t="s">
        <v>45</v>
      </c>
      <c r="D362" s="18">
        <v>1</v>
      </c>
      <c r="E362" s="61">
        <v>8</v>
      </c>
      <c r="F362" s="18"/>
      <c r="G362" s="18"/>
      <c r="H362" s="18"/>
      <c r="I362" s="18"/>
      <c r="J362" s="18"/>
      <c r="K362" s="18"/>
      <c r="L362" s="61"/>
      <c r="M362" s="61"/>
      <c r="N362"/>
    </row>
    <row r="363" spans="1:14" x14ac:dyDescent="0.3">
      <c r="A363" s="23">
        <v>46111</v>
      </c>
      <c r="B363" s="17" t="s">
        <v>60</v>
      </c>
      <c r="C363" s="14" t="s">
        <v>45</v>
      </c>
      <c r="D363" s="18">
        <v>1</v>
      </c>
      <c r="E363" s="61">
        <v>8</v>
      </c>
      <c r="F363" s="18"/>
      <c r="G363" s="18"/>
      <c r="H363" s="18"/>
      <c r="I363" s="18"/>
      <c r="J363" s="18"/>
      <c r="K363" s="18"/>
      <c r="L363" s="61"/>
      <c r="M363" s="61"/>
      <c r="N363"/>
    </row>
    <row r="364" spans="1:14" x14ac:dyDescent="0.3">
      <c r="A364" s="23">
        <v>46112</v>
      </c>
      <c r="B364" s="17" t="s">
        <v>63</v>
      </c>
      <c r="C364" s="14" t="s">
        <v>44</v>
      </c>
      <c r="D364" s="18">
        <v>1</v>
      </c>
      <c r="E364" s="61">
        <v>8</v>
      </c>
      <c r="F364" s="18"/>
      <c r="G364" s="18"/>
      <c r="H364" s="18"/>
      <c r="I364" s="18"/>
      <c r="J364" s="18"/>
      <c r="K364" s="18"/>
      <c r="L364" s="61"/>
      <c r="M364" s="61"/>
      <c r="N364"/>
    </row>
    <row r="365" spans="1:14" x14ac:dyDescent="0.3">
      <c r="A365" s="23">
        <v>46112</v>
      </c>
      <c r="B365" s="17" t="s">
        <v>64</v>
      </c>
      <c r="C365" s="14" t="s">
        <v>44</v>
      </c>
      <c r="D365" s="18"/>
      <c r="E365" s="61"/>
      <c r="F365" s="18"/>
      <c r="G365" s="18"/>
      <c r="H365" s="18"/>
      <c r="I365" s="18"/>
      <c r="J365" s="18">
        <v>1</v>
      </c>
      <c r="K365" s="18"/>
      <c r="L365" s="61"/>
      <c r="M365" s="61"/>
      <c r="N365"/>
    </row>
    <row r="366" spans="1:14" x14ac:dyDescent="0.3">
      <c r="A366" s="23">
        <v>46112</v>
      </c>
      <c r="B366" s="17" t="s">
        <v>62</v>
      </c>
      <c r="C366" s="14" t="s">
        <v>45</v>
      </c>
      <c r="D366" s="18">
        <v>1</v>
      </c>
      <c r="E366" s="61">
        <v>8</v>
      </c>
      <c r="F366" s="18"/>
      <c r="G366" s="18"/>
      <c r="H366" s="18"/>
      <c r="I366" s="18"/>
      <c r="J366" s="18"/>
      <c r="K366" s="18"/>
      <c r="L366" s="61"/>
      <c r="M366" s="61"/>
      <c r="N366"/>
    </row>
    <row r="367" spans="1:14" x14ac:dyDescent="0.3">
      <c r="A367" s="23">
        <v>46112</v>
      </c>
      <c r="B367" s="17" t="s">
        <v>60</v>
      </c>
      <c r="C367" s="14" t="s">
        <v>45</v>
      </c>
      <c r="D367" s="18">
        <v>1</v>
      </c>
      <c r="E367" s="61">
        <v>8</v>
      </c>
      <c r="F367" s="18"/>
      <c r="G367" s="18"/>
      <c r="H367" s="18"/>
      <c r="I367" s="18"/>
      <c r="J367" s="18"/>
      <c r="K367" s="18"/>
      <c r="L367" s="61"/>
      <c r="M367" s="61"/>
      <c r="N367"/>
    </row>
    <row r="368" spans="1:14" x14ac:dyDescent="0.3">
      <c r="A368" s="23">
        <v>46113</v>
      </c>
      <c r="B368" s="17" t="s">
        <v>63</v>
      </c>
      <c r="C368" s="14" t="s">
        <v>44</v>
      </c>
      <c r="D368" s="18">
        <v>1</v>
      </c>
      <c r="E368" s="61">
        <v>8</v>
      </c>
      <c r="F368" s="18"/>
      <c r="G368" s="18"/>
      <c r="H368" s="18"/>
      <c r="I368" s="18"/>
      <c r="J368" s="18"/>
      <c r="K368" s="18"/>
      <c r="L368" s="61"/>
      <c r="M368" s="61"/>
      <c r="N368"/>
    </row>
    <row r="369" spans="1:14" x14ac:dyDescent="0.3">
      <c r="A369" s="23">
        <v>46113</v>
      </c>
      <c r="B369" s="17" t="s">
        <v>64</v>
      </c>
      <c r="C369" s="14" t="s">
        <v>44</v>
      </c>
      <c r="D369" s="18"/>
      <c r="E369" s="61"/>
      <c r="F369" s="18"/>
      <c r="G369" s="18"/>
      <c r="H369" s="18"/>
      <c r="I369" s="18"/>
      <c r="J369" s="18">
        <v>1</v>
      </c>
      <c r="K369" s="18"/>
      <c r="L369" s="61"/>
      <c r="M369" s="61"/>
      <c r="N369"/>
    </row>
    <row r="370" spans="1:14" x14ac:dyDescent="0.3">
      <c r="A370" s="23">
        <v>46113</v>
      </c>
      <c r="B370" s="17" t="s">
        <v>62</v>
      </c>
      <c r="C370" s="14" t="s">
        <v>45</v>
      </c>
      <c r="D370" s="18">
        <v>1</v>
      </c>
      <c r="E370" s="61">
        <v>8</v>
      </c>
      <c r="F370" s="18"/>
      <c r="G370" s="18"/>
      <c r="H370" s="18"/>
      <c r="I370" s="18"/>
      <c r="J370" s="18"/>
      <c r="K370" s="18"/>
      <c r="L370" s="61"/>
      <c r="M370" s="61"/>
      <c r="N370"/>
    </row>
    <row r="371" spans="1:14" x14ac:dyDescent="0.3">
      <c r="A371" s="23">
        <v>46113</v>
      </c>
      <c r="B371" s="17" t="s">
        <v>60</v>
      </c>
      <c r="C371" s="14" t="s">
        <v>45</v>
      </c>
      <c r="D371" s="18">
        <v>1</v>
      </c>
      <c r="E371" s="61">
        <v>8</v>
      </c>
      <c r="F371" s="18"/>
      <c r="G371" s="18"/>
      <c r="H371" s="18"/>
      <c r="I371" s="18"/>
      <c r="J371" s="18"/>
      <c r="K371" s="18"/>
      <c r="L371" s="61"/>
      <c r="M371" s="61"/>
      <c r="N371"/>
    </row>
    <row r="372" spans="1:14" x14ac:dyDescent="0.3">
      <c r="A372" s="23">
        <v>46114</v>
      </c>
      <c r="B372" s="17" t="s">
        <v>63</v>
      </c>
      <c r="C372" s="14" t="s">
        <v>44</v>
      </c>
      <c r="D372" s="18">
        <v>1</v>
      </c>
      <c r="E372" s="61">
        <v>8</v>
      </c>
      <c r="F372" s="18"/>
      <c r="G372" s="18"/>
      <c r="H372" s="18"/>
      <c r="I372" s="18"/>
      <c r="J372" s="18"/>
      <c r="K372" s="18"/>
      <c r="L372" s="61"/>
      <c r="M372" s="61"/>
      <c r="N372"/>
    </row>
    <row r="373" spans="1:14" x14ac:dyDescent="0.3">
      <c r="A373" s="23">
        <v>46114</v>
      </c>
      <c r="B373" s="17" t="s">
        <v>64</v>
      </c>
      <c r="C373" s="14" t="s">
        <v>44</v>
      </c>
      <c r="D373" s="18"/>
      <c r="E373" s="61"/>
      <c r="F373" s="18"/>
      <c r="G373" s="18"/>
      <c r="H373" s="18"/>
      <c r="I373" s="18"/>
      <c r="J373" s="18">
        <v>1</v>
      </c>
      <c r="K373" s="18"/>
      <c r="L373" s="61"/>
      <c r="M373" s="61"/>
      <c r="N373"/>
    </row>
    <row r="374" spans="1:14" x14ac:dyDescent="0.3">
      <c r="A374" s="23">
        <v>46114</v>
      </c>
      <c r="B374" s="17" t="s">
        <v>62</v>
      </c>
      <c r="C374" s="14" t="s">
        <v>45</v>
      </c>
      <c r="D374" s="18">
        <v>1</v>
      </c>
      <c r="E374" s="61">
        <v>8</v>
      </c>
      <c r="F374" s="18"/>
      <c r="G374" s="18"/>
      <c r="H374" s="18"/>
      <c r="I374" s="18"/>
      <c r="J374" s="18"/>
      <c r="K374" s="18"/>
      <c r="L374" s="61"/>
      <c r="M374" s="61"/>
      <c r="N374"/>
    </row>
    <row r="375" spans="1:14" x14ac:dyDescent="0.3">
      <c r="A375" s="23">
        <v>46114</v>
      </c>
      <c r="B375" s="17" t="s">
        <v>60</v>
      </c>
      <c r="C375" s="14" t="s">
        <v>45</v>
      </c>
      <c r="D375" s="18">
        <v>1</v>
      </c>
      <c r="E375" s="61">
        <v>8</v>
      </c>
      <c r="F375" s="18"/>
      <c r="G375" s="18"/>
      <c r="H375" s="18"/>
      <c r="I375" s="18"/>
      <c r="J375" s="18"/>
      <c r="K375" s="18"/>
      <c r="L375" s="61"/>
      <c r="M375" s="61"/>
      <c r="N375"/>
    </row>
    <row r="376" spans="1:14" x14ac:dyDescent="0.3">
      <c r="A376" s="23">
        <v>46115</v>
      </c>
      <c r="B376" s="17" t="s">
        <v>63</v>
      </c>
      <c r="C376" s="14" t="s">
        <v>44</v>
      </c>
      <c r="D376" s="18">
        <v>1</v>
      </c>
      <c r="E376" s="61">
        <v>8</v>
      </c>
      <c r="F376" s="18"/>
      <c r="G376" s="18"/>
      <c r="H376" s="18"/>
      <c r="I376" s="18"/>
      <c r="J376" s="18"/>
      <c r="K376" s="18"/>
      <c r="L376" s="61"/>
      <c r="M376" s="61"/>
      <c r="N376"/>
    </row>
    <row r="377" spans="1:14" x14ac:dyDescent="0.3">
      <c r="A377" s="23">
        <v>46115</v>
      </c>
      <c r="B377" s="17" t="s">
        <v>64</v>
      </c>
      <c r="C377" s="14" t="s">
        <v>44</v>
      </c>
      <c r="D377" s="18"/>
      <c r="E377" s="61"/>
      <c r="F377" s="18"/>
      <c r="G377" s="18"/>
      <c r="H377" s="18"/>
      <c r="I377" s="18"/>
      <c r="J377" s="18">
        <v>1</v>
      </c>
      <c r="K377" s="18"/>
      <c r="L377" s="61"/>
      <c r="M377" s="61"/>
      <c r="N377"/>
    </row>
    <row r="378" spans="1:14" x14ac:dyDescent="0.3">
      <c r="A378" s="23">
        <v>46115</v>
      </c>
      <c r="B378" s="17" t="s">
        <v>62</v>
      </c>
      <c r="C378" s="14" t="s">
        <v>45</v>
      </c>
      <c r="D378" s="18">
        <v>1</v>
      </c>
      <c r="E378" s="61">
        <v>8</v>
      </c>
      <c r="F378" s="18"/>
      <c r="G378" s="18"/>
      <c r="H378" s="18"/>
      <c r="I378" s="18"/>
      <c r="J378" s="18"/>
      <c r="K378" s="18"/>
      <c r="L378" s="61"/>
      <c r="M378" s="61"/>
      <c r="N378"/>
    </row>
    <row r="379" spans="1:14" x14ac:dyDescent="0.3">
      <c r="A379" s="23">
        <v>46115</v>
      </c>
      <c r="B379" s="17" t="s">
        <v>60</v>
      </c>
      <c r="C379" s="14" t="s">
        <v>45</v>
      </c>
      <c r="D379" s="18">
        <v>1</v>
      </c>
      <c r="E379" s="61">
        <v>8</v>
      </c>
      <c r="F379" s="18"/>
      <c r="G379" s="18"/>
      <c r="H379" s="18"/>
      <c r="I379" s="18"/>
      <c r="J379" s="18"/>
      <c r="K379" s="18"/>
      <c r="L379" s="61"/>
      <c r="M379" s="61"/>
      <c r="N379"/>
    </row>
    <row r="380" spans="1:14" x14ac:dyDescent="0.3">
      <c r="A380" s="23">
        <v>46116</v>
      </c>
      <c r="B380" s="17" t="s">
        <v>63</v>
      </c>
      <c r="C380" s="14" t="s">
        <v>44</v>
      </c>
      <c r="D380" s="18"/>
      <c r="E380" s="61"/>
      <c r="F380" s="18"/>
      <c r="G380" s="18"/>
      <c r="H380" s="18"/>
      <c r="I380" s="18"/>
      <c r="J380" s="18"/>
      <c r="K380" s="18"/>
      <c r="L380" s="61"/>
      <c r="M380" s="61"/>
      <c r="N380"/>
    </row>
    <row r="381" spans="1:14" x14ac:dyDescent="0.3">
      <c r="A381" s="23">
        <v>46116</v>
      </c>
      <c r="B381" s="17" t="s">
        <v>64</v>
      </c>
      <c r="C381" s="14" t="s">
        <v>44</v>
      </c>
      <c r="D381" s="18"/>
      <c r="E381" s="61"/>
      <c r="F381" s="18"/>
      <c r="G381" s="18"/>
      <c r="H381" s="18"/>
      <c r="I381" s="18"/>
      <c r="J381" s="18">
        <v>1</v>
      </c>
      <c r="K381" s="18"/>
      <c r="L381" s="61"/>
      <c r="M381" s="61"/>
      <c r="N381"/>
    </row>
    <row r="382" spans="1:14" x14ac:dyDescent="0.3">
      <c r="A382" s="23">
        <v>46116</v>
      </c>
      <c r="B382" s="17" t="s">
        <v>62</v>
      </c>
      <c r="C382" s="14" t="s">
        <v>45</v>
      </c>
      <c r="D382" s="18"/>
      <c r="E382" s="61"/>
      <c r="F382" s="18"/>
      <c r="G382" s="18"/>
      <c r="H382" s="18"/>
      <c r="I382" s="18"/>
      <c r="J382" s="18"/>
      <c r="K382" s="18"/>
      <c r="L382" s="61"/>
      <c r="M382" s="61"/>
      <c r="N382"/>
    </row>
    <row r="383" spans="1:14" x14ac:dyDescent="0.3">
      <c r="A383" s="23">
        <v>46116</v>
      </c>
      <c r="B383" s="17" t="s">
        <v>60</v>
      </c>
      <c r="C383" s="14" t="s">
        <v>45</v>
      </c>
      <c r="D383" s="18"/>
      <c r="E383" s="61"/>
      <c r="F383" s="18"/>
      <c r="G383" s="18"/>
      <c r="H383" s="18"/>
      <c r="I383" s="18"/>
      <c r="J383" s="18"/>
      <c r="K383" s="18"/>
      <c r="L383" s="61"/>
      <c r="M383" s="61"/>
      <c r="N383"/>
    </row>
    <row r="384" spans="1:14" x14ac:dyDescent="0.3">
      <c r="A384" s="23">
        <v>46117</v>
      </c>
      <c r="B384" s="17" t="s">
        <v>63</v>
      </c>
      <c r="C384" s="14" t="s">
        <v>44</v>
      </c>
      <c r="D384" s="18"/>
      <c r="E384" s="61"/>
      <c r="F384" s="18"/>
      <c r="G384" s="18"/>
      <c r="H384" s="18"/>
      <c r="I384" s="18"/>
      <c r="J384" s="18"/>
      <c r="K384" s="18"/>
      <c r="L384" s="61"/>
      <c r="M384" s="61"/>
      <c r="N384"/>
    </row>
    <row r="385" spans="1:14" x14ac:dyDescent="0.3">
      <c r="A385" s="23">
        <v>46117</v>
      </c>
      <c r="B385" s="17" t="s">
        <v>64</v>
      </c>
      <c r="C385" s="14" t="s">
        <v>44</v>
      </c>
      <c r="D385" s="18"/>
      <c r="E385" s="61"/>
      <c r="F385" s="18"/>
      <c r="G385" s="18"/>
      <c r="H385" s="18"/>
      <c r="I385" s="18"/>
      <c r="J385" s="18">
        <v>1</v>
      </c>
      <c r="K385" s="18"/>
      <c r="L385" s="61"/>
      <c r="M385" s="61"/>
      <c r="N385"/>
    </row>
    <row r="386" spans="1:14" x14ac:dyDescent="0.3">
      <c r="A386" s="23">
        <v>46117</v>
      </c>
      <c r="B386" s="17" t="s">
        <v>62</v>
      </c>
      <c r="C386" s="14" t="s">
        <v>45</v>
      </c>
      <c r="D386" s="18"/>
      <c r="E386" s="61"/>
      <c r="F386" s="18"/>
      <c r="G386" s="18"/>
      <c r="H386" s="18"/>
      <c r="I386" s="18"/>
      <c r="J386" s="18"/>
      <c r="K386" s="18"/>
      <c r="L386" s="61"/>
      <c r="M386" s="61"/>
      <c r="N386"/>
    </row>
    <row r="387" spans="1:14" x14ac:dyDescent="0.3">
      <c r="A387" s="23">
        <v>46117</v>
      </c>
      <c r="B387" s="17" t="s">
        <v>60</v>
      </c>
      <c r="C387" s="14" t="s">
        <v>45</v>
      </c>
      <c r="D387" s="18"/>
      <c r="E387" s="61"/>
      <c r="F387" s="18"/>
      <c r="G387" s="18"/>
      <c r="H387" s="18"/>
      <c r="I387" s="18"/>
      <c r="J387" s="18"/>
      <c r="K387" s="18"/>
      <c r="L387" s="61"/>
      <c r="M387" s="61"/>
      <c r="N387"/>
    </row>
    <row r="388" spans="1:14" x14ac:dyDescent="0.3">
      <c r="A388" s="23">
        <v>46118</v>
      </c>
      <c r="B388" s="17" t="s">
        <v>63</v>
      </c>
      <c r="C388" s="14" t="s">
        <v>44</v>
      </c>
      <c r="D388" s="18">
        <v>1</v>
      </c>
      <c r="E388" s="61">
        <v>8</v>
      </c>
      <c r="F388" s="18"/>
      <c r="G388" s="18"/>
      <c r="H388" s="18"/>
      <c r="I388" s="18"/>
      <c r="J388" s="18"/>
      <c r="K388" s="18"/>
      <c r="L388" s="61"/>
      <c r="M388" s="61"/>
      <c r="N388"/>
    </row>
    <row r="389" spans="1:14" x14ac:dyDescent="0.3">
      <c r="A389" s="23">
        <v>46118</v>
      </c>
      <c r="B389" s="17" t="s">
        <v>64</v>
      </c>
      <c r="C389" s="14" t="s">
        <v>44</v>
      </c>
      <c r="D389" s="18"/>
      <c r="E389" s="61"/>
      <c r="F389" s="18"/>
      <c r="G389" s="18"/>
      <c r="H389" s="18"/>
      <c r="I389" s="18"/>
      <c r="J389" s="18">
        <v>1</v>
      </c>
      <c r="K389" s="18"/>
      <c r="L389" s="61"/>
      <c r="M389" s="61"/>
      <c r="N389"/>
    </row>
    <row r="390" spans="1:14" x14ac:dyDescent="0.3">
      <c r="A390" s="23">
        <v>46118</v>
      </c>
      <c r="B390" s="17" t="s">
        <v>62</v>
      </c>
      <c r="C390" s="14" t="s">
        <v>45</v>
      </c>
      <c r="D390" s="18">
        <v>1</v>
      </c>
      <c r="E390" s="61">
        <v>8</v>
      </c>
      <c r="F390" s="18"/>
      <c r="G390" s="18"/>
      <c r="H390" s="18"/>
      <c r="I390" s="18"/>
      <c r="J390" s="18"/>
      <c r="K390" s="18"/>
      <c r="L390" s="61"/>
      <c r="M390" s="61"/>
      <c r="N390"/>
    </row>
    <row r="391" spans="1:14" x14ac:dyDescent="0.3">
      <c r="A391" s="23">
        <v>46118</v>
      </c>
      <c r="B391" s="17" t="s">
        <v>60</v>
      </c>
      <c r="C391" s="14" t="s">
        <v>45</v>
      </c>
      <c r="D391" s="18">
        <v>1</v>
      </c>
      <c r="E391" s="61">
        <v>8</v>
      </c>
      <c r="F391" s="18"/>
      <c r="G391" s="18"/>
      <c r="H391" s="18"/>
      <c r="I391" s="18"/>
      <c r="J391" s="18"/>
      <c r="K391" s="18"/>
      <c r="L391" s="61"/>
      <c r="M391" s="61"/>
      <c r="N391"/>
    </row>
    <row r="392" spans="1:14" x14ac:dyDescent="0.3">
      <c r="A392" s="23">
        <v>46119</v>
      </c>
      <c r="B392" s="17" t="s">
        <v>63</v>
      </c>
      <c r="C392" s="14" t="s">
        <v>44</v>
      </c>
      <c r="D392" s="18">
        <v>1</v>
      </c>
      <c r="E392" s="61">
        <v>8</v>
      </c>
      <c r="F392" s="18"/>
      <c r="G392" s="18"/>
      <c r="H392" s="18"/>
      <c r="I392" s="18"/>
      <c r="J392" s="18"/>
      <c r="K392" s="18"/>
      <c r="L392" s="61"/>
      <c r="M392" s="61"/>
      <c r="N392"/>
    </row>
    <row r="393" spans="1:14" x14ac:dyDescent="0.3">
      <c r="A393" s="23">
        <v>46119</v>
      </c>
      <c r="B393" s="17" t="s">
        <v>64</v>
      </c>
      <c r="C393" s="14" t="s">
        <v>44</v>
      </c>
      <c r="D393" s="18"/>
      <c r="E393" s="61"/>
      <c r="F393" s="18"/>
      <c r="G393" s="18"/>
      <c r="H393" s="18"/>
      <c r="I393" s="18"/>
      <c r="J393" s="18">
        <v>1</v>
      </c>
      <c r="K393" s="18"/>
      <c r="L393" s="61"/>
      <c r="M393" s="61"/>
      <c r="N393"/>
    </row>
    <row r="394" spans="1:14" x14ac:dyDescent="0.3">
      <c r="A394" s="23">
        <v>46119</v>
      </c>
      <c r="B394" s="17" t="s">
        <v>62</v>
      </c>
      <c r="C394" s="14" t="s">
        <v>45</v>
      </c>
      <c r="D394" s="18"/>
      <c r="E394" s="61"/>
      <c r="F394" s="18"/>
      <c r="G394" s="18"/>
      <c r="H394" s="18"/>
      <c r="I394" s="18"/>
      <c r="J394" s="18">
        <v>1</v>
      </c>
      <c r="K394" s="18"/>
      <c r="L394" s="61"/>
      <c r="M394" s="61"/>
      <c r="N394"/>
    </row>
    <row r="395" spans="1:14" x14ac:dyDescent="0.3">
      <c r="A395" s="23">
        <v>46119</v>
      </c>
      <c r="B395" s="17" t="s">
        <v>60</v>
      </c>
      <c r="C395" s="14" t="s">
        <v>45</v>
      </c>
      <c r="D395" s="18">
        <v>1</v>
      </c>
      <c r="E395" s="61">
        <v>8</v>
      </c>
      <c r="F395" s="18"/>
      <c r="G395" s="18"/>
      <c r="H395" s="18"/>
      <c r="I395" s="18"/>
      <c r="J395" s="18"/>
      <c r="K395" s="18"/>
      <c r="L395" s="61"/>
      <c r="M395" s="61"/>
      <c r="N395"/>
    </row>
    <row r="396" spans="1:14" x14ac:dyDescent="0.3">
      <c r="A396" s="23">
        <v>46120</v>
      </c>
      <c r="B396" s="17" t="s">
        <v>63</v>
      </c>
      <c r="C396" s="14" t="s">
        <v>44</v>
      </c>
      <c r="D396" s="18">
        <v>1</v>
      </c>
      <c r="E396" s="61">
        <v>8</v>
      </c>
      <c r="F396" s="18"/>
      <c r="G396" s="18"/>
      <c r="H396" s="18"/>
      <c r="I396" s="18"/>
      <c r="J396" s="18"/>
      <c r="K396" s="18"/>
      <c r="L396" s="61"/>
      <c r="M396" s="61"/>
      <c r="N396"/>
    </row>
    <row r="397" spans="1:14" x14ac:dyDescent="0.3">
      <c r="A397" s="23">
        <v>46120</v>
      </c>
      <c r="B397" s="17" t="s">
        <v>64</v>
      </c>
      <c r="C397" s="14" t="s">
        <v>44</v>
      </c>
      <c r="D397" s="18"/>
      <c r="E397" s="61"/>
      <c r="F397" s="18"/>
      <c r="G397" s="18"/>
      <c r="H397" s="18"/>
      <c r="I397" s="18"/>
      <c r="J397" s="18">
        <v>1</v>
      </c>
      <c r="K397" s="18"/>
      <c r="L397" s="61"/>
      <c r="M397" s="61"/>
      <c r="N397"/>
    </row>
    <row r="398" spans="1:14" x14ac:dyDescent="0.3">
      <c r="A398" s="23">
        <v>46120</v>
      </c>
      <c r="B398" s="17" t="s">
        <v>62</v>
      </c>
      <c r="C398" s="14" t="s">
        <v>45</v>
      </c>
      <c r="D398" s="18"/>
      <c r="E398" s="61"/>
      <c r="F398" s="18"/>
      <c r="G398" s="18"/>
      <c r="H398" s="18"/>
      <c r="I398" s="18"/>
      <c r="J398" s="18">
        <v>1</v>
      </c>
      <c r="K398" s="18"/>
      <c r="L398" s="61"/>
      <c r="M398" s="61"/>
      <c r="N398"/>
    </row>
    <row r="399" spans="1:14" x14ac:dyDescent="0.3">
      <c r="A399" s="23">
        <v>46120</v>
      </c>
      <c r="B399" s="17" t="s">
        <v>60</v>
      </c>
      <c r="C399" s="14" t="s">
        <v>45</v>
      </c>
      <c r="D399" s="18">
        <v>1</v>
      </c>
      <c r="E399" s="61">
        <v>8</v>
      </c>
      <c r="F399" s="18"/>
      <c r="G399" s="18"/>
      <c r="H399" s="18"/>
      <c r="I399" s="18"/>
      <c r="J399" s="18"/>
      <c r="K399" s="18"/>
      <c r="L399" s="61"/>
      <c r="M399" s="61"/>
      <c r="N399"/>
    </row>
    <row r="400" spans="1:14" x14ac:dyDescent="0.3">
      <c r="A400" s="23">
        <v>46121</v>
      </c>
      <c r="B400" s="17" t="s">
        <v>63</v>
      </c>
      <c r="C400" s="14" t="s">
        <v>44</v>
      </c>
      <c r="D400" s="18">
        <v>1</v>
      </c>
      <c r="E400" s="61">
        <v>8</v>
      </c>
      <c r="F400" s="18"/>
      <c r="G400" s="18"/>
      <c r="H400" s="18"/>
      <c r="I400" s="18"/>
      <c r="J400" s="18"/>
      <c r="K400" s="18"/>
      <c r="L400" s="61"/>
      <c r="M400" s="61"/>
      <c r="N400"/>
    </row>
    <row r="401" spans="1:14" x14ac:dyDescent="0.3">
      <c r="A401" s="23">
        <v>46121</v>
      </c>
      <c r="B401" s="17" t="s">
        <v>64</v>
      </c>
      <c r="C401" s="14" t="s">
        <v>44</v>
      </c>
      <c r="D401" s="18"/>
      <c r="E401" s="61"/>
      <c r="F401" s="18"/>
      <c r="G401" s="18"/>
      <c r="H401" s="18"/>
      <c r="I401" s="18"/>
      <c r="J401" s="18">
        <v>1</v>
      </c>
      <c r="K401" s="18"/>
      <c r="L401" s="61"/>
      <c r="M401" s="61"/>
      <c r="N401"/>
    </row>
    <row r="402" spans="1:14" x14ac:dyDescent="0.3">
      <c r="A402" s="23">
        <v>46121</v>
      </c>
      <c r="B402" s="17" t="s">
        <v>62</v>
      </c>
      <c r="C402" s="14" t="s">
        <v>45</v>
      </c>
      <c r="D402" s="18"/>
      <c r="E402" s="61"/>
      <c r="F402" s="18"/>
      <c r="G402" s="18"/>
      <c r="H402" s="18"/>
      <c r="I402" s="18"/>
      <c r="J402" s="18">
        <v>1</v>
      </c>
      <c r="K402" s="18"/>
      <c r="L402" s="61"/>
      <c r="M402" s="61"/>
      <c r="N402"/>
    </row>
    <row r="403" spans="1:14" x14ac:dyDescent="0.3">
      <c r="A403" s="23">
        <v>46121</v>
      </c>
      <c r="B403" s="17" t="s">
        <v>60</v>
      </c>
      <c r="C403" s="14" t="s">
        <v>45</v>
      </c>
      <c r="D403" s="18">
        <v>1</v>
      </c>
      <c r="E403" s="61">
        <v>8</v>
      </c>
      <c r="F403" s="18"/>
      <c r="G403" s="18"/>
      <c r="H403" s="18"/>
      <c r="I403" s="18"/>
      <c r="J403" s="18"/>
      <c r="K403" s="18"/>
      <c r="L403" s="61"/>
      <c r="M403" s="61"/>
      <c r="N403"/>
    </row>
    <row r="404" spans="1:14" x14ac:dyDescent="0.3">
      <c r="A404" s="23">
        <v>46122</v>
      </c>
      <c r="B404" s="17" t="s">
        <v>63</v>
      </c>
      <c r="C404" s="14" t="s">
        <v>44</v>
      </c>
      <c r="D404" s="18">
        <v>1</v>
      </c>
      <c r="E404" s="61">
        <v>8</v>
      </c>
      <c r="F404" s="18"/>
      <c r="G404" s="18"/>
      <c r="H404" s="18"/>
      <c r="I404" s="18"/>
      <c r="J404" s="18"/>
      <c r="K404" s="18"/>
      <c r="L404" s="61"/>
      <c r="M404" s="61"/>
      <c r="N404"/>
    </row>
    <row r="405" spans="1:14" x14ac:dyDescent="0.3">
      <c r="A405" s="23">
        <v>46122</v>
      </c>
      <c r="B405" s="17" t="s">
        <v>64</v>
      </c>
      <c r="C405" s="14" t="s">
        <v>44</v>
      </c>
      <c r="D405" s="18"/>
      <c r="E405" s="61"/>
      <c r="F405" s="18"/>
      <c r="G405" s="18"/>
      <c r="H405" s="18"/>
      <c r="I405" s="18"/>
      <c r="J405" s="18">
        <v>1</v>
      </c>
      <c r="K405" s="18"/>
      <c r="L405" s="61"/>
      <c r="M405" s="61"/>
      <c r="N405"/>
    </row>
    <row r="406" spans="1:14" x14ac:dyDescent="0.3">
      <c r="A406" s="23">
        <v>46122</v>
      </c>
      <c r="B406" s="17" t="s">
        <v>62</v>
      </c>
      <c r="C406" s="14" t="s">
        <v>45</v>
      </c>
      <c r="D406" s="18"/>
      <c r="E406" s="61"/>
      <c r="F406" s="18"/>
      <c r="G406" s="18"/>
      <c r="H406" s="18"/>
      <c r="I406" s="18"/>
      <c r="J406" s="18">
        <v>1</v>
      </c>
      <c r="K406" s="18"/>
      <c r="L406" s="61"/>
      <c r="M406" s="61"/>
      <c r="N406"/>
    </row>
    <row r="407" spans="1:14" x14ac:dyDescent="0.3">
      <c r="A407" s="23">
        <v>46122</v>
      </c>
      <c r="B407" s="17" t="s">
        <v>60</v>
      </c>
      <c r="C407" s="14" t="s">
        <v>45</v>
      </c>
      <c r="D407" s="18">
        <v>1</v>
      </c>
      <c r="E407" s="61">
        <v>8</v>
      </c>
      <c r="F407" s="18"/>
      <c r="G407" s="18"/>
      <c r="H407" s="18"/>
      <c r="I407" s="18"/>
      <c r="J407" s="18"/>
      <c r="K407" s="18"/>
      <c r="L407" s="61"/>
      <c r="M407" s="61"/>
      <c r="N407"/>
    </row>
    <row r="408" spans="1:14" x14ac:dyDescent="0.3">
      <c r="A408" s="23">
        <v>46123</v>
      </c>
      <c r="B408" s="17" t="s">
        <v>63</v>
      </c>
      <c r="C408" s="14" t="s">
        <v>44</v>
      </c>
      <c r="D408" s="18"/>
      <c r="E408" s="61"/>
      <c r="F408" s="18"/>
      <c r="G408" s="18"/>
      <c r="H408" s="18"/>
      <c r="I408" s="18"/>
      <c r="J408" s="18"/>
      <c r="K408" s="18"/>
      <c r="L408" s="61"/>
      <c r="M408" s="61"/>
      <c r="N408"/>
    </row>
    <row r="409" spans="1:14" x14ac:dyDescent="0.3">
      <c r="A409" s="23">
        <v>46123</v>
      </c>
      <c r="B409" s="17" t="s">
        <v>64</v>
      </c>
      <c r="C409" s="14" t="s">
        <v>44</v>
      </c>
      <c r="D409" s="18"/>
      <c r="E409" s="61"/>
      <c r="F409" s="18"/>
      <c r="G409" s="18"/>
      <c r="H409" s="18"/>
      <c r="I409" s="18"/>
      <c r="J409" s="18">
        <v>1</v>
      </c>
      <c r="K409" s="18"/>
      <c r="L409" s="61"/>
      <c r="M409" s="61"/>
      <c r="N409"/>
    </row>
    <row r="410" spans="1:14" x14ac:dyDescent="0.3">
      <c r="A410" s="23">
        <v>46123</v>
      </c>
      <c r="B410" s="17" t="s">
        <v>62</v>
      </c>
      <c r="C410" s="14" t="s">
        <v>45</v>
      </c>
      <c r="D410" s="18"/>
      <c r="E410" s="61"/>
      <c r="F410" s="18"/>
      <c r="G410" s="18"/>
      <c r="H410" s="18"/>
      <c r="I410" s="18"/>
      <c r="J410" s="18">
        <v>1</v>
      </c>
      <c r="K410" s="18"/>
      <c r="L410" s="61"/>
      <c r="M410" s="61"/>
      <c r="N410"/>
    </row>
    <row r="411" spans="1:14" x14ac:dyDescent="0.3">
      <c r="A411" s="23">
        <v>46123</v>
      </c>
      <c r="B411" s="17" t="s">
        <v>60</v>
      </c>
      <c r="C411" s="14" t="s">
        <v>45</v>
      </c>
      <c r="D411" s="18"/>
      <c r="E411" s="61"/>
      <c r="F411" s="18"/>
      <c r="G411" s="18"/>
      <c r="H411" s="18"/>
      <c r="I411" s="18"/>
      <c r="J411" s="18"/>
      <c r="K411" s="18"/>
      <c r="L411" s="61"/>
      <c r="M411" s="61"/>
      <c r="N411"/>
    </row>
    <row r="412" spans="1:14" x14ac:dyDescent="0.3">
      <c r="A412" s="23">
        <v>46124</v>
      </c>
      <c r="B412" s="17" t="s">
        <v>63</v>
      </c>
      <c r="C412" s="14" t="s">
        <v>44</v>
      </c>
      <c r="D412" s="18"/>
      <c r="E412" s="61"/>
      <c r="F412" s="18"/>
      <c r="G412" s="18"/>
      <c r="H412" s="18"/>
      <c r="I412" s="18"/>
      <c r="J412" s="18"/>
      <c r="K412" s="18"/>
      <c r="L412" s="61"/>
      <c r="M412" s="61"/>
      <c r="N412"/>
    </row>
    <row r="413" spans="1:14" x14ac:dyDescent="0.3">
      <c r="A413" s="23">
        <v>46124</v>
      </c>
      <c r="B413" s="17" t="s">
        <v>64</v>
      </c>
      <c r="C413" s="14" t="s">
        <v>44</v>
      </c>
      <c r="D413" s="18"/>
      <c r="E413" s="61"/>
      <c r="F413" s="18"/>
      <c r="G413" s="18"/>
      <c r="H413" s="18"/>
      <c r="I413" s="18"/>
      <c r="J413" s="18">
        <v>1</v>
      </c>
      <c r="K413" s="18"/>
      <c r="L413" s="61"/>
      <c r="M413" s="61"/>
      <c r="N413"/>
    </row>
    <row r="414" spans="1:14" x14ac:dyDescent="0.3">
      <c r="A414" s="23">
        <v>46124</v>
      </c>
      <c r="B414" s="17" t="s">
        <v>62</v>
      </c>
      <c r="C414" s="14" t="s">
        <v>45</v>
      </c>
      <c r="D414" s="18"/>
      <c r="E414" s="61"/>
      <c r="F414" s="18"/>
      <c r="G414" s="18"/>
      <c r="H414" s="18"/>
      <c r="I414" s="18"/>
      <c r="J414" s="18">
        <v>1</v>
      </c>
      <c r="K414" s="18"/>
      <c r="L414" s="61"/>
      <c r="M414" s="61"/>
      <c r="N414"/>
    </row>
    <row r="415" spans="1:14" x14ac:dyDescent="0.3">
      <c r="A415" s="23">
        <v>46124</v>
      </c>
      <c r="B415" s="17" t="s">
        <v>60</v>
      </c>
      <c r="C415" s="14" t="s">
        <v>45</v>
      </c>
      <c r="D415" s="18"/>
      <c r="E415" s="61"/>
      <c r="F415" s="18"/>
      <c r="G415" s="18"/>
      <c r="H415" s="18"/>
      <c r="I415" s="18"/>
      <c r="J415" s="18"/>
      <c r="K415" s="18"/>
      <c r="L415" s="61"/>
      <c r="M415" s="61"/>
      <c r="N415"/>
    </row>
    <row r="416" spans="1:14" x14ac:dyDescent="0.3">
      <c r="A416" s="23">
        <v>46125</v>
      </c>
      <c r="B416" s="17" t="s">
        <v>63</v>
      </c>
      <c r="C416" s="14" t="s">
        <v>44</v>
      </c>
      <c r="D416" s="18">
        <v>1</v>
      </c>
      <c r="E416" s="61">
        <v>8</v>
      </c>
      <c r="F416" s="18"/>
      <c r="G416" s="18"/>
      <c r="H416" s="18"/>
      <c r="I416" s="18"/>
      <c r="J416" s="18"/>
      <c r="K416" s="18"/>
      <c r="L416" s="61"/>
      <c r="M416" s="61"/>
      <c r="N416"/>
    </row>
    <row r="417" spans="1:14" x14ac:dyDescent="0.3">
      <c r="A417" s="23">
        <v>46125</v>
      </c>
      <c r="B417" s="17" t="s">
        <v>64</v>
      </c>
      <c r="C417" s="14" t="s">
        <v>44</v>
      </c>
      <c r="D417" s="18"/>
      <c r="E417" s="61"/>
      <c r="F417" s="18"/>
      <c r="G417" s="18"/>
      <c r="H417" s="18"/>
      <c r="I417" s="18"/>
      <c r="J417" s="18">
        <v>1</v>
      </c>
      <c r="K417" s="18"/>
      <c r="L417" s="61"/>
      <c r="M417" s="61"/>
      <c r="N417"/>
    </row>
    <row r="418" spans="1:14" x14ac:dyDescent="0.3">
      <c r="A418" s="23">
        <v>46125</v>
      </c>
      <c r="B418" s="17" t="s">
        <v>62</v>
      </c>
      <c r="C418" s="14" t="s">
        <v>45</v>
      </c>
      <c r="D418" s="18"/>
      <c r="E418" s="61"/>
      <c r="F418" s="18"/>
      <c r="G418" s="18"/>
      <c r="H418" s="18"/>
      <c r="I418" s="18"/>
      <c r="J418" s="18">
        <v>1</v>
      </c>
      <c r="K418" s="18"/>
      <c r="L418" s="61"/>
      <c r="M418" s="61"/>
      <c r="N418"/>
    </row>
    <row r="419" spans="1:14" x14ac:dyDescent="0.3">
      <c r="A419" s="23">
        <v>46125</v>
      </c>
      <c r="B419" s="17" t="s">
        <v>60</v>
      </c>
      <c r="C419" s="14" t="s">
        <v>45</v>
      </c>
      <c r="D419" s="18">
        <v>1</v>
      </c>
      <c r="E419" s="61">
        <v>8</v>
      </c>
      <c r="F419" s="18"/>
      <c r="G419" s="18"/>
      <c r="H419" s="18"/>
      <c r="I419" s="18"/>
      <c r="J419" s="18"/>
      <c r="K419" s="18"/>
      <c r="L419" s="61"/>
      <c r="M419" s="61"/>
      <c r="N419"/>
    </row>
    <row r="420" spans="1:14" x14ac:dyDescent="0.3">
      <c r="A420" s="23">
        <v>46126</v>
      </c>
      <c r="B420" s="17" t="s">
        <v>63</v>
      </c>
      <c r="C420" s="14" t="s">
        <v>44</v>
      </c>
      <c r="D420" s="18">
        <v>1</v>
      </c>
      <c r="E420" s="61">
        <v>8</v>
      </c>
      <c r="F420" s="18"/>
      <c r="G420" s="18"/>
      <c r="H420" s="18"/>
      <c r="I420" s="18"/>
      <c r="J420" s="18"/>
      <c r="K420" s="18"/>
      <c r="L420" s="61"/>
      <c r="M420" s="61"/>
      <c r="N420"/>
    </row>
    <row r="421" spans="1:14" x14ac:dyDescent="0.3">
      <c r="A421" s="23">
        <v>46126</v>
      </c>
      <c r="B421" s="17" t="s">
        <v>64</v>
      </c>
      <c r="C421" s="14" t="s">
        <v>44</v>
      </c>
      <c r="D421" s="18"/>
      <c r="E421" s="61"/>
      <c r="F421" s="18"/>
      <c r="G421" s="18"/>
      <c r="H421" s="18"/>
      <c r="I421" s="18"/>
      <c r="J421" s="18">
        <v>1</v>
      </c>
      <c r="K421" s="18"/>
      <c r="L421" s="61"/>
      <c r="M421" s="61"/>
      <c r="N421"/>
    </row>
    <row r="422" spans="1:14" x14ac:dyDescent="0.3">
      <c r="A422" s="23">
        <v>46126</v>
      </c>
      <c r="B422" s="17" t="s">
        <v>62</v>
      </c>
      <c r="C422" s="14" t="s">
        <v>45</v>
      </c>
      <c r="D422" s="18">
        <v>1</v>
      </c>
      <c r="E422" s="61">
        <v>8</v>
      </c>
      <c r="F422" s="18"/>
      <c r="G422" s="18"/>
      <c r="H422" s="18"/>
      <c r="I422" s="18"/>
      <c r="J422" s="18"/>
      <c r="K422" s="18"/>
      <c r="L422" s="61"/>
      <c r="M422" s="61"/>
      <c r="N422"/>
    </row>
    <row r="423" spans="1:14" x14ac:dyDescent="0.3">
      <c r="A423" s="23">
        <v>46126</v>
      </c>
      <c r="B423" s="17" t="s">
        <v>60</v>
      </c>
      <c r="C423" s="14" t="s">
        <v>45</v>
      </c>
      <c r="D423" s="18">
        <v>1</v>
      </c>
      <c r="E423" s="61">
        <v>8</v>
      </c>
      <c r="F423" s="18"/>
      <c r="G423" s="18"/>
      <c r="H423" s="18"/>
      <c r="I423" s="18"/>
      <c r="J423" s="18"/>
      <c r="K423" s="18"/>
      <c r="L423" s="61"/>
      <c r="M423" s="61"/>
      <c r="N423"/>
    </row>
    <row r="424" spans="1:14" x14ac:dyDescent="0.3">
      <c r="A424" s="23">
        <v>46127</v>
      </c>
      <c r="B424" s="17" t="s">
        <v>63</v>
      </c>
      <c r="C424" s="14" t="s">
        <v>44</v>
      </c>
      <c r="D424" s="18">
        <v>1</v>
      </c>
      <c r="E424" s="61">
        <v>8</v>
      </c>
      <c r="F424" s="18"/>
      <c r="G424" s="18"/>
      <c r="H424" s="18"/>
      <c r="I424" s="18"/>
      <c r="J424" s="18"/>
      <c r="K424" s="18"/>
      <c r="L424" s="61"/>
      <c r="M424" s="61"/>
      <c r="N424"/>
    </row>
    <row r="425" spans="1:14" x14ac:dyDescent="0.3">
      <c r="A425" s="23">
        <v>46127</v>
      </c>
      <c r="B425" s="17" t="s">
        <v>64</v>
      </c>
      <c r="C425" s="14" t="s">
        <v>44</v>
      </c>
      <c r="D425" s="18"/>
      <c r="E425" s="61"/>
      <c r="F425" s="18"/>
      <c r="G425" s="18"/>
      <c r="H425" s="18"/>
      <c r="I425" s="18"/>
      <c r="J425" s="18">
        <v>1</v>
      </c>
      <c r="K425" s="18"/>
      <c r="L425" s="61"/>
      <c r="M425" s="61"/>
      <c r="N425"/>
    </row>
    <row r="426" spans="1:14" x14ac:dyDescent="0.3">
      <c r="A426" s="23">
        <v>46127</v>
      </c>
      <c r="B426" s="17" t="s">
        <v>62</v>
      </c>
      <c r="C426" s="14" t="s">
        <v>45</v>
      </c>
      <c r="D426" s="18">
        <v>1</v>
      </c>
      <c r="E426" s="61">
        <v>8</v>
      </c>
      <c r="F426" s="18"/>
      <c r="G426" s="18"/>
      <c r="H426" s="18"/>
      <c r="I426" s="18"/>
      <c r="J426" s="18"/>
      <c r="K426" s="18"/>
      <c r="L426" s="61"/>
      <c r="M426" s="61"/>
      <c r="N426"/>
    </row>
    <row r="427" spans="1:14" x14ac:dyDescent="0.3">
      <c r="A427" s="23">
        <v>46127</v>
      </c>
      <c r="B427" s="17" t="s">
        <v>60</v>
      </c>
      <c r="C427" s="14" t="s">
        <v>45</v>
      </c>
      <c r="D427" s="18">
        <v>1</v>
      </c>
      <c r="E427" s="61">
        <v>8</v>
      </c>
      <c r="F427" s="18"/>
      <c r="G427" s="18"/>
      <c r="H427" s="18"/>
      <c r="I427" s="18"/>
      <c r="J427" s="18"/>
      <c r="K427" s="18"/>
      <c r="L427" s="61"/>
      <c r="M427" s="61"/>
      <c r="N427"/>
    </row>
    <row r="428" spans="1:14" x14ac:dyDescent="0.3">
      <c r="A428" s="23">
        <v>46128</v>
      </c>
      <c r="B428" s="17" t="s">
        <v>63</v>
      </c>
      <c r="C428" s="14" t="s">
        <v>44</v>
      </c>
      <c r="D428" s="18">
        <v>1</v>
      </c>
      <c r="E428" s="61">
        <v>8</v>
      </c>
      <c r="F428" s="18"/>
      <c r="G428" s="18"/>
      <c r="H428" s="18"/>
      <c r="I428" s="18"/>
      <c r="J428" s="18"/>
      <c r="K428" s="18"/>
      <c r="L428" s="61"/>
      <c r="M428" s="61"/>
      <c r="N428"/>
    </row>
    <row r="429" spans="1:14" x14ac:dyDescent="0.3">
      <c r="A429" s="23">
        <v>46128</v>
      </c>
      <c r="B429" s="17" t="s">
        <v>64</v>
      </c>
      <c r="C429" s="14" t="s">
        <v>44</v>
      </c>
      <c r="D429" s="18"/>
      <c r="E429" s="61"/>
      <c r="F429" s="18"/>
      <c r="G429" s="18"/>
      <c r="H429" s="18"/>
      <c r="I429" s="18"/>
      <c r="J429" s="18">
        <v>1</v>
      </c>
      <c r="K429" s="18"/>
      <c r="L429" s="61"/>
      <c r="M429" s="61"/>
      <c r="N429"/>
    </row>
    <row r="430" spans="1:14" x14ac:dyDescent="0.3">
      <c r="A430" s="23">
        <v>46128</v>
      </c>
      <c r="B430" s="17" t="s">
        <v>62</v>
      </c>
      <c r="C430" s="14" t="s">
        <v>45</v>
      </c>
      <c r="D430" s="18">
        <v>1</v>
      </c>
      <c r="E430" s="61">
        <v>8</v>
      </c>
      <c r="F430" s="18"/>
      <c r="G430" s="18"/>
      <c r="H430" s="18"/>
      <c r="I430" s="18"/>
      <c r="J430" s="18"/>
      <c r="K430" s="18"/>
      <c r="L430" s="61"/>
      <c r="M430" s="61"/>
      <c r="N430"/>
    </row>
    <row r="431" spans="1:14" x14ac:dyDescent="0.3">
      <c r="A431" s="23">
        <v>46128</v>
      </c>
      <c r="B431" s="17" t="s">
        <v>60</v>
      </c>
      <c r="C431" s="14" t="s">
        <v>45</v>
      </c>
      <c r="D431" s="18">
        <v>1</v>
      </c>
      <c r="E431" s="61">
        <v>8</v>
      </c>
      <c r="F431" s="18"/>
      <c r="G431" s="18"/>
      <c r="H431" s="18"/>
      <c r="I431" s="18"/>
      <c r="J431" s="18"/>
      <c r="K431" s="18"/>
      <c r="L431" s="61"/>
      <c r="M431" s="61"/>
      <c r="N431"/>
    </row>
    <row r="432" spans="1:14" x14ac:dyDescent="0.3">
      <c r="A432" s="23">
        <v>46129</v>
      </c>
      <c r="B432" s="17" t="s">
        <v>63</v>
      </c>
      <c r="C432" s="14" t="s">
        <v>44</v>
      </c>
      <c r="D432" s="18">
        <v>1</v>
      </c>
      <c r="E432" s="61">
        <v>8</v>
      </c>
      <c r="F432" s="18"/>
      <c r="G432" s="18"/>
      <c r="H432" s="18"/>
      <c r="I432" s="18"/>
      <c r="J432" s="18"/>
      <c r="K432" s="18"/>
      <c r="L432" s="61"/>
      <c r="M432" s="61"/>
      <c r="N432"/>
    </row>
    <row r="433" spans="1:14" x14ac:dyDescent="0.3">
      <c r="A433" s="23">
        <v>46129</v>
      </c>
      <c r="B433" s="17" t="s">
        <v>64</v>
      </c>
      <c r="C433" s="14" t="s">
        <v>44</v>
      </c>
      <c r="D433" s="18"/>
      <c r="E433" s="61"/>
      <c r="F433" s="18"/>
      <c r="G433" s="18"/>
      <c r="H433" s="18"/>
      <c r="I433" s="18"/>
      <c r="J433" s="18">
        <v>1</v>
      </c>
      <c r="K433" s="18"/>
      <c r="L433" s="61"/>
      <c r="M433" s="61"/>
      <c r="N433"/>
    </row>
    <row r="434" spans="1:14" x14ac:dyDescent="0.3">
      <c r="A434" s="23">
        <v>46129</v>
      </c>
      <c r="B434" s="17" t="s">
        <v>62</v>
      </c>
      <c r="C434" s="14" t="s">
        <v>45</v>
      </c>
      <c r="D434" s="18">
        <v>1</v>
      </c>
      <c r="E434" s="61">
        <v>8</v>
      </c>
      <c r="F434" s="18"/>
      <c r="G434" s="18"/>
      <c r="H434" s="18"/>
      <c r="I434" s="18"/>
      <c r="J434" s="18"/>
      <c r="K434" s="18"/>
      <c r="L434" s="61"/>
      <c r="M434" s="61"/>
      <c r="N434"/>
    </row>
    <row r="435" spans="1:14" x14ac:dyDescent="0.3">
      <c r="A435" s="23">
        <v>46129</v>
      </c>
      <c r="B435" s="17" t="s">
        <v>60</v>
      </c>
      <c r="C435" s="14" t="s">
        <v>45</v>
      </c>
      <c r="D435" s="18">
        <v>1</v>
      </c>
      <c r="E435" s="61">
        <v>8</v>
      </c>
      <c r="F435" s="18"/>
      <c r="G435" s="18"/>
      <c r="H435" s="18"/>
      <c r="I435" s="18"/>
      <c r="J435" s="18"/>
      <c r="K435" s="18"/>
      <c r="L435" s="61"/>
      <c r="M435" s="61"/>
      <c r="N435"/>
    </row>
    <row r="436" spans="1:14" x14ac:dyDescent="0.3">
      <c r="A436" s="23">
        <v>46130</v>
      </c>
      <c r="B436" s="17" t="s">
        <v>63</v>
      </c>
      <c r="C436" s="14" t="s">
        <v>44</v>
      </c>
      <c r="D436" s="18"/>
      <c r="E436" s="61"/>
      <c r="F436" s="18"/>
      <c r="G436" s="18"/>
      <c r="H436" s="18"/>
      <c r="I436" s="18"/>
      <c r="J436" s="18"/>
      <c r="K436" s="18"/>
      <c r="L436" s="61"/>
      <c r="M436" s="61"/>
      <c r="N436"/>
    </row>
    <row r="437" spans="1:14" x14ac:dyDescent="0.3">
      <c r="A437" s="23">
        <v>46130</v>
      </c>
      <c r="B437" s="17" t="s">
        <v>64</v>
      </c>
      <c r="C437" s="14" t="s">
        <v>44</v>
      </c>
      <c r="D437" s="18"/>
      <c r="E437" s="61"/>
      <c r="F437" s="18"/>
      <c r="G437" s="18"/>
      <c r="H437" s="18"/>
      <c r="I437" s="18"/>
      <c r="J437" s="18">
        <v>1</v>
      </c>
      <c r="K437" s="18"/>
      <c r="L437" s="61"/>
      <c r="M437" s="61"/>
      <c r="N437"/>
    </row>
    <row r="438" spans="1:14" x14ac:dyDescent="0.3">
      <c r="A438" s="23">
        <v>46130</v>
      </c>
      <c r="B438" s="17" t="s">
        <v>62</v>
      </c>
      <c r="C438" s="14" t="s">
        <v>45</v>
      </c>
      <c r="D438" s="18"/>
      <c r="E438" s="61"/>
      <c r="F438" s="18"/>
      <c r="G438" s="18"/>
      <c r="H438" s="18"/>
      <c r="I438" s="18"/>
      <c r="J438" s="18"/>
      <c r="K438" s="18"/>
      <c r="L438" s="61"/>
      <c r="M438" s="61"/>
      <c r="N438"/>
    </row>
    <row r="439" spans="1:14" x14ac:dyDescent="0.3">
      <c r="A439" s="23">
        <v>46130</v>
      </c>
      <c r="B439" s="17" t="s">
        <v>60</v>
      </c>
      <c r="C439" s="14" t="s">
        <v>45</v>
      </c>
      <c r="D439" s="18"/>
      <c r="E439" s="61"/>
      <c r="F439" s="18"/>
      <c r="G439" s="18"/>
      <c r="H439" s="18"/>
      <c r="I439" s="18"/>
      <c r="J439" s="18"/>
      <c r="K439" s="18"/>
      <c r="L439" s="61"/>
      <c r="M439" s="61"/>
      <c r="N439"/>
    </row>
    <row r="440" spans="1:14" x14ac:dyDescent="0.3">
      <c r="A440" s="23">
        <v>46131</v>
      </c>
      <c r="B440" s="17" t="s">
        <v>63</v>
      </c>
      <c r="C440" s="14" t="s">
        <v>44</v>
      </c>
      <c r="D440" s="18"/>
      <c r="E440" s="61"/>
      <c r="F440" s="18"/>
      <c r="G440" s="18"/>
      <c r="H440" s="18"/>
      <c r="I440" s="18"/>
      <c r="J440" s="18"/>
      <c r="K440" s="18"/>
      <c r="L440" s="61"/>
      <c r="M440" s="61"/>
      <c r="N440"/>
    </row>
    <row r="441" spans="1:14" x14ac:dyDescent="0.3">
      <c r="A441" s="23">
        <v>46131</v>
      </c>
      <c r="B441" s="17" t="s">
        <v>64</v>
      </c>
      <c r="C441" s="14" t="s">
        <v>44</v>
      </c>
      <c r="D441" s="18"/>
      <c r="E441" s="61"/>
      <c r="F441" s="18"/>
      <c r="G441" s="18"/>
      <c r="H441" s="18"/>
      <c r="I441" s="18"/>
      <c r="J441" s="18">
        <v>1</v>
      </c>
      <c r="K441" s="18"/>
      <c r="L441" s="61"/>
      <c r="M441" s="61"/>
      <c r="N441"/>
    </row>
    <row r="442" spans="1:14" x14ac:dyDescent="0.3">
      <c r="A442" s="23">
        <v>46131</v>
      </c>
      <c r="B442" s="17" t="s">
        <v>62</v>
      </c>
      <c r="C442" s="14" t="s">
        <v>45</v>
      </c>
      <c r="D442" s="18"/>
      <c r="E442" s="61"/>
      <c r="F442" s="18"/>
      <c r="G442" s="18"/>
      <c r="H442" s="18"/>
      <c r="I442" s="18"/>
      <c r="J442" s="18"/>
      <c r="K442" s="18"/>
      <c r="L442" s="61"/>
      <c r="M442" s="61"/>
      <c r="N442"/>
    </row>
    <row r="443" spans="1:14" x14ac:dyDescent="0.3">
      <c r="A443" s="23">
        <v>46131</v>
      </c>
      <c r="B443" s="17" t="s">
        <v>60</v>
      </c>
      <c r="C443" s="14" t="s">
        <v>45</v>
      </c>
      <c r="D443" s="18"/>
      <c r="E443" s="61"/>
      <c r="F443" s="18"/>
      <c r="G443" s="18"/>
      <c r="H443" s="18"/>
      <c r="I443" s="18"/>
      <c r="J443" s="18"/>
      <c r="K443" s="18"/>
      <c r="L443" s="61"/>
      <c r="M443" s="61"/>
      <c r="N443"/>
    </row>
    <row r="444" spans="1:14" x14ac:dyDescent="0.3">
      <c r="A444" s="23">
        <v>46132</v>
      </c>
      <c r="B444" s="17" t="s">
        <v>63</v>
      </c>
      <c r="C444" s="14" t="s">
        <v>44</v>
      </c>
      <c r="D444" s="18">
        <v>1</v>
      </c>
      <c r="E444" s="61">
        <v>8</v>
      </c>
      <c r="F444" s="18"/>
      <c r="G444" s="18"/>
      <c r="H444" s="18"/>
      <c r="I444" s="18"/>
      <c r="J444" s="18"/>
      <c r="K444" s="18"/>
      <c r="L444" s="61"/>
      <c r="M444" s="61"/>
      <c r="N444"/>
    </row>
    <row r="445" spans="1:14" x14ac:dyDescent="0.3">
      <c r="A445" s="23">
        <v>46132</v>
      </c>
      <c r="B445" s="17" t="s">
        <v>64</v>
      </c>
      <c r="C445" s="14" t="s">
        <v>44</v>
      </c>
      <c r="D445" s="18"/>
      <c r="E445" s="61"/>
      <c r="F445" s="18"/>
      <c r="G445" s="18"/>
      <c r="H445" s="18"/>
      <c r="I445" s="18"/>
      <c r="J445" s="18">
        <v>1</v>
      </c>
      <c r="K445" s="18"/>
      <c r="L445" s="61"/>
      <c r="M445" s="61"/>
      <c r="N445"/>
    </row>
    <row r="446" spans="1:14" x14ac:dyDescent="0.3">
      <c r="A446" s="23">
        <v>46132</v>
      </c>
      <c r="B446" s="17" t="s">
        <v>62</v>
      </c>
      <c r="C446" s="14" t="s">
        <v>45</v>
      </c>
      <c r="D446" s="18">
        <v>1</v>
      </c>
      <c r="E446" s="61">
        <v>8</v>
      </c>
      <c r="F446" s="18"/>
      <c r="G446" s="18"/>
      <c r="H446" s="18"/>
      <c r="I446" s="18"/>
      <c r="J446" s="18"/>
      <c r="K446" s="18"/>
      <c r="L446" s="61"/>
      <c r="M446" s="61"/>
      <c r="N446"/>
    </row>
    <row r="447" spans="1:14" x14ac:dyDescent="0.3">
      <c r="A447" s="23">
        <v>46132</v>
      </c>
      <c r="B447" s="17" t="s">
        <v>60</v>
      </c>
      <c r="C447" s="14" t="s">
        <v>45</v>
      </c>
      <c r="D447" s="18">
        <v>1</v>
      </c>
      <c r="E447" s="61">
        <v>8</v>
      </c>
      <c r="F447" s="18"/>
      <c r="G447" s="18"/>
      <c r="H447" s="18"/>
      <c r="I447" s="18"/>
      <c r="J447" s="18"/>
      <c r="K447" s="18"/>
      <c r="L447" s="61"/>
      <c r="M447" s="61"/>
      <c r="N447"/>
    </row>
    <row r="448" spans="1:14" x14ac:dyDescent="0.3">
      <c r="A448" s="23">
        <v>46133</v>
      </c>
      <c r="B448" s="17" t="s">
        <v>63</v>
      </c>
      <c r="C448" s="14" t="s">
        <v>44</v>
      </c>
      <c r="D448" s="18">
        <v>1</v>
      </c>
      <c r="E448" s="61">
        <v>8</v>
      </c>
      <c r="F448" s="18"/>
      <c r="G448" s="18"/>
      <c r="H448" s="18"/>
      <c r="I448" s="18"/>
      <c r="J448" s="18"/>
      <c r="K448" s="18"/>
      <c r="L448" s="61"/>
      <c r="M448" s="61"/>
      <c r="N448"/>
    </row>
    <row r="449" spans="1:14" x14ac:dyDescent="0.3">
      <c r="A449" s="23">
        <v>46133</v>
      </c>
      <c r="B449" s="17" t="s">
        <v>64</v>
      </c>
      <c r="C449" s="14" t="s">
        <v>44</v>
      </c>
      <c r="D449" s="18"/>
      <c r="E449" s="61"/>
      <c r="F449" s="18"/>
      <c r="G449" s="18"/>
      <c r="H449" s="18"/>
      <c r="I449" s="18"/>
      <c r="J449" s="18">
        <v>1</v>
      </c>
      <c r="K449" s="18"/>
      <c r="L449" s="61"/>
      <c r="M449" s="61"/>
      <c r="N449"/>
    </row>
    <row r="450" spans="1:14" x14ac:dyDescent="0.3">
      <c r="A450" s="23">
        <v>46133</v>
      </c>
      <c r="B450" s="17" t="s">
        <v>62</v>
      </c>
      <c r="C450" s="14" t="s">
        <v>45</v>
      </c>
      <c r="D450" s="18">
        <v>1</v>
      </c>
      <c r="E450" s="61">
        <v>8</v>
      </c>
      <c r="F450" s="18"/>
      <c r="G450" s="18"/>
      <c r="H450" s="18"/>
      <c r="I450" s="18"/>
      <c r="J450" s="18"/>
      <c r="K450" s="18"/>
      <c r="L450" s="61"/>
      <c r="M450" s="61"/>
      <c r="N450"/>
    </row>
    <row r="451" spans="1:14" x14ac:dyDescent="0.3">
      <c r="A451" s="23">
        <v>46133</v>
      </c>
      <c r="B451" s="17" t="s">
        <v>60</v>
      </c>
      <c r="C451" s="14" t="s">
        <v>45</v>
      </c>
      <c r="D451" s="18">
        <v>1</v>
      </c>
      <c r="E451" s="61">
        <v>8</v>
      </c>
      <c r="F451" s="18"/>
      <c r="G451" s="18"/>
      <c r="H451" s="18"/>
      <c r="I451" s="18"/>
      <c r="J451" s="18"/>
      <c r="K451" s="18"/>
      <c r="L451" s="61"/>
      <c r="M451" s="61"/>
      <c r="N451"/>
    </row>
    <row r="452" spans="1:14" x14ac:dyDescent="0.3">
      <c r="A452" s="23">
        <v>46134</v>
      </c>
      <c r="B452" s="17" t="s">
        <v>63</v>
      </c>
      <c r="C452" s="14" t="s">
        <v>44</v>
      </c>
      <c r="D452" s="18">
        <v>1</v>
      </c>
      <c r="E452" s="61">
        <v>8</v>
      </c>
      <c r="F452" s="18"/>
      <c r="G452" s="18"/>
      <c r="H452" s="18"/>
      <c r="I452" s="18"/>
      <c r="J452" s="18"/>
      <c r="K452" s="18"/>
      <c r="L452" s="61"/>
      <c r="M452" s="61"/>
      <c r="N452"/>
    </row>
    <row r="453" spans="1:14" x14ac:dyDescent="0.3">
      <c r="A453" s="23">
        <v>46134</v>
      </c>
      <c r="B453" s="17" t="s">
        <v>64</v>
      </c>
      <c r="C453" s="14" t="s">
        <v>44</v>
      </c>
      <c r="D453" s="18"/>
      <c r="E453" s="61"/>
      <c r="F453" s="18"/>
      <c r="G453" s="18"/>
      <c r="H453" s="18"/>
      <c r="I453" s="18"/>
      <c r="J453" s="18">
        <v>1</v>
      </c>
      <c r="K453" s="18"/>
      <c r="L453" s="61"/>
      <c r="M453" s="61"/>
      <c r="N453"/>
    </row>
    <row r="454" spans="1:14" x14ac:dyDescent="0.3">
      <c r="A454" s="23">
        <v>46134</v>
      </c>
      <c r="B454" s="17" t="s">
        <v>62</v>
      </c>
      <c r="C454" s="14" t="s">
        <v>45</v>
      </c>
      <c r="D454" s="18">
        <v>1</v>
      </c>
      <c r="E454" s="61">
        <v>8</v>
      </c>
      <c r="F454" s="18"/>
      <c r="G454" s="18"/>
      <c r="H454" s="18"/>
      <c r="I454" s="18"/>
      <c r="J454" s="18"/>
      <c r="K454" s="18"/>
      <c r="L454" s="61"/>
      <c r="M454" s="61"/>
      <c r="N454"/>
    </row>
    <row r="455" spans="1:14" x14ac:dyDescent="0.3">
      <c r="A455" s="23">
        <v>46134</v>
      </c>
      <c r="B455" s="17" t="s">
        <v>60</v>
      </c>
      <c r="C455" s="14" t="s">
        <v>45</v>
      </c>
      <c r="D455" s="18">
        <v>1</v>
      </c>
      <c r="E455" s="61">
        <v>8</v>
      </c>
      <c r="F455" s="18"/>
      <c r="G455" s="18"/>
      <c r="H455" s="18"/>
      <c r="I455" s="18"/>
      <c r="J455" s="18"/>
      <c r="K455" s="18"/>
      <c r="L455" s="61"/>
      <c r="M455" s="61"/>
      <c r="N455"/>
    </row>
    <row r="456" spans="1:14" x14ac:dyDescent="0.3">
      <c r="A456" s="23">
        <v>46135</v>
      </c>
      <c r="B456" s="17" t="s">
        <v>63</v>
      </c>
      <c r="C456" s="14" t="s">
        <v>44</v>
      </c>
      <c r="D456" s="18">
        <v>1</v>
      </c>
      <c r="E456" s="61">
        <v>8</v>
      </c>
      <c r="F456" s="18"/>
      <c r="G456" s="18"/>
      <c r="H456" s="18"/>
      <c r="I456" s="18"/>
      <c r="J456" s="18"/>
      <c r="K456" s="18"/>
      <c r="L456" s="61"/>
      <c r="M456" s="61"/>
      <c r="N456"/>
    </row>
    <row r="457" spans="1:14" x14ac:dyDescent="0.3">
      <c r="A457" s="23">
        <v>46135</v>
      </c>
      <c r="B457" s="17" t="s">
        <v>64</v>
      </c>
      <c r="C457" s="14" t="s">
        <v>44</v>
      </c>
      <c r="D457" s="18"/>
      <c r="E457" s="61"/>
      <c r="F457" s="18"/>
      <c r="G457" s="18"/>
      <c r="H457" s="18"/>
      <c r="I457" s="18"/>
      <c r="J457" s="18">
        <v>1</v>
      </c>
      <c r="K457" s="18"/>
      <c r="L457" s="61"/>
      <c r="M457" s="61"/>
      <c r="N457"/>
    </row>
    <row r="458" spans="1:14" x14ac:dyDescent="0.3">
      <c r="A458" s="23">
        <v>46135</v>
      </c>
      <c r="B458" s="17" t="s">
        <v>62</v>
      </c>
      <c r="C458" s="14" t="s">
        <v>45</v>
      </c>
      <c r="D458" s="18">
        <v>1</v>
      </c>
      <c r="E458" s="61">
        <v>8</v>
      </c>
      <c r="F458" s="18"/>
      <c r="G458" s="18"/>
      <c r="H458" s="18"/>
      <c r="I458" s="18"/>
      <c r="J458" s="18"/>
      <c r="K458" s="18"/>
      <c r="L458" s="61"/>
      <c r="M458" s="61"/>
      <c r="N458"/>
    </row>
    <row r="459" spans="1:14" x14ac:dyDescent="0.3">
      <c r="A459" s="23">
        <v>46135</v>
      </c>
      <c r="B459" s="17" t="s">
        <v>60</v>
      </c>
      <c r="C459" s="14" t="s">
        <v>45</v>
      </c>
      <c r="D459" s="18">
        <v>1</v>
      </c>
      <c r="E459" s="61">
        <v>8</v>
      </c>
      <c r="F459" s="18"/>
      <c r="G459" s="18"/>
      <c r="H459" s="18"/>
      <c r="I459" s="18"/>
      <c r="J459" s="18"/>
      <c r="K459" s="18"/>
      <c r="L459" s="61"/>
      <c r="M459" s="61"/>
      <c r="N459"/>
    </row>
    <row r="460" spans="1:14" x14ac:dyDescent="0.3">
      <c r="A460" s="23">
        <v>46136</v>
      </c>
      <c r="B460" s="17" t="s">
        <v>63</v>
      </c>
      <c r="C460" s="14" t="s">
        <v>44</v>
      </c>
      <c r="D460" s="18">
        <v>1</v>
      </c>
      <c r="E460" s="61">
        <v>8</v>
      </c>
      <c r="F460" s="18"/>
      <c r="G460" s="18"/>
      <c r="H460" s="18"/>
      <c r="I460" s="18"/>
      <c r="J460" s="18"/>
      <c r="K460" s="18"/>
      <c r="L460" s="61"/>
      <c r="M460" s="61"/>
      <c r="N460"/>
    </row>
    <row r="461" spans="1:14" x14ac:dyDescent="0.3">
      <c r="A461" s="23">
        <v>46136</v>
      </c>
      <c r="B461" s="17" t="s">
        <v>64</v>
      </c>
      <c r="C461" s="14" t="s">
        <v>44</v>
      </c>
      <c r="D461" s="18"/>
      <c r="E461" s="61"/>
      <c r="F461" s="18"/>
      <c r="G461" s="18"/>
      <c r="H461" s="18"/>
      <c r="I461" s="18"/>
      <c r="J461" s="18">
        <v>1</v>
      </c>
      <c r="K461" s="18"/>
      <c r="L461" s="61"/>
      <c r="M461" s="61"/>
      <c r="N461"/>
    </row>
    <row r="462" spans="1:14" x14ac:dyDescent="0.3">
      <c r="A462" s="23">
        <v>46136</v>
      </c>
      <c r="B462" s="17" t="s">
        <v>62</v>
      </c>
      <c r="C462" s="14" t="s">
        <v>45</v>
      </c>
      <c r="D462" s="18">
        <v>1</v>
      </c>
      <c r="E462" s="61">
        <v>8</v>
      </c>
      <c r="F462" s="18"/>
      <c r="G462" s="18"/>
      <c r="H462" s="18"/>
      <c r="I462" s="18"/>
      <c r="J462" s="18"/>
      <c r="K462" s="18"/>
      <c r="L462" s="61"/>
      <c r="M462" s="61"/>
      <c r="N462"/>
    </row>
    <row r="463" spans="1:14" x14ac:dyDescent="0.3">
      <c r="A463" s="23">
        <v>46136</v>
      </c>
      <c r="B463" s="17" t="s">
        <v>60</v>
      </c>
      <c r="C463" s="14" t="s">
        <v>45</v>
      </c>
      <c r="D463" s="18">
        <v>1</v>
      </c>
      <c r="E463" s="61">
        <v>8</v>
      </c>
      <c r="F463" s="18"/>
      <c r="G463" s="18"/>
      <c r="H463" s="18"/>
      <c r="I463" s="18"/>
      <c r="J463" s="18"/>
      <c r="K463" s="18"/>
      <c r="L463" s="61"/>
      <c r="M463" s="61"/>
      <c r="N463"/>
    </row>
    <row r="464" spans="1:14" x14ac:dyDescent="0.3">
      <c r="A464" s="23">
        <v>46137</v>
      </c>
      <c r="B464" s="17" t="s">
        <v>63</v>
      </c>
      <c r="C464" s="14" t="s">
        <v>44</v>
      </c>
      <c r="D464" s="18"/>
      <c r="E464" s="61"/>
      <c r="F464" s="18"/>
      <c r="G464" s="18"/>
      <c r="H464" s="18"/>
      <c r="I464" s="18"/>
      <c r="J464" s="18"/>
      <c r="K464" s="18"/>
      <c r="L464" s="61"/>
      <c r="M464" s="61"/>
      <c r="N464"/>
    </row>
    <row r="465" spans="1:14" x14ac:dyDescent="0.3">
      <c r="A465" s="23">
        <v>46137</v>
      </c>
      <c r="B465" s="17" t="s">
        <v>64</v>
      </c>
      <c r="C465" s="14" t="s">
        <v>44</v>
      </c>
      <c r="D465" s="18"/>
      <c r="E465" s="61"/>
      <c r="F465" s="18"/>
      <c r="G465" s="18"/>
      <c r="H465" s="18"/>
      <c r="I465" s="18"/>
      <c r="J465" s="18">
        <v>1</v>
      </c>
      <c r="K465" s="18"/>
      <c r="L465" s="61"/>
      <c r="M465" s="61"/>
      <c r="N465"/>
    </row>
    <row r="466" spans="1:14" x14ac:dyDescent="0.3">
      <c r="A466" s="23">
        <v>46137</v>
      </c>
      <c r="B466" s="17" t="s">
        <v>62</v>
      </c>
      <c r="C466" s="14" t="s">
        <v>45</v>
      </c>
      <c r="D466" s="18"/>
      <c r="E466" s="61"/>
      <c r="F466" s="18"/>
      <c r="G466" s="18"/>
      <c r="H466" s="18"/>
      <c r="I466" s="18"/>
      <c r="J466" s="18"/>
      <c r="K466" s="18"/>
      <c r="L466" s="61"/>
      <c r="M466" s="61"/>
      <c r="N466"/>
    </row>
    <row r="467" spans="1:14" x14ac:dyDescent="0.3">
      <c r="A467" s="23">
        <v>46137</v>
      </c>
      <c r="B467" s="17" t="s">
        <v>60</v>
      </c>
      <c r="C467" s="14" t="s">
        <v>45</v>
      </c>
      <c r="D467" s="18"/>
      <c r="E467" s="61"/>
      <c r="F467" s="18"/>
      <c r="G467" s="18"/>
      <c r="H467" s="18"/>
      <c r="I467" s="18"/>
      <c r="J467" s="18"/>
      <c r="K467" s="18"/>
      <c r="L467" s="61"/>
      <c r="M467" s="61"/>
      <c r="N467"/>
    </row>
    <row r="468" spans="1:14" x14ac:dyDescent="0.3">
      <c r="A468" s="23">
        <v>46138</v>
      </c>
      <c r="B468" s="17" t="s">
        <v>63</v>
      </c>
      <c r="C468" s="14" t="s">
        <v>44</v>
      </c>
      <c r="D468" s="18"/>
      <c r="E468" s="61"/>
      <c r="F468" s="18"/>
      <c r="G468" s="18"/>
      <c r="H468" s="18"/>
      <c r="I468" s="18"/>
      <c r="J468" s="18"/>
      <c r="K468" s="18"/>
      <c r="L468" s="61"/>
      <c r="M468" s="61"/>
      <c r="N468"/>
    </row>
    <row r="469" spans="1:14" x14ac:dyDescent="0.3">
      <c r="A469" s="23">
        <v>46138</v>
      </c>
      <c r="B469" s="17" t="s">
        <v>64</v>
      </c>
      <c r="C469" s="14" t="s">
        <v>44</v>
      </c>
      <c r="D469" s="18"/>
      <c r="E469" s="61"/>
      <c r="F469" s="18"/>
      <c r="G469" s="18"/>
      <c r="H469" s="18"/>
      <c r="I469" s="18"/>
      <c r="J469" s="18">
        <v>1</v>
      </c>
      <c r="K469" s="18"/>
      <c r="L469" s="61"/>
      <c r="M469" s="61"/>
      <c r="N469"/>
    </row>
    <row r="470" spans="1:14" x14ac:dyDescent="0.3">
      <c r="A470" s="23">
        <v>46138</v>
      </c>
      <c r="B470" s="17" t="s">
        <v>62</v>
      </c>
      <c r="C470" s="14" t="s">
        <v>45</v>
      </c>
      <c r="D470" s="18"/>
      <c r="E470" s="61"/>
      <c r="F470" s="18"/>
      <c r="G470" s="18"/>
      <c r="H470" s="18"/>
      <c r="I470" s="18"/>
      <c r="J470" s="18"/>
      <c r="K470" s="18"/>
      <c r="L470" s="61"/>
      <c r="M470" s="61"/>
      <c r="N470"/>
    </row>
    <row r="471" spans="1:14" x14ac:dyDescent="0.3">
      <c r="A471" s="23">
        <v>46138</v>
      </c>
      <c r="B471" s="17" t="s">
        <v>60</v>
      </c>
      <c r="C471" s="14" t="s">
        <v>45</v>
      </c>
      <c r="D471" s="18"/>
      <c r="E471" s="61"/>
      <c r="F471" s="18"/>
      <c r="G471" s="18"/>
      <c r="H471" s="18"/>
      <c r="I471" s="18"/>
      <c r="J471" s="18"/>
      <c r="K471" s="18"/>
      <c r="L471" s="61"/>
      <c r="M471" s="61"/>
      <c r="N471"/>
    </row>
    <row r="472" spans="1:14" x14ac:dyDescent="0.3">
      <c r="A472" s="23">
        <v>46139</v>
      </c>
      <c r="B472" s="17" t="s">
        <v>63</v>
      </c>
      <c r="C472" s="14" t="s">
        <v>44</v>
      </c>
      <c r="D472" s="18">
        <v>1</v>
      </c>
      <c r="E472" s="61">
        <v>8</v>
      </c>
      <c r="F472" s="18"/>
      <c r="G472" s="18"/>
      <c r="H472" s="18"/>
      <c r="I472" s="18"/>
      <c r="J472" s="18"/>
      <c r="K472" s="18"/>
      <c r="L472" s="61"/>
      <c r="M472" s="61"/>
      <c r="N472"/>
    </row>
    <row r="473" spans="1:14" x14ac:dyDescent="0.3">
      <c r="A473" s="23">
        <v>46139</v>
      </c>
      <c r="B473" s="17" t="s">
        <v>64</v>
      </c>
      <c r="C473" s="14" t="s">
        <v>44</v>
      </c>
      <c r="D473" s="18"/>
      <c r="E473" s="61"/>
      <c r="F473" s="18"/>
      <c r="G473" s="18"/>
      <c r="H473" s="18"/>
      <c r="I473" s="18"/>
      <c r="J473" s="18">
        <v>1</v>
      </c>
      <c r="K473" s="18"/>
      <c r="L473" s="61"/>
      <c r="M473" s="61"/>
      <c r="N473"/>
    </row>
    <row r="474" spans="1:14" x14ac:dyDescent="0.3">
      <c r="A474" s="23">
        <v>46139</v>
      </c>
      <c r="B474" s="17" t="s">
        <v>62</v>
      </c>
      <c r="C474" s="14" t="s">
        <v>45</v>
      </c>
      <c r="D474" s="18">
        <v>1</v>
      </c>
      <c r="E474" s="61">
        <v>8</v>
      </c>
      <c r="F474" s="18"/>
      <c r="G474" s="18"/>
      <c r="H474" s="18"/>
      <c r="I474" s="18"/>
      <c r="J474" s="18"/>
      <c r="K474" s="18"/>
      <c r="L474" s="61"/>
      <c r="M474" s="61"/>
      <c r="N474"/>
    </row>
    <row r="475" spans="1:14" x14ac:dyDescent="0.3">
      <c r="A475" s="23">
        <v>46139</v>
      </c>
      <c r="B475" s="17" t="s">
        <v>60</v>
      </c>
      <c r="C475" s="14" t="s">
        <v>45</v>
      </c>
      <c r="D475" s="18">
        <v>1</v>
      </c>
      <c r="E475" s="61">
        <v>8</v>
      </c>
      <c r="F475" s="18"/>
      <c r="G475" s="18"/>
      <c r="H475" s="18"/>
      <c r="I475" s="18"/>
      <c r="J475" s="18"/>
      <c r="K475" s="18"/>
      <c r="L475" s="61"/>
      <c r="M475" s="61"/>
      <c r="N475"/>
    </row>
    <row r="476" spans="1:14" x14ac:dyDescent="0.3">
      <c r="A476" s="23">
        <v>46140</v>
      </c>
      <c r="B476" s="17" t="s">
        <v>63</v>
      </c>
      <c r="C476" s="14" t="s">
        <v>44</v>
      </c>
      <c r="D476" s="18">
        <v>1</v>
      </c>
      <c r="E476" s="61">
        <v>8</v>
      </c>
      <c r="F476" s="18"/>
      <c r="G476" s="18"/>
      <c r="H476" s="18"/>
      <c r="I476" s="18"/>
      <c r="J476" s="18"/>
      <c r="K476" s="18"/>
      <c r="L476" s="61"/>
      <c r="M476" s="61"/>
      <c r="N476"/>
    </row>
    <row r="477" spans="1:14" x14ac:dyDescent="0.3">
      <c r="A477" s="23">
        <v>46140</v>
      </c>
      <c r="B477" s="17" t="s">
        <v>64</v>
      </c>
      <c r="C477" s="14" t="s">
        <v>44</v>
      </c>
      <c r="D477" s="18"/>
      <c r="E477" s="61"/>
      <c r="F477" s="18"/>
      <c r="G477" s="18"/>
      <c r="H477" s="18"/>
      <c r="I477" s="18"/>
      <c r="J477" s="18">
        <v>1</v>
      </c>
      <c r="K477" s="18"/>
      <c r="L477" s="61"/>
      <c r="M477" s="61"/>
      <c r="N477"/>
    </row>
    <row r="478" spans="1:14" x14ac:dyDescent="0.3">
      <c r="A478" s="23">
        <v>46140</v>
      </c>
      <c r="B478" s="17" t="s">
        <v>62</v>
      </c>
      <c r="C478" s="14" t="s">
        <v>45</v>
      </c>
      <c r="D478" s="18">
        <v>1</v>
      </c>
      <c r="E478" s="61">
        <v>8</v>
      </c>
      <c r="F478" s="18"/>
      <c r="G478" s="18"/>
      <c r="H478" s="18"/>
      <c r="I478" s="18"/>
      <c r="J478" s="18"/>
      <c r="K478" s="18"/>
      <c r="L478" s="61"/>
      <c r="M478" s="61"/>
      <c r="N478"/>
    </row>
    <row r="479" spans="1:14" x14ac:dyDescent="0.3">
      <c r="A479" s="23">
        <v>46140</v>
      </c>
      <c r="B479" s="17" t="s">
        <v>60</v>
      </c>
      <c r="C479" s="14" t="s">
        <v>45</v>
      </c>
      <c r="D479" s="18">
        <v>1</v>
      </c>
      <c r="E479" s="61">
        <v>8</v>
      </c>
      <c r="F479" s="18"/>
      <c r="G479" s="18"/>
      <c r="H479" s="18"/>
      <c r="I479" s="18"/>
      <c r="J479" s="18"/>
      <c r="K479" s="18"/>
      <c r="L479" s="61"/>
      <c r="M479" s="61"/>
      <c r="N479"/>
    </row>
    <row r="480" spans="1:14" x14ac:dyDescent="0.3">
      <c r="A480" s="23">
        <v>46141</v>
      </c>
      <c r="B480" s="17" t="s">
        <v>63</v>
      </c>
      <c r="C480" s="14" t="s">
        <v>44</v>
      </c>
      <c r="D480" s="18">
        <v>1</v>
      </c>
      <c r="E480" s="61">
        <v>8</v>
      </c>
      <c r="F480" s="18"/>
      <c r="G480" s="18"/>
      <c r="H480" s="18"/>
      <c r="I480" s="18"/>
      <c r="J480" s="18"/>
      <c r="K480" s="18"/>
      <c r="L480" s="61"/>
      <c r="M480" s="61"/>
      <c r="N480"/>
    </row>
    <row r="481" spans="1:14" x14ac:dyDescent="0.3">
      <c r="A481" s="23">
        <v>46141</v>
      </c>
      <c r="B481" s="17" t="s">
        <v>64</v>
      </c>
      <c r="C481" s="14" t="s">
        <v>44</v>
      </c>
      <c r="D481" s="18"/>
      <c r="E481" s="61"/>
      <c r="F481" s="18"/>
      <c r="G481" s="18"/>
      <c r="H481" s="18"/>
      <c r="I481" s="18"/>
      <c r="J481" s="18">
        <v>1</v>
      </c>
      <c r="K481" s="18"/>
      <c r="L481" s="61"/>
      <c r="M481" s="61"/>
      <c r="N481"/>
    </row>
    <row r="482" spans="1:14" x14ac:dyDescent="0.3">
      <c r="A482" s="23">
        <v>46141</v>
      </c>
      <c r="B482" s="17" t="s">
        <v>62</v>
      </c>
      <c r="C482" s="14" t="s">
        <v>45</v>
      </c>
      <c r="D482" s="18">
        <v>1</v>
      </c>
      <c r="E482" s="61">
        <v>8</v>
      </c>
      <c r="F482" s="18"/>
      <c r="G482" s="18"/>
      <c r="H482" s="18"/>
      <c r="I482" s="18"/>
      <c r="J482" s="18"/>
      <c r="K482" s="18"/>
      <c r="L482" s="61"/>
      <c r="M482" s="61"/>
      <c r="N482"/>
    </row>
    <row r="483" spans="1:14" x14ac:dyDescent="0.3">
      <c r="A483" s="23">
        <v>46141</v>
      </c>
      <c r="B483" s="17" t="s">
        <v>60</v>
      </c>
      <c r="C483" s="14" t="s">
        <v>45</v>
      </c>
      <c r="D483" s="18">
        <v>1</v>
      </c>
      <c r="E483" s="61">
        <v>8</v>
      </c>
      <c r="F483" s="18"/>
      <c r="G483" s="18"/>
      <c r="H483" s="18"/>
      <c r="I483" s="18"/>
      <c r="J483" s="18"/>
      <c r="K483" s="18"/>
      <c r="L483" s="61"/>
      <c r="M483" s="61"/>
      <c r="N483"/>
    </row>
    <row r="484" spans="1:14" x14ac:dyDescent="0.3">
      <c r="A484" s="23">
        <v>46142</v>
      </c>
      <c r="B484" s="17" t="s">
        <v>63</v>
      </c>
      <c r="C484" s="14" t="s">
        <v>44</v>
      </c>
      <c r="D484" s="18">
        <v>1</v>
      </c>
      <c r="E484" s="61">
        <v>8</v>
      </c>
      <c r="F484" s="18"/>
      <c r="G484" s="18"/>
      <c r="H484" s="18"/>
      <c r="I484" s="18"/>
      <c r="J484" s="18"/>
      <c r="K484" s="18"/>
      <c r="L484" s="61"/>
      <c r="M484" s="61"/>
      <c r="N484"/>
    </row>
    <row r="485" spans="1:14" x14ac:dyDescent="0.3">
      <c r="A485" s="23">
        <v>46142</v>
      </c>
      <c r="B485" s="17" t="s">
        <v>64</v>
      </c>
      <c r="C485" s="14" t="s">
        <v>44</v>
      </c>
      <c r="D485" s="18"/>
      <c r="E485" s="61"/>
      <c r="F485" s="18"/>
      <c r="G485" s="18"/>
      <c r="H485" s="18"/>
      <c r="I485" s="18"/>
      <c r="J485" s="18">
        <v>1</v>
      </c>
      <c r="K485" s="18"/>
      <c r="L485" s="61"/>
      <c r="M485" s="61"/>
      <c r="N485"/>
    </row>
    <row r="486" spans="1:14" x14ac:dyDescent="0.3">
      <c r="A486" s="23">
        <v>46142</v>
      </c>
      <c r="B486" s="17" t="s">
        <v>62</v>
      </c>
      <c r="C486" s="14" t="s">
        <v>45</v>
      </c>
      <c r="D486" s="18">
        <v>1</v>
      </c>
      <c r="E486" s="61">
        <v>8</v>
      </c>
      <c r="F486" s="18"/>
      <c r="G486" s="18"/>
      <c r="H486" s="18"/>
      <c r="I486" s="18"/>
      <c r="J486" s="18"/>
      <c r="K486" s="18"/>
      <c r="L486" s="61"/>
      <c r="M486" s="61"/>
      <c r="N486"/>
    </row>
    <row r="487" spans="1:14" x14ac:dyDescent="0.3">
      <c r="A487" s="23">
        <v>46142</v>
      </c>
      <c r="B487" s="17" t="s">
        <v>60</v>
      </c>
      <c r="C487" s="14" t="s">
        <v>45</v>
      </c>
      <c r="D487" s="18">
        <v>1</v>
      </c>
      <c r="E487" s="61">
        <v>8</v>
      </c>
      <c r="F487" s="18"/>
      <c r="G487" s="18"/>
      <c r="H487" s="18"/>
      <c r="I487" s="18"/>
      <c r="J487" s="18"/>
      <c r="K487" s="18"/>
      <c r="L487" s="61"/>
      <c r="M487" s="61"/>
      <c r="N487"/>
    </row>
    <row r="488" spans="1:14" x14ac:dyDescent="0.3">
      <c r="A488" s="23">
        <v>46143</v>
      </c>
      <c r="B488" s="17" t="s">
        <v>63</v>
      </c>
      <c r="C488" s="14" t="s">
        <v>44</v>
      </c>
      <c r="D488" s="18"/>
      <c r="E488" s="61"/>
      <c r="F488" s="18"/>
      <c r="G488" s="18"/>
      <c r="H488" s="18"/>
      <c r="I488" s="18"/>
      <c r="J488" s="18"/>
      <c r="K488" s="18"/>
      <c r="L488" s="61"/>
      <c r="M488" s="61"/>
      <c r="N488"/>
    </row>
    <row r="489" spans="1:14" x14ac:dyDescent="0.3">
      <c r="A489" s="23">
        <v>46143</v>
      </c>
      <c r="B489" s="17" t="s">
        <v>64</v>
      </c>
      <c r="C489" s="14" t="s">
        <v>44</v>
      </c>
      <c r="D489" s="18"/>
      <c r="E489" s="61"/>
      <c r="F489" s="18"/>
      <c r="G489" s="18"/>
      <c r="H489" s="18"/>
      <c r="I489" s="18"/>
      <c r="J489" s="18">
        <v>1</v>
      </c>
      <c r="K489" s="18"/>
      <c r="L489" s="61"/>
      <c r="M489" s="61"/>
      <c r="N489"/>
    </row>
    <row r="490" spans="1:14" x14ac:dyDescent="0.3">
      <c r="A490" s="23">
        <v>46143</v>
      </c>
      <c r="B490" s="17" t="s">
        <v>62</v>
      </c>
      <c r="C490" s="14" t="s">
        <v>45</v>
      </c>
      <c r="D490" s="18"/>
      <c r="E490" s="61"/>
      <c r="F490" s="18"/>
      <c r="G490" s="18"/>
      <c r="H490" s="18"/>
      <c r="I490" s="18"/>
      <c r="J490" s="18"/>
      <c r="K490" s="18"/>
      <c r="L490" s="61"/>
      <c r="M490" s="61"/>
      <c r="N490"/>
    </row>
    <row r="491" spans="1:14" x14ac:dyDescent="0.3">
      <c r="A491" s="23">
        <v>46143</v>
      </c>
      <c r="B491" s="17" t="s">
        <v>60</v>
      </c>
      <c r="C491" s="14" t="s">
        <v>45</v>
      </c>
      <c r="D491" s="18"/>
      <c r="E491" s="61"/>
      <c r="F491" s="18"/>
      <c r="G491" s="18"/>
      <c r="H491" s="18"/>
      <c r="I491" s="18"/>
      <c r="J491" s="18"/>
      <c r="K491" s="18"/>
      <c r="L491" s="61"/>
      <c r="M491" s="61"/>
      <c r="N491"/>
    </row>
    <row r="492" spans="1:14" x14ac:dyDescent="0.3">
      <c r="A492" s="23">
        <v>46144</v>
      </c>
      <c r="B492" s="17" t="s">
        <v>63</v>
      </c>
      <c r="C492" s="14" t="s">
        <v>44</v>
      </c>
      <c r="D492" s="18"/>
      <c r="E492" s="61"/>
      <c r="F492" s="18"/>
      <c r="G492" s="18"/>
      <c r="H492" s="18"/>
      <c r="I492" s="18"/>
      <c r="J492" s="18"/>
      <c r="K492" s="18"/>
      <c r="L492" s="61"/>
      <c r="M492" s="61"/>
      <c r="N492"/>
    </row>
    <row r="493" spans="1:14" x14ac:dyDescent="0.3">
      <c r="A493" s="23">
        <v>46144</v>
      </c>
      <c r="B493" s="17" t="s">
        <v>64</v>
      </c>
      <c r="C493" s="14" t="s">
        <v>44</v>
      </c>
      <c r="D493" s="18"/>
      <c r="E493" s="61"/>
      <c r="F493" s="18"/>
      <c r="G493" s="18"/>
      <c r="H493" s="18"/>
      <c r="I493" s="18"/>
      <c r="J493" s="18">
        <v>1</v>
      </c>
      <c r="K493" s="18"/>
      <c r="L493" s="61"/>
      <c r="M493" s="61"/>
      <c r="N493"/>
    </row>
    <row r="494" spans="1:14" x14ac:dyDescent="0.3">
      <c r="A494" s="23">
        <v>46144</v>
      </c>
      <c r="B494" s="17" t="s">
        <v>62</v>
      </c>
      <c r="C494" s="14" t="s">
        <v>45</v>
      </c>
      <c r="D494" s="18"/>
      <c r="E494" s="61"/>
      <c r="F494" s="18"/>
      <c r="G494" s="18"/>
      <c r="H494" s="18"/>
      <c r="I494" s="18"/>
      <c r="J494" s="18"/>
      <c r="K494" s="18"/>
      <c r="L494" s="61"/>
      <c r="M494" s="61"/>
      <c r="N494"/>
    </row>
    <row r="495" spans="1:14" x14ac:dyDescent="0.3">
      <c r="A495" s="23">
        <v>46144</v>
      </c>
      <c r="B495" s="17" t="s">
        <v>60</v>
      </c>
      <c r="C495" s="14" t="s">
        <v>45</v>
      </c>
      <c r="D495" s="18"/>
      <c r="E495" s="61"/>
      <c r="F495" s="18"/>
      <c r="G495" s="18"/>
      <c r="H495" s="18"/>
      <c r="I495" s="18"/>
      <c r="J495" s="18"/>
      <c r="K495" s="18"/>
      <c r="L495" s="61"/>
      <c r="M495" s="61"/>
      <c r="N495"/>
    </row>
    <row r="496" spans="1:14" x14ac:dyDescent="0.3">
      <c r="A496" s="23">
        <v>46145</v>
      </c>
      <c r="B496" s="17" t="s">
        <v>63</v>
      </c>
      <c r="C496" s="14" t="s">
        <v>44</v>
      </c>
      <c r="D496" s="18"/>
      <c r="E496" s="61"/>
      <c r="F496" s="18"/>
      <c r="G496" s="18"/>
      <c r="H496" s="18"/>
      <c r="I496" s="18"/>
      <c r="J496" s="18"/>
      <c r="K496" s="18"/>
      <c r="L496" s="61"/>
      <c r="M496" s="61"/>
      <c r="N496"/>
    </row>
    <row r="497" spans="1:14" x14ac:dyDescent="0.3">
      <c r="A497" s="23">
        <v>46145</v>
      </c>
      <c r="B497" s="17" t="s">
        <v>64</v>
      </c>
      <c r="C497" s="14" t="s">
        <v>44</v>
      </c>
      <c r="D497" s="18"/>
      <c r="E497" s="61"/>
      <c r="F497" s="18"/>
      <c r="G497" s="18"/>
      <c r="H497" s="18"/>
      <c r="I497" s="18"/>
      <c r="J497" s="18">
        <v>1</v>
      </c>
      <c r="K497" s="18"/>
      <c r="L497" s="61"/>
      <c r="M497" s="61"/>
      <c r="N497"/>
    </row>
    <row r="498" spans="1:14" x14ac:dyDescent="0.3">
      <c r="A498" s="23">
        <v>46145</v>
      </c>
      <c r="B498" s="17" t="s">
        <v>62</v>
      </c>
      <c r="C498" s="14" t="s">
        <v>45</v>
      </c>
      <c r="D498" s="18"/>
      <c r="E498" s="61"/>
      <c r="F498" s="18"/>
      <c r="G498" s="18"/>
      <c r="H498" s="18"/>
      <c r="I498" s="18"/>
      <c r="J498" s="18"/>
      <c r="K498" s="18"/>
      <c r="L498" s="61"/>
      <c r="M498" s="61"/>
      <c r="N498"/>
    </row>
    <row r="499" spans="1:14" x14ac:dyDescent="0.3">
      <c r="A499" s="23">
        <v>46145</v>
      </c>
      <c r="B499" s="17" t="s">
        <v>60</v>
      </c>
      <c r="C499" s="14" t="s">
        <v>45</v>
      </c>
      <c r="D499" s="18"/>
      <c r="E499" s="61"/>
      <c r="F499" s="18"/>
      <c r="G499" s="18"/>
      <c r="H499" s="18"/>
      <c r="I499" s="18"/>
      <c r="J499" s="18"/>
      <c r="K499" s="18"/>
      <c r="L499" s="61"/>
      <c r="M499" s="61"/>
      <c r="N499"/>
    </row>
    <row r="500" spans="1:14" x14ac:dyDescent="0.3">
      <c r="A500" s="23">
        <v>46146</v>
      </c>
      <c r="B500" s="17" t="s">
        <v>63</v>
      </c>
      <c r="C500" s="14" t="s">
        <v>44</v>
      </c>
      <c r="D500" s="18">
        <v>1</v>
      </c>
      <c r="E500" s="61">
        <v>8</v>
      </c>
      <c r="F500" s="18"/>
      <c r="G500" s="18"/>
      <c r="H500" s="18"/>
      <c r="I500" s="18"/>
      <c r="J500" s="18"/>
      <c r="K500" s="18"/>
      <c r="L500" s="61"/>
      <c r="M500" s="61"/>
      <c r="N500"/>
    </row>
    <row r="501" spans="1:14" x14ac:dyDescent="0.3">
      <c r="A501" s="23">
        <v>46146</v>
      </c>
      <c r="B501" s="17" t="s">
        <v>64</v>
      </c>
      <c r="C501" s="14" t="s">
        <v>44</v>
      </c>
      <c r="D501" s="18"/>
      <c r="E501" s="61"/>
      <c r="F501" s="18"/>
      <c r="G501" s="18"/>
      <c r="H501" s="18"/>
      <c r="I501" s="18"/>
      <c r="J501" s="18">
        <v>1</v>
      </c>
      <c r="K501" s="18"/>
      <c r="L501" s="61"/>
      <c r="M501" s="61"/>
      <c r="N501"/>
    </row>
    <row r="502" spans="1:14" x14ac:dyDescent="0.3">
      <c r="A502" s="23">
        <v>46146</v>
      </c>
      <c r="B502" s="17" t="s">
        <v>62</v>
      </c>
      <c r="C502" s="14" t="s">
        <v>45</v>
      </c>
      <c r="D502" s="18">
        <v>1</v>
      </c>
      <c r="E502" s="61">
        <v>8</v>
      </c>
      <c r="F502" s="18"/>
      <c r="G502" s="18"/>
      <c r="H502" s="18"/>
      <c r="I502" s="18"/>
      <c r="J502" s="18"/>
      <c r="K502" s="18"/>
      <c r="L502" s="61"/>
      <c r="M502" s="61"/>
      <c r="N502"/>
    </row>
    <row r="503" spans="1:14" x14ac:dyDescent="0.3">
      <c r="A503" s="23">
        <v>46146</v>
      </c>
      <c r="B503" s="17" t="s">
        <v>60</v>
      </c>
      <c r="C503" s="14" t="s">
        <v>45</v>
      </c>
      <c r="D503" s="18">
        <v>1</v>
      </c>
      <c r="E503" s="61">
        <v>8</v>
      </c>
      <c r="F503" s="18"/>
      <c r="G503" s="18"/>
      <c r="H503" s="18"/>
      <c r="I503" s="18"/>
      <c r="J503" s="18"/>
      <c r="K503" s="18"/>
      <c r="L503" s="61"/>
      <c r="M503" s="61"/>
      <c r="N503"/>
    </row>
    <row r="504" spans="1:14" x14ac:dyDescent="0.3">
      <c r="A504" s="23">
        <v>46147</v>
      </c>
      <c r="B504" s="17" t="s">
        <v>63</v>
      </c>
      <c r="C504" s="14" t="s">
        <v>44</v>
      </c>
      <c r="D504" s="18">
        <v>1</v>
      </c>
      <c r="E504" s="61">
        <v>8</v>
      </c>
      <c r="F504" s="18"/>
      <c r="G504" s="18"/>
      <c r="H504" s="18"/>
      <c r="I504" s="18"/>
      <c r="J504" s="18"/>
      <c r="K504" s="18"/>
      <c r="L504" s="61"/>
      <c r="M504" s="61"/>
      <c r="N504"/>
    </row>
    <row r="505" spans="1:14" x14ac:dyDescent="0.3">
      <c r="A505" s="23">
        <v>46147</v>
      </c>
      <c r="B505" s="17" t="s">
        <v>64</v>
      </c>
      <c r="C505" s="14" t="s">
        <v>44</v>
      </c>
      <c r="D505" s="18"/>
      <c r="E505" s="61"/>
      <c r="F505" s="18"/>
      <c r="G505" s="18"/>
      <c r="H505" s="18"/>
      <c r="I505" s="18"/>
      <c r="J505" s="18">
        <v>1</v>
      </c>
      <c r="K505" s="18"/>
      <c r="L505" s="61"/>
      <c r="M505" s="61"/>
      <c r="N505"/>
    </row>
    <row r="506" spans="1:14" x14ac:dyDescent="0.3">
      <c r="A506" s="23">
        <v>46147</v>
      </c>
      <c r="B506" s="17" t="s">
        <v>62</v>
      </c>
      <c r="C506" s="14" t="s">
        <v>45</v>
      </c>
      <c r="D506" s="18">
        <v>1</v>
      </c>
      <c r="E506" s="61">
        <v>8</v>
      </c>
      <c r="F506" s="18"/>
      <c r="G506" s="18"/>
      <c r="H506" s="18"/>
      <c r="I506" s="18"/>
      <c r="J506" s="18"/>
      <c r="K506" s="18"/>
      <c r="L506" s="61"/>
      <c r="M506" s="61"/>
      <c r="N506"/>
    </row>
    <row r="507" spans="1:14" x14ac:dyDescent="0.3">
      <c r="A507" s="23">
        <v>46147</v>
      </c>
      <c r="B507" s="17" t="s">
        <v>60</v>
      </c>
      <c r="C507" s="14" t="s">
        <v>45</v>
      </c>
      <c r="D507" s="18">
        <v>1</v>
      </c>
      <c r="E507" s="61">
        <v>8</v>
      </c>
      <c r="F507" s="18"/>
      <c r="G507" s="18"/>
      <c r="H507" s="18"/>
      <c r="I507" s="18"/>
      <c r="J507" s="18"/>
      <c r="K507" s="18"/>
      <c r="L507" s="61"/>
      <c r="M507" s="61"/>
      <c r="N507"/>
    </row>
    <row r="508" spans="1:14" x14ac:dyDescent="0.3">
      <c r="A508" s="23">
        <v>46148</v>
      </c>
      <c r="B508" s="17" t="s">
        <v>63</v>
      </c>
      <c r="C508" s="14" t="s">
        <v>44</v>
      </c>
      <c r="D508" s="18">
        <v>1</v>
      </c>
      <c r="E508" s="61">
        <v>8</v>
      </c>
      <c r="F508" s="18"/>
      <c r="G508" s="18"/>
      <c r="H508" s="18"/>
      <c r="I508" s="18"/>
      <c r="J508" s="18"/>
      <c r="K508" s="18"/>
      <c r="L508" s="61"/>
      <c r="M508" s="61"/>
      <c r="N508"/>
    </row>
    <row r="509" spans="1:14" x14ac:dyDescent="0.3">
      <c r="A509" s="23">
        <v>46148</v>
      </c>
      <c r="B509" s="17" t="s">
        <v>64</v>
      </c>
      <c r="C509" s="14" t="s">
        <v>44</v>
      </c>
      <c r="D509" s="18"/>
      <c r="E509" s="61"/>
      <c r="F509" s="18"/>
      <c r="G509" s="18"/>
      <c r="H509" s="18"/>
      <c r="I509" s="18"/>
      <c r="J509" s="18">
        <v>1</v>
      </c>
      <c r="K509" s="18"/>
      <c r="L509" s="61"/>
      <c r="M509" s="61"/>
      <c r="N509"/>
    </row>
    <row r="510" spans="1:14" x14ac:dyDescent="0.3">
      <c r="A510" s="23">
        <v>46148</v>
      </c>
      <c r="B510" s="17" t="s">
        <v>62</v>
      </c>
      <c r="C510" s="14" t="s">
        <v>45</v>
      </c>
      <c r="D510" s="18">
        <v>1</v>
      </c>
      <c r="E510" s="61">
        <v>8</v>
      </c>
      <c r="F510" s="18"/>
      <c r="G510" s="18"/>
      <c r="H510" s="18"/>
      <c r="I510" s="18"/>
      <c r="J510" s="18"/>
      <c r="K510" s="18"/>
      <c r="L510" s="61"/>
      <c r="M510" s="61"/>
      <c r="N510"/>
    </row>
    <row r="511" spans="1:14" x14ac:dyDescent="0.3">
      <c r="A511" s="23">
        <v>46148</v>
      </c>
      <c r="B511" s="17" t="s">
        <v>60</v>
      </c>
      <c r="C511" s="14" t="s">
        <v>45</v>
      </c>
      <c r="D511" s="18">
        <v>1</v>
      </c>
      <c r="E511" s="61">
        <v>8</v>
      </c>
      <c r="F511" s="18"/>
      <c r="G511" s="18"/>
      <c r="H511" s="18"/>
      <c r="I511" s="18"/>
      <c r="J511" s="18"/>
      <c r="K511" s="18"/>
      <c r="L511" s="61"/>
      <c r="M511" s="61"/>
      <c r="N511"/>
    </row>
    <row r="512" spans="1:14" x14ac:dyDescent="0.3">
      <c r="A512" s="23">
        <v>46149</v>
      </c>
      <c r="B512" s="17" t="s">
        <v>63</v>
      </c>
      <c r="C512" s="14" t="s">
        <v>44</v>
      </c>
      <c r="D512" s="18">
        <v>1</v>
      </c>
      <c r="E512" s="61">
        <v>8</v>
      </c>
      <c r="F512" s="18"/>
      <c r="G512" s="18"/>
      <c r="H512" s="18"/>
      <c r="I512" s="18"/>
      <c r="J512" s="18"/>
      <c r="K512" s="18"/>
      <c r="L512" s="61"/>
      <c r="M512" s="61"/>
      <c r="N512"/>
    </row>
    <row r="513" spans="1:14" x14ac:dyDescent="0.3">
      <c r="A513" s="23">
        <v>46149</v>
      </c>
      <c r="B513" s="17" t="s">
        <v>64</v>
      </c>
      <c r="C513" s="14" t="s">
        <v>44</v>
      </c>
      <c r="D513" s="18"/>
      <c r="E513" s="61"/>
      <c r="F513" s="18"/>
      <c r="G513" s="18"/>
      <c r="H513" s="18"/>
      <c r="I513" s="18"/>
      <c r="J513" s="18">
        <v>1</v>
      </c>
      <c r="K513" s="18"/>
      <c r="L513" s="61"/>
      <c r="M513" s="61"/>
      <c r="N513"/>
    </row>
    <row r="514" spans="1:14" x14ac:dyDescent="0.3">
      <c r="A514" s="23">
        <v>46149</v>
      </c>
      <c r="B514" s="17" t="s">
        <v>62</v>
      </c>
      <c r="C514" s="14" t="s">
        <v>45</v>
      </c>
      <c r="D514" s="18">
        <v>1</v>
      </c>
      <c r="E514" s="61">
        <v>8</v>
      </c>
      <c r="F514" s="18"/>
      <c r="G514" s="18"/>
      <c r="H514" s="18"/>
      <c r="I514" s="18"/>
      <c r="J514" s="18"/>
      <c r="K514" s="18"/>
      <c r="L514" s="61"/>
      <c r="M514" s="61"/>
      <c r="N514"/>
    </row>
    <row r="515" spans="1:14" x14ac:dyDescent="0.3">
      <c r="A515" s="23">
        <v>46149</v>
      </c>
      <c r="B515" s="17" t="s">
        <v>60</v>
      </c>
      <c r="C515" s="14" t="s">
        <v>45</v>
      </c>
      <c r="D515" s="18">
        <v>1</v>
      </c>
      <c r="E515" s="61">
        <v>8</v>
      </c>
      <c r="F515" s="18"/>
      <c r="G515" s="18"/>
      <c r="H515" s="18"/>
      <c r="I515" s="18"/>
      <c r="J515" s="18"/>
      <c r="K515" s="18"/>
      <c r="L515" s="61"/>
      <c r="M515" s="61"/>
      <c r="N515"/>
    </row>
    <row r="516" spans="1:14" x14ac:dyDescent="0.3">
      <c r="A516" s="23">
        <v>46150</v>
      </c>
      <c r="B516" s="17" t="s">
        <v>63</v>
      </c>
      <c r="C516" s="14" t="s">
        <v>44</v>
      </c>
      <c r="D516" s="18">
        <v>1</v>
      </c>
      <c r="E516" s="61">
        <v>8</v>
      </c>
      <c r="F516" s="18"/>
      <c r="G516" s="18"/>
      <c r="H516" s="18"/>
      <c r="I516" s="18"/>
      <c r="J516" s="18"/>
      <c r="K516" s="18"/>
      <c r="L516" s="61"/>
      <c r="M516" s="61"/>
      <c r="N516"/>
    </row>
    <row r="517" spans="1:14" x14ac:dyDescent="0.3">
      <c r="A517" s="23">
        <v>46150</v>
      </c>
      <c r="B517" s="17" t="s">
        <v>64</v>
      </c>
      <c r="C517" s="14" t="s">
        <v>44</v>
      </c>
      <c r="D517" s="18"/>
      <c r="E517" s="61"/>
      <c r="F517" s="18"/>
      <c r="G517" s="18"/>
      <c r="H517" s="18"/>
      <c r="I517" s="18"/>
      <c r="J517" s="18">
        <v>1</v>
      </c>
      <c r="K517" s="18"/>
      <c r="L517" s="61"/>
      <c r="M517" s="61"/>
      <c r="N517"/>
    </row>
    <row r="518" spans="1:14" x14ac:dyDescent="0.3">
      <c r="A518" s="23">
        <v>46150</v>
      </c>
      <c r="B518" s="17" t="s">
        <v>62</v>
      </c>
      <c r="C518" s="14" t="s">
        <v>45</v>
      </c>
      <c r="D518" s="18">
        <v>1</v>
      </c>
      <c r="E518" s="61">
        <v>8</v>
      </c>
      <c r="F518" s="18"/>
      <c r="G518" s="18"/>
      <c r="H518" s="18"/>
      <c r="I518" s="18"/>
      <c r="J518" s="18"/>
      <c r="K518" s="18"/>
      <c r="L518" s="61"/>
      <c r="M518" s="61"/>
      <c r="N518"/>
    </row>
    <row r="519" spans="1:14" x14ac:dyDescent="0.3">
      <c r="A519" s="23">
        <v>46150</v>
      </c>
      <c r="B519" s="17" t="s">
        <v>60</v>
      </c>
      <c r="C519" s="14" t="s">
        <v>45</v>
      </c>
      <c r="D519" s="18">
        <v>1</v>
      </c>
      <c r="E519" s="61">
        <v>8</v>
      </c>
      <c r="F519" s="18"/>
      <c r="G519" s="18"/>
      <c r="H519" s="18"/>
      <c r="I519" s="18"/>
      <c r="J519" s="18"/>
      <c r="K519" s="18"/>
      <c r="L519" s="61"/>
      <c r="M519" s="61"/>
      <c r="N519"/>
    </row>
    <row r="520" spans="1:14" x14ac:dyDescent="0.3">
      <c r="A520" s="23">
        <v>46151</v>
      </c>
      <c r="B520" s="17" t="s">
        <v>63</v>
      </c>
      <c r="C520" s="14" t="s">
        <v>44</v>
      </c>
      <c r="D520" s="18"/>
      <c r="E520" s="61"/>
      <c r="F520" s="18"/>
      <c r="G520" s="18"/>
      <c r="H520" s="18"/>
      <c r="I520" s="18"/>
      <c r="J520" s="18"/>
      <c r="K520" s="18"/>
      <c r="L520" s="61"/>
      <c r="M520" s="61"/>
      <c r="N520"/>
    </row>
    <row r="521" spans="1:14" x14ac:dyDescent="0.3">
      <c r="A521" s="23">
        <v>46151</v>
      </c>
      <c r="B521" s="17" t="s">
        <v>64</v>
      </c>
      <c r="C521" s="14" t="s">
        <v>44</v>
      </c>
      <c r="D521" s="18"/>
      <c r="E521" s="61"/>
      <c r="F521" s="18"/>
      <c r="G521" s="18"/>
      <c r="H521" s="18"/>
      <c r="I521" s="18"/>
      <c r="J521" s="18">
        <v>1</v>
      </c>
      <c r="K521" s="18"/>
      <c r="L521" s="61"/>
      <c r="M521" s="61"/>
      <c r="N521"/>
    </row>
    <row r="522" spans="1:14" x14ac:dyDescent="0.3">
      <c r="A522" s="23">
        <v>46151</v>
      </c>
      <c r="B522" s="17" t="s">
        <v>62</v>
      </c>
      <c r="C522" s="14" t="s">
        <v>45</v>
      </c>
      <c r="D522" s="18"/>
      <c r="E522" s="61"/>
      <c r="F522" s="18"/>
      <c r="G522" s="18"/>
      <c r="H522" s="18"/>
      <c r="I522" s="18"/>
      <c r="J522" s="18"/>
      <c r="K522" s="18"/>
      <c r="L522" s="61"/>
      <c r="M522" s="61"/>
      <c r="N522"/>
    </row>
    <row r="523" spans="1:14" x14ac:dyDescent="0.3">
      <c r="A523" s="23">
        <v>46151</v>
      </c>
      <c r="B523" s="17" t="s">
        <v>60</v>
      </c>
      <c r="C523" s="14" t="s">
        <v>45</v>
      </c>
      <c r="D523" s="18"/>
      <c r="E523" s="61"/>
      <c r="F523" s="18"/>
      <c r="G523" s="18"/>
      <c r="H523" s="18"/>
      <c r="I523" s="18"/>
      <c r="J523" s="18"/>
      <c r="K523" s="18"/>
      <c r="L523" s="61"/>
      <c r="M523" s="61"/>
      <c r="N523"/>
    </row>
    <row r="524" spans="1:14" x14ac:dyDescent="0.3">
      <c r="A524" s="23">
        <v>46152</v>
      </c>
      <c r="B524" s="17" t="s">
        <v>63</v>
      </c>
      <c r="C524" s="14" t="s">
        <v>44</v>
      </c>
      <c r="D524" s="18"/>
      <c r="E524" s="61"/>
      <c r="F524" s="18"/>
      <c r="G524" s="18"/>
      <c r="H524" s="18"/>
      <c r="I524" s="18"/>
      <c r="J524" s="18"/>
      <c r="K524" s="18"/>
      <c r="L524" s="61"/>
      <c r="M524" s="61"/>
      <c r="N524"/>
    </row>
    <row r="525" spans="1:14" x14ac:dyDescent="0.3">
      <c r="A525" s="23">
        <v>46152</v>
      </c>
      <c r="B525" s="17" t="s">
        <v>64</v>
      </c>
      <c r="C525" s="14" t="s">
        <v>44</v>
      </c>
      <c r="D525" s="18"/>
      <c r="E525" s="61"/>
      <c r="F525" s="18"/>
      <c r="G525" s="18"/>
      <c r="H525" s="18"/>
      <c r="I525" s="18"/>
      <c r="J525" s="18">
        <v>1</v>
      </c>
      <c r="K525" s="18"/>
      <c r="L525" s="61"/>
      <c r="M525" s="61"/>
      <c r="N525"/>
    </row>
    <row r="526" spans="1:14" x14ac:dyDescent="0.3">
      <c r="A526" s="23">
        <v>46152</v>
      </c>
      <c r="B526" s="17" t="s">
        <v>62</v>
      </c>
      <c r="C526" s="14" t="s">
        <v>45</v>
      </c>
      <c r="D526" s="18"/>
      <c r="E526" s="61"/>
      <c r="F526" s="18"/>
      <c r="G526" s="18"/>
      <c r="H526" s="18"/>
      <c r="I526" s="18"/>
      <c r="J526" s="18"/>
      <c r="K526" s="18"/>
      <c r="L526" s="61"/>
      <c r="M526" s="61"/>
      <c r="N526"/>
    </row>
    <row r="527" spans="1:14" x14ac:dyDescent="0.3">
      <c r="A527" s="23">
        <v>46152</v>
      </c>
      <c r="B527" s="17" t="s">
        <v>60</v>
      </c>
      <c r="C527" s="14" t="s">
        <v>45</v>
      </c>
      <c r="D527" s="18"/>
      <c r="E527" s="61"/>
      <c r="F527" s="18"/>
      <c r="G527" s="18"/>
      <c r="H527" s="18"/>
      <c r="I527" s="18"/>
      <c r="J527" s="18"/>
      <c r="K527" s="18"/>
      <c r="L527" s="61"/>
      <c r="M527" s="61"/>
      <c r="N527"/>
    </row>
    <row r="528" spans="1:14" x14ac:dyDescent="0.3">
      <c r="A528" s="23">
        <v>46153</v>
      </c>
      <c r="B528" s="17" t="s">
        <v>63</v>
      </c>
      <c r="C528" s="14" t="s">
        <v>44</v>
      </c>
      <c r="D528" s="18"/>
      <c r="E528" s="61"/>
      <c r="F528" s="18"/>
      <c r="G528" s="18"/>
      <c r="H528" s="18"/>
      <c r="I528" s="18"/>
      <c r="J528" s="18"/>
      <c r="K528" s="18"/>
      <c r="L528" s="61"/>
      <c r="M528" s="61"/>
      <c r="N528"/>
    </row>
    <row r="529" spans="1:14" x14ac:dyDescent="0.3">
      <c r="A529" s="23">
        <v>46153</v>
      </c>
      <c r="B529" s="17" t="s">
        <v>64</v>
      </c>
      <c r="C529" s="14" t="s">
        <v>44</v>
      </c>
      <c r="D529" s="18"/>
      <c r="E529" s="61"/>
      <c r="F529" s="18"/>
      <c r="G529" s="18"/>
      <c r="H529" s="18"/>
      <c r="I529" s="18"/>
      <c r="J529" s="18">
        <v>1</v>
      </c>
      <c r="K529" s="18"/>
      <c r="L529" s="61"/>
      <c r="M529" s="61"/>
      <c r="N529"/>
    </row>
    <row r="530" spans="1:14" x14ac:dyDescent="0.3">
      <c r="A530" s="23">
        <v>46153</v>
      </c>
      <c r="B530" s="17" t="s">
        <v>62</v>
      </c>
      <c r="C530" s="14" t="s">
        <v>45</v>
      </c>
      <c r="D530" s="18"/>
      <c r="E530" s="61"/>
      <c r="F530" s="18"/>
      <c r="G530" s="18"/>
      <c r="H530" s="18"/>
      <c r="I530" s="18"/>
      <c r="J530" s="18"/>
      <c r="K530" s="18"/>
      <c r="L530" s="61"/>
      <c r="M530" s="61"/>
      <c r="N530"/>
    </row>
    <row r="531" spans="1:14" x14ac:dyDescent="0.3">
      <c r="A531" s="23">
        <v>46153</v>
      </c>
      <c r="B531" s="17" t="s">
        <v>60</v>
      </c>
      <c r="C531" s="14" t="s">
        <v>45</v>
      </c>
      <c r="D531" s="18"/>
      <c r="E531" s="61"/>
      <c r="F531" s="18"/>
      <c r="G531" s="18"/>
      <c r="H531" s="18"/>
      <c r="I531" s="18"/>
      <c r="J531" s="18"/>
      <c r="K531" s="18"/>
      <c r="L531" s="61"/>
      <c r="M531" s="61"/>
      <c r="N531"/>
    </row>
    <row r="532" spans="1:14" x14ac:dyDescent="0.3">
      <c r="A532" s="23">
        <v>46154</v>
      </c>
      <c r="B532" s="17" t="s">
        <v>63</v>
      </c>
      <c r="C532" s="14" t="s">
        <v>44</v>
      </c>
      <c r="D532" s="18"/>
      <c r="E532" s="61"/>
      <c r="F532" s="18">
        <v>1</v>
      </c>
      <c r="G532" s="18"/>
      <c r="H532" s="18"/>
      <c r="I532" s="18"/>
      <c r="J532" s="18"/>
      <c r="K532" s="18"/>
      <c r="L532" s="61"/>
      <c r="M532" s="61"/>
      <c r="N532"/>
    </row>
    <row r="533" spans="1:14" x14ac:dyDescent="0.3">
      <c r="A533" s="23">
        <v>46154</v>
      </c>
      <c r="B533" s="17" t="s">
        <v>64</v>
      </c>
      <c r="C533" s="14" t="s">
        <v>44</v>
      </c>
      <c r="D533" s="18"/>
      <c r="E533" s="61"/>
      <c r="F533" s="18"/>
      <c r="G533" s="18"/>
      <c r="H533" s="18"/>
      <c r="I533" s="18"/>
      <c r="J533" s="18">
        <v>1</v>
      </c>
      <c r="K533" s="18"/>
      <c r="L533" s="61"/>
      <c r="M533" s="61"/>
      <c r="N533"/>
    </row>
    <row r="534" spans="1:14" x14ac:dyDescent="0.3">
      <c r="A534" s="23">
        <v>46154</v>
      </c>
      <c r="B534" s="17" t="s">
        <v>62</v>
      </c>
      <c r="C534" s="14" t="s">
        <v>45</v>
      </c>
      <c r="D534" s="18">
        <v>1</v>
      </c>
      <c r="E534" s="61">
        <v>8</v>
      </c>
      <c r="F534" s="18"/>
      <c r="G534" s="18"/>
      <c r="H534" s="18"/>
      <c r="I534" s="18"/>
      <c r="J534" s="18"/>
      <c r="K534" s="18"/>
      <c r="L534" s="61"/>
      <c r="M534" s="61"/>
      <c r="N534"/>
    </row>
    <row r="535" spans="1:14" x14ac:dyDescent="0.3">
      <c r="A535" s="23">
        <v>46154</v>
      </c>
      <c r="B535" s="17" t="s">
        <v>60</v>
      </c>
      <c r="C535" s="14" t="s">
        <v>45</v>
      </c>
      <c r="D535" s="18">
        <v>1</v>
      </c>
      <c r="E535" s="61">
        <v>8</v>
      </c>
      <c r="F535" s="18"/>
      <c r="G535" s="18"/>
      <c r="H535" s="18"/>
      <c r="I535" s="18"/>
      <c r="J535" s="18"/>
      <c r="K535" s="18"/>
      <c r="L535" s="61"/>
      <c r="M535" s="61"/>
      <c r="N535"/>
    </row>
    <row r="536" spans="1:14" x14ac:dyDescent="0.3">
      <c r="A536" s="23">
        <v>46155</v>
      </c>
      <c r="B536" s="17" t="s">
        <v>63</v>
      </c>
      <c r="C536" s="14" t="s">
        <v>44</v>
      </c>
      <c r="D536" s="18"/>
      <c r="E536" s="61"/>
      <c r="F536" s="18">
        <v>1</v>
      </c>
      <c r="G536" s="18"/>
      <c r="H536" s="18"/>
      <c r="I536" s="18"/>
      <c r="J536" s="18"/>
      <c r="K536" s="18"/>
      <c r="L536" s="61"/>
      <c r="M536" s="61"/>
      <c r="N536"/>
    </row>
    <row r="537" spans="1:14" x14ac:dyDescent="0.3">
      <c r="A537" s="23">
        <v>46155</v>
      </c>
      <c r="B537" s="17" t="s">
        <v>64</v>
      </c>
      <c r="C537" s="14" t="s">
        <v>44</v>
      </c>
      <c r="D537" s="18"/>
      <c r="E537" s="61"/>
      <c r="F537" s="18"/>
      <c r="G537" s="18"/>
      <c r="H537" s="18"/>
      <c r="I537" s="18"/>
      <c r="J537" s="18">
        <v>1</v>
      </c>
      <c r="K537" s="18"/>
      <c r="L537" s="61"/>
      <c r="M537" s="61"/>
      <c r="N537"/>
    </row>
    <row r="538" spans="1:14" x14ac:dyDescent="0.3">
      <c r="A538" s="23">
        <v>46155</v>
      </c>
      <c r="B538" s="17" t="s">
        <v>62</v>
      </c>
      <c r="C538" s="14" t="s">
        <v>45</v>
      </c>
      <c r="D538" s="18">
        <v>1</v>
      </c>
      <c r="E538" s="61">
        <v>8</v>
      </c>
      <c r="F538" s="18"/>
      <c r="G538" s="18"/>
      <c r="H538" s="18"/>
      <c r="I538" s="18"/>
      <c r="J538" s="18"/>
      <c r="K538" s="18"/>
      <c r="L538" s="61"/>
      <c r="M538" s="61"/>
      <c r="N538"/>
    </row>
    <row r="539" spans="1:14" x14ac:dyDescent="0.3">
      <c r="A539" s="23">
        <v>46155</v>
      </c>
      <c r="B539" s="17" t="s">
        <v>60</v>
      </c>
      <c r="C539" s="14" t="s">
        <v>45</v>
      </c>
      <c r="D539" s="18">
        <v>1</v>
      </c>
      <c r="E539" s="61">
        <v>8</v>
      </c>
      <c r="F539" s="18"/>
      <c r="G539" s="18"/>
      <c r="H539" s="18"/>
      <c r="I539" s="18"/>
      <c r="J539" s="18"/>
      <c r="K539" s="18"/>
      <c r="L539" s="61"/>
      <c r="M539" s="61"/>
      <c r="N539"/>
    </row>
    <row r="540" spans="1:14" x14ac:dyDescent="0.3">
      <c r="A540" s="23">
        <v>46156</v>
      </c>
      <c r="B540" s="17" t="s">
        <v>63</v>
      </c>
      <c r="C540" s="14" t="s">
        <v>44</v>
      </c>
      <c r="D540" s="18"/>
      <c r="E540" s="61"/>
      <c r="F540" s="18">
        <v>1</v>
      </c>
      <c r="G540" s="18"/>
      <c r="H540" s="18"/>
      <c r="I540" s="18"/>
      <c r="J540" s="18"/>
      <c r="K540" s="18"/>
      <c r="L540" s="61"/>
      <c r="M540" s="61"/>
      <c r="N540"/>
    </row>
    <row r="541" spans="1:14" x14ac:dyDescent="0.3">
      <c r="A541" s="23">
        <v>46156</v>
      </c>
      <c r="B541" s="17" t="s">
        <v>64</v>
      </c>
      <c r="C541" s="14" t="s">
        <v>44</v>
      </c>
      <c r="D541" s="18"/>
      <c r="E541" s="61"/>
      <c r="F541" s="18"/>
      <c r="G541" s="18"/>
      <c r="H541" s="18"/>
      <c r="I541" s="18"/>
      <c r="J541" s="18">
        <v>1</v>
      </c>
      <c r="K541" s="18"/>
      <c r="L541" s="61"/>
      <c r="M541" s="61"/>
      <c r="N541"/>
    </row>
    <row r="542" spans="1:14" x14ac:dyDescent="0.3">
      <c r="A542" s="23">
        <v>46156</v>
      </c>
      <c r="B542" s="17" t="s">
        <v>62</v>
      </c>
      <c r="C542" s="14" t="s">
        <v>45</v>
      </c>
      <c r="D542" s="18">
        <v>1</v>
      </c>
      <c r="E542" s="61">
        <v>8</v>
      </c>
      <c r="F542" s="18"/>
      <c r="G542" s="18"/>
      <c r="H542" s="18"/>
      <c r="I542" s="18"/>
      <c r="J542" s="18"/>
      <c r="K542" s="18"/>
      <c r="L542" s="61"/>
      <c r="M542" s="61"/>
      <c r="N542"/>
    </row>
    <row r="543" spans="1:14" x14ac:dyDescent="0.3">
      <c r="A543" s="23">
        <v>46156</v>
      </c>
      <c r="B543" s="17" t="s">
        <v>60</v>
      </c>
      <c r="C543" s="14" t="s">
        <v>45</v>
      </c>
      <c r="D543" s="18">
        <v>1</v>
      </c>
      <c r="E543" s="61">
        <v>8</v>
      </c>
      <c r="F543" s="18"/>
      <c r="G543" s="18"/>
      <c r="H543" s="18"/>
      <c r="I543" s="18"/>
      <c r="J543" s="18"/>
      <c r="K543" s="18"/>
      <c r="L543" s="61"/>
      <c r="M543" s="61"/>
      <c r="N543"/>
    </row>
    <row r="544" spans="1:14" x14ac:dyDescent="0.3">
      <c r="A544" s="23">
        <v>46157</v>
      </c>
      <c r="B544" s="17" t="s">
        <v>63</v>
      </c>
      <c r="C544" s="14" t="s">
        <v>44</v>
      </c>
      <c r="D544" s="18"/>
      <c r="E544" s="61"/>
      <c r="F544" s="18">
        <v>1</v>
      </c>
      <c r="G544" s="18"/>
      <c r="H544" s="18"/>
      <c r="I544" s="18"/>
      <c r="J544" s="18"/>
      <c r="K544" s="18"/>
      <c r="L544" s="61"/>
      <c r="M544" s="61"/>
      <c r="N544"/>
    </row>
    <row r="545" spans="1:14" x14ac:dyDescent="0.3">
      <c r="A545" s="23">
        <v>46157</v>
      </c>
      <c r="B545" s="17" t="s">
        <v>64</v>
      </c>
      <c r="C545" s="14" t="s">
        <v>44</v>
      </c>
      <c r="D545" s="18">
        <v>1</v>
      </c>
      <c r="E545" s="61">
        <v>8</v>
      </c>
      <c r="F545" s="18"/>
      <c r="G545" s="18"/>
      <c r="H545" s="18"/>
      <c r="I545" s="18"/>
      <c r="J545" s="18"/>
      <c r="K545" s="18"/>
      <c r="L545" s="61"/>
      <c r="M545" s="61"/>
      <c r="N545"/>
    </row>
    <row r="546" spans="1:14" x14ac:dyDescent="0.3">
      <c r="A546" s="23">
        <v>46157</v>
      </c>
      <c r="B546" s="17" t="s">
        <v>62</v>
      </c>
      <c r="C546" s="14" t="s">
        <v>45</v>
      </c>
      <c r="D546" s="18">
        <v>1</v>
      </c>
      <c r="E546" s="61">
        <v>8</v>
      </c>
      <c r="F546" s="18"/>
      <c r="G546" s="18"/>
      <c r="H546" s="18"/>
      <c r="I546" s="18"/>
      <c r="J546" s="18"/>
      <c r="K546" s="18"/>
      <c r="L546" s="61"/>
      <c r="M546" s="61"/>
      <c r="N546"/>
    </row>
    <row r="547" spans="1:14" x14ac:dyDescent="0.3">
      <c r="A547" s="23">
        <v>46157</v>
      </c>
      <c r="B547" s="17" t="s">
        <v>60</v>
      </c>
      <c r="C547" s="14" t="s">
        <v>45</v>
      </c>
      <c r="D547" s="18">
        <v>1</v>
      </c>
      <c r="E547" s="61">
        <v>8</v>
      </c>
      <c r="F547" s="18"/>
      <c r="G547" s="18"/>
      <c r="H547" s="18"/>
      <c r="I547" s="18"/>
      <c r="J547" s="18"/>
      <c r="K547" s="18"/>
      <c r="L547" s="61"/>
      <c r="M547" s="61"/>
      <c r="N547"/>
    </row>
    <row r="548" spans="1:14" x14ac:dyDescent="0.3">
      <c r="A548" s="23">
        <v>46158</v>
      </c>
      <c r="B548" s="17" t="s">
        <v>63</v>
      </c>
      <c r="C548" s="14" t="s">
        <v>44</v>
      </c>
      <c r="D548" s="18"/>
      <c r="E548" s="61"/>
      <c r="F548" s="18">
        <v>1</v>
      </c>
      <c r="G548" s="18"/>
      <c r="H548" s="18"/>
      <c r="I548" s="18"/>
      <c r="J548" s="18"/>
      <c r="K548" s="18"/>
      <c r="L548" s="61"/>
      <c r="M548" s="61"/>
      <c r="N548"/>
    </row>
    <row r="549" spans="1:14" x14ac:dyDescent="0.3">
      <c r="A549" s="23">
        <v>46158</v>
      </c>
      <c r="B549" s="17" t="s">
        <v>64</v>
      </c>
      <c r="C549" s="14" t="s">
        <v>44</v>
      </c>
      <c r="D549" s="18"/>
      <c r="E549" s="61"/>
      <c r="F549" s="18"/>
      <c r="G549" s="18"/>
      <c r="H549" s="18"/>
      <c r="I549" s="18"/>
      <c r="J549" s="18"/>
      <c r="K549" s="18"/>
      <c r="L549" s="61"/>
      <c r="M549" s="61"/>
      <c r="N549"/>
    </row>
    <row r="550" spans="1:14" x14ac:dyDescent="0.3">
      <c r="A550" s="23">
        <v>46158</v>
      </c>
      <c r="B550" s="17" t="s">
        <v>62</v>
      </c>
      <c r="C550" s="14" t="s">
        <v>45</v>
      </c>
      <c r="D550" s="18"/>
      <c r="E550" s="61"/>
      <c r="F550" s="18"/>
      <c r="G550" s="18"/>
      <c r="H550" s="18"/>
      <c r="I550" s="18"/>
      <c r="J550" s="18"/>
      <c r="K550" s="18"/>
      <c r="L550" s="61"/>
      <c r="M550" s="61"/>
      <c r="N550"/>
    </row>
    <row r="551" spans="1:14" x14ac:dyDescent="0.3">
      <c r="A551" s="23">
        <v>46158</v>
      </c>
      <c r="B551" s="17" t="s">
        <v>60</v>
      </c>
      <c r="C551" s="14" t="s">
        <v>45</v>
      </c>
      <c r="D551" s="18"/>
      <c r="E551" s="61"/>
      <c r="F551" s="18"/>
      <c r="G551" s="18"/>
      <c r="H551" s="18"/>
      <c r="I551" s="18"/>
      <c r="J551" s="18"/>
      <c r="K551" s="18"/>
      <c r="L551" s="61"/>
      <c r="M551" s="61"/>
      <c r="N551"/>
    </row>
    <row r="552" spans="1:14" x14ac:dyDescent="0.3">
      <c r="A552" s="23">
        <v>46159</v>
      </c>
      <c r="B552" s="17" t="s">
        <v>63</v>
      </c>
      <c r="C552" s="14" t="s">
        <v>44</v>
      </c>
      <c r="D552" s="18"/>
      <c r="E552" s="61"/>
      <c r="F552" s="18">
        <v>1</v>
      </c>
      <c r="G552" s="18"/>
      <c r="H552" s="18"/>
      <c r="I552" s="18"/>
      <c r="J552" s="18"/>
      <c r="K552" s="18"/>
      <c r="L552" s="61"/>
      <c r="M552" s="61"/>
      <c r="N552"/>
    </row>
    <row r="553" spans="1:14" x14ac:dyDescent="0.3">
      <c r="A553" s="23">
        <v>46159</v>
      </c>
      <c r="B553" s="17" t="s">
        <v>64</v>
      </c>
      <c r="C553" s="14" t="s">
        <v>44</v>
      </c>
      <c r="D553" s="18"/>
      <c r="E553" s="61"/>
      <c r="F553" s="18"/>
      <c r="G553" s="18"/>
      <c r="H553" s="18"/>
      <c r="I553" s="18"/>
      <c r="J553" s="18"/>
      <c r="K553" s="18"/>
      <c r="L553" s="61"/>
      <c r="M553" s="61"/>
      <c r="N553"/>
    </row>
    <row r="554" spans="1:14" x14ac:dyDescent="0.3">
      <c r="A554" s="23">
        <v>46159</v>
      </c>
      <c r="B554" s="17" t="s">
        <v>62</v>
      </c>
      <c r="C554" s="14" t="s">
        <v>45</v>
      </c>
      <c r="D554" s="18"/>
      <c r="E554" s="61"/>
      <c r="F554" s="18"/>
      <c r="G554" s="18"/>
      <c r="H554" s="18"/>
      <c r="I554" s="18"/>
      <c r="J554" s="18"/>
      <c r="K554" s="18"/>
      <c r="L554" s="61"/>
      <c r="M554" s="61"/>
      <c r="N554"/>
    </row>
    <row r="555" spans="1:14" x14ac:dyDescent="0.3">
      <c r="A555" s="23">
        <v>46159</v>
      </c>
      <c r="B555" s="17" t="s">
        <v>60</v>
      </c>
      <c r="C555" s="14" t="s">
        <v>45</v>
      </c>
      <c r="D555" s="18"/>
      <c r="E555" s="61"/>
      <c r="F555" s="18"/>
      <c r="G555" s="18"/>
      <c r="H555" s="18"/>
      <c r="I555" s="18"/>
      <c r="J555" s="18"/>
      <c r="K555" s="18"/>
      <c r="L555" s="61"/>
      <c r="M555" s="61"/>
      <c r="N555"/>
    </row>
    <row r="556" spans="1:14" x14ac:dyDescent="0.3">
      <c r="A556" s="23">
        <v>46160</v>
      </c>
      <c r="B556" s="17" t="s">
        <v>63</v>
      </c>
      <c r="C556" s="14" t="s">
        <v>44</v>
      </c>
      <c r="D556" s="18"/>
      <c r="E556" s="61"/>
      <c r="F556" s="18">
        <v>1</v>
      </c>
      <c r="G556" s="18"/>
      <c r="H556" s="18"/>
      <c r="I556" s="18"/>
      <c r="J556" s="18"/>
      <c r="K556" s="18"/>
      <c r="L556" s="61"/>
      <c r="M556" s="61"/>
      <c r="N556"/>
    </row>
    <row r="557" spans="1:14" x14ac:dyDescent="0.3">
      <c r="A557" s="23">
        <v>46160</v>
      </c>
      <c r="B557" s="17" t="s">
        <v>64</v>
      </c>
      <c r="C557" s="14" t="s">
        <v>44</v>
      </c>
      <c r="D557" s="18">
        <v>1</v>
      </c>
      <c r="E557" s="61">
        <v>8</v>
      </c>
      <c r="F557" s="18"/>
      <c r="G557" s="18"/>
      <c r="H557" s="18"/>
      <c r="I557" s="18"/>
      <c r="J557" s="18"/>
      <c r="K557" s="18"/>
      <c r="L557" s="61"/>
      <c r="M557" s="61"/>
      <c r="N557"/>
    </row>
    <row r="558" spans="1:14" x14ac:dyDescent="0.3">
      <c r="A558" s="23">
        <v>46160</v>
      </c>
      <c r="B558" s="17" t="s">
        <v>62</v>
      </c>
      <c r="C558" s="14" t="s">
        <v>45</v>
      </c>
      <c r="D558" s="18">
        <v>1</v>
      </c>
      <c r="E558" s="61">
        <v>8</v>
      </c>
      <c r="F558" s="18"/>
      <c r="G558" s="18"/>
      <c r="H558" s="18"/>
      <c r="I558" s="18"/>
      <c r="J558" s="18"/>
      <c r="K558" s="18"/>
      <c r="L558" s="61"/>
      <c r="M558" s="61"/>
      <c r="N558"/>
    </row>
    <row r="559" spans="1:14" x14ac:dyDescent="0.3">
      <c r="A559" s="23">
        <v>46160</v>
      </c>
      <c r="B559" s="17" t="s">
        <v>60</v>
      </c>
      <c r="C559" s="14" t="s">
        <v>45</v>
      </c>
      <c r="D559" s="18">
        <v>1</v>
      </c>
      <c r="E559" s="61">
        <v>8</v>
      </c>
      <c r="F559" s="18"/>
      <c r="G559" s="18"/>
      <c r="H559" s="18"/>
      <c r="I559" s="18"/>
      <c r="J559" s="18"/>
      <c r="K559" s="18"/>
      <c r="L559" s="61"/>
      <c r="M559" s="61"/>
      <c r="N559"/>
    </row>
    <row r="560" spans="1:14" x14ac:dyDescent="0.3">
      <c r="A560" s="23">
        <v>46161</v>
      </c>
      <c r="B560" s="17" t="s">
        <v>63</v>
      </c>
      <c r="C560" s="14" t="s">
        <v>44</v>
      </c>
      <c r="D560" s="18"/>
      <c r="E560" s="61"/>
      <c r="F560" s="18">
        <v>1</v>
      </c>
      <c r="G560" s="18"/>
      <c r="H560" s="18"/>
      <c r="I560" s="18"/>
      <c r="J560" s="18"/>
      <c r="K560" s="18"/>
      <c r="L560" s="61"/>
      <c r="M560" s="61"/>
      <c r="N560"/>
    </row>
    <row r="561" spans="1:14" x14ac:dyDescent="0.3">
      <c r="A561" s="23">
        <v>46161</v>
      </c>
      <c r="B561" s="17" t="s">
        <v>64</v>
      </c>
      <c r="C561" s="14" t="s">
        <v>44</v>
      </c>
      <c r="D561" s="18">
        <v>1</v>
      </c>
      <c r="E561" s="61">
        <v>8</v>
      </c>
      <c r="F561" s="18"/>
      <c r="G561" s="18"/>
      <c r="H561" s="18"/>
      <c r="I561" s="18"/>
      <c r="J561" s="18"/>
      <c r="K561" s="18"/>
      <c r="L561" s="61"/>
      <c r="M561" s="61"/>
      <c r="N561"/>
    </row>
    <row r="562" spans="1:14" x14ac:dyDescent="0.3">
      <c r="A562" s="23">
        <v>46161</v>
      </c>
      <c r="B562" s="17" t="s">
        <v>62</v>
      </c>
      <c r="C562" s="14" t="s">
        <v>45</v>
      </c>
      <c r="D562" s="18">
        <v>1</v>
      </c>
      <c r="E562" s="61">
        <v>8</v>
      </c>
      <c r="F562" s="18"/>
      <c r="G562" s="18"/>
      <c r="H562" s="18"/>
      <c r="I562" s="18"/>
      <c r="J562" s="18"/>
      <c r="K562" s="18"/>
      <c r="L562" s="61"/>
      <c r="M562" s="61"/>
      <c r="N562"/>
    </row>
    <row r="563" spans="1:14" x14ac:dyDescent="0.3">
      <c r="A563" s="23">
        <v>46161</v>
      </c>
      <c r="B563" s="17" t="s">
        <v>60</v>
      </c>
      <c r="C563" s="14" t="s">
        <v>45</v>
      </c>
      <c r="D563" s="18">
        <v>1</v>
      </c>
      <c r="E563" s="61">
        <v>8</v>
      </c>
      <c r="F563" s="18"/>
      <c r="G563" s="18"/>
      <c r="H563" s="18"/>
      <c r="I563" s="18"/>
      <c r="J563" s="18"/>
      <c r="K563" s="18"/>
      <c r="L563" s="61"/>
      <c r="M563" s="61"/>
      <c r="N563"/>
    </row>
    <row r="564" spans="1:14" x14ac:dyDescent="0.3">
      <c r="A564" s="23">
        <v>46162</v>
      </c>
      <c r="B564" s="17" t="s">
        <v>63</v>
      </c>
      <c r="C564" s="14" t="s">
        <v>44</v>
      </c>
      <c r="D564" s="18"/>
      <c r="E564" s="61"/>
      <c r="F564" s="18">
        <v>1</v>
      </c>
      <c r="G564" s="18"/>
      <c r="H564" s="18"/>
      <c r="I564" s="18"/>
      <c r="J564" s="18"/>
      <c r="K564" s="18"/>
      <c r="L564" s="61"/>
      <c r="M564" s="61"/>
      <c r="N564"/>
    </row>
    <row r="565" spans="1:14" x14ac:dyDescent="0.3">
      <c r="A565" s="23">
        <v>46162</v>
      </c>
      <c r="B565" s="17" t="s">
        <v>64</v>
      </c>
      <c r="C565" s="14" t="s">
        <v>44</v>
      </c>
      <c r="D565" s="18">
        <v>1</v>
      </c>
      <c r="E565" s="61">
        <v>8</v>
      </c>
      <c r="F565" s="18"/>
      <c r="G565" s="18"/>
      <c r="H565" s="18"/>
      <c r="I565" s="18"/>
      <c r="J565" s="18"/>
      <c r="K565" s="18"/>
      <c r="L565" s="61"/>
      <c r="M565" s="61"/>
      <c r="N565"/>
    </row>
    <row r="566" spans="1:14" x14ac:dyDescent="0.3">
      <c r="A566" s="23">
        <v>46162</v>
      </c>
      <c r="B566" s="17" t="s">
        <v>62</v>
      </c>
      <c r="C566" s="14" t="s">
        <v>45</v>
      </c>
      <c r="D566" s="18">
        <v>1</v>
      </c>
      <c r="E566" s="61">
        <v>8</v>
      </c>
      <c r="F566" s="18"/>
      <c r="G566" s="18"/>
      <c r="H566" s="18"/>
      <c r="I566" s="18"/>
      <c r="J566" s="18"/>
      <c r="K566" s="18"/>
      <c r="L566" s="61"/>
      <c r="M566" s="61"/>
      <c r="N566"/>
    </row>
    <row r="567" spans="1:14" x14ac:dyDescent="0.3">
      <c r="A567" s="23">
        <v>46162</v>
      </c>
      <c r="B567" s="17" t="s">
        <v>60</v>
      </c>
      <c r="C567" s="14" t="s">
        <v>45</v>
      </c>
      <c r="D567" s="18">
        <v>1</v>
      </c>
      <c r="E567" s="61">
        <v>8</v>
      </c>
      <c r="F567" s="18"/>
      <c r="G567" s="18"/>
      <c r="H567" s="18"/>
      <c r="I567" s="18"/>
      <c r="J567" s="18"/>
      <c r="K567" s="18"/>
      <c r="L567" s="61"/>
      <c r="M567" s="61"/>
      <c r="N567"/>
    </row>
    <row r="568" spans="1:14" x14ac:dyDescent="0.3">
      <c r="A568" s="23">
        <v>46163</v>
      </c>
      <c r="B568" s="17" t="s">
        <v>63</v>
      </c>
      <c r="C568" s="14" t="s">
        <v>44</v>
      </c>
      <c r="D568" s="18"/>
      <c r="E568" s="61"/>
      <c r="F568" s="18">
        <v>1</v>
      </c>
      <c r="G568" s="18"/>
      <c r="H568" s="18"/>
      <c r="I568" s="18"/>
      <c r="J568" s="18"/>
      <c r="K568" s="18"/>
      <c r="L568" s="61"/>
      <c r="M568" s="61"/>
      <c r="N568"/>
    </row>
    <row r="569" spans="1:14" x14ac:dyDescent="0.3">
      <c r="A569" s="23">
        <v>46163</v>
      </c>
      <c r="B569" s="17" t="s">
        <v>64</v>
      </c>
      <c r="C569" s="14" t="s">
        <v>44</v>
      </c>
      <c r="D569" s="18">
        <v>1</v>
      </c>
      <c r="E569" s="61">
        <v>8</v>
      </c>
      <c r="F569" s="18"/>
      <c r="G569" s="18"/>
      <c r="H569" s="18"/>
      <c r="I569" s="18"/>
      <c r="J569" s="18"/>
      <c r="K569" s="18"/>
      <c r="L569" s="61"/>
      <c r="M569" s="61"/>
      <c r="N569"/>
    </row>
    <row r="570" spans="1:14" x14ac:dyDescent="0.3">
      <c r="A570" s="23">
        <v>46163</v>
      </c>
      <c r="B570" s="17" t="s">
        <v>62</v>
      </c>
      <c r="C570" s="14" t="s">
        <v>45</v>
      </c>
      <c r="D570" s="18">
        <v>1</v>
      </c>
      <c r="E570" s="61">
        <v>8</v>
      </c>
      <c r="F570" s="18"/>
      <c r="G570" s="18"/>
      <c r="H570" s="18"/>
      <c r="I570" s="18"/>
      <c r="J570" s="18"/>
      <c r="K570" s="18"/>
      <c r="L570" s="61"/>
      <c r="M570" s="61"/>
      <c r="N570"/>
    </row>
    <row r="571" spans="1:14" x14ac:dyDescent="0.3">
      <c r="A571" s="23">
        <v>46163</v>
      </c>
      <c r="B571" s="17" t="s">
        <v>60</v>
      </c>
      <c r="C571" s="14" t="s">
        <v>45</v>
      </c>
      <c r="D571" s="18">
        <v>1</v>
      </c>
      <c r="E571" s="61">
        <v>8</v>
      </c>
      <c r="F571" s="18"/>
      <c r="G571" s="18"/>
      <c r="H571" s="18"/>
      <c r="I571" s="18"/>
      <c r="J571" s="18"/>
      <c r="K571" s="18"/>
      <c r="L571" s="61"/>
      <c r="M571" s="61"/>
      <c r="N571"/>
    </row>
    <row r="572" spans="1:14" x14ac:dyDescent="0.3">
      <c r="A572" s="23">
        <v>46164</v>
      </c>
      <c r="B572" s="17" t="s">
        <v>63</v>
      </c>
      <c r="C572" s="14" t="s">
        <v>44</v>
      </c>
      <c r="D572" s="18"/>
      <c r="E572" s="61"/>
      <c r="F572" s="18">
        <v>1</v>
      </c>
      <c r="G572" s="18"/>
      <c r="H572" s="18"/>
      <c r="I572" s="18"/>
      <c r="J572" s="18"/>
      <c r="K572" s="18"/>
      <c r="L572" s="61"/>
      <c r="M572" s="61"/>
      <c r="N572"/>
    </row>
    <row r="573" spans="1:14" x14ac:dyDescent="0.3">
      <c r="A573" s="23">
        <v>46164</v>
      </c>
      <c r="B573" s="17" t="s">
        <v>64</v>
      </c>
      <c r="C573" s="14" t="s">
        <v>44</v>
      </c>
      <c r="D573" s="18">
        <v>1</v>
      </c>
      <c r="E573" s="61">
        <v>8</v>
      </c>
      <c r="F573" s="18"/>
      <c r="G573" s="18"/>
      <c r="H573" s="18"/>
      <c r="I573" s="18"/>
      <c r="J573" s="18"/>
      <c r="K573" s="18"/>
      <c r="L573" s="61"/>
      <c r="M573" s="61"/>
      <c r="N573"/>
    </row>
    <row r="574" spans="1:14" x14ac:dyDescent="0.3">
      <c r="A574" s="23">
        <v>46164</v>
      </c>
      <c r="B574" s="17" t="s">
        <v>62</v>
      </c>
      <c r="C574" s="14" t="s">
        <v>45</v>
      </c>
      <c r="D574" s="18">
        <v>1</v>
      </c>
      <c r="E574" s="61">
        <v>8</v>
      </c>
      <c r="F574" s="18"/>
      <c r="G574" s="18"/>
      <c r="H574" s="18"/>
      <c r="I574" s="18"/>
      <c r="J574" s="18"/>
      <c r="K574" s="18"/>
      <c r="L574" s="61"/>
      <c r="M574" s="61"/>
      <c r="N574"/>
    </row>
    <row r="575" spans="1:14" x14ac:dyDescent="0.3">
      <c r="A575" s="23">
        <v>46164</v>
      </c>
      <c r="B575" s="17" t="s">
        <v>60</v>
      </c>
      <c r="C575" s="14" t="s">
        <v>45</v>
      </c>
      <c r="D575" s="18">
        <v>1</v>
      </c>
      <c r="E575" s="61">
        <v>8</v>
      </c>
      <c r="F575" s="18"/>
      <c r="G575" s="18"/>
      <c r="H575" s="18"/>
      <c r="I575" s="18"/>
      <c r="J575" s="18"/>
      <c r="K575" s="18"/>
      <c r="L575" s="61"/>
      <c r="M575" s="61"/>
      <c r="N575"/>
    </row>
    <row r="576" spans="1:14" x14ac:dyDescent="0.3">
      <c r="A576" s="23">
        <v>46165</v>
      </c>
      <c r="B576" s="17" t="s">
        <v>63</v>
      </c>
      <c r="C576" s="14" t="s">
        <v>44</v>
      </c>
      <c r="D576" s="18"/>
      <c r="E576" s="61"/>
      <c r="F576" s="18"/>
      <c r="G576" s="18"/>
      <c r="H576" s="18"/>
      <c r="I576" s="18"/>
      <c r="J576" s="18"/>
      <c r="K576" s="18"/>
      <c r="L576" s="61"/>
      <c r="M576" s="61"/>
      <c r="N576"/>
    </row>
    <row r="577" spans="1:14" x14ac:dyDescent="0.3">
      <c r="A577" s="23">
        <v>46165</v>
      </c>
      <c r="B577" s="17" t="s">
        <v>64</v>
      </c>
      <c r="C577" s="14" t="s">
        <v>44</v>
      </c>
      <c r="D577" s="18"/>
      <c r="E577" s="61"/>
      <c r="F577" s="18"/>
      <c r="G577" s="18"/>
      <c r="H577" s="18"/>
      <c r="I577" s="18"/>
      <c r="J577" s="18"/>
      <c r="K577" s="18"/>
      <c r="L577" s="61"/>
      <c r="M577" s="61"/>
      <c r="N577"/>
    </row>
    <row r="578" spans="1:14" x14ac:dyDescent="0.3">
      <c r="A578" s="23">
        <v>46165</v>
      </c>
      <c r="B578" s="17" t="s">
        <v>62</v>
      </c>
      <c r="C578" s="14" t="s">
        <v>45</v>
      </c>
      <c r="D578" s="18"/>
      <c r="E578" s="61"/>
      <c r="F578" s="18"/>
      <c r="G578" s="18"/>
      <c r="H578" s="18"/>
      <c r="I578" s="18"/>
      <c r="J578" s="18"/>
      <c r="K578" s="18"/>
      <c r="L578" s="61"/>
      <c r="M578" s="61"/>
      <c r="N578"/>
    </row>
    <row r="579" spans="1:14" x14ac:dyDescent="0.3">
      <c r="A579" s="23">
        <v>46165</v>
      </c>
      <c r="B579" s="17" t="s">
        <v>60</v>
      </c>
      <c r="C579" s="14" t="s">
        <v>45</v>
      </c>
      <c r="D579" s="18"/>
      <c r="E579" s="61"/>
      <c r="F579" s="18"/>
      <c r="G579" s="18"/>
      <c r="H579" s="18"/>
      <c r="I579" s="18"/>
      <c r="J579" s="18"/>
      <c r="K579" s="18"/>
      <c r="L579" s="61"/>
      <c r="M579" s="61"/>
      <c r="N579"/>
    </row>
    <row r="580" spans="1:14" x14ac:dyDescent="0.3">
      <c r="A580" s="23">
        <v>46166</v>
      </c>
      <c r="B580" s="17" t="s">
        <v>63</v>
      </c>
      <c r="C580" s="14" t="s">
        <v>44</v>
      </c>
      <c r="D580" s="18"/>
      <c r="E580" s="61"/>
      <c r="F580" s="18"/>
      <c r="G580" s="18"/>
      <c r="H580" s="18"/>
      <c r="I580" s="18"/>
      <c r="J580" s="18"/>
      <c r="K580" s="18"/>
      <c r="L580" s="61"/>
      <c r="M580" s="61"/>
      <c r="N580"/>
    </row>
    <row r="581" spans="1:14" x14ac:dyDescent="0.3">
      <c r="A581" s="23">
        <v>46166</v>
      </c>
      <c r="B581" s="17" t="s">
        <v>64</v>
      </c>
      <c r="C581" s="14" t="s">
        <v>44</v>
      </c>
      <c r="D581" s="18"/>
      <c r="E581" s="61"/>
      <c r="F581" s="18"/>
      <c r="G581" s="18"/>
      <c r="H581" s="18"/>
      <c r="I581" s="18"/>
      <c r="J581" s="18"/>
      <c r="K581" s="18"/>
      <c r="L581" s="61"/>
      <c r="M581" s="61"/>
      <c r="N581"/>
    </row>
    <row r="582" spans="1:14" x14ac:dyDescent="0.3">
      <c r="A582" s="23">
        <v>46166</v>
      </c>
      <c r="B582" s="17" t="s">
        <v>62</v>
      </c>
      <c r="C582" s="14" t="s">
        <v>45</v>
      </c>
      <c r="D582" s="18"/>
      <c r="E582" s="61"/>
      <c r="F582" s="18"/>
      <c r="G582" s="18"/>
      <c r="H582" s="18"/>
      <c r="I582" s="18"/>
      <c r="J582" s="18"/>
      <c r="K582" s="18"/>
      <c r="L582" s="61"/>
      <c r="M582" s="61"/>
      <c r="N582"/>
    </row>
    <row r="583" spans="1:14" x14ac:dyDescent="0.3">
      <c r="A583" s="23">
        <v>46166</v>
      </c>
      <c r="B583" s="17" t="s">
        <v>60</v>
      </c>
      <c r="C583" s="14" t="s">
        <v>45</v>
      </c>
      <c r="D583" s="18"/>
      <c r="E583" s="61"/>
      <c r="F583" s="18"/>
      <c r="G583" s="18"/>
      <c r="H583" s="18"/>
      <c r="I583" s="18"/>
      <c r="J583" s="18"/>
      <c r="K583" s="18"/>
      <c r="L583" s="61"/>
      <c r="M583" s="61"/>
      <c r="N583"/>
    </row>
    <row r="584" spans="1:14" x14ac:dyDescent="0.3">
      <c r="A584" s="23">
        <v>46167</v>
      </c>
      <c r="B584" s="17" t="s">
        <v>63</v>
      </c>
      <c r="C584" s="14" t="s">
        <v>44</v>
      </c>
      <c r="D584" s="18"/>
      <c r="E584" s="61"/>
      <c r="F584" s="18"/>
      <c r="G584" s="18"/>
      <c r="H584" s="18"/>
      <c r="I584" s="18"/>
      <c r="J584" s="18">
        <v>1</v>
      </c>
      <c r="K584" s="18"/>
      <c r="L584" s="61"/>
      <c r="M584" s="61"/>
      <c r="N584"/>
    </row>
    <row r="585" spans="1:14" x14ac:dyDescent="0.3">
      <c r="A585" s="23">
        <v>46167</v>
      </c>
      <c r="B585" s="17" t="s">
        <v>64</v>
      </c>
      <c r="C585" s="14" t="s">
        <v>44</v>
      </c>
      <c r="D585" s="18">
        <v>1</v>
      </c>
      <c r="E585" s="61">
        <v>8</v>
      </c>
      <c r="F585" s="18"/>
      <c r="G585" s="18"/>
      <c r="H585" s="18"/>
      <c r="I585" s="18"/>
      <c r="J585" s="18"/>
      <c r="K585" s="18"/>
      <c r="L585" s="61"/>
      <c r="M585" s="61"/>
      <c r="N585"/>
    </row>
    <row r="586" spans="1:14" x14ac:dyDescent="0.3">
      <c r="A586" s="23">
        <v>46167</v>
      </c>
      <c r="B586" s="17" t="s">
        <v>62</v>
      </c>
      <c r="C586" s="14" t="s">
        <v>45</v>
      </c>
      <c r="D586" s="18">
        <v>1</v>
      </c>
      <c r="E586" s="61">
        <v>8</v>
      </c>
      <c r="F586" s="18"/>
      <c r="G586" s="18"/>
      <c r="H586" s="18"/>
      <c r="I586" s="18"/>
      <c r="J586" s="18"/>
      <c r="K586" s="18"/>
      <c r="L586" s="61"/>
      <c r="M586" s="61"/>
      <c r="N586"/>
    </row>
    <row r="587" spans="1:14" x14ac:dyDescent="0.3">
      <c r="A587" s="23">
        <v>46167</v>
      </c>
      <c r="B587" s="17" t="s">
        <v>60</v>
      </c>
      <c r="C587" s="14" t="s">
        <v>45</v>
      </c>
      <c r="D587" s="18">
        <v>1</v>
      </c>
      <c r="E587" s="61">
        <v>8</v>
      </c>
      <c r="F587" s="18"/>
      <c r="G587" s="18"/>
      <c r="H587" s="18"/>
      <c r="I587" s="18"/>
      <c r="J587" s="18"/>
      <c r="K587" s="18"/>
      <c r="L587" s="61"/>
      <c r="M587" s="61"/>
      <c r="N587"/>
    </row>
    <row r="588" spans="1:14" x14ac:dyDescent="0.3">
      <c r="A588" s="23">
        <v>46168</v>
      </c>
      <c r="B588" s="17" t="s">
        <v>63</v>
      </c>
      <c r="C588" s="14" t="s">
        <v>44</v>
      </c>
      <c r="D588" s="18"/>
      <c r="E588" s="61"/>
      <c r="F588" s="18"/>
      <c r="G588" s="18"/>
      <c r="H588" s="18"/>
      <c r="I588" s="18"/>
      <c r="J588" s="18">
        <v>1</v>
      </c>
      <c r="K588" s="18"/>
      <c r="L588" s="61"/>
      <c r="M588" s="61"/>
      <c r="N588"/>
    </row>
    <row r="589" spans="1:14" x14ac:dyDescent="0.3">
      <c r="A589" s="23">
        <v>46168</v>
      </c>
      <c r="B589" s="17" t="s">
        <v>64</v>
      </c>
      <c r="C589" s="14" t="s">
        <v>44</v>
      </c>
      <c r="D589" s="18">
        <v>1</v>
      </c>
      <c r="E589" s="61">
        <v>8</v>
      </c>
      <c r="F589" s="18"/>
      <c r="G589" s="18"/>
      <c r="H589" s="18"/>
      <c r="I589" s="18"/>
      <c r="J589" s="18"/>
      <c r="K589" s="18"/>
      <c r="L589" s="61"/>
      <c r="M589" s="61"/>
      <c r="N589"/>
    </row>
    <row r="590" spans="1:14" x14ac:dyDescent="0.3">
      <c r="A590" s="23">
        <v>46168</v>
      </c>
      <c r="B590" s="17" t="s">
        <v>62</v>
      </c>
      <c r="C590" s="14" t="s">
        <v>45</v>
      </c>
      <c r="D590" s="18">
        <v>1</v>
      </c>
      <c r="E590" s="61">
        <v>8</v>
      </c>
      <c r="F590" s="18"/>
      <c r="G590" s="18"/>
      <c r="H590" s="18"/>
      <c r="I590" s="18"/>
      <c r="J590" s="18"/>
      <c r="K590" s="18"/>
      <c r="L590" s="61"/>
      <c r="M590" s="61"/>
      <c r="N590"/>
    </row>
    <row r="591" spans="1:14" x14ac:dyDescent="0.3">
      <c r="A591" s="23">
        <v>46168</v>
      </c>
      <c r="B591" s="17" t="s">
        <v>60</v>
      </c>
      <c r="C591" s="14" t="s">
        <v>45</v>
      </c>
      <c r="D591" s="18">
        <v>1</v>
      </c>
      <c r="E591" s="61">
        <v>8</v>
      </c>
      <c r="F591" s="18"/>
      <c r="G591" s="18"/>
      <c r="H591" s="18"/>
      <c r="I591" s="18"/>
      <c r="J591" s="18"/>
      <c r="K591" s="18"/>
      <c r="L591" s="61"/>
      <c r="M591" s="61"/>
      <c r="N591"/>
    </row>
    <row r="592" spans="1:14" x14ac:dyDescent="0.3">
      <c r="A592" s="23">
        <v>46169</v>
      </c>
      <c r="B592" s="17" t="s">
        <v>63</v>
      </c>
      <c r="C592" s="14" t="s">
        <v>44</v>
      </c>
      <c r="D592" s="18"/>
      <c r="E592" s="61"/>
      <c r="F592" s="18"/>
      <c r="G592" s="18"/>
      <c r="H592" s="18"/>
      <c r="I592" s="18"/>
      <c r="J592" s="18">
        <v>1</v>
      </c>
      <c r="K592" s="18"/>
      <c r="L592" s="61"/>
      <c r="M592" s="61"/>
      <c r="N592"/>
    </row>
    <row r="593" spans="1:14" x14ac:dyDescent="0.3">
      <c r="A593" s="23">
        <v>46169</v>
      </c>
      <c r="B593" s="17" t="s">
        <v>64</v>
      </c>
      <c r="C593" s="14" t="s">
        <v>44</v>
      </c>
      <c r="D593" s="18">
        <v>1</v>
      </c>
      <c r="E593" s="61">
        <v>8</v>
      </c>
      <c r="F593" s="18"/>
      <c r="G593" s="18"/>
      <c r="H593" s="18"/>
      <c r="I593" s="18"/>
      <c r="J593" s="18"/>
      <c r="K593" s="18"/>
      <c r="L593" s="61"/>
      <c r="M593" s="61"/>
      <c r="N593"/>
    </row>
    <row r="594" spans="1:14" x14ac:dyDescent="0.3">
      <c r="A594" s="23">
        <v>46169</v>
      </c>
      <c r="B594" s="17" t="s">
        <v>62</v>
      </c>
      <c r="C594" s="14" t="s">
        <v>45</v>
      </c>
      <c r="D594" s="18">
        <v>1</v>
      </c>
      <c r="E594" s="61">
        <v>8</v>
      </c>
      <c r="F594" s="18"/>
      <c r="G594" s="18"/>
      <c r="H594" s="18"/>
      <c r="I594" s="18"/>
      <c r="J594" s="18"/>
      <c r="K594" s="18"/>
      <c r="L594" s="61"/>
      <c r="M594" s="61"/>
      <c r="N594"/>
    </row>
    <row r="595" spans="1:14" x14ac:dyDescent="0.3">
      <c r="A595" s="23">
        <v>46169</v>
      </c>
      <c r="B595" s="17" t="s">
        <v>60</v>
      </c>
      <c r="C595" s="14" t="s">
        <v>45</v>
      </c>
      <c r="D595" s="18">
        <v>1</v>
      </c>
      <c r="E595" s="61">
        <v>8</v>
      </c>
      <c r="F595" s="18"/>
      <c r="G595" s="18"/>
      <c r="H595" s="18"/>
      <c r="I595" s="18"/>
      <c r="J595" s="18"/>
      <c r="K595" s="18"/>
      <c r="L595" s="61"/>
      <c r="M595" s="61"/>
      <c r="N595"/>
    </row>
    <row r="596" spans="1:14" x14ac:dyDescent="0.3">
      <c r="A596" s="23">
        <v>46170</v>
      </c>
      <c r="B596" s="17" t="s">
        <v>63</v>
      </c>
      <c r="C596" s="14" t="s">
        <v>44</v>
      </c>
      <c r="D596" s="18"/>
      <c r="E596" s="61"/>
      <c r="F596" s="18"/>
      <c r="G596" s="18"/>
      <c r="H596" s="18"/>
      <c r="I596" s="18"/>
      <c r="J596" s="18">
        <v>1</v>
      </c>
      <c r="K596" s="18"/>
      <c r="L596" s="61"/>
      <c r="M596" s="61"/>
      <c r="N596"/>
    </row>
    <row r="597" spans="1:14" x14ac:dyDescent="0.3">
      <c r="A597" s="23">
        <v>46170</v>
      </c>
      <c r="B597" s="17" t="s">
        <v>64</v>
      </c>
      <c r="C597" s="14" t="s">
        <v>44</v>
      </c>
      <c r="D597" s="18">
        <v>1</v>
      </c>
      <c r="E597" s="61">
        <v>8</v>
      </c>
      <c r="F597" s="18"/>
      <c r="G597" s="18"/>
      <c r="H597" s="18"/>
      <c r="I597" s="18"/>
      <c r="J597" s="18"/>
      <c r="K597" s="18"/>
      <c r="L597" s="61"/>
      <c r="M597" s="61"/>
      <c r="N597"/>
    </row>
    <row r="598" spans="1:14" x14ac:dyDescent="0.3">
      <c r="A598" s="23">
        <v>46170</v>
      </c>
      <c r="B598" s="17" t="s">
        <v>62</v>
      </c>
      <c r="C598" s="14" t="s">
        <v>45</v>
      </c>
      <c r="D598" s="18">
        <v>1</v>
      </c>
      <c r="E598" s="61">
        <v>8</v>
      </c>
      <c r="F598" s="18"/>
      <c r="G598" s="18"/>
      <c r="H598" s="18"/>
      <c r="I598" s="18"/>
      <c r="J598" s="18"/>
      <c r="K598" s="18"/>
      <c r="L598" s="61"/>
      <c r="M598" s="61"/>
      <c r="N598"/>
    </row>
    <row r="599" spans="1:14" x14ac:dyDescent="0.3">
      <c r="A599" s="23">
        <v>46170</v>
      </c>
      <c r="B599" s="17" t="s">
        <v>60</v>
      </c>
      <c r="C599" s="14" t="s">
        <v>45</v>
      </c>
      <c r="D599" s="18">
        <v>1</v>
      </c>
      <c r="E599" s="61">
        <v>8</v>
      </c>
      <c r="F599" s="18"/>
      <c r="G599" s="18"/>
      <c r="H599" s="18"/>
      <c r="I599" s="18"/>
      <c r="J599" s="18"/>
      <c r="K599" s="18"/>
      <c r="L599" s="61"/>
      <c r="M599" s="61"/>
      <c r="N599"/>
    </row>
    <row r="600" spans="1:14" x14ac:dyDescent="0.3">
      <c r="A600" s="23">
        <v>46171</v>
      </c>
      <c r="B600" s="17" t="s">
        <v>63</v>
      </c>
      <c r="C600" s="14" t="s">
        <v>44</v>
      </c>
      <c r="D600" s="18"/>
      <c r="E600" s="61"/>
      <c r="F600" s="18"/>
      <c r="G600" s="18"/>
      <c r="H600" s="18"/>
      <c r="I600" s="18"/>
      <c r="J600" s="18">
        <v>1</v>
      </c>
      <c r="K600" s="18"/>
      <c r="L600" s="61"/>
      <c r="M600" s="61"/>
      <c r="N600"/>
    </row>
    <row r="601" spans="1:14" x14ac:dyDescent="0.3">
      <c r="A601" s="23">
        <v>46171</v>
      </c>
      <c r="B601" s="17" t="s">
        <v>64</v>
      </c>
      <c r="C601" s="14" t="s">
        <v>44</v>
      </c>
      <c r="D601" s="18">
        <v>1</v>
      </c>
      <c r="E601" s="61">
        <v>8</v>
      </c>
      <c r="F601" s="18"/>
      <c r="G601" s="18"/>
      <c r="H601" s="18"/>
      <c r="I601" s="18"/>
      <c r="J601" s="18"/>
      <c r="K601" s="18"/>
      <c r="L601" s="61"/>
      <c r="M601" s="61"/>
      <c r="N601"/>
    </row>
    <row r="602" spans="1:14" x14ac:dyDescent="0.3">
      <c r="A602" s="23">
        <v>46171</v>
      </c>
      <c r="B602" s="17" t="s">
        <v>62</v>
      </c>
      <c r="C602" s="14" t="s">
        <v>45</v>
      </c>
      <c r="D602" s="18">
        <v>1</v>
      </c>
      <c r="E602" s="61">
        <v>8</v>
      </c>
      <c r="F602" s="18"/>
      <c r="G602" s="18"/>
      <c r="H602" s="18"/>
      <c r="I602" s="18"/>
      <c r="J602" s="18"/>
      <c r="K602" s="18"/>
      <c r="L602" s="61"/>
      <c r="M602" s="61"/>
      <c r="N602"/>
    </row>
    <row r="603" spans="1:14" x14ac:dyDescent="0.3">
      <c r="A603" s="23">
        <v>46171</v>
      </c>
      <c r="B603" s="17" t="s">
        <v>60</v>
      </c>
      <c r="C603" s="14" t="s">
        <v>45</v>
      </c>
      <c r="D603" s="18">
        <v>1</v>
      </c>
      <c r="E603" s="61">
        <v>8</v>
      </c>
      <c r="F603" s="18"/>
      <c r="G603" s="18"/>
      <c r="H603" s="18"/>
      <c r="I603" s="18"/>
      <c r="J603" s="18"/>
      <c r="K603" s="18"/>
      <c r="L603" s="61"/>
      <c r="M603" s="61"/>
      <c r="N603"/>
    </row>
    <row r="604" spans="1:14" x14ac:dyDescent="0.3">
      <c r="A604" s="23">
        <v>46172</v>
      </c>
      <c r="B604" s="17" t="s">
        <v>63</v>
      </c>
      <c r="C604" s="14" t="s">
        <v>44</v>
      </c>
      <c r="D604" s="18"/>
      <c r="E604" s="61"/>
      <c r="F604" s="18"/>
      <c r="G604" s="18"/>
      <c r="H604" s="18"/>
      <c r="I604" s="18"/>
      <c r="J604" s="18">
        <v>1</v>
      </c>
      <c r="K604" s="18"/>
      <c r="L604" s="61"/>
      <c r="M604" s="61"/>
      <c r="N604"/>
    </row>
    <row r="605" spans="1:14" x14ac:dyDescent="0.3">
      <c r="A605" s="23">
        <v>46172</v>
      </c>
      <c r="B605" s="17" t="s">
        <v>64</v>
      </c>
      <c r="C605" s="14" t="s">
        <v>44</v>
      </c>
      <c r="D605" s="18"/>
      <c r="E605" s="61"/>
      <c r="F605" s="18"/>
      <c r="G605" s="18"/>
      <c r="H605" s="18"/>
      <c r="I605" s="18"/>
      <c r="J605" s="18"/>
      <c r="K605" s="18"/>
      <c r="L605" s="61"/>
      <c r="M605" s="61"/>
      <c r="N605"/>
    </row>
    <row r="606" spans="1:14" x14ac:dyDescent="0.3">
      <c r="A606" s="23">
        <v>46172</v>
      </c>
      <c r="B606" s="17" t="s">
        <v>62</v>
      </c>
      <c r="C606" s="14" t="s">
        <v>45</v>
      </c>
      <c r="D606" s="18"/>
      <c r="E606" s="61"/>
      <c r="F606" s="18"/>
      <c r="G606" s="18"/>
      <c r="H606" s="18"/>
      <c r="I606" s="18"/>
      <c r="J606" s="18"/>
      <c r="K606" s="18"/>
      <c r="L606" s="61"/>
      <c r="M606" s="61"/>
      <c r="N606"/>
    </row>
    <row r="607" spans="1:14" x14ac:dyDescent="0.3">
      <c r="A607" s="23">
        <v>46172</v>
      </c>
      <c r="B607" s="17" t="s">
        <v>60</v>
      </c>
      <c r="C607" s="14" t="s">
        <v>45</v>
      </c>
      <c r="D607" s="18"/>
      <c r="E607" s="61"/>
      <c r="F607" s="18"/>
      <c r="G607" s="18"/>
      <c r="H607" s="18"/>
      <c r="I607" s="18"/>
      <c r="J607" s="18"/>
      <c r="K607" s="18"/>
      <c r="L607" s="61"/>
      <c r="M607" s="61"/>
      <c r="N607"/>
    </row>
    <row r="608" spans="1:14" x14ac:dyDescent="0.3">
      <c r="A608" s="23">
        <v>46173</v>
      </c>
      <c r="B608" s="17" t="s">
        <v>63</v>
      </c>
      <c r="C608" s="14" t="s">
        <v>44</v>
      </c>
      <c r="D608" s="18"/>
      <c r="E608" s="61"/>
      <c r="F608" s="18"/>
      <c r="G608" s="18"/>
      <c r="H608" s="18"/>
      <c r="I608" s="18"/>
      <c r="J608" s="18">
        <v>1</v>
      </c>
      <c r="K608" s="18"/>
      <c r="L608" s="61"/>
      <c r="M608" s="61"/>
      <c r="N608"/>
    </row>
    <row r="609" spans="1:14" x14ac:dyDescent="0.3">
      <c r="A609" s="23">
        <v>46173</v>
      </c>
      <c r="B609" s="17" t="s">
        <v>64</v>
      </c>
      <c r="C609" s="14" t="s">
        <v>44</v>
      </c>
      <c r="D609" s="18"/>
      <c r="E609" s="61"/>
      <c r="F609" s="18"/>
      <c r="G609" s="18"/>
      <c r="H609" s="18"/>
      <c r="I609" s="18"/>
      <c r="J609" s="18"/>
      <c r="K609" s="18"/>
      <c r="L609" s="61"/>
      <c r="M609" s="61"/>
      <c r="N609"/>
    </row>
    <row r="610" spans="1:14" x14ac:dyDescent="0.3">
      <c r="A610" s="23">
        <v>46173</v>
      </c>
      <c r="B610" s="17" t="s">
        <v>62</v>
      </c>
      <c r="C610" s="14" t="s">
        <v>45</v>
      </c>
      <c r="D610" s="18"/>
      <c r="E610" s="61"/>
      <c r="F610" s="18"/>
      <c r="G610" s="18"/>
      <c r="H610" s="18"/>
      <c r="I610" s="18"/>
      <c r="J610" s="18"/>
      <c r="K610" s="18"/>
      <c r="L610" s="61"/>
      <c r="M610" s="61"/>
      <c r="N610"/>
    </row>
    <row r="611" spans="1:14" x14ac:dyDescent="0.3">
      <c r="A611" s="23">
        <v>46173</v>
      </c>
      <c r="B611" s="17" t="s">
        <v>60</v>
      </c>
      <c r="C611" s="14" t="s">
        <v>45</v>
      </c>
      <c r="D611" s="18"/>
      <c r="E611" s="61"/>
      <c r="F611" s="18"/>
      <c r="G611" s="18"/>
      <c r="H611" s="18"/>
      <c r="I611" s="18"/>
      <c r="J611" s="18"/>
      <c r="K611" s="18"/>
      <c r="L611" s="61"/>
      <c r="M611" s="61"/>
      <c r="N611"/>
    </row>
    <row r="612" spans="1:14" x14ac:dyDescent="0.3">
      <c r="A612" s="23">
        <v>46174</v>
      </c>
      <c r="B612" s="17" t="s">
        <v>63</v>
      </c>
      <c r="C612" s="14" t="s">
        <v>44</v>
      </c>
      <c r="D612" s="18"/>
      <c r="E612" s="61"/>
      <c r="F612" s="18"/>
      <c r="G612" s="18"/>
      <c r="H612" s="18"/>
      <c r="I612" s="18"/>
      <c r="J612" s="18">
        <v>1</v>
      </c>
      <c r="K612" s="18"/>
      <c r="L612" s="61"/>
      <c r="M612" s="61"/>
      <c r="N612"/>
    </row>
    <row r="613" spans="1:14" x14ac:dyDescent="0.3">
      <c r="A613" s="23">
        <v>46174</v>
      </c>
      <c r="B613" s="17" t="s">
        <v>64</v>
      </c>
      <c r="C613" s="14" t="s">
        <v>44</v>
      </c>
      <c r="D613" s="18">
        <v>1</v>
      </c>
      <c r="E613" s="61">
        <v>8</v>
      </c>
      <c r="F613" s="18"/>
      <c r="G613" s="18"/>
      <c r="H613" s="18"/>
      <c r="I613" s="18"/>
      <c r="J613" s="18"/>
      <c r="K613" s="18"/>
      <c r="L613" s="61"/>
      <c r="M613" s="61"/>
      <c r="N613"/>
    </row>
    <row r="614" spans="1:14" x14ac:dyDescent="0.3">
      <c r="A614" s="23">
        <v>46174</v>
      </c>
      <c r="B614" s="17" t="s">
        <v>62</v>
      </c>
      <c r="C614" s="14" t="s">
        <v>45</v>
      </c>
      <c r="D614" s="18">
        <v>1</v>
      </c>
      <c r="E614" s="61">
        <v>8</v>
      </c>
      <c r="F614" s="18"/>
      <c r="G614" s="18"/>
      <c r="H614" s="18"/>
      <c r="I614" s="18"/>
      <c r="J614" s="18"/>
      <c r="K614" s="18"/>
      <c r="L614" s="61"/>
      <c r="M614" s="61"/>
      <c r="N614"/>
    </row>
    <row r="615" spans="1:14" x14ac:dyDescent="0.3">
      <c r="A615" s="23">
        <v>46174</v>
      </c>
      <c r="B615" s="17" t="s">
        <v>60</v>
      </c>
      <c r="C615" s="14" t="s">
        <v>45</v>
      </c>
      <c r="D615" s="18">
        <v>1</v>
      </c>
      <c r="E615" s="61">
        <v>8</v>
      </c>
      <c r="F615" s="18"/>
      <c r="G615" s="18"/>
      <c r="H615" s="18"/>
      <c r="I615" s="18"/>
      <c r="J615" s="18"/>
      <c r="K615" s="18"/>
      <c r="L615" s="61"/>
      <c r="M615" s="61"/>
      <c r="N615"/>
    </row>
    <row r="616" spans="1:14" x14ac:dyDescent="0.3">
      <c r="A616" s="23">
        <v>46175</v>
      </c>
      <c r="B616" s="17" t="s">
        <v>63</v>
      </c>
      <c r="C616" s="14" t="s">
        <v>44</v>
      </c>
      <c r="D616" s="18"/>
      <c r="E616" s="61"/>
      <c r="F616" s="18"/>
      <c r="G616" s="18"/>
      <c r="H616" s="18"/>
      <c r="I616" s="18"/>
      <c r="J616" s="18">
        <v>1</v>
      </c>
      <c r="K616" s="18"/>
      <c r="L616" s="61"/>
      <c r="M616" s="61"/>
      <c r="N616"/>
    </row>
    <row r="617" spans="1:14" x14ac:dyDescent="0.3">
      <c r="A617" s="23">
        <v>46175</v>
      </c>
      <c r="B617" s="17" t="s">
        <v>64</v>
      </c>
      <c r="C617" s="14" t="s">
        <v>44</v>
      </c>
      <c r="D617" s="18">
        <v>1</v>
      </c>
      <c r="E617" s="61">
        <v>8</v>
      </c>
      <c r="F617" s="18"/>
      <c r="G617" s="18"/>
      <c r="H617" s="18"/>
      <c r="I617" s="18"/>
      <c r="J617" s="18"/>
      <c r="K617" s="18"/>
      <c r="L617" s="61"/>
      <c r="M617" s="61"/>
      <c r="N617"/>
    </row>
    <row r="618" spans="1:14" x14ac:dyDescent="0.3">
      <c r="A618" s="23">
        <v>46175</v>
      </c>
      <c r="B618" s="17" t="s">
        <v>62</v>
      </c>
      <c r="C618" s="14" t="s">
        <v>45</v>
      </c>
      <c r="D618" s="18">
        <v>1</v>
      </c>
      <c r="E618" s="61">
        <v>8</v>
      </c>
      <c r="F618" s="18"/>
      <c r="G618" s="18"/>
      <c r="H618" s="18"/>
      <c r="I618" s="18"/>
      <c r="J618" s="18"/>
      <c r="K618" s="18"/>
      <c r="L618" s="61"/>
      <c r="M618" s="61"/>
      <c r="N618"/>
    </row>
    <row r="619" spans="1:14" x14ac:dyDescent="0.3">
      <c r="A619" s="23">
        <v>46175</v>
      </c>
      <c r="B619" s="17" t="s">
        <v>60</v>
      </c>
      <c r="C619" s="14" t="s">
        <v>45</v>
      </c>
      <c r="D619" s="18">
        <v>1</v>
      </c>
      <c r="E619" s="61">
        <v>8</v>
      </c>
      <c r="F619" s="18"/>
      <c r="G619" s="18"/>
      <c r="H619" s="18"/>
      <c r="I619" s="18"/>
      <c r="J619" s="18"/>
      <c r="K619" s="18"/>
      <c r="L619" s="61"/>
      <c r="M619" s="61"/>
      <c r="N619"/>
    </row>
    <row r="620" spans="1:14" x14ac:dyDescent="0.3">
      <c r="A620" s="23">
        <v>46176</v>
      </c>
      <c r="B620" s="17" t="s">
        <v>63</v>
      </c>
      <c r="C620" s="14" t="s">
        <v>44</v>
      </c>
      <c r="D620" s="18"/>
      <c r="E620" s="61"/>
      <c r="F620" s="18"/>
      <c r="G620" s="18"/>
      <c r="H620" s="18"/>
      <c r="I620" s="18"/>
      <c r="J620" s="18">
        <v>1</v>
      </c>
      <c r="K620" s="18"/>
      <c r="L620" s="61"/>
      <c r="M620" s="61"/>
      <c r="N620"/>
    </row>
    <row r="621" spans="1:14" x14ac:dyDescent="0.3">
      <c r="A621" s="23">
        <v>46176</v>
      </c>
      <c r="B621" s="17" t="s">
        <v>64</v>
      </c>
      <c r="C621" s="14" t="s">
        <v>44</v>
      </c>
      <c r="D621" s="18">
        <v>1</v>
      </c>
      <c r="E621" s="61">
        <v>8</v>
      </c>
      <c r="F621" s="18"/>
      <c r="G621" s="18"/>
      <c r="H621" s="18"/>
      <c r="I621" s="18"/>
      <c r="J621" s="18"/>
      <c r="K621" s="18"/>
      <c r="L621" s="61"/>
      <c r="M621" s="61"/>
      <c r="N621"/>
    </row>
    <row r="622" spans="1:14" x14ac:dyDescent="0.3">
      <c r="A622" s="23">
        <v>46176</v>
      </c>
      <c r="B622" s="17" t="s">
        <v>62</v>
      </c>
      <c r="C622" s="14" t="s">
        <v>45</v>
      </c>
      <c r="D622" s="18">
        <v>1</v>
      </c>
      <c r="E622" s="61">
        <v>8</v>
      </c>
      <c r="F622" s="18"/>
      <c r="G622" s="18"/>
      <c r="H622" s="18"/>
      <c r="I622" s="18"/>
      <c r="J622" s="18"/>
      <c r="K622" s="18"/>
      <c r="L622" s="61"/>
      <c r="M622" s="61"/>
      <c r="N622"/>
    </row>
    <row r="623" spans="1:14" x14ac:dyDescent="0.3">
      <c r="A623" s="23">
        <v>46176</v>
      </c>
      <c r="B623" s="17" t="s">
        <v>60</v>
      </c>
      <c r="C623" s="14" t="s">
        <v>45</v>
      </c>
      <c r="D623" s="18">
        <v>1</v>
      </c>
      <c r="E623" s="61">
        <v>8</v>
      </c>
      <c r="F623" s="18"/>
      <c r="G623" s="18"/>
      <c r="H623" s="18"/>
      <c r="I623" s="18"/>
      <c r="J623" s="18"/>
      <c r="K623" s="18"/>
      <c r="L623" s="61"/>
      <c r="M623" s="61"/>
      <c r="N623"/>
    </row>
    <row r="624" spans="1:14" x14ac:dyDescent="0.3">
      <c r="A624" s="23">
        <v>46177</v>
      </c>
      <c r="B624" s="17" t="s">
        <v>63</v>
      </c>
      <c r="C624" s="14" t="s">
        <v>44</v>
      </c>
      <c r="D624" s="18"/>
      <c r="E624" s="61"/>
      <c r="F624" s="18"/>
      <c r="G624" s="18"/>
      <c r="H624" s="18"/>
      <c r="I624" s="18"/>
      <c r="J624" s="18">
        <v>1</v>
      </c>
      <c r="K624" s="18"/>
      <c r="L624" s="61"/>
      <c r="M624" s="61"/>
      <c r="N624"/>
    </row>
    <row r="625" spans="1:14" x14ac:dyDescent="0.3">
      <c r="A625" s="23">
        <v>46177</v>
      </c>
      <c r="B625" s="17" t="s">
        <v>64</v>
      </c>
      <c r="C625" s="14" t="s">
        <v>44</v>
      </c>
      <c r="D625" s="18">
        <v>1</v>
      </c>
      <c r="E625" s="61">
        <v>8</v>
      </c>
      <c r="F625" s="18"/>
      <c r="G625" s="18"/>
      <c r="H625" s="18"/>
      <c r="I625" s="18"/>
      <c r="J625" s="18"/>
      <c r="K625" s="18"/>
      <c r="L625" s="61"/>
      <c r="M625" s="61"/>
      <c r="N625"/>
    </row>
    <row r="626" spans="1:14" x14ac:dyDescent="0.3">
      <c r="A626" s="23">
        <v>46177</v>
      </c>
      <c r="B626" s="17" t="s">
        <v>62</v>
      </c>
      <c r="C626" s="14" t="s">
        <v>45</v>
      </c>
      <c r="D626" s="18">
        <v>1</v>
      </c>
      <c r="E626" s="61">
        <v>8</v>
      </c>
      <c r="F626" s="18"/>
      <c r="G626" s="18"/>
      <c r="H626" s="18"/>
      <c r="I626" s="18"/>
      <c r="J626" s="18"/>
      <c r="K626" s="18"/>
      <c r="L626" s="61"/>
      <c r="M626" s="61"/>
      <c r="N626"/>
    </row>
    <row r="627" spans="1:14" x14ac:dyDescent="0.3">
      <c r="A627" s="23">
        <v>46177</v>
      </c>
      <c r="B627" s="17" t="s">
        <v>60</v>
      </c>
      <c r="C627" s="14" t="s">
        <v>45</v>
      </c>
      <c r="D627" s="18">
        <v>1</v>
      </c>
      <c r="E627" s="61">
        <v>8</v>
      </c>
      <c r="F627" s="18"/>
      <c r="G627" s="18"/>
      <c r="H627" s="18"/>
      <c r="I627" s="18"/>
      <c r="J627" s="18"/>
      <c r="K627" s="18"/>
      <c r="L627" s="61"/>
      <c r="M627" s="61"/>
      <c r="N627"/>
    </row>
    <row r="628" spans="1:14" x14ac:dyDescent="0.3">
      <c r="A628" s="23">
        <v>46178</v>
      </c>
      <c r="B628" s="17" t="s">
        <v>63</v>
      </c>
      <c r="C628" s="14" t="s">
        <v>44</v>
      </c>
      <c r="D628" s="18"/>
      <c r="E628" s="61"/>
      <c r="F628" s="18"/>
      <c r="G628" s="18"/>
      <c r="H628" s="18"/>
      <c r="I628" s="18"/>
      <c r="J628" s="18">
        <v>1</v>
      </c>
      <c r="K628" s="18"/>
      <c r="L628" s="61"/>
      <c r="M628" s="61"/>
      <c r="N628"/>
    </row>
    <row r="629" spans="1:14" x14ac:dyDescent="0.3">
      <c r="A629" s="23">
        <v>46178</v>
      </c>
      <c r="B629" s="17" t="s">
        <v>64</v>
      </c>
      <c r="C629" s="14" t="s">
        <v>44</v>
      </c>
      <c r="D629" s="18">
        <v>1</v>
      </c>
      <c r="E629" s="61">
        <v>8</v>
      </c>
      <c r="F629" s="18"/>
      <c r="G629" s="18"/>
      <c r="H629" s="18"/>
      <c r="I629" s="18"/>
      <c r="J629" s="18"/>
      <c r="K629" s="18"/>
      <c r="L629" s="61"/>
      <c r="M629" s="61"/>
      <c r="N629"/>
    </row>
    <row r="630" spans="1:14" x14ac:dyDescent="0.3">
      <c r="A630" s="23">
        <v>46178</v>
      </c>
      <c r="B630" s="17" t="s">
        <v>62</v>
      </c>
      <c r="C630" s="14" t="s">
        <v>45</v>
      </c>
      <c r="D630" s="18">
        <v>1</v>
      </c>
      <c r="E630" s="61">
        <v>8</v>
      </c>
      <c r="F630" s="18"/>
      <c r="G630" s="18"/>
      <c r="H630" s="18"/>
      <c r="I630" s="18"/>
      <c r="J630" s="18"/>
      <c r="K630" s="18"/>
      <c r="L630" s="61"/>
      <c r="M630" s="61"/>
      <c r="N630"/>
    </row>
    <row r="631" spans="1:14" x14ac:dyDescent="0.3">
      <c r="A631" s="23">
        <v>46178</v>
      </c>
      <c r="B631" s="17" t="s">
        <v>60</v>
      </c>
      <c r="C631" s="14" t="s">
        <v>45</v>
      </c>
      <c r="D631" s="18">
        <v>1</v>
      </c>
      <c r="E631" s="61">
        <v>8</v>
      </c>
      <c r="F631" s="18"/>
      <c r="G631" s="18"/>
      <c r="H631" s="18"/>
      <c r="I631" s="18"/>
      <c r="J631" s="18"/>
      <c r="K631" s="18"/>
      <c r="L631" s="61"/>
      <c r="M631" s="61"/>
      <c r="N631"/>
    </row>
    <row r="632" spans="1:14" x14ac:dyDescent="0.3">
      <c r="A632" s="23">
        <v>46179</v>
      </c>
      <c r="B632" s="17" t="s">
        <v>63</v>
      </c>
      <c r="C632" s="14" t="s">
        <v>44</v>
      </c>
      <c r="D632" s="18"/>
      <c r="E632" s="61"/>
      <c r="F632" s="18"/>
      <c r="G632" s="18"/>
      <c r="H632" s="18"/>
      <c r="I632" s="18"/>
      <c r="J632" s="18">
        <v>1</v>
      </c>
      <c r="K632" s="18"/>
      <c r="L632" s="61"/>
      <c r="M632" s="61"/>
      <c r="N632"/>
    </row>
    <row r="633" spans="1:14" x14ac:dyDescent="0.3">
      <c r="A633" s="23">
        <v>46179</v>
      </c>
      <c r="B633" s="17" t="s">
        <v>64</v>
      </c>
      <c r="C633" s="14" t="s">
        <v>44</v>
      </c>
      <c r="D633" s="18"/>
      <c r="E633" s="61"/>
      <c r="F633" s="18"/>
      <c r="G633" s="18"/>
      <c r="H633" s="18"/>
      <c r="I633" s="18"/>
      <c r="J633" s="18"/>
      <c r="K633" s="18"/>
      <c r="L633" s="61"/>
      <c r="M633" s="61"/>
      <c r="N633"/>
    </row>
    <row r="634" spans="1:14" x14ac:dyDescent="0.3">
      <c r="A634" s="23">
        <v>46179</v>
      </c>
      <c r="B634" s="17" t="s">
        <v>62</v>
      </c>
      <c r="C634" s="14" t="s">
        <v>45</v>
      </c>
      <c r="D634" s="18"/>
      <c r="E634" s="61"/>
      <c r="F634" s="18"/>
      <c r="G634" s="18"/>
      <c r="H634" s="18"/>
      <c r="I634" s="18"/>
      <c r="J634" s="18"/>
      <c r="K634" s="18"/>
      <c r="L634" s="61"/>
      <c r="M634" s="61"/>
      <c r="N634"/>
    </row>
    <row r="635" spans="1:14" x14ac:dyDescent="0.3">
      <c r="A635" s="23">
        <v>46179</v>
      </c>
      <c r="B635" s="17" t="s">
        <v>60</v>
      </c>
      <c r="C635" s="14" t="s">
        <v>45</v>
      </c>
      <c r="D635" s="18"/>
      <c r="E635" s="61"/>
      <c r="F635" s="18"/>
      <c r="G635" s="18"/>
      <c r="H635" s="18"/>
      <c r="I635" s="18"/>
      <c r="J635" s="18"/>
      <c r="K635" s="18"/>
      <c r="L635" s="61"/>
      <c r="M635" s="61"/>
      <c r="N635"/>
    </row>
    <row r="636" spans="1:14" x14ac:dyDescent="0.3">
      <c r="A636" s="23">
        <v>46180</v>
      </c>
      <c r="B636" s="17" t="s">
        <v>63</v>
      </c>
      <c r="C636" s="14" t="s">
        <v>44</v>
      </c>
      <c r="D636" s="18"/>
      <c r="E636" s="61"/>
      <c r="F636" s="18"/>
      <c r="G636" s="18"/>
      <c r="H636" s="18"/>
      <c r="I636" s="18"/>
      <c r="J636" s="18">
        <v>1</v>
      </c>
      <c r="K636" s="18"/>
      <c r="L636" s="61"/>
      <c r="M636" s="61"/>
      <c r="N636"/>
    </row>
    <row r="637" spans="1:14" x14ac:dyDescent="0.3">
      <c r="A637" s="23">
        <v>46180</v>
      </c>
      <c r="B637" s="17" t="s">
        <v>64</v>
      </c>
      <c r="C637" s="14" t="s">
        <v>44</v>
      </c>
      <c r="D637" s="18"/>
      <c r="E637" s="61"/>
      <c r="F637" s="18"/>
      <c r="G637" s="18"/>
      <c r="H637" s="18"/>
      <c r="I637" s="18"/>
      <c r="J637" s="18"/>
      <c r="K637" s="18"/>
      <c r="L637" s="61"/>
      <c r="M637" s="61"/>
      <c r="N637"/>
    </row>
    <row r="638" spans="1:14" x14ac:dyDescent="0.3">
      <c r="A638" s="23">
        <v>46180</v>
      </c>
      <c r="B638" s="17" t="s">
        <v>62</v>
      </c>
      <c r="C638" s="14" t="s">
        <v>45</v>
      </c>
      <c r="D638" s="18"/>
      <c r="E638" s="61"/>
      <c r="F638" s="18"/>
      <c r="G638" s="18"/>
      <c r="H638" s="18"/>
      <c r="I638" s="18"/>
      <c r="J638" s="18"/>
      <c r="K638" s="18"/>
      <c r="L638" s="61"/>
      <c r="M638" s="61"/>
      <c r="N638"/>
    </row>
    <row r="639" spans="1:14" x14ac:dyDescent="0.3">
      <c r="A639" s="23">
        <v>46180</v>
      </c>
      <c r="B639" s="17" t="s">
        <v>60</v>
      </c>
      <c r="C639" s="14" t="s">
        <v>45</v>
      </c>
      <c r="D639" s="18"/>
      <c r="E639" s="61"/>
      <c r="F639" s="18"/>
      <c r="G639" s="18"/>
      <c r="H639" s="18"/>
      <c r="I639" s="18"/>
      <c r="J639" s="18"/>
      <c r="K639" s="18"/>
      <c r="L639" s="61"/>
      <c r="M639" s="61"/>
      <c r="N639"/>
    </row>
    <row r="640" spans="1:14" x14ac:dyDescent="0.3">
      <c r="A640" s="23">
        <v>46181</v>
      </c>
      <c r="B640" s="17" t="s">
        <v>63</v>
      </c>
      <c r="C640" s="14" t="s">
        <v>44</v>
      </c>
      <c r="D640" s="18"/>
      <c r="E640" s="61"/>
      <c r="F640" s="18"/>
      <c r="G640" s="18"/>
      <c r="H640" s="18"/>
      <c r="I640" s="18"/>
      <c r="J640" s="18">
        <v>1</v>
      </c>
      <c r="K640" s="18"/>
      <c r="L640" s="61"/>
      <c r="M640" s="61"/>
      <c r="N640"/>
    </row>
    <row r="641" spans="1:14" x14ac:dyDescent="0.3">
      <c r="A641" s="23">
        <v>46181</v>
      </c>
      <c r="B641" s="17" t="s">
        <v>64</v>
      </c>
      <c r="C641" s="14" t="s">
        <v>44</v>
      </c>
      <c r="D641" s="18">
        <v>1</v>
      </c>
      <c r="E641" s="61">
        <v>8</v>
      </c>
      <c r="F641" s="18"/>
      <c r="G641" s="18"/>
      <c r="H641" s="18"/>
      <c r="I641" s="18"/>
      <c r="J641" s="18"/>
      <c r="K641" s="18"/>
      <c r="L641" s="61"/>
      <c r="M641" s="61"/>
      <c r="N641"/>
    </row>
    <row r="642" spans="1:14" x14ac:dyDescent="0.3">
      <c r="A642" s="23">
        <v>46181</v>
      </c>
      <c r="B642" s="17" t="s">
        <v>62</v>
      </c>
      <c r="C642" s="14" t="s">
        <v>45</v>
      </c>
      <c r="D642" s="18">
        <v>1</v>
      </c>
      <c r="E642" s="61">
        <v>8</v>
      </c>
      <c r="F642" s="18"/>
      <c r="G642" s="18"/>
      <c r="H642" s="18"/>
      <c r="I642" s="18"/>
      <c r="J642" s="18"/>
      <c r="K642" s="18"/>
      <c r="L642" s="61"/>
      <c r="M642" s="61"/>
      <c r="N642"/>
    </row>
    <row r="643" spans="1:14" x14ac:dyDescent="0.3">
      <c r="A643" s="23">
        <v>46181</v>
      </c>
      <c r="B643" s="17" t="s">
        <v>60</v>
      </c>
      <c r="C643" s="14" t="s">
        <v>45</v>
      </c>
      <c r="D643" s="18">
        <v>1</v>
      </c>
      <c r="E643" s="61">
        <v>8</v>
      </c>
      <c r="F643" s="18"/>
      <c r="G643" s="18"/>
      <c r="H643" s="18"/>
      <c r="I643" s="18"/>
      <c r="J643" s="18"/>
      <c r="K643" s="18"/>
      <c r="L643" s="61"/>
      <c r="M643" s="61"/>
      <c r="N643"/>
    </row>
    <row r="644" spans="1:14" x14ac:dyDescent="0.3">
      <c r="A644" s="23">
        <v>46182</v>
      </c>
      <c r="B644" s="17" t="s">
        <v>63</v>
      </c>
      <c r="C644" s="14" t="s">
        <v>44</v>
      </c>
      <c r="D644" s="18">
        <v>1</v>
      </c>
      <c r="E644" s="61">
        <v>8</v>
      </c>
      <c r="F644" s="18"/>
      <c r="G644" s="18"/>
      <c r="H644" s="18"/>
      <c r="I644" s="18"/>
      <c r="J644" s="18"/>
      <c r="K644" s="18"/>
      <c r="L644" s="61"/>
      <c r="M644" s="61"/>
      <c r="N644"/>
    </row>
    <row r="645" spans="1:14" x14ac:dyDescent="0.3">
      <c r="A645" s="23">
        <v>46182</v>
      </c>
      <c r="B645" s="17" t="s">
        <v>64</v>
      </c>
      <c r="C645" s="14" t="s">
        <v>44</v>
      </c>
      <c r="D645" s="18">
        <v>1</v>
      </c>
      <c r="E645" s="61">
        <v>8</v>
      </c>
      <c r="F645" s="18"/>
      <c r="G645" s="18"/>
      <c r="H645" s="18"/>
      <c r="I645" s="18"/>
      <c r="J645" s="18"/>
      <c r="K645" s="18"/>
      <c r="L645" s="61"/>
      <c r="M645" s="61"/>
      <c r="N645"/>
    </row>
    <row r="646" spans="1:14" x14ac:dyDescent="0.3">
      <c r="A646" s="23">
        <v>46182</v>
      </c>
      <c r="B646" s="17" t="s">
        <v>62</v>
      </c>
      <c r="C646" s="14" t="s">
        <v>45</v>
      </c>
      <c r="D646" s="18">
        <v>1</v>
      </c>
      <c r="E646" s="61">
        <v>8</v>
      </c>
      <c r="F646" s="18"/>
      <c r="G646" s="18"/>
      <c r="H646" s="18"/>
      <c r="I646" s="18"/>
      <c r="J646" s="18"/>
      <c r="K646" s="18"/>
      <c r="L646" s="61"/>
      <c r="M646" s="61"/>
      <c r="N646"/>
    </row>
    <row r="647" spans="1:14" x14ac:dyDescent="0.3">
      <c r="A647" s="23">
        <v>46182</v>
      </c>
      <c r="B647" s="17" t="s">
        <v>60</v>
      </c>
      <c r="C647" s="14" t="s">
        <v>45</v>
      </c>
      <c r="D647" s="18">
        <v>1</v>
      </c>
      <c r="E647" s="61">
        <v>8</v>
      </c>
      <c r="F647" s="18"/>
      <c r="G647" s="18"/>
      <c r="H647" s="18"/>
      <c r="I647" s="18"/>
      <c r="J647" s="18"/>
      <c r="K647" s="18"/>
      <c r="L647" s="61"/>
      <c r="M647" s="61"/>
      <c r="N647"/>
    </row>
    <row r="648" spans="1:14" x14ac:dyDescent="0.3">
      <c r="A648" s="23">
        <v>46183</v>
      </c>
      <c r="B648" s="17" t="s">
        <v>63</v>
      </c>
      <c r="C648" s="14" t="s">
        <v>44</v>
      </c>
      <c r="D648" s="18">
        <v>1</v>
      </c>
      <c r="E648" s="61">
        <v>8</v>
      </c>
      <c r="F648" s="18"/>
      <c r="G648" s="18"/>
      <c r="H648" s="18"/>
      <c r="I648" s="18"/>
      <c r="J648" s="18"/>
      <c r="K648" s="18"/>
      <c r="L648" s="61"/>
      <c r="M648" s="61"/>
      <c r="N648"/>
    </row>
    <row r="649" spans="1:14" x14ac:dyDescent="0.3">
      <c r="A649" s="23">
        <v>46183</v>
      </c>
      <c r="B649" s="17" t="s">
        <v>64</v>
      </c>
      <c r="C649" s="14" t="s">
        <v>44</v>
      </c>
      <c r="D649" s="18">
        <v>1</v>
      </c>
      <c r="E649" s="61">
        <v>8</v>
      </c>
      <c r="F649" s="18"/>
      <c r="G649" s="18"/>
      <c r="H649" s="18"/>
      <c r="I649" s="18"/>
      <c r="J649" s="18"/>
      <c r="K649" s="18"/>
      <c r="L649" s="61"/>
      <c r="M649" s="61"/>
      <c r="N649"/>
    </row>
    <row r="650" spans="1:14" x14ac:dyDescent="0.3">
      <c r="A650" s="23">
        <v>46183</v>
      </c>
      <c r="B650" s="17" t="s">
        <v>62</v>
      </c>
      <c r="C650" s="14" t="s">
        <v>45</v>
      </c>
      <c r="D650" s="18">
        <v>1</v>
      </c>
      <c r="E650" s="61">
        <v>8</v>
      </c>
      <c r="F650" s="18"/>
      <c r="G650" s="18"/>
      <c r="H650" s="18"/>
      <c r="I650" s="18"/>
      <c r="J650" s="18"/>
      <c r="K650" s="18"/>
      <c r="L650" s="61"/>
      <c r="M650" s="61"/>
      <c r="N650"/>
    </row>
    <row r="651" spans="1:14" x14ac:dyDescent="0.3">
      <c r="A651" s="23">
        <v>46183</v>
      </c>
      <c r="B651" s="17" t="s">
        <v>60</v>
      </c>
      <c r="C651" s="14" t="s">
        <v>45</v>
      </c>
      <c r="D651" s="18">
        <v>1</v>
      </c>
      <c r="E651" s="61">
        <v>8</v>
      </c>
      <c r="F651" s="18"/>
      <c r="G651" s="18"/>
      <c r="H651" s="18"/>
      <c r="I651" s="18"/>
      <c r="J651" s="18"/>
      <c r="K651" s="18"/>
      <c r="L651" s="61"/>
      <c r="M651" s="61"/>
      <c r="N651"/>
    </row>
    <row r="652" spans="1:14" x14ac:dyDescent="0.3">
      <c r="A652" s="23">
        <v>46184</v>
      </c>
      <c r="B652" s="17" t="s">
        <v>63</v>
      </c>
      <c r="C652" s="14" t="s">
        <v>44</v>
      </c>
      <c r="D652" s="18">
        <v>1</v>
      </c>
      <c r="E652" s="61">
        <v>8</v>
      </c>
      <c r="F652" s="18"/>
      <c r="G652" s="18"/>
      <c r="H652" s="18"/>
      <c r="I652" s="18"/>
      <c r="J652" s="18"/>
      <c r="K652" s="18"/>
      <c r="L652" s="61"/>
      <c r="M652" s="61"/>
      <c r="N652"/>
    </row>
    <row r="653" spans="1:14" x14ac:dyDescent="0.3">
      <c r="A653" s="23">
        <v>46184</v>
      </c>
      <c r="B653" s="17" t="s">
        <v>64</v>
      </c>
      <c r="C653" s="14" t="s">
        <v>44</v>
      </c>
      <c r="D653" s="18">
        <v>1</v>
      </c>
      <c r="E653" s="61">
        <v>8</v>
      </c>
      <c r="F653" s="18"/>
      <c r="G653" s="18"/>
      <c r="H653" s="18"/>
      <c r="I653" s="18"/>
      <c r="J653" s="18"/>
      <c r="K653" s="18"/>
      <c r="L653" s="61"/>
      <c r="M653" s="61"/>
      <c r="N653"/>
    </row>
    <row r="654" spans="1:14" x14ac:dyDescent="0.3">
      <c r="A654" s="23">
        <v>46184</v>
      </c>
      <c r="B654" s="17" t="s">
        <v>62</v>
      </c>
      <c r="C654" s="14" t="s">
        <v>45</v>
      </c>
      <c r="D654" s="18">
        <v>1</v>
      </c>
      <c r="E654" s="61">
        <v>8</v>
      </c>
      <c r="F654" s="18"/>
      <c r="G654" s="18"/>
      <c r="H654" s="18"/>
      <c r="I654" s="18"/>
      <c r="J654" s="18"/>
      <c r="K654" s="18"/>
      <c r="L654" s="61"/>
      <c r="M654" s="61"/>
      <c r="N654"/>
    </row>
    <row r="655" spans="1:14" x14ac:dyDescent="0.3">
      <c r="A655" s="23">
        <v>46184</v>
      </c>
      <c r="B655" s="17" t="s">
        <v>60</v>
      </c>
      <c r="C655" s="14" t="s">
        <v>45</v>
      </c>
      <c r="D655" s="18">
        <v>1</v>
      </c>
      <c r="E655" s="61">
        <v>8</v>
      </c>
      <c r="F655" s="18"/>
      <c r="G655" s="18"/>
      <c r="H655" s="18"/>
      <c r="I655" s="18"/>
      <c r="J655" s="18"/>
      <c r="K655" s="18"/>
      <c r="L655" s="61"/>
      <c r="M655" s="61"/>
      <c r="N655"/>
    </row>
    <row r="656" spans="1:14" x14ac:dyDescent="0.3">
      <c r="A656" s="23">
        <v>46185</v>
      </c>
      <c r="B656" s="17" t="s">
        <v>63</v>
      </c>
      <c r="C656" s="14" t="s">
        <v>44</v>
      </c>
      <c r="D656" s="18"/>
      <c r="E656" s="61"/>
      <c r="F656" s="18"/>
      <c r="G656" s="18"/>
      <c r="H656" s="18"/>
      <c r="I656" s="18"/>
      <c r="J656" s="18"/>
      <c r="K656" s="18"/>
      <c r="L656" s="61"/>
      <c r="M656" s="61"/>
      <c r="N656"/>
    </row>
    <row r="657" spans="1:14" x14ac:dyDescent="0.3">
      <c r="A657" s="23">
        <v>46185</v>
      </c>
      <c r="B657" s="17" t="s">
        <v>64</v>
      </c>
      <c r="C657" s="14" t="s">
        <v>44</v>
      </c>
      <c r="D657" s="18"/>
      <c r="E657" s="61"/>
      <c r="F657" s="18"/>
      <c r="G657" s="18"/>
      <c r="H657" s="18"/>
      <c r="I657" s="18"/>
      <c r="J657" s="18"/>
      <c r="K657" s="18"/>
      <c r="L657" s="61"/>
      <c r="M657" s="61"/>
      <c r="N657"/>
    </row>
    <row r="658" spans="1:14" x14ac:dyDescent="0.3">
      <c r="A658" s="23">
        <v>46185</v>
      </c>
      <c r="B658" s="17" t="s">
        <v>62</v>
      </c>
      <c r="C658" s="14" t="s">
        <v>45</v>
      </c>
      <c r="D658" s="18"/>
      <c r="E658" s="61"/>
      <c r="F658" s="18"/>
      <c r="G658" s="18"/>
      <c r="H658" s="18"/>
      <c r="I658" s="18"/>
      <c r="J658" s="18"/>
      <c r="K658" s="18"/>
      <c r="L658" s="61"/>
      <c r="M658" s="61"/>
      <c r="N658"/>
    </row>
    <row r="659" spans="1:14" x14ac:dyDescent="0.3">
      <c r="A659" s="23">
        <v>46185</v>
      </c>
      <c r="B659" s="17" t="s">
        <v>60</v>
      </c>
      <c r="C659" s="14" t="s">
        <v>45</v>
      </c>
      <c r="D659" s="18"/>
      <c r="E659" s="61"/>
      <c r="F659" s="18"/>
      <c r="G659" s="18"/>
      <c r="H659" s="18"/>
      <c r="I659" s="18"/>
      <c r="J659" s="18"/>
      <c r="K659" s="18"/>
      <c r="L659" s="61"/>
      <c r="M659" s="61"/>
      <c r="N659"/>
    </row>
    <row r="660" spans="1:14" x14ac:dyDescent="0.3">
      <c r="A660" s="23">
        <v>46186</v>
      </c>
      <c r="B660" s="17" t="s">
        <v>63</v>
      </c>
      <c r="C660" s="14" t="s">
        <v>44</v>
      </c>
      <c r="D660" s="18"/>
      <c r="E660" s="61"/>
      <c r="F660" s="18"/>
      <c r="G660" s="18"/>
      <c r="H660" s="18"/>
      <c r="I660" s="18"/>
      <c r="J660" s="18"/>
      <c r="K660" s="18"/>
      <c r="L660" s="61"/>
      <c r="M660" s="61"/>
      <c r="N660"/>
    </row>
    <row r="661" spans="1:14" x14ac:dyDescent="0.3">
      <c r="A661" s="23">
        <v>46186</v>
      </c>
      <c r="B661" s="17" t="s">
        <v>64</v>
      </c>
      <c r="C661" s="14" t="s">
        <v>44</v>
      </c>
      <c r="D661" s="18"/>
      <c r="E661" s="61"/>
      <c r="F661" s="18"/>
      <c r="G661" s="18"/>
      <c r="H661" s="18"/>
      <c r="I661" s="18"/>
      <c r="J661" s="18"/>
      <c r="K661" s="18"/>
      <c r="L661" s="61"/>
      <c r="M661" s="61"/>
      <c r="N661"/>
    </row>
    <row r="662" spans="1:14" x14ac:dyDescent="0.3">
      <c r="A662" s="23">
        <v>46186</v>
      </c>
      <c r="B662" s="17" t="s">
        <v>62</v>
      </c>
      <c r="C662" s="14" t="s">
        <v>45</v>
      </c>
      <c r="D662" s="18"/>
      <c r="E662" s="61"/>
      <c r="F662" s="18"/>
      <c r="G662" s="18"/>
      <c r="H662" s="18"/>
      <c r="I662" s="18"/>
      <c r="J662" s="18"/>
      <c r="K662" s="18"/>
      <c r="L662" s="61"/>
      <c r="M662" s="61"/>
      <c r="N662"/>
    </row>
    <row r="663" spans="1:14" x14ac:dyDescent="0.3">
      <c r="A663" s="23">
        <v>46186</v>
      </c>
      <c r="B663" s="17" t="s">
        <v>60</v>
      </c>
      <c r="C663" s="14" t="s">
        <v>45</v>
      </c>
      <c r="D663" s="18"/>
      <c r="E663" s="61"/>
      <c r="F663" s="18"/>
      <c r="G663" s="18"/>
      <c r="H663" s="18"/>
      <c r="I663" s="18"/>
      <c r="J663" s="18"/>
      <c r="K663" s="18"/>
      <c r="L663" s="61"/>
      <c r="M663" s="61"/>
      <c r="N663"/>
    </row>
    <row r="664" spans="1:14" x14ac:dyDescent="0.3">
      <c r="A664" s="23">
        <v>46187</v>
      </c>
      <c r="B664" s="17" t="s">
        <v>63</v>
      </c>
      <c r="C664" s="14" t="s">
        <v>44</v>
      </c>
      <c r="D664" s="18"/>
      <c r="E664" s="61"/>
      <c r="F664" s="18"/>
      <c r="G664" s="18"/>
      <c r="H664" s="18"/>
      <c r="I664" s="18"/>
      <c r="J664" s="18"/>
      <c r="K664" s="18"/>
      <c r="L664" s="61"/>
      <c r="M664" s="61"/>
      <c r="N664"/>
    </row>
    <row r="665" spans="1:14" x14ac:dyDescent="0.3">
      <c r="A665" s="23">
        <v>46187</v>
      </c>
      <c r="B665" s="17" t="s">
        <v>64</v>
      </c>
      <c r="C665" s="14" t="s">
        <v>44</v>
      </c>
      <c r="D665" s="18"/>
      <c r="E665" s="61"/>
      <c r="F665" s="18"/>
      <c r="G665" s="18"/>
      <c r="H665" s="18"/>
      <c r="I665" s="18"/>
      <c r="J665" s="18"/>
      <c r="K665" s="18"/>
      <c r="L665" s="61"/>
      <c r="M665" s="61"/>
      <c r="N665"/>
    </row>
    <row r="666" spans="1:14" x14ac:dyDescent="0.3">
      <c r="A666" s="23">
        <v>46187</v>
      </c>
      <c r="B666" s="17" t="s">
        <v>62</v>
      </c>
      <c r="C666" s="14" t="s">
        <v>45</v>
      </c>
      <c r="D666" s="18"/>
      <c r="E666" s="61"/>
      <c r="F666" s="18"/>
      <c r="G666" s="18"/>
      <c r="H666" s="18"/>
      <c r="I666" s="18"/>
      <c r="J666" s="18"/>
      <c r="K666" s="18"/>
      <c r="L666" s="61"/>
      <c r="M666" s="61"/>
      <c r="N666"/>
    </row>
    <row r="667" spans="1:14" x14ac:dyDescent="0.3">
      <c r="A667" s="23">
        <v>46187</v>
      </c>
      <c r="B667" s="17" t="s">
        <v>60</v>
      </c>
      <c r="C667" s="14" t="s">
        <v>45</v>
      </c>
      <c r="D667" s="18"/>
      <c r="E667" s="61"/>
      <c r="F667" s="18"/>
      <c r="G667" s="18"/>
      <c r="H667" s="18"/>
      <c r="I667" s="18"/>
      <c r="J667" s="18"/>
      <c r="K667" s="18"/>
      <c r="L667" s="61"/>
      <c r="M667" s="61"/>
      <c r="N667"/>
    </row>
    <row r="668" spans="1:14" x14ac:dyDescent="0.3">
      <c r="A668" s="23">
        <v>46188</v>
      </c>
      <c r="B668" s="17" t="s">
        <v>63</v>
      </c>
      <c r="C668" s="14" t="s">
        <v>44</v>
      </c>
      <c r="D668" s="18">
        <v>1</v>
      </c>
      <c r="E668" s="61">
        <v>8</v>
      </c>
      <c r="F668" s="18"/>
      <c r="G668" s="18"/>
      <c r="H668" s="18"/>
      <c r="I668" s="18"/>
      <c r="J668" s="18"/>
      <c r="K668" s="18"/>
      <c r="L668" s="61"/>
      <c r="M668" s="61"/>
      <c r="N668"/>
    </row>
    <row r="669" spans="1:14" x14ac:dyDescent="0.3">
      <c r="A669" s="23">
        <v>46188</v>
      </c>
      <c r="B669" s="17" t="s">
        <v>64</v>
      </c>
      <c r="C669" s="14" t="s">
        <v>44</v>
      </c>
      <c r="D669" s="18">
        <v>1</v>
      </c>
      <c r="E669" s="61">
        <v>8</v>
      </c>
      <c r="F669" s="18"/>
      <c r="G669" s="18"/>
      <c r="H669" s="18"/>
      <c r="I669" s="18"/>
      <c r="J669" s="18"/>
      <c r="K669" s="18"/>
      <c r="L669" s="61"/>
      <c r="M669" s="61"/>
      <c r="N669"/>
    </row>
    <row r="670" spans="1:14" x14ac:dyDescent="0.3">
      <c r="A670" s="23">
        <v>46188</v>
      </c>
      <c r="B670" s="17" t="s">
        <v>62</v>
      </c>
      <c r="C670" s="14" t="s">
        <v>45</v>
      </c>
      <c r="D670" s="18">
        <v>1</v>
      </c>
      <c r="E670" s="61">
        <v>8</v>
      </c>
      <c r="F670" s="18"/>
      <c r="G670" s="18"/>
      <c r="H670" s="18"/>
      <c r="I670" s="18"/>
      <c r="J670" s="18"/>
      <c r="K670" s="18"/>
      <c r="L670" s="61"/>
      <c r="M670" s="61"/>
      <c r="N670"/>
    </row>
    <row r="671" spans="1:14" x14ac:dyDescent="0.3">
      <c r="A671" s="23">
        <v>46188</v>
      </c>
      <c r="B671" s="17" t="s">
        <v>60</v>
      </c>
      <c r="C671" s="14" t="s">
        <v>45</v>
      </c>
      <c r="D671" s="18">
        <v>1</v>
      </c>
      <c r="E671" s="61">
        <v>8</v>
      </c>
      <c r="F671" s="18"/>
      <c r="G671" s="18"/>
      <c r="H671" s="18"/>
      <c r="I671" s="18"/>
      <c r="J671" s="18"/>
      <c r="K671" s="18"/>
      <c r="L671" s="61"/>
      <c r="M671" s="61"/>
      <c r="N671"/>
    </row>
    <row r="672" spans="1:14" x14ac:dyDescent="0.3">
      <c r="A672" s="23">
        <v>46189</v>
      </c>
      <c r="B672" s="17" t="s">
        <v>63</v>
      </c>
      <c r="C672" s="14" t="s">
        <v>44</v>
      </c>
      <c r="D672" s="18">
        <v>1</v>
      </c>
      <c r="E672" s="61">
        <v>8</v>
      </c>
      <c r="F672" s="18"/>
      <c r="G672" s="18"/>
      <c r="H672" s="18"/>
      <c r="I672" s="18"/>
      <c r="J672" s="18"/>
      <c r="K672" s="18"/>
      <c r="L672" s="61"/>
      <c r="M672" s="61"/>
      <c r="N672"/>
    </row>
    <row r="673" spans="1:14" x14ac:dyDescent="0.3">
      <c r="A673" s="23">
        <v>46189</v>
      </c>
      <c r="B673" s="17" t="s">
        <v>64</v>
      </c>
      <c r="C673" s="14" t="s">
        <v>44</v>
      </c>
      <c r="D673" s="18">
        <v>1</v>
      </c>
      <c r="E673" s="61">
        <v>8</v>
      </c>
      <c r="F673" s="18"/>
      <c r="G673" s="18"/>
      <c r="H673" s="18"/>
      <c r="I673" s="18"/>
      <c r="J673" s="18"/>
      <c r="K673" s="18"/>
      <c r="L673" s="61"/>
      <c r="M673" s="61"/>
      <c r="N673"/>
    </row>
    <row r="674" spans="1:14" x14ac:dyDescent="0.3">
      <c r="A674" s="23">
        <v>46189</v>
      </c>
      <c r="B674" s="17" t="s">
        <v>62</v>
      </c>
      <c r="C674" s="14" t="s">
        <v>45</v>
      </c>
      <c r="D674" s="18">
        <v>1</v>
      </c>
      <c r="E674" s="61">
        <v>8</v>
      </c>
      <c r="F674" s="18"/>
      <c r="G674" s="18"/>
      <c r="H674" s="18"/>
      <c r="I674" s="18"/>
      <c r="J674" s="18"/>
      <c r="K674" s="18"/>
      <c r="L674" s="61"/>
      <c r="M674" s="61"/>
      <c r="N674"/>
    </row>
    <row r="675" spans="1:14" x14ac:dyDescent="0.3">
      <c r="A675" s="23">
        <v>46189</v>
      </c>
      <c r="B675" s="17" t="s">
        <v>60</v>
      </c>
      <c r="C675" s="14" t="s">
        <v>45</v>
      </c>
      <c r="D675" s="18">
        <v>1</v>
      </c>
      <c r="E675" s="61">
        <v>8</v>
      </c>
      <c r="F675" s="18"/>
      <c r="G675" s="18"/>
      <c r="H675" s="18"/>
      <c r="I675" s="18"/>
      <c r="J675" s="18"/>
      <c r="K675" s="18"/>
      <c r="L675" s="61"/>
      <c r="M675" s="61"/>
      <c r="N675"/>
    </row>
    <row r="676" spans="1:14" x14ac:dyDescent="0.3">
      <c r="A676" s="23">
        <v>46190</v>
      </c>
      <c r="B676" s="17" t="s">
        <v>63</v>
      </c>
      <c r="C676" s="14" t="s">
        <v>44</v>
      </c>
      <c r="D676" s="18">
        <v>1</v>
      </c>
      <c r="E676" s="61">
        <v>8</v>
      </c>
      <c r="F676" s="18"/>
      <c r="G676" s="18"/>
      <c r="H676" s="18"/>
      <c r="I676" s="18"/>
      <c r="J676" s="18"/>
      <c r="K676" s="18"/>
      <c r="L676" s="61"/>
      <c r="M676" s="61"/>
      <c r="N676"/>
    </row>
    <row r="677" spans="1:14" x14ac:dyDescent="0.3">
      <c r="A677" s="23">
        <v>46190</v>
      </c>
      <c r="B677" s="17" t="s">
        <v>64</v>
      </c>
      <c r="C677" s="14" t="s">
        <v>44</v>
      </c>
      <c r="D677" s="18">
        <v>1</v>
      </c>
      <c r="E677" s="61">
        <v>8</v>
      </c>
      <c r="F677" s="18"/>
      <c r="G677" s="18"/>
      <c r="H677" s="18"/>
      <c r="I677" s="18"/>
      <c r="J677" s="18"/>
      <c r="K677" s="18"/>
      <c r="L677" s="61"/>
      <c r="M677" s="61"/>
      <c r="N677"/>
    </row>
    <row r="678" spans="1:14" x14ac:dyDescent="0.3">
      <c r="A678" s="23">
        <v>46190</v>
      </c>
      <c r="B678" s="17" t="s">
        <v>62</v>
      </c>
      <c r="C678" s="14" t="s">
        <v>45</v>
      </c>
      <c r="D678" s="18">
        <v>1</v>
      </c>
      <c r="E678" s="61">
        <v>8</v>
      </c>
      <c r="F678" s="18"/>
      <c r="G678" s="18"/>
      <c r="H678" s="18"/>
      <c r="I678" s="18"/>
      <c r="J678" s="18"/>
      <c r="K678" s="18"/>
      <c r="L678" s="61"/>
      <c r="M678" s="61"/>
      <c r="N678"/>
    </row>
    <row r="679" spans="1:14" x14ac:dyDescent="0.3">
      <c r="A679" s="23">
        <v>46190</v>
      </c>
      <c r="B679" s="17" t="s">
        <v>60</v>
      </c>
      <c r="C679" s="14" t="s">
        <v>45</v>
      </c>
      <c r="D679" s="18">
        <v>1</v>
      </c>
      <c r="E679" s="61">
        <v>8</v>
      </c>
      <c r="F679" s="18"/>
      <c r="G679" s="18"/>
      <c r="H679" s="18"/>
      <c r="I679" s="18"/>
      <c r="J679" s="18"/>
      <c r="K679" s="18"/>
      <c r="L679" s="61"/>
      <c r="M679" s="61"/>
      <c r="N679"/>
    </row>
    <row r="680" spans="1:14" x14ac:dyDescent="0.3">
      <c r="A680" s="23">
        <v>46191</v>
      </c>
      <c r="B680" s="17" t="s">
        <v>63</v>
      </c>
      <c r="C680" s="14" t="s">
        <v>44</v>
      </c>
      <c r="D680" s="18">
        <v>1</v>
      </c>
      <c r="E680" s="61">
        <v>8</v>
      </c>
      <c r="F680" s="18"/>
      <c r="G680" s="18"/>
      <c r="H680" s="18"/>
      <c r="I680" s="18"/>
      <c r="J680" s="18"/>
      <c r="K680" s="18"/>
      <c r="L680" s="61"/>
      <c r="M680" s="61"/>
      <c r="N680"/>
    </row>
    <row r="681" spans="1:14" x14ac:dyDescent="0.3">
      <c r="A681" s="23">
        <v>46191</v>
      </c>
      <c r="B681" s="17" t="s">
        <v>64</v>
      </c>
      <c r="C681" s="14" t="s">
        <v>44</v>
      </c>
      <c r="D681" s="18">
        <v>1</v>
      </c>
      <c r="E681" s="61">
        <v>8</v>
      </c>
      <c r="F681" s="18"/>
      <c r="G681" s="18"/>
      <c r="H681" s="18"/>
      <c r="I681" s="18"/>
      <c r="J681" s="18"/>
      <c r="K681" s="18"/>
      <c r="L681" s="61"/>
      <c r="M681" s="61"/>
      <c r="N681"/>
    </row>
    <row r="682" spans="1:14" x14ac:dyDescent="0.3">
      <c r="A682" s="23">
        <v>46191</v>
      </c>
      <c r="B682" s="17" t="s">
        <v>62</v>
      </c>
      <c r="C682" s="14" t="s">
        <v>45</v>
      </c>
      <c r="D682" s="18">
        <v>1</v>
      </c>
      <c r="E682" s="61">
        <v>8</v>
      </c>
      <c r="F682" s="18"/>
      <c r="G682" s="18"/>
      <c r="H682" s="18"/>
      <c r="I682" s="18"/>
      <c r="J682" s="18"/>
      <c r="K682" s="18"/>
      <c r="L682" s="61"/>
      <c r="M682" s="61"/>
      <c r="N682"/>
    </row>
    <row r="683" spans="1:14" x14ac:dyDescent="0.3">
      <c r="A683" s="23">
        <v>46191</v>
      </c>
      <c r="B683" s="17" t="s">
        <v>60</v>
      </c>
      <c r="C683" s="14" t="s">
        <v>45</v>
      </c>
      <c r="D683" s="18">
        <v>1</v>
      </c>
      <c r="E683" s="61">
        <v>8</v>
      </c>
      <c r="F683" s="18"/>
      <c r="G683" s="18"/>
      <c r="H683" s="18"/>
      <c r="I683" s="18"/>
      <c r="J683" s="18"/>
      <c r="K683" s="18"/>
      <c r="L683" s="61"/>
      <c r="M683" s="61"/>
      <c r="N683"/>
    </row>
    <row r="684" spans="1:14" x14ac:dyDescent="0.3">
      <c r="A684" s="23">
        <v>46192</v>
      </c>
      <c r="B684" s="17" t="s">
        <v>63</v>
      </c>
      <c r="C684" s="14" t="s">
        <v>44</v>
      </c>
      <c r="D684" s="18">
        <v>1</v>
      </c>
      <c r="E684" s="61">
        <v>8</v>
      </c>
      <c r="F684" s="18"/>
      <c r="G684" s="18"/>
      <c r="H684" s="18"/>
      <c r="I684" s="18"/>
      <c r="J684" s="18"/>
      <c r="K684" s="18"/>
      <c r="L684" s="61"/>
      <c r="M684" s="61"/>
      <c r="N684"/>
    </row>
    <row r="685" spans="1:14" x14ac:dyDescent="0.3">
      <c r="A685" s="23">
        <v>46192</v>
      </c>
      <c r="B685" s="17" t="s">
        <v>64</v>
      </c>
      <c r="C685" s="14" t="s">
        <v>44</v>
      </c>
      <c r="D685" s="18">
        <v>1</v>
      </c>
      <c r="E685" s="61">
        <v>8</v>
      </c>
      <c r="F685" s="18"/>
      <c r="G685" s="18"/>
      <c r="H685" s="18"/>
      <c r="I685" s="18"/>
      <c r="J685" s="18"/>
      <c r="K685" s="18"/>
      <c r="L685" s="61"/>
      <c r="M685" s="61"/>
      <c r="N685"/>
    </row>
    <row r="686" spans="1:14" x14ac:dyDescent="0.3">
      <c r="A686" s="23">
        <v>46192</v>
      </c>
      <c r="B686" s="17" t="s">
        <v>62</v>
      </c>
      <c r="C686" s="14" t="s">
        <v>45</v>
      </c>
      <c r="D686" s="18">
        <v>1</v>
      </c>
      <c r="E686" s="61">
        <v>8</v>
      </c>
      <c r="F686" s="18"/>
      <c r="G686" s="18"/>
      <c r="H686" s="18"/>
      <c r="I686" s="18"/>
      <c r="J686" s="18"/>
      <c r="K686" s="18"/>
      <c r="L686" s="61"/>
      <c r="M686" s="61"/>
      <c r="N686"/>
    </row>
    <row r="687" spans="1:14" x14ac:dyDescent="0.3">
      <c r="A687" s="23">
        <v>46192</v>
      </c>
      <c r="B687" s="17" t="s">
        <v>60</v>
      </c>
      <c r="C687" s="14" t="s">
        <v>45</v>
      </c>
      <c r="D687" s="18">
        <v>1</v>
      </c>
      <c r="E687" s="61">
        <v>8</v>
      </c>
      <c r="F687" s="18"/>
      <c r="G687" s="18"/>
      <c r="H687" s="18"/>
      <c r="I687" s="18"/>
      <c r="J687" s="18"/>
      <c r="K687" s="18"/>
      <c r="L687" s="61"/>
      <c r="M687" s="61"/>
      <c r="N687"/>
    </row>
    <row r="688" spans="1:14" x14ac:dyDescent="0.3">
      <c r="A688" s="23">
        <v>46193</v>
      </c>
      <c r="B688" s="17" t="s">
        <v>63</v>
      </c>
      <c r="C688" s="14" t="s">
        <v>44</v>
      </c>
      <c r="D688" s="18"/>
      <c r="E688" s="61"/>
      <c r="F688" s="18"/>
      <c r="G688" s="18"/>
      <c r="H688" s="18"/>
      <c r="I688" s="18"/>
      <c r="J688" s="18"/>
      <c r="K688" s="18"/>
      <c r="L688" s="61"/>
      <c r="M688" s="61"/>
      <c r="N688"/>
    </row>
    <row r="689" spans="1:14" x14ac:dyDescent="0.3">
      <c r="A689" s="23">
        <v>46193</v>
      </c>
      <c r="B689" s="17" t="s">
        <v>64</v>
      </c>
      <c r="C689" s="14" t="s">
        <v>44</v>
      </c>
      <c r="D689" s="18"/>
      <c r="E689" s="61"/>
      <c r="F689" s="18"/>
      <c r="G689" s="18"/>
      <c r="H689" s="18"/>
      <c r="I689" s="18"/>
      <c r="J689" s="18"/>
      <c r="K689" s="18"/>
      <c r="L689" s="61"/>
      <c r="M689" s="61"/>
      <c r="N689"/>
    </row>
    <row r="690" spans="1:14" x14ac:dyDescent="0.3">
      <c r="A690" s="23">
        <v>46193</v>
      </c>
      <c r="B690" s="17" t="s">
        <v>62</v>
      </c>
      <c r="C690" s="14" t="s">
        <v>45</v>
      </c>
      <c r="D690" s="18"/>
      <c r="E690" s="61"/>
      <c r="F690" s="18"/>
      <c r="G690" s="18"/>
      <c r="H690" s="18"/>
      <c r="I690" s="18"/>
      <c r="J690" s="18"/>
      <c r="K690" s="18"/>
      <c r="L690" s="61"/>
      <c r="M690" s="61"/>
      <c r="N690"/>
    </row>
    <row r="691" spans="1:14" x14ac:dyDescent="0.3">
      <c r="A691" s="23">
        <v>46193</v>
      </c>
      <c r="B691" s="17" t="s">
        <v>60</v>
      </c>
      <c r="C691" s="14" t="s">
        <v>45</v>
      </c>
      <c r="D691" s="18"/>
      <c r="E691" s="61"/>
      <c r="F691" s="18"/>
      <c r="G691" s="18"/>
      <c r="H691" s="18"/>
      <c r="I691" s="18"/>
      <c r="J691" s="18"/>
      <c r="K691" s="18"/>
      <c r="L691" s="61"/>
      <c r="M691" s="61"/>
      <c r="N691"/>
    </row>
    <row r="692" spans="1:14" x14ac:dyDescent="0.3">
      <c r="A692" s="23">
        <v>46194</v>
      </c>
      <c r="B692" s="17" t="s">
        <v>63</v>
      </c>
      <c r="C692" s="14" t="s">
        <v>44</v>
      </c>
      <c r="D692" s="18"/>
      <c r="E692" s="61"/>
      <c r="F692" s="18"/>
      <c r="G692" s="18"/>
      <c r="H692" s="18"/>
      <c r="I692" s="18"/>
      <c r="J692" s="18"/>
      <c r="K692" s="18"/>
      <c r="L692" s="61"/>
      <c r="M692" s="61"/>
      <c r="N692"/>
    </row>
    <row r="693" spans="1:14" x14ac:dyDescent="0.3">
      <c r="A693" s="23">
        <v>46194</v>
      </c>
      <c r="B693" s="17" t="s">
        <v>64</v>
      </c>
      <c r="C693" s="14" t="s">
        <v>44</v>
      </c>
      <c r="D693" s="18"/>
      <c r="E693" s="61"/>
      <c r="F693" s="18"/>
      <c r="G693" s="18"/>
      <c r="H693" s="18"/>
      <c r="I693" s="18"/>
      <c r="J693" s="18"/>
      <c r="K693" s="18"/>
      <c r="L693" s="61"/>
      <c r="M693" s="61"/>
      <c r="N693"/>
    </row>
    <row r="694" spans="1:14" x14ac:dyDescent="0.3">
      <c r="A694" s="23">
        <v>46194</v>
      </c>
      <c r="B694" s="17" t="s">
        <v>62</v>
      </c>
      <c r="C694" s="14" t="s">
        <v>45</v>
      </c>
      <c r="D694" s="18"/>
      <c r="E694" s="61"/>
      <c r="F694" s="18"/>
      <c r="G694" s="18"/>
      <c r="H694" s="18"/>
      <c r="I694" s="18"/>
      <c r="J694" s="18"/>
      <c r="K694" s="18"/>
      <c r="L694" s="61"/>
      <c r="M694" s="61"/>
      <c r="N694"/>
    </row>
    <row r="695" spans="1:14" x14ac:dyDescent="0.3">
      <c r="A695" s="23">
        <v>46194</v>
      </c>
      <c r="B695" s="17" t="s">
        <v>60</v>
      </c>
      <c r="C695" s="14" t="s">
        <v>45</v>
      </c>
      <c r="D695" s="18"/>
      <c r="E695" s="61"/>
      <c r="F695" s="18"/>
      <c r="G695" s="18"/>
      <c r="H695" s="18"/>
      <c r="I695" s="18"/>
      <c r="J695" s="18"/>
      <c r="K695" s="18"/>
      <c r="L695" s="61"/>
      <c r="M695" s="61"/>
      <c r="N695"/>
    </row>
    <row r="696" spans="1:14" x14ac:dyDescent="0.3">
      <c r="A696" s="23">
        <v>46195</v>
      </c>
      <c r="B696" s="17" t="s">
        <v>63</v>
      </c>
      <c r="C696" s="14" t="s">
        <v>44</v>
      </c>
      <c r="D696" s="18">
        <v>1</v>
      </c>
      <c r="E696" s="61">
        <v>8</v>
      </c>
      <c r="F696" s="18"/>
      <c r="G696" s="18"/>
      <c r="H696" s="18"/>
      <c r="I696" s="18"/>
      <c r="J696" s="18"/>
      <c r="K696" s="18"/>
      <c r="L696" s="61"/>
      <c r="M696" s="61"/>
      <c r="N696"/>
    </row>
    <row r="697" spans="1:14" x14ac:dyDescent="0.3">
      <c r="A697" s="23">
        <v>46195</v>
      </c>
      <c r="B697" s="17" t="s">
        <v>64</v>
      </c>
      <c r="C697" s="14" t="s">
        <v>44</v>
      </c>
      <c r="D697" s="18">
        <v>1</v>
      </c>
      <c r="E697" s="61">
        <v>8</v>
      </c>
      <c r="F697" s="18"/>
      <c r="G697" s="18"/>
      <c r="H697" s="18"/>
      <c r="I697" s="18"/>
      <c r="J697" s="18"/>
      <c r="K697" s="18"/>
      <c r="L697" s="61"/>
      <c r="M697" s="61"/>
      <c r="N697"/>
    </row>
    <row r="698" spans="1:14" x14ac:dyDescent="0.3">
      <c r="A698" s="23">
        <v>46195</v>
      </c>
      <c r="B698" s="17" t="s">
        <v>62</v>
      </c>
      <c r="C698" s="14" t="s">
        <v>45</v>
      </c>
      <c r="D698" s="18">
        <v>1</v>
      </c>
      <c r="E698" s="61">
        <v>8</v>
      </c>
      <c r="F698" s="18"/>
      <c r="G698" s="18"/>
      <c r="H698" s="18"/>
      <c r="I698" s="18"/>
      <c r="J698" s="18"/>
      <c r="K698" s="18"/>
      <c r="L698" s="61"/>
      <c r="M698" s="61"/>
      <c r="N698"/>
    </row>
    <row r="699" spans="1:14" x14ac:dyDescent="0.3">
      <c r="A699" s="23">
        <v>46195</v>
      </c>
      <c r="B699" s="17" t="s">
        <v>60</v>
      </c>
      <c r="C699" s="14" t="s">
        <v>45</v>
      </c>
      <c r="D699" s="18"/>
      <c r="E699" s="61"/>
      <c r="F699" s="18">
        <v>1</v>
      </c>
      <c r="G699" s="18"/>
      <c r="H699" s="18"/>
      <c r="I699" s="18"/>
      <c r="J699" s="18"/>
      <c r="K699" s="18"/>
      <c r="L699" s="61"/>
      <c r="M699" s="61"/>
      <c r="N699"/>
    </row>
    <row r="700" spans="1:14" x14ac:dyDescent="0.3">
      <c r="A700" s="23">
        <v>46196</v>
      </c>
      <c r="B700" s="17" t="s">
        <v>63</v>
      </c>
      <c r="C700" s="14" t="s">
        <v>44</v>
      </c>
      <c r="D700" s="18">
        <v>1</v>
      </c>
      <c r="E700" s="61">
        <v>8</v>
      </c>
      <c r="F700" s="18"/>
      <c r="G700" s="18"/>
      <c r="H700" s="18"/>
      <c r="I700" s="18"/>
      <c r="J700" s="18"/>
      <c r="K700" s="18"/>
      <c r="L700" s="61"/>
      <c r="M700" s="61"/>
      <c r="N700"/>
    </row>
    <row r="701" spans="1:14" x14ac:dyDescent="0.3">
      <c r="A701" s="23">
        <v>46196</v>
      </c>
      <c r="B701" s="17" t="s">
        <v>64</v>
      </c>
      <c r="C701" s="14" t="s">
        <v>44</v>
      </c>
      <c r="D701" s="18">
        <v>1</v>
      </c>
      <c r="E701" s="61">
        <v>8</v>
      </c>
      <c r="F701" s="18"/>
      <c r="G701" s="18"/>
      <c r="H701" s="18"/>
      <c r="I701" s="18"/>
      <c r="J701" s="18"/>
      <c r="K701" s="18"/>
      <c r="L701" s="61"/>
      <c r="M701" s="61"/>
      <c r="N701"/>
    </row>
    <row r="702" spans="1:14" x14ac:dyDescent="0.3">
      <c r="A702" s="23">
        <v>46196</v>
      </c>
      <c r="B702" s="17" t="s">
        <v>62</v>
      </c>
      <c r="C702" s="14" t="s">
        <v>45</v>
      </c>
      <c r="D702" s="18">
        <v>1</v>
      </c>
      <c r="E702" s="61">
        <v>8</v>
      </c>
      <c r="F702" s="18"/>
      <c r="G702" s="18"/>
      <c r="H702" s="18"/>
      <c r="I702" s="18"/>
      <c r="J702" s="18"/>
      <c r="K702" s="18"/>
      <c r="L702" s="61"/>
      <c r="M702" s="61"/>
      <c r="N702"/>
    </row>
    <row r="703" spans="1:14" x14ac:dyDescent="0.3">
      <c r="A703" s="23">
        <v>46196</v>
      </c>
      <c r="B703" s="17" t="s">
        <v>60</v>
      </c>
      <c r="C703" s="14" t="s">
        <v>45</v>
      </c>
      <c r="D703" s="18"/>
      <c r="E703" s="61"/>
      <c r="F703" s="18">
        <v>1</v>
      </c>
      <c r="G703" s="18"/>
      <c r="H703" s="18"/>
      <c r="I703" s="18"/>
      <c r="J703" s="18"/>
      <c r="K703" s="18"/>
      <c r="L703" s="61"/>
      <c r="M703" s="61"/>
      <c r="N703"/>
    </row>
    <row r="704" spans="1:14" x14ac:dyDescent="0.3">
      <c r="A704" s="23">
        <v>46197</v>
      </c>
      <c r="B704" s="17" t="s">
        <v>63</v>
      </c>
      <c r="C704" s="14" t="s">
        <v>44</v>
      </c>
      <c r="D704" s="18">
        <v>1</v>
      </c>
      <c r="E704" s="61">
        <v>8</v>
      </c>
      <c r="F704" s="18"/>
      <c r="G704" s="18"/>
      <c r="H704" s="18"/>
      <c r="I704" s="18"/>
      <c r="J704" s="18"/>
      <c r="K704" s="18"/>
      <c r="L704" s="61"/>
      <c r="M704" s="61"/>
      <c r="N704"/>
    </row>
    <row r="705" spans="1:14" x14ac:dyDescent="0.3">
      <c r="A705" s="23">
        <v>46197</v>
      </c>
      <c r="B705" s="17" t="s">
        <v>64</v>
      </c>
      <c r="C705" s="14" t="s">
        <v>44</v>
      </c>
      <c r="D705" s="18">
        <v>1</v>
      </c>
      <c r="E705" s="61">
        <v>8</v>
      </c>
      <c r="F705" s="18"/>
      <c r="G705" s="18"/>
      <c r="H705" s="18"/>
      <c r="I705" s="18"/>
      <c r="J705" s="18"/>
      <c r="K705" s="18"/>
      <c r="L705" s="61"/>
      <c r="M705" s="61"/>
      <c r="N705"/>
    </row>
    <row r="706" spans="1:14" x14ac:dyDescent="0.3">
      <c r="A706" s="23">
        <v>46197</v>
      </c>
      <c r="B706" s="17" t="s">
        <v>62</v>
      </c>
      <c r="C706" s="14" t="s">
        <v>45</v>
      </c>
      <c r="D706" s="18">
        <v>1</v>
      </c>
      <c r="E706" s="61">
        <v>8</v>
      </c>
      <c r="F706" s="18"/>
      <c r="G706" s="18"/>
      <c r="H706" s="18"/>
      <c r="I706" s="18"/>
      <c r="J706" s="18"/>
      <c r="K706" s="18"/>
      <c r="L706" s="61"/>
      <c r="M706" s="61"/>
      <c r="N706"/>
    </row>
    <row r="707" spans="1:14" x14ac:dyDescent="0.3">
      <c r="A707" s="23">
        <v>46197</v>
      </c>
      <c r="B707" s="17" t="s">
        <v>60</v>
      </c>
      <c r="C707" s="14" t="s">
        <v>45</v>
      </c>
      <c r="D707" s="18"/>
      <c r="E707" s="61"/>
      <c r="F707" s="18">
        <v>1</v>
      </c>
      <c r="G707" s="18"/>
      <c r="H707" s="18"/>
      <c r="I707" s="18"/>
      <c r="J707" s="18"/>
      <c r="K707" s="18"/>
      <c r="L707" s="61"/>
      <c r="M707" s="61"/>
      <c r="N707"/>
    </row>
    <row r="708" spans="1:14" x14ac:dyDescent="0.3">
      <c r="A708" s="23">
        <v>46198</v>
      </c>
      <c r="B708" s="17" t="s">
        <v>63</v>
      </c>
      <c r="C708" s="14" t="s">
        <v>44</v>
      </c>
      <c r="D708" s="18">
        <v>1</v>
      </c>
      <c r="E708" s="61">
        <v>8</v>
      </c>
      <c r="F708" s="18"/>
      <c r="G708" s="18"/>
      <c r="H708" s="18"/>
      <c r="I708" s="18"/>
      <c r="J708" s="18"/>
      <c r="K708" s="18"/>
      <c r="L708" s="61"/>
      <c r="M708" s="61"/>
      <c r="N708"/>
    </row>
    <row r="709" spans="1:14" x14ac:dyDescent="0.3">
      <c r="A709" s="23">
        <v>46198</v>
      </c>
      <c r="B709" s="17" t="s">
        <v>64</v>
      </c>
      <c r="C709" s="14" t="s">
        <v>44</v>
      </c>
      <c r="D709" s="18">
        <v>1</v>
      </c>
      <c r="E709" s="61">
        <v>8</v>
      </c>
      <c r="F709" s="18"/>
      <c r="G709" s="18"/>
      <c r="H709" s="18"/>
      <c r="I709" s="18"/>
      <c r="J709" s="18"/>
      <c r="K709" s="18"/>
      <c r="L709" s="61"/>
      <c r="M709" s="61"/>
      <c r="N709"/>
    </row>
    <row r="710" spans="1:14" x14ac:dyDescent="0.3">
      <c r="A710" s="23">
        <v>46198</v>
      </c>
      <c r="B710" s="17" t="s">
        <v>62</v>
      </c>
      <c r="C710" s="14" t="s">
        <v>45</v>
      </c>
      <c r="D710" s="18">
        <v>1</v>
      </c>
      <c r="E710" s="61">
        <v>8</v>
      </c>
      <c r="F710" s="18"/>
      <c r="G710" s="18"/>
      <c r="H710" s="18"/>
      <c r="I710" s="18"/>
      <c r="J710" s="18"/>
      <c r="K710" s="18"/>
      <c r="L710" s="61"/>
      <c r="M710" s="61"/>
      <c r="N710"/>
    </row>
    <row r="711" spans="1:14" x14ac:dyDescent="0.3">
      <c r="A711" s="23">
        <v>46198</v>
      </c>
      <c r="B711" s="17" t="s">
        <v>60</v>
      </c>
      <c r="C711" s="14" t="s">
        <v>45</v>
      </c>
      <c r="D711" s="18"/>
      <c r="E711" s="61"/>
      <c r="F711" s="18">
        <v>1</v>
      </c>
      <c r="G711" s="18"/>
      <c r="H711" s="18"/>
      <c r="I711" s="18"/>
      <c r="J711" s="18"/>
      <c r="K711" s="18"/>
      <c r="L711" s="61"/>
      <c r="M711" s="61"/>
      <c r="N711"/>
    </row>
    <row r="712" spans="1:14" x14ac:dyDescent="0.3">
      <c r="A712" s="23">
        <v>46199</v>
      </c>
      <c r="B712" s="17" t="s">
        <v>63</v>
      </c>
      <c r="C712" s="14" t="s">
        <v>44</v>
      </c>
      <c r="D712" s="18">
        <v>1</v>
      </c>
      <c r="E712" s="61">
        <v>8</v>
      </c>
      <c r="F712" s="18"/>
      <c r="G712" s="18"/>
      <c r="H712" s="18"/>
      <c r="I712" s="18"/>
      <c r="J712" s="18"/>
      <c r="K712" s="18"/>
      <c r="L712" s="61"/>
      <c r="M712" s="61"/>
      <c r="N712"/>
    </row>
    <row r="713" spans="1:14" x14ac:dyDescent="0.3">
      <c r="A713" s="23">
        <v>46199</v>
      </c>
      <c r="B713" s="17" t="s">
        <v>64</v>
      </c>
      <c r="C713" s="14" t="s">
        <v>44</v>
      </c>
      <c r="D713" s="18">
        <v>1</v>
      </c>
      <c r="E713" s="61">
        <v>8</v>
      </c>
      <c r="F713" s="18"/>
      <c r="G713" s="18"/>
      <c r="H713" s="18"/>
      <c r="I713" s="18"/>
      <c r="J713" s="18"/>
      <c r="K713" s="18"/>
      <c r="L713" s="61"/>
      <c r="M713" s="61"/>
      <c r="N713"/>
    </row>
    <row r="714" spans="1:14" x14ac:dyDescent="0.3">
      <c r="A714" s="23">
        <v>46199</v>
      </c>
      <c r="B714" s="17" t="s">
        <v>62</v>
      </c>
      <c r="C714" s="14" t="s">
        <v>45</v>
      </c>
      <c r="D714" s="18">
        <v>1</v>
      </c>
      <c r="E714" s="61">
        <v>8</v>
      </c>
      <c r="F714" s="18"/>
      <c r="G714" s="18"/>
      <c r="H714" s="18"/>
      <c r="I714" s="18"/>
      <c r="J714" s="18"/>
      <c r="K714" s="18"/>
      <c r="L714" s="61"/>
      <c r="M714" s="61"/>
      <c r="N714"/>
    </row>
    <row r="715" spans="1:14" x14ac:dyDescent="0.3">
      <c r="A715" s="23">
        <v>46199</v>
      </c>
      <c r="B715" s="17" t="s">
        <v>60</v>
      </c>
      <c r="C715" s="14" t="s">
        <v>45</v>
      </c>
      <c r="D715" s="18"/>
      <c r="E715" s="61"/>
      <c r="F715" s="18">
        <v>1</v>
      </c>
      <c r="G715" s="18"/>
      <c r="H715" s="18"/>
      <c r="I715" s="18"/>
      <c r="J715" s="18"/>
      <c r="K715" s="18"/>
      <c r="L715" s="61"/>
      <c r="M715" s="61"/>
      <c r="N715"/>
    </row>
    <row r="716" spans="1:14" x14ac:dyDescent="0.3">
      <c r="A716" s="23">
        <v>46200</v>
      </c>
      <c r="B716" s="17" t="s">
        <v>63</v>
      </c>
      <c r="C716" s="14" t="s">
        <v>44</v>
      </c>
      <c r="D716" s="18"/>
      <c r="E716" s="61"/>
      <c r="F716" s="18"/>
      <c r="G716" s="18"/>
      <c r="H716" s="18"/>
      <c r="I716" s="18"/>
      <c r="J716" s="18"/>
      <c r="K716" s="18"/>
      <c r="L716" s="61"/>
      <c r="M716" s="61"/>
      <c r="N716"/>
    </row>
    <row r="717" spans="1:14" x14ac:dyDescent="0.3">
      <c r="A717" s="23">
        <v>46200</v>
      </c>
      <c r="B717" s="17" t="s">
        <v>64</v>
      </c>
      <c r="C717" s="14" t="s">
        <v>44</v>
      </c>
      <c r="D717" s="18"/>
      <c r="E717" s="61"/>
      <c r="F717" s="18"/>
      <c r="G717" s="18"/>
      <c r="H717" s="18"/>
      <c r="I717" s="18"/>
      <c r="J717" s="18"/>
      <c r="K717" s="18"/>
      <c r="L717" s="61"/>
      <c r="M717" s="61"/>
      <c r="N717"/>
    </row>
    <row r="718" spans="1:14" x14ac:dyDescent="0.3">
      <c r="A718" s="23">
        <v>46200</v>
      </c>
      <c r="B718" s="17" t="s">
        <v>62</v>
      </c>
      <c r="C718" s="14" t="s">
        <v>45</v>
      </c>
      <c r="D718" s="18"/>
      <c r="E718" s="61"/>
      <c r="F718" s="18"/>
      <c r="G718" s="18"/>
      <c r="H718" s="18"/>
      <c r="I718" s="18"/>
      <c r="J718" s="18"/>
      <c r="K718" s="18"/>
      <c r="L718" s="61"/>
      <c r="M718" s="61"/>
      <c r="N718"/>
    </row>
    <row r="719" spans="1:14" x14ac:dyDescent="0.3">
      <c r="A719" s="23">
        <v>46200</v>
      </c>
      <c r="B719" s="17" t="s">
        <v>60</v>
      </c>
      <c r="C719" s="14" t="s">
        <v>45</v>
      </c>
      <c r="D719" s="18"/>
      <c r="E719" s="61"/>
      <c r="F719" s="18">
        <v>1</v>
      </c>
      <c r="G719" s="18"/>
      <c r="H719" s="18"/>
      <c r="I719" s="18"/>
      <c r="J719" s="18"/>
      <c r="K719" s="18"/>
      <c r="L719" s="61"/>
      <c r="M719" s="61"/>
      <c r="N719"/>
    </row>
    <row r="720" spans="1:14" x14ac:dyDescent="0.3">
      <c r="A720" s="23">
        <v>46201</v>
      </c>
      <c r="B720" s="17" t="s">
        <v>63</v>
      </c>
      <c r="C720" s="14" t="s">
        <v>44</v>
      </c>
      <c r="D720" s="18"/>
      <c r="E720" s="61"/>
      <c r="F720" s="18"/>
      <c r="G720" s="18"/>
      <c r="H720" s="18"/>
      <c r="I720" s="18"/>
      <c r="J720" s="18"/>
      <c r="K720" s="18"/>
      <c r="L720" s="61"/>
      <c r="M720" s="61"/>
      <c r="N720"/>
    </row>
    <row r="721" spans="1:14" x14ac:dyDescent="0.3">
      <c r="A721" s="23">
        <v>46201</v>
      </c>
      <c r="B721" s="17" t="s">
        <v>64</v>
      </c>
      <c r="C721" s="14" t="s">
        <v>44</v>
      </c>
      <c r="D721" s="18"/>
      <c r="E721" s="61"/>
      <c r="F721" s="18"/>
      <c r="G721" s="18"/>
      <c r="H721" s="18"/>
      <c r="I721" s="18"/>
      <c r="J721" s="18"/>
      <c r="K721" s="18"/>
      <c r="L721" s="61"/>
      <c r="M721" s="61"/>
      <c r="N721"/>
    </row>
    <row r="722" spans="1:14" x14ac:dyDescent="0.3">
      <c r="A722" s="23">
        <v>46201</v>
      </c>
      <c r="B722" s="17" t="s">
        <v>62</v>
      </c>
      <c r="C722" s="14" t="s">
        <v>45</v>
      </c>
      <c r="D722" s="18"/>
      <c r="E722" s="61"/>
      <c r="F722" s="18"/>
      <c r="G722" s="18"/>
      <c r="H722" s="18"/>
      <c r="I722" s="18"/>
      <c r="J722" s="18"/>
      <c r="K722" s="18"/>
      <c r="L722" s="61"/>
      <c r="M722" s="61"/>
      <c r="N722"/>
    </row>
    <row r="723" spans="1:14" x14ac:dyDescent="0.3">
      <c r="A723" s="23">
        <v>46201</v>
      </c>
      <c r="B723" s="17" t="s">
        <v>60</v>
      </c>
      <c r="C723" s="14" t="s">
        <v>45</v>
      </c>
      <c r="D723" s="18"/>
      <c r="E723" s="61"/>
      <c r="F723" s="18">
        <v>1</v>
      </c>
      <c r="G723" s="18"/>
      <c r="H723" s="18"/>
      <c r="I723" s="18"/>
      <c r="J723" s="18"/>
      <c r="K723" s="18"/>
      <c r="L723" s="61"/>
      <c r="M723" s="61"/>
      <c r="N723"/>
    </row>
    <row r="724" spans="1:14" x14ac:dyDescent="0.3">
      <c r="A724" s="23">
        <v>46202</v>
      </c>
      <c r="B724" s="17" t="s">
        <v>63</v>
      </c>
      <c r="C724" s="14" t="s">
        <v>44</v>
      </c>
      <c r="D724" s="18">
        <v>1</v>
      </c>
      <c r="E724" s="61">
        <v>8</v>
      </c>
      <c r="F724" s="18"/>
      <c r="G724" s="18"/>
      <c r="H724" s="18"/>
      <c r="I724" s="18"/>
      <c r="J724" s="18"/>
      <c r="K724" s="18"/>
      <c r="L724" s="61"/>
      <c r="M724" s="61"/>
      <c r="N724"/>
    </row>
    <row r="725" spans="1:14" x14ac:dyDescent="0.3">
      <c r="A725" s="23">
        <v>46202</v>
      </c>
      <c r="B725" s="17" t="s">
        <v>64</v>
      </c>
      <c r="C725" s="14" t="s">
        <v>44</v>
      </c>
      <c r="D725" s="18">
        <v>1</v>
      </c>
      <c r="E725" s="61">
        <v>8</v>
      </c>
      <c r="F725" s="18"/>
      <c r="G725" s="18"/>
      <c r="H725" s="18"/>
      <c r="I725" s="18"/>
      <c r="J725" s="18"/>
      <c r="K725" s="18"/>
      <c r="L725" s="61"/>
      <c r="M725" s="61"/>
      <c r="N725"/>
    </row>
    <row r="726" spans="1:14" x14ac:dyDescent="0.3">
      <c r="A726" s="23">
        <v>46202</v>
      </c>
      <c r="B726" s="17" t="s">
        <v>62</v>
      </c>
      <c r="C726" s="14" t="s">
        <v>45</v>
      </c>
      <c r="D726" s="18">
        <v>1</v>
      </c>
      <c r="E726" s="61">
        <v>8</v>
      </c>
      <c r="F726" s="18"/>
      <c r="G726" s="18"/>
      <c r="H726" s="18"/>
      <c r="I726" s="18"/>
      <c r="J726" s="18"/>
      <c r="K726" s="18"/>
      <c r="L726" s="61"/>
      <c r="M726" s="61"/>
      <c r="N726"/>
    </row>
    <row r="727" spans="1:14" x14ac:dyDescent="0.3">
      <c r="A727" s="23">
        <v>46202</v>
      </c>
      <c r="B727" s="17" t="s">
        <v>60</v>
      </c>
      <c r="C727" s="14" t="s">
        <v>45</v>
      </c>
      <c r="D727" s="18"/>
      <c r="E727" s="61"/>
      <c r="F727" s="18">
        <v>1</v>
      </c>
      <c r="G727" s="18"/>
      <c r="H727" s="18"/>
      <c r="I727" s="18"/>
      <c r="J727" s="18"/>
      <c r="K727" s="18"/>
      <c r="L727" s="61"/>
      <c r="M727" s="61"/>
      <c r="N727"/>
    </row>
    <row r="728" spans="1:14" x14ac:dyDescent="0.3">
      <c r="A728" s="23">
        <v>46203</v>
      </c>
      <c r="B728" s="17" t="s">
        <v>63</v>
      </c>
      <c r="C728" s="14" t="s">
        <v>44</v>
      </c>
      <c r="D728" s="18">
        <v>1</v>
      </c>
      <c r="E728" s="61">
        <v>8</v>
      </c>
      <c r="F728" s="18"/>
      <c r="G728" s="18"/>
      <c r="H728" s="18"/>
      <c r="I728" s="18"/>
      <c r="J728" s="18"/>
      <c r="K728" s="18"/>
      <c r="L728" s="61"/>
      <c r="M728" s="61"/>
      <c r="N728"/>
    </row>
    <row r="729" spans="1:14" x14ac:dyDescent="0.3">
      <c r="A729" s="23">
        <v>46203</v>
      </c>
      <c r="B729" s="17" t="s">
        <v>64</v>
      </c>
      <c r="C729" s="14" t="s">
        <v>44</v>
      </c>
      <c r="D729" s="18">
        <v>1</v>
      </c>
      <c r="E729" s="61">
        <v>8</v>
      </c>
      <c r="F729" s="18"/>
      <c r="G729" s="18"/>
      <c r="H729" s="18"/>
      <c r="I729" s="18"/>
      <c r="J729" s="18"/>
      <c r="K729" s="18"/>
      <c r="L729" s="61"/>
      <c r="M729" s="61"/>
      <c r="N729"/>
    </row>
    <row r="730" spans="1:14" x14ac:dyDescent="0.3">
      <c r="A730" s="23">
        <v>46203</v>
      </c>
      <c r="B730" s="17" t="s">
        <v>62</v>
      </c>
      <c r="C730" s="14" t="s">
        <v>45</v>
      </c>
      <c r="D730" s="18">
        <v>1</v>
      </c>
      <c r="E730" s="61">
        <v>8</v>
      </c>
      <c r="F730" s="18"/>
      <c r="G730" s="18"/>
      <c r="H730" s="18"/>
      <c r="I730" s="18"/>
      <c r="J730" s="18"/>
      <c r="K730" s="18"/>
      <c r="L730" s="61"/>
      <c r="M730" s="61"/>
      <c r="N730"/>
    </row>
    <row r="731" spans="1:14" x14ac:dyDescent="0.3">
      <c r="A731" s="23">
        <v>46203</v>
      </c>
      <c r="B731" s="17" t="s">
        <v>60</v>
      </c>
      <c r="C731" s="14" t="s">
        <v>45</v>
      </c>
      <c r="D731" s="18"/>
      <c r="E731" s="61"/>
      <c r="F731" s="18">
        <v>1</v>
      </c>
      <c r="G731" s="18"/>
      <c r="H731" s="18"/>
      <c r="I731" s="18"/>
      <c r="J731" s="18"/>
      <c r="K731" s="18"/>
      <c r="L731" s="61"/>
      <c r="M731" s="61"/>
      <c r="N731"/>
    </row>
    <row r="732" spans="1:14" x14ac:dyDescent="0.3">
      <c r="A732" s="23"/>
      <c r="B732" s="17"/>
      <c r="C732" s="14"/>
      <c r="D732" s="18"/>
      <c r="E732" s="61"/>
      <c r="F732" s="18"/>
      <c r="G732" s="18"/>
      <c r="H732" s="18"/>
      <c r="I732" s="18"/>
      <c r="J732" s="18"/>
      <c r="K732" s="18"/>
      <c r="L732" s="61"/>
      <c r="M732" s="61"/>
      <c r="N732"/>
    </row>
    <row r="733" spans="1:14" x14ac:dyDescent="0.3">
      <c r="A733" s="23"/>
      <c r="B733" s="17"/>
      <c r="C733" s="14"/>
      <c r="D733" s="18"/>
      <c r="E733" s="61"/>
      <c r="F733" s="18"/>
      <c r="G733" s="18"/>
      <c r="H733" s="18"/>
      <c r="I733" s="18"/>
      <c r="J733" s="18"/>
      <c r="K733" s="18"/>
      <c r="L733" s="61"/>
      <c r="M733" s="61"/>
      <c r="N733"/>
    </row>
    <row r="734" spans="1:14" x14ac:dyDescent="0.3">
      <c r="A734" s="23"/>
      <c r="B734" s="17"/>
      <c r="C734" s="14"/>
      <c r="D734" s="18"/>
      <c r="E734" s="61"/>
      <c r="F734" s="18"/>
      <c r="G734" s="18"/>
      <c r="H734" s="18"/>
      <c r="I734" s="18"/>
      <c r="J734" s="18"/>
      <c r="K734" s="18"/>
      <c r="L734" s="61"/>
      <c r="M734" s="61"/>
      <c r="N734"/>
    </row>
    <row r="735" spans="1:14" x14ac:dyDescent="0.3">
      <c r="A735" s="23"/>
      <c r="B735" s="17"/>
      <c r="C735" s="14"/>
      <c r="D735" s="18"/>
      <c r="E735" s="61"/>
      <c r="F735" s="18"/>
      <c r="G735" s="18"/>
      <c r="H735" s="18"/>
      <c r="I735" s="18"/>
      <c r="J735" s="18"/>
      <c r="K735" s="18"/>
      <c r="L735" s="61"/>
      <c r="M735" s="61"/>
      <c r="N735"/>
    </row>
    <row r="736" spans="1:14" x14ac:dyDescent="0.3">
      <c r="A736" s="23"/>
      <c r="B736" s="17"/>
      <c r="C736" s="14"/>
      <c r="D736" s="18"/>
      <c r="E736" s="61"/>
      <c r="F736" s="18"/>
      <c r="G736" s="18"/>
      <c r="H736" s="18"/>
      <c r="I736" s="18"/>
      <c r="J736" s="18"/>
      <c r="K736" s="18"/>
      <c r="L736" s="61"/>
      <c r="M736" s="61"/>
      <c r="N736"/>
    </row>
    <row r="737" spans="1:14" x14ac:dyDescent="0.3">
      <c r="A737" s="23"/>
      <c r="B737" s="17"/>
      <c r="C737" s="14"/>
      <c r="D737" s="18"/>
      <c r="E737" s="61"/>
      <c r="F737" s="18"/>
      <c r="G737" s="18"/>
      <c r="H737" s="18"/>
      <c r="I737" s="18"/>
      <c r="J737" s="18"/>
      <c r="K737" s="18"/>
      <c r="L737" s="61"/>
      <c r="M737" s="61"/>
      <c r="N737"/>
    </row>
    <row r="738" spans="1:14" x14ac:dyDescent="0.3">
      <c r="A738" s="23"/>
      <c r="B738" s="17"/>
      <c r="C738" s="14"/>
      <c r="D738" s="18"/>
      <c r="E738" s="61"/>
      <c r="F738" s="18"/>
      <c r="G738" s="18"/>
      <c r="H738" s="18"/>
      <c r="I738" s="18"/>
      <c r="J738" s="18"/>
      <c r="K738" s="18"/>
      <c r="L738" s="61"/>
      <c r="M738" s="61"/>
      <c r="N738"/>
    </row>
    <row r="739" spans="1:14" x14ac:dyDescent="0.3">
      <c r="A739" s="23"/>
      <c r="B739" s="17"/>
      <c r="C739" s="14"/>
      <c r="D739" s="18"/>
      <c r="E739" s="61"/>
      <c r="F739" s="18"/>
      <c r="G739" s="18"/>
      <c r="H739" s="18"/>
      <c r="I739" s="18"/>
      <c r="J739" s="18"/>
      <c r="K739" s="18"/>
      <c r="L739" s="61"/>
      <c r="M739" s="61"/>
      <c r="N739"/>
    </row>
    <row r="740" spans="1:14" x14ac:dyDescent="0.3">
      <c r="A740" s="23"/>
      <c r="B740" s="17"/>
      <c r="C740" s="14"/>
      <c r="D740" s="18"/>
      <c r="E740" s="61"/>
      <c r="F740" s="18"/>
      <c r="G740" s="18"/>
      <c r="H740" s="18"/>
      <c r="I740" s="18"/>
      <c r="J740" s="18"/>
      <c r="K740" s="18"/>
      <c r="L740" s="61"/>
      <c r="M740" s="61"/>
      <c r="N740"/>
    </row>
    <row r="741" spans="1:14" x14ac:dyDescent="0.3">
      <c r="A741" s="23"/>
      <c r="B741" s="17"/>
      <c r="C741" s="14"/>
      <c r="D741" s="18"/>
      <c r="E741" s="61"/>
      <c r="F741" s="18"/>
      <c r="G741" s="18"/>
      <c r="H741" s="18"/>
      <c r="I741" s="18"/>
      <c r="J741" s="18"/>
      <c r="K741" s="18"/>
      <c r="L741" s="61"/>
      <c r="M741" s="61"/>
      <c r="N741"/>
    </row>
    <row r="742" spans="1:14" x14ac:dyDescent="0.3">
      <c r="A742" s="23"/>
      <c r="B742" s="17"/>
      <c r="C742" s="14"/>
      <c r="D742" s="18"/>
      <c r="E742" s="61"/>
      <c r="F742" s="18"/>
      <c r="G742" s="18"/>
      <c r="H742" s="18"/>
      <c r="I742" s="18"/>
      <c r="J742" s="18"/>
      <c r="K742" s="18"/>
      <c r="L742" s="61"/>
      <c r="M742" s="61"/>
      <c r="N742"/>
    </row>
    <row r="743" spans="1:14" x14ac:dyDescent="0.3">
      <c r="A743" s="23"/>
      <c r="B743" s="17"/>
      <c r="C743" s="14"/>
      <c r="D743" s="18"/>
      <c r="E743" s="61"/>
      <c r="F743" s="18"/>
      <c r="G743" s="18"/>
      <c r="H743" s="18"/>
      <c r="I743" s="18"/>
      <c r="J743" s="18"/>
      <c r="K743" s="18"/>
      <c r="L743" s="61"/>
      <c r="M743" s="61"/>
      <c r="N743"/>
    </row>
    <row r="744" spans="1:14" x14ac:dyDescent="0.3">
      <c r="A744" s="23"/>
      <c r="B744" s="17"/>
      <c r="C744" s="14"/>
      <c r="D744" s="18"/>
      <c r="E744" s="61"/>
      <c r="F744" s="18"/>
      <c r="G744" s="18"/>
      <c r="H744" s="18"/>
      <c r="I744" s="18"/>
      <c r="J744" s="18"/>
      <c r="K744" s="18"/>
      <c r="L744" s="61"/>
      <c r="M744" s="61"/>
      <c r="N744"/>
    </row>
    <row r="745" spans="1:14" x14ac:dyDescent="0.3">
      <c r="A745" s="23"/>
      <c r="B745" s="17"/>
      <c r="C745" s="14"/>
      <c r="D745" s="18"/>
      <c r="E745" s="61"/>
      <c r="F745" s="18"/>
      <c r="G745" s="18"/>
      <c r="H745" s="18"/>
      <c r="I745" s="18"/>
      <c r="J745" s="18"/>
      <c r="K745" s="18"/>
      <c r="L745" s="61"/>
      <c r="M745" s="61"/>
      <c r="N745"/>
    </row>
    <row r="746" spans="1:14" x14ac:dyDescent="0.3">
      <c r="A746" s="23"/>
      <c r="B746" s="17"/>
      <c r="C746" s="14"/>
      <c r="D746" s="18"/>
      <c r="E746" s="61"/>
      <c r="F746" s="18"/>
      <c r="G746" s="18"/>
      <c r="H746" s="18"/>
      <c r="I746" s="18"/>
      <c r="J746" s="18"/>
      <c r="K746" s="18"/>
      <c r="L746" s="61"/>
      <c r="M746" s="61"/>
      <c r="N746"/>
    </row>
    <row r="747" spans="1:14" x14ac:dyDescent="0.3">
      <c r="A747" s="23"/>
      <c r="B747" s="17"/>
      <c r="C747" s="14"/>
      <c r="D747" s="18"/>
      <c r="E747" s="61"/>
      <c r="F747" s="18"/>
      <c r="G747" s="18"/>
      <c r="H747" s="18"/>
      <c r="I747" s="18"/>
      <c r="J747" s="18"/>
      <c r="K747" s="18"/>
      <c r="L747" s="61"/>
      <c r="M747" s="61"/>
      <c r="N747"/>
    </row>
    <row r="748" spans="1:14" x14ac:dyDescent="0.3">
      <c r="A748" s="23"/>
      <c r="B748" s="17"/>
      <c r="C748" s="14"/>
      <c r="D748" s="18"/>
      <c r="E748" s="61"/>
      <c r="F748" s="18"/>
      <c r="G748" s="18"/>
      <c r="H748" s="18"/>
      <c r="I748" s="18"/>
      <c r="J748" s="18"/>
      <c r="K748" s="18"/>
      <c r="L748" s="61"/>
      <c r="M748" s="61"/>
      <c r="N748"/>
    </row>
    <row r="749" spans="1:14" x14ac:dyDescent="0.3">
      <c r="A749" s="23"/>
      <c r="B749" s="17"/>
      <c r="C749" s="14"/>
      <c r="D749" s="18"/>
      <c r="E749" s="61"/>
      <c r="F749" s="18"/>
      <c r="G749" s="18"/>
      <c r="H749" s="18"/>
      <c r="I749" s="18"/>
      <c r="J749" s="18"/>
      <c r="K749" s="18"/>
      <c r="L749" s="61"/>
      <c r="M749" s="61"/>
      <c r="N749"/>
    </row>
    <row r="750" spans="1:14" x14ac:dyDescent="0.3">
      <c r="A750" s="23"/>
      <c r="B750" s="17"/>
      <c r="C750" s="14"/>
      <c r="D750" s="18"/>
      <c r="E750" s="61"/>
      <c r="F750" s="18"/>
      <c r="G750" s="18"/>
      <c r="H750" s="18"/>
      <c r="I750" s="18"/>
      <c r="J750" s="18"/>
      <c r="K750" s="18"/>
      <c r="L750" s="61"/>
      <c r="M750" s="61"/>
      <c r="N750"/>
    </row>
    <row r="751" spans="1:14" x14ac:dyDescent="0.3">
      <c r="A751" s="23"/>
      <c r="B751" s="17"/>
      <c r="C751" s="14"/>
      <c r="D751" s="18"/>
      <c r="E751" s="61"/>
      <c r="F751" s="18"/>
      <c r="G751" s="18"/>
      <c r="H751" s="18"/>
      <c r="I751" s="18"/>
      <c r="J751" s="18"/>
      <c r="K751" s="18"/>
      <c r="L751" s="61"/>
      <c r="M751" s="61"/>
      <c r="N751"/>
    </row>
    <row r="752" spans="1:14" x14ac:dyDescent="0.3">
      <c r="A752" s="23"/>
      <c r="B752" s="17"/>
      <c r="C752" s="14"/>
      <c r="D752" s="18"/>
      <c r="E752" s="61"/>
      <c r="F752" s="18"/>
      <c r="G752" s="18"/>
      <c r="H752" s="18"/>
      <c r="I752" s="18"/>
      <c r="J752" s="18"/>
      <c r="K752" s="18"/>
      <c r="L752" s="61"/>
      <c r="M752" s="61"/>
      <c r="N752"/>
    </row>
    <row r="753" spans="1:14" x14ac:dyDescent="0.3">
      <c r="A753" s="23"/>
      <c r="B753" s="17"/>
      <c r="C753" s="14"/>
      <c r="D753" s="18"/>
      <c r="E753" s="61"/>
      <c r="F753" s="18"/>
      <c r="G753" s="18"/>
      <c r="H753" s="18"/>
      <c r="I753" s="18"/>
      <c r="J753" s="18"/>
      <c r="K753" s="18"/>
      <c r="L753" s="61"/>
      <c r="M753" s="61"/>
      <c r="N753"/>
    </row>
    <row r="754" spans="1:14" x14ac:dyDescent="0.3">
      <c r="A754" s="23"/>
      <c r="B754" s="17"/>
      <c r="C754" s="14"/>
      <c r="D754" s="18"/>
      <c r="E754" s="61"/>
      <c r="F754" s="18"/>
      <c r="G754" s="18"/>
      <c r="H754" s="18"/>
      <c r="I754" s="18"/>
      <c r="J754" s="18"/>
      <c r="K754" s="18"/>
      <c r="L754" s="61"/>
      <c r="M754" s="61"/>
      <c r="N754"/>
    </row>
    <row r="755" spans="1:14" x14ac:dyDescent="0.3">
      <c r="A755" s="23"/>
      <c r="B755" s="17"/>
      <c r="C755" s="14"/>
      <c r="D755" s="18"/>
      <c r="E755" s="61"/>
      <c r="F755" s="18"/>
      <c r="G755" s="18"/>
      <c r="H755" s="18"/>
      <c r="I755" s="18"/>
      <c r="J755" s="18"/>
      <c r="K755" s="18"/>
      <c r="L755" s="61"/>
      <c r="M755" s="61"/>
      <c r="N755"/>
    </row>
    <row r="756" spans="1:14" x14ac:dyDescent="0.3">
      <c r="A756" s="23"/>
      <c r="B756" s="17"/>
      <c r="C756" s="14"/>
      <c r="D756" s="18"/>
      <c r="E756" s="61"/>
      <c r="F756" s="18"/>
      <c r="G756" s="18"/>
      <c r="H756" s="18"/>
      <c r="I756" s="18"/>
      <c r="J756" s="18"/>
      <c r="K756" s="18"/>
      <c r="L756" s="61"/>
      <c r="M756" s="61"/>
      <c r="N756"/>
    </row>
    <row r="757" spans="1:14" x14ac:dyDescent="0.3">
      <c r="A757" s="23"/>
      <c r="B757" s="17"/>
      <c r="C757" s="14"/>
      <c r="D757" s="18"/>
      <c r="E757" s="61"/>
      <c r="F757" s="18"/>
      <c r="G757" s="18"/>
      <c r="H757" s="18"/>
      <c r="I757" s="18"/>
      <c r="J757" s="18"/>
      <c r="K757" s="18"/>
      <c r="L757" s="61"/>
      <c r="M757" s="61"/>
      <c r="N757"/>
    </row>
    <row r="758" spans="1:14" x14ac:dyDescent="0.3">
      <c r="A758" s="23"/>
      <c r="B758" s="17"/>
      <c r="C758" s="14"/>
      <c r="D758" s="18"/>
      <c r="E758" s="61"/>
      <c r="F758" s="18"/>
      <c r="G758" s="18"/>
      <c r="H758" s="18"/>
      <c r="I758" s="18"/>
      <c r="J758" s="18"/>
      <c r="K758" s="18"/>
      <c r="L758" s="61"/>
      <c r="M758" s="61"/>
      <c r="N758"/>
    </row>
    <row r="759" spans="1:14" x14ac:dyDescent="0.3">
      <c r="A759" s="23"/>
      <c r="B759" s="17"/>
      <c r="C759" s="14"/>
      <c r="D759" s="18"/>
      <c r="E759" s="61"/>
      <c r="F759" s="18"/>
      <c r="G759" s="18"/>
      <c r="H759" s="18"/>
      <c r="I759" s="18"/>
      <c r="J759" s="18"/>
      <c r="K759" s="18"/>
      <c r="L759" s="61"/>
      <c r="M759" s="61"/>
      <c r="N759"/>
    </row>
    <row r="760" spans="1:14" x14ac:dyDescent="0.3">
      <c r="A760" s="23"/>
      <c r="B760" s="17"/>
      <c r="C760" s="14"/>
      <c r="D760" s="18"/>
      <c r="E760" s="61"/>
      <c r="F760" s="18"/>
      <c r="G760" s="18"/>
      <c r="H760" s="18"/>
      <c r="I760" s="18"/>
      <c r="J760" s="18"/>
      <c r="K760" s="18"/>
      <c r="L760" s="61"/>
      <c r="M760" s="61"/>
      <c r="N760"/>
    </row>
    <row r="761" spans="1:14" x14ac:dyDescent="0.3">
      <c r="A761" s="23"/>
      <c r="B761" s="17"/>
      <c r="C761" s="14"/>
      <c r="D761" s="18"/>
      <c r="E761" s="61"/>
      <c r="F761" s="18"/>
      <c r="G761" s="18"/>
      <c r="H761" s="18"/>
      <c r="I761" s="18"/>
      <c r="J761" s="18"/>
      <c r="K761" s="18"/>
      <c r="L761" s="61"/>
      <c r="M761" s="61"/>
      <c r="N761"/>
    </row>
    <row r="762" spans="1:14" x14ac:dyDescent="0.3">
      <c r="A762" s="23"/>
      <c r="B762" s="17"/>
      <c r="C762" s="14"/>
      <c r="D762" s="18"/>
      <c r="E762" s="61"/>
      <c r="F762" s="18"/>
      <c r="G762" s="18"/>
      <c r="H762" s="18"/>
      <c r="I762" s="18"/>
      <c r="J762" s="18"/>
      <c r="K762" s="18"/>
      <c r="L762" s="61"/>
      <c r="M762" s="61"/>
      <c r="N762"/>
    </row>
    <row r="763" spans="1:14" x14ac:dyDescent="0.3">
      <c r="A763" s="23"/>
      <c r="B763" s="17"/>
      <c r="C763" s="14"/>
      <c r="D763" s="18"/>
      <c r="E763" s="61"/>
      <c r="F763" s="18"/>
      <c r="G763" s="18"/>
      <c r="H763" s="18"/>
      <c r="I763" s="18"/>
      <c r="J763" s="18"/>
      <c r="K763" s="18"/>
      <c r="L763" s="61"/>
      <c r="M763" s="61"/>
      <c r="N763"/>
    </row>
    <row r="764" spans="1:14" x14ac:dyDescent="0.3">
      <c r="A764" s="23"/>
      <c r="B764" s="17"/>
      <c r="C764" s="14"/>
      <c r="D764" s="18"/>
      <c r="E764" s="61"/>
      <c r="F764" s="18"/>
      <c r="G764" s="18"/>
      <c r="H764" s="18"/>
      <c r="I764" s="18"/>
      <c r="J764" s="18"/>
      <c r="K764" s="18"/>
      <c r="L764" s="61"/>
      <c r="M764" s="61"/>
      <c r="N764"/>
    </row>
    <row r="765" spans="1:14" x14ac:dyDescent="0.3">
      <c r="A765" s="23"/>
      <c r="B765" s="17"/>
      <c r="C765" s="14"/>
      <c r="D765" s="18"/>
      <c r="E765" s="61"/>
      <c r="F765" s="18"/>
      <c r="G765" s="18"/>
      <c r="H765" s="18"/>
      <c r="I765" s="18"/>
      <c r="J765" s="18"/>
      <c r="K765" s="18"/>
      <c r="L765" s="61"/>
      <c r="M765" s="61"/>
      <c r="N765"/>
    </row>
    <row r="766" spans="1:14" x14ac:dyDescent="0.3">
      <c r="A766" s="23"/>
      <c r="B766" s="17"/>
      <c r="C766" s="14"/>
      <c r="D766" s="18"/>
      <c r="E766" s="61"/>
      <c r="F766" s="18"/>
      <c r="G766" s="18"/>
      <c r="H766" s="18"/>
      <c r="I766" s="18"/>
      <c r="J766" s="18"/>
      <c r="K766" s="18"/>
      <c r="L766" s="61"/>
      <c r="M766" s="61"/>
      <c r="N766"/>
    </row>
    <row r="767" spans="1:14" x14ac:dyDescent="0.3">
      <c r="A767" s="23"/>
      <c r="B767" s="17"/>
      <c r="C767" s="14"/>
      <c r="D767" s="18"/>
      <c r="E767" s="61"/>
      <c r="F767" s="18"/>
      <c r="G767" s="18"/>
      <c r="H767" s="18"/>
      <c r="I767" s="18"/>
      <c r="J767" s="18"/>
      <c r="K767" s="18"/>
      <c r="L767" s="61"/>
      <c r="M767" s="61"/>
      <c r="N767"/>
    </row>
    <row r="768" spans="1:14" x14ac:dyDescent="0.3">
      <c r="A768" s="23"/>
      <c r="B768" s="17"/>
      <c r="C768" s="14"/>
      <c r="D768" s="18"/>
      <c r="E768" s="61"/>
      <c r="F768" s="18"/>
      <c r="G768" s="18"/>
      <c r="H768" s="18"/>
      <c r="I768" s="18"/>
      <c r="J768" s="18"/>
      <c r="K768" s="18"/>
      <c r="L768" s="61"/>
      <c r="M768" s="61"/>
      <c r="N768"/>
    </row>
    <row r="769" spans="1:14" x14ac:dyDescent="0.3">
      <c r="A769" s="23"/>
      <c r="B769" s="17"/>
      <c r="C769" s="14"/>
      <c r="D769" s="18"/>
      <c r="E769" s="61"/>
      <c r="F769" s="18"/>
      <c r="G769" s="18"/>
      <c r="H769" s="18"/>
      <c r="I769" s="18"/>
      <c r="J769" s="18"/>
      <c r="K769" s="18"/>
      <c r="L769" s="61"/>
      <c r="M769" s="61"/>
      <c r="N769"/>
    </row>
    <row r="770" spans="1:14" x14ac:dyDescent="0.3">
      <c r="A770" s="23"/>
      <c r="B770" s="17"/>
      <c r="C770" s="14"/>
      <c r="D770" s="18"/>
      <c r="E770" s="61"/>
      <c r="F770" s="18"/>
      <c r="G770" s="18"/>
      <c r="H770" s="18"/>
      <c r="I770" s="18"/>
      <c r="J770" s="18"/>
      <c r="K770" s="18"/>
      <c r="L770" s="61"/>
      <c r="M770" s="61"/>
      <c r="N770"/>
    </row>
    <row r="771" spans="1:14" x14ac:dyDescent="0.3">
      <c r="A771" s="23"/>
      <c r="B771" s="17"/>
      <c r="C771" s="14"/>
      <c r="D771" s="18"/>
      <c r="E771" s="61"/>
      <c r="F771" s="18"/>
      <c r="G771" s="18"/>
      <c r="H771" s="18"/>
      <c r="I771" s="18"/>
      <c r="J771" s="18"/>
      <c r="K771" s="18"/>
      <c r="L771" s="61"/>
      <c r="M771" s="61"/>
      <c r="N771"/>
    </row>
    <row r="772" spans="1:14" x14ac:dyDescent="0.3">
      <c r="A772" s="23"/>
      <c r="B772" s="17"/>
      <c r="C772" s="14"/>
      <c r="D772" s="18"/>
      <c r="E772" s="61"/>
      <c r="F772" s="18"/>
      <c r="G772" s="18"/>
      <c r="H772" s="18"/>
      <c r="I772" s="18"/>
      <c r="J772" s="18"/>
      <c r="K772" s="18"/>
      <c r="L772" s="61"/>
      <c r="M772" s="61"/>
      <c r="N772"/>
    </row>
    <row r="773" spans="1:14" x14ac:dyDescent="0.3">
      <c r="A773" s="23"/>
      <c r="B773" s="17"/>
      <c r="C773" s="14"/>
      <c r="D773" s="18"/>
      <c r="E773" s="61"/>
      <c r="F773" s="18"/>
      <c r="G773" s="18"/>
      <c r="H773" s="18"/>
      <c r="I773" s="18"/>
      <c r="J773" s="18"/>
      <c r="K773" s="18"/>
      <c r="L773" s="61"/>
      <c r="M773" s="61"/>
      <c r="N773"/>
    </row>
    <row r="774" spans="1:14" x14ac:dyDescent="0.3">
      <c r="A774" s="23"/>
      <c r="B774" s="17"/>
      <c r="C774" s="14"/>
      <c r="D774" s="18"/>
      <c r="E774" s="61"/>
      <c r="F774" s="18"/>
      <c r="G774" s="18"/>
      <c r="H774" s="18"/>
      <c r="I774" s="18"/>
      <c r="J774" s="18"/>
      <c r="K774" s="18"/>
      <c r="L774" s="61"/>
      <c r="M774" s="61"/>
      <c r="N774"/>
    </row>
    <row r="775" spans="1:14" x14ac:dyDescent="0.3">
      <c r="A775" s="23"/>
      <c r="B775" s="17"/>
      <c r="C775" s="14"/>
      <c r="D775" s="18"/>
      <c r="E775" s="61"/>
      <c r="F775" s="18"/>
      <c r="G775" s="18"/>
      <c r="H775" s="18"/>
      <c r="I775" s="18"/>
      <c r="J775" s="18"/>
      <c r="K775" s="18"/>
      <c r="L775" s="61"/>
      <c r="M775" s="61"/>
      <c r="N775"/>
    </row>
    <row r="776" spans="1:14" x14ac:dyDescent="0.3">
      <c r="A776" s="23"/>
      <c r="B776" s="17"/>
      <c r="C776" s="14"/>
      <c r="D776" s="18"/>
      <c r="E776" s="61"/>
      <c r="F776" s="18"/>
      <c r="G776" s="18"/>
      <c r="H776" s="18"/>
      <c r="I776" s="18"/>
      <c r="J776" s="18"/>
      <c r="K776" s="18"/>
      <c r="L776" s="61"/>
      <c r="M776" s="61"/>
      <c r="N776"/>
    </row>
    <row r="777" spans="1:14" x14ac:dyDescent="0.3">
      <c r="A777" s="23"/>
      <c r="B777" s="17"/>
      <c r="C777" s="14"/>
      <c r="D777" s="18"/>
      <c r="E777" s="61"/>
      <c r="F777" s="18"/>
      <c r="G777" s="18"/>
      <c r="H777" s="18"/>
      <c r="I777" s="18"/>
      <c r="J777" s="18"/>
      <c r="K777" s="18"/>
      <c r="L777" s="61"/>
      <c r="M777" s="61"/>
      <c r="N777"/>
    </row>
    <row r="778" spans="1:14" x14ac:dyDescent="0.3">
      <c r="A778" s="23"/>
      <c r="B778" s="17"/>
      <c r="C778" s="14"/>
      <c r="D778" s="18"/>
      <c r="E778" s="61"/>
      <c r="F778" s="18"/>
      <c r="G778" s="18"/>
      <c r="H778" s="18"/>
      <c r="I778" s="18"/>
      <c r="J778" s="18"/>
      <c r="K778" s="18"/>
      <c r="L778" s="61"/>
      <c r="M778" s="61"/>
      <c r="N778"/>
    </row>
    <row r="779" spans="1:14" x14ac:dyDescent="0.3">
      <c r="A779" s="23"/>
      <c r="B779" s="17"/>
      <c r="C779" s="14"/>
      <c r="D779" s="18"/>
      <c r="E779" s="61"/>
      <c r="F779" s="18"/>
      <c r="G779" s="18"/>
      <c r="H779" s="18"/>
      <c r="I779" s="18"/>
      <c r="J779" s="18"/>
      <c r="K779" s="18"/>
      <c r="L779" s="61"/>
      <c r="M779" s="61"/>
      <c r="N779"/>
    </row>
    <row r="780" spans="1:14" x14ac:dyDescent="0.3">
      <c r="A780" s="23"/>
      <c r="B780" s="17"/>
      <c r="C780" s="14"/>
      <c r="D780" s="18"/>
      <c r="E780" s="61"/>
      <c r="F780" s="18"/>
      <c r="G780" s="18"/>
      <c r="H780" s="18"/>
      <c r="I780" s="18"/>
      <c r="J780" s="18"/>
      <c r="K780" s="18"/>
      <c r="L780" s="61"/>
      <c r="M780" s="61"/>
      <c r="N780"/>
    </row>
    <row r="781" spans="1:14" x14ac:dyDescent="0.3">
      <c r="A781" s="23"/>
      <c r="B781" s="17"/>
      <c r="C781" s="14"/>
      <c r="D781" s="18"/>
      <c r="E781" s="61"/>
      <c r="F781" s="18"/>
      <c r="G781" s="18"/>
      <c r="H781" s="18"/>
      <c r="I781" s="18"/>
      <c r="J781" s="18"/>
      <c r="K781" s="18"/>
      <c r="L781" s="61"/>
      <c r="M781" s="61"/>
      <c r="N781"/>
    </row>
    <row r="782" spans="1:14" x14ac:dyDescent="0.3">
      <c r="A782" s="23"/>
      <c r="B782" s="17"/>
      <c r="C782" s="14"/>
      <c r="D782" s="18"/>
      <c r="E782" s="61"/>
      <c r="F782" s="18"/>
      <c r="G782" s="18"/>
      <c r="H782" s="18"/>
      <c r="I782" s="18"/>
      <c r="J782" s="18"/>
      <c r="K782" s="18"/>
      <c r="L782" s="61"/>
      <c r="M782" s="61"/>
      <c r="N782"/>
    </row>
    <row r="783" spans="1:14" x14ac:dyDescent="0.3">
      <c r="A783" s="23"/>
      <c r="B783" s="17"/>
      <c r="C783" s="14"/>
      <c r="D783" s="18"/>
      <c r="E783" s="61"/>
      <c r="F783" s="18"/>
      <c r="G783" s="18"/>
      <c r="H783" s="18"/>
      <c r="I783" s="18"/>
      <c r="J783" s="18"/>
      <c r="K783" s="18"/>
      <c r="L783" s="61"/>
      <c r="M783" s="61"/>
      <c r="N783"/>
    </row>
    <row r="784" spans="1:14" x14ac:dyDescent="0.3">
      <c r="A784" s="23"/>
      <c r="B784" s="17"/>
      <c r="C784" s="14"/>
      <c r="D784" s="18"/>
      <c r="E784" s="61"/>
      <c r="F784" s="18"/>
      <c r="G784" s="18"/>
      <c r="H784" s="18"/>
      <c r="I784" s="18"/>
      <c r="J784" s="18"/>
      <c r="K784" s="18"/>
      <c r="L784" s="61"/>
      <c r="M784" s="61"/>
      <c r="N784"/>
    </row>
    <row r="785" spans="1:14" x14ac:dyDescent="0.3">
      <c r="A785" s="23"/>
      <c r="B785" s="17"/>
      <c r="C785" s="14"/>
      <c r="D785" s="18"/>
      <c r="E785" s="61"/>
      <c r="F785" s="18"/>
      <c r="G785" s="18"/>
      <c r="H785" s="18"/>
      <c r="I785" s="18"/>
      <c r="J785" s="18"/>
      <c r="K785" s="18"/>
      <c r="L785" s="61"/>
      <c r="M785" s="61"/>
      <c r="N785"/>
    </row>
    <row r="786" spans="1:14" x14ac:dyDescent="0.3">
      <c r="A786" s="23"/>
      <c r="B786" s="17"/>
      <c r="C786" s="14"/>
      <c r="D786" s="18"/>
      <c r="E786" s="61"/>
      <c r="F786" s="18"/>
      <c r="G786" s="18"/>
      <c r="H786" s="18"/>
      <c r="I786" s="18"/>
      <c r="J786" s="18"/>
      <c r="K786" s="18"/>
      <c r="L786" s="61"/>
      <c r="M786" s="61"/>
      <c r="N786"/>
    </row>
    <row r="787" spans="1:14" x14ac:dyDescent="0.3">
      <c r="A787" s="23"/>
      <c r="B787" s="17"/>
      <c r="C787" s="14"/>
      <c r="D787" s="18"/>
      <c r="E787" s="61"/>
      <c r="F787" s="18"/>
      <c r="G787" s="18"/>
      <c r="H787" s="18"/>
      <c r="I787" s="18"/>
      <c r="J787" s="18"/>
      <c r="K787" s="18"/>
      <c r="L787" s="61"/>
      <c r="M787" s="61"/>
      <c r="N787"/>
    </row>
    <row r="788" spans="1:14" x14ac:dyDescent="0.3">
      <c r="A788" s="23"/>
      <c r="B788" s="17"/>
      <c r="C788" s="14"/>
      <c r="D788" s="18"/>
      <c r="E788" s="61"/>
      <c r="F788" s="18"/>
      <c r="G788" s="18"/>
      <c r="H788" s="18"/>
      <c r="I788" s="18"/>
      <c r="J788" s="18"/>
      <c r="K788" s="18"/>
      <c r="L788" s="61"/>
      <c r="M788" s="61"/>
      <c r="N788"/>
    </row>
    <row r="789" spans="1:14" x14ac:dyDescent="0.3">
      <c r="A789" s="23"/>
      <c r="B789" s="17"/>
      <c r="C789" s="14"/>
      <c r="D789" s="18"/>
      <c r="E789" s="61"/>
      <c r="F789" s="18"/>
      <c r="G789" s="18"/>
      <c r="H789" s="18"/>
      <c r="I789" s="18"/>
      <c r="J789" s="18"/>
      <c r="K789" s="18"/>
      <c r="L789" s="61"/>
      <c r="M789" s="61"/>
      <c r="N789"/>
    </row>
    <row r="790" spans="1:14" x14ac:dyDescent="0.3">
      <c r="A790" s="23"/>
      <c r="B790" s="17"/>
      <c r="C790" s="14"/>
      <c r="D790" s="18"/>
      <c r="E790" s="61"/>
      <c r="F790" s="18"/>
      <c r="G790" s="18"/>
      <c r="H790" s="18"/>
      <c r="I790" s="18"/>
      <c r="J790" s="18"/>
      <c r="K790" s="18"/>
      <c r="L790" s="61"/>
      <c r="M790" s="61"/>
      <c r="N790"/>
    </row>
    <row r="791" spans="1:14" x14ac:dyDescent="0.3">
      <c r="A791" s="23"/>
      <c r="B791" s="17"/>
      <c r="C791" s="14"/>
      <c r="D791" s="18"/>
      <c r="E791" s="61"/>
      <c r="F791" s="18"/>
      <c r="G791" s="18"/>
      <c r="H791" s="18"/>
      <c r="I791" s="18"/>
      <c r="J791" s="18"/>
      <c r="K791" s="18"/>
      <c r="L791" s="61"/>
      <c r="M791" s="61"/>
      <c r="N791"/>
    </row>
    <row r="792" spans="1:14" x14ac:dyDescent="0.3">
      <c r="A792" s="23"/>
      <c r="B792" s="17"/>
      <c r="C792" s="14"/>
      <c r="D792" s="18"/>
      <c r="E792" s="61"/>
      <c r="F792" s="18"/>
      <c r="G792" s="18"/>
      <c r="H792" s="18"/>
      <c r="I792" s="18"/>
      <c r="J792" s="18"/>
      <c r="K792" s="18"/>
      <c r="L792" s="61"/>
      <c r="M792" s="61"/>
      <c r="N792"/>
    </row>
    <row r="793" spans="1:14" x14ac:dyDescent="0.3">
      <c r="A793" s="23"/>
      <c r="B793" s="17"/>
      <c r="C793" s="14"/>
      <c r="D793" s="18"/>
      <c r="E793" s="61"/>
      <c r="F793" s="18"/>
      <c r="G793" s="18"/>
      <c r="H793" s="18"/>
      <c r="I793" s="18"/>
      <c r="J793" s="18"/>
      <c r="K793" s="18"/>
      <c r="L793" s="61"/>
      <c r="M793" s="61"/>
      <c r="N793"/>
    </row>
    <row r="794" spans="1:14" x14ac:dyDescent="0.3">
      <c r="A794" s="23"/>
      <c r="B794" s="17"/>
      <c r="C794" s="14"/>
      <c r="D794" s="18"/>
      <c r="E794" s="61"/>
      <c r="F794" s="18"/>
      <c r="G794" s="18"/>
      <c r="H794" s="18"/>
      <c r="I794" s="18"/>
      <c r="J794" s="18"/>
      <c r="K794" s="18"/>
      <c r="L794" s="61"/>
      <c r="M794" s="61"/>
      <c r="N794"/>
    </row>
    <row r="795" spans="1:14" x14ac:dyDescent="0.3">
      <c r="A795" s="23"/>
      <c r="B795" s="17"/>
      <c r="C795" s="14"/>
      <c r="D795" s="18"/>
      <c r="E795" s="61"/>
      <c r="F795" s="18"/>
      <c r="G795" s="18"/>
      <c r="H795" s="18"/>
      <c r="I795" s="18"/>
      <c r="J795" s="18"/>
      <c r="K795" s="18"/>
      <c r="L795" s="61"/>
      <c r="M795" s="61"/>
      <c r="N795"/>
    </row>
    <row r="796" spans="1:14" x14ac:dyDescent="0.3">
      <c r="A796" s="23"/>
      <c r="B796" s="17"/>
      <c r="C796" s="14"/>
      <c r="D796" s="18"/>
      <c r="E796" s="61"/>
      <c r="F796" s="18"/>
      <c r="G796" s="18"/>
      <c r="H796" s="18"/>
      <c r="I796" s="18"/>
      <c r="J796" s="18"/>
      <c r="K796" s="18"/>
      <c r="L796" s="61"/>
      <c r="M796" s="61"/>
      <c r="N796"/>
    </row>
    <row r="797" spans="1:14" x14ac:dyDescent="0.3">
      <c r="A797" s="23"/>
      <c r="B797" s="17"/>
      <c r="C797" s="14"/>
      <c r="D797" s="18"/>
      <c r="E797" s="61"/>
      <c r="F797" s="18"/>
      <c r="G797" s="18"/>
      <c r="H797" s="18"/>
      <c r="I797" s="18"/>
      <c r="J797" s="18"/>
      <c r="K797" s="18"/>
      <c r="L797" s="61"/>
      <c r="M797" s="61"/>
      <c r="N797"/>
    </row>
    <row r="798" spans="1:14" x14ac:dyDescent="0.3">
      <c r="A798" s="23"/>
      <c r="B798" s="17"/>
      <c r="C798" s="14"/>
      <c r="D798" s="18"/>
      <c r="E798" s="61"/>
      <c r="F798" s="18"/>
      <c r="G798" s="18"/>
      <c r="H798" s="18"/>
      <c r="I798" s="18"/>
      <c r="J798" s="18"/>
      <c r="K798" s="18"/>
      <c r="L798" s="61"/>
      <c r="M798" s="61"/>
      <c r="N798"/>
    </row>
    <row r="799" spans="1:14" x14ac:dyDescent="0.3">
      <c r="A799" s="23"/>
      <c r="B799" s="17"/>
      <c r="C799" s="14"/>
      <c r="D799" s="18"/>
      <c r="E799" s="61"/>
      <c r="F799" s="18"/>
      <c r="G799" s="18"/>
      <c r="H799" s="18"/>
      <c r="I799" s="18"/>
      <c r="J799" s="18"/>
      <c r="K799" s="18"/>
      <c r="L799" s="61"/>
      <c r="M799" s="61"/>
      <c r="N799"/>
    </row>
    <row r="800" spans="1:14" x14ac:dyDescent="0.3">
      <c r="A800" s="23"/>
      <c r="B800" s="17"/>
      <c r="C800" s="14"/>
      <c r="D800" s="18"/>
      <c r="E800" s="61"/>
      <c r="F800" s="18"/>
      <c r="G800" s="18"/>
      <c r="H800" s="18"/>
      <c r="I800" s="18"/>
      <c r="J800" s="18"/>
      <c r="K800" s="18"/>
      <c r="L800" s="61"/>
      <c r="M800" s="61"/>
      <c r="N800"/>
    </row>
    <row r="801" spans="1:14" x14ac:dyDescent="0.3">
      <c r="A801" s="23"/>
      <c r="B801" s="17"/>
      <c r="C801" s="14"/>
      <c r="D801" s="18"/>
      <c r="E801" s="61"/>
      <c r="F801" s="18"/>
      <c r="G801" s="18"/>
      <c r="H801" s="18"/>
      <c r="I801" s="18"/>
      <c r="J801" s="18"/>
      <c r="K801" s="18"/>
      <c r="L801" s="61"/>
      <c r="M801" s="61"/>
      <c r="N801"/>
    </row>
    <row r="802" spans="1:14" x14ac:dyDescent="0.3">
      <c r="A802" s="23"/>
      <c r="B802" s="17"/>
      <c r="C802" s="14"/>
      <c r="D802" s="18"/>
      <c r="E802" s="61"/>
      <c r="F802" s="18"/>
      <c r="G802" s="18"/>
      <c r="H802" s="18"/>
      <c r="I802" s="18"/>
      <c r="J802" s="18"/>
      <c r="K802" s="18"/>
      <c r="L802" s="61"/>
      <c r="M802" s="61"/>
      <c r="N802"/>
    </row>
    <row r="803" spans="1:14" x14ac:dyDescent="0.3">
      <c r="A803" s="23"/>
      <c r="B803" s="17"/>
      <c r="C803" s="14"/>
      <c r="D803" s="18"/>
      <c r="E803" s="61"/>
      <c r="F803" s="18"/>
      <c r="G803" s="18"/>
      <c r="H803" s="18"/>
      <c r="I803" s="18"/>
      <c r="J803" s="18"/>
      <c r="K803" s="18"/>
      <c r="L803" s="61"/>
      <c r="M803" s="61"/>
      <c r="N803"/>
    </row>
    <row r="804" spans="1:14" x14ac:dyDescent="0.3">
      <c r="A804" s="23"/>
      <c r="B804" s="17"/>
      <c r="C804" s="14"/>
      <c r="D804" s="18"/>
      <c r="E804" s="61"/>
      <c r="F804" s="18"/>
      <c r="G804" s="18"/>
      <c r="H804" s="18"/>
      <c r="I804" s="18"/>
      <c r="J804" s="18"/>
      <c r="K804" s="18"/>
      <c r="L804" s="61"/>
      <c r="M804" s="61"/>
      <c r="N804"/>
    </row>
    <row r="805" spans="1:14" x14ac:dyDescent="0.3">
      <c r="A805" s="23"/>
      <c r="B805" s="17"/>
      <c r="C805" s="14"/>
      <c r="D805" s="18"/>
      <c r="E805" s="61"/>
      <c r="F805" s="18"/>
      <c r="G805" s="18"/>
      <c r="H805" s="18"/>
      <c r="I805" s="18"/>
      <c r="J805" s="18"/>
      <c r="K805" s="18"/>
      <c r="L805" s="61"/>
      <c r="M805" s="61"/>
      <c r="N805"/>
    </row>
    <row r="806" spans="1:14" x14ac:dyDescent="0.3">
      <c r="A806" s="23"/>
      <c r="B806" s="17"/>
      <c r="C806" s="14"/>
      <c r="D806" s="18"/>
      <c r="E806" s="61"/>
      <c r="F806" s="18"/>
      <c r="G806" s="18"/>
      <c r="H806" s="18"/>
      <c r="I806" s="18"/>
      <c r="J806" s="18"/>
      <c r="K806" s="18"/>
      <c r="L806" s="61"/>
      <c r="M806" s="61"/>
      <c r="N806"/>
    </row>
    <row r="807" spans="1:14" x14ac:dyDescent="0.3">
      <c r="A807" s="23"/>
      <c r="B807" s="17"/>
      <c r="C807" s="14"/>
      <c r="D807" s="18"/>
      <c r="E807" s="61"/>
      <c r="F807" s="18"/>
      <c r="G807" s="18"/>
      <c r="H807" s="18"/>
      <c r="I807" s="18"/>
      <c r="J807" s="18"/>
      <c r="K807" s="18"/>
      <c r="L807" s="61"/>
      <c r="M807" s="61"/>
      <c r="N807"/>
    </row>
    <row r="808" spans="1:14" x14ac:dyDescent="0.3">
      <c r="A808" s="23"/>
      <c r="B808" s="17"/>
      <c r="C808" s="14"/>
      <c r="D808" s="18"/>
      <c r="E808" s="61"/>
      <c r="F808" s="18"/>
      <c r="G808" s="18"/>
      <c r="H808" s="18"/>
      <c r="I808" s="18"/>
      <c r="J808" s="18"/>
      <c r="K808" s="18"/>
      <c r="L808" s="61"/>
      <c r="M808" s="61"/>
      <c r="N808"/>
    </row>
    <row r="809" spans="1:14" x14ac:dyDescent="0.3">
      <c r="A809" s="23"/>
      <c r="B809" s="17"/>
      <c r="C809" s="14"/>
      <c r="D809" s="18"/>
      <c r="E809" s="61"/>
      <c r="F809" s="18"/>
      <c r="G809" s="18"/>
      <c r="H809" s="18"/>
      <c r="I809" s="18"/>
      <c r="J809" s="18"/>
      <c r="K809" s="18"/>
      <c r="L809" s="61"/>
      <c r="M809" s="61"/>
      <c r="N809"/>
    </row>
    <row r="810" spans="1:14" x14ac:dyDescent="0.3">
      <c r="A810" s="23"/>
      <c r="B810" s="17"/>
      <c r="C810" s="14"/>
      <c r="D810" s="18"/>
      <c r="E810" s="61"/>
      <c r="F810" s="18"/>
      <c r="G810" s="18"/>
      <c r="H810" s="18"/>
      <c r="I810" s="18"/>
      <c r="J810" s="18"/>
      <c r="K810" s="18"/>
      <c r="L810" s="61"/>
      <c r="M810" s="61"/>
      <c r="N810"/>
    </row>
    <row r="811" spans="1:14" x14ac:dyDescent="0.3">
      <c r="A811" s="23"/>
      <c r="B811" s="17"/>
      <c r="C811" s="14"/>
      <c r="D811" s="18"/>
      <c r="E811" s="61"/>
      <c r="F811" s="18"/>
      <c r="G811" s="18"/>
      <c r="H811" s="18"/>
      <c r="I811" s="18"/>
      <c r="J811" s="18"/>
      <c r="K811" s="18"/>
      <c r="L811" s="61"/>
      <c r="M811" s="61"/>
      <c r="N811"/>
    </row>
    <row r="812" spans="1:14" x14ac:dyDescent="0.3">
      <c r="A812" s="23"/>
      <c r="B812" s="17"/>
      <c r="C812" s="14"/>
      <c r="D812" s="18"/>
      <c r="E812" s="61"/>
      <c r="F812" s="18"/>
      <c r="G812" s="18"/>
      <c r="H812" s="18"/>
      <c r="I812" s="18"/>
      <c r="J812" s="18"/>
      <c r="K812" s="18"/>
      <c r="L812" s="61"/>
      <c r="M812" s="61"/>
      <c r="N812"/>
    </row>
    <row r="813" spans="1:14" x14ac:dyDescent="0.3">
      <c r="A813" s="23"/>
      <c r="B813" s="17"/>
      <c r="C813" s="14"/>
      <c r="D813" s="18"/>
      <c r="E813" s="61"/>
      <c r="F813" s="18"/>
      <c r="G813" s="18"/>
      <c r="H813" s="18"/>
      <c r="I813" s="18"/>
      <c r="J813" s="18"/>
      <c r="K813" s="18"/>
      <c r="L813" s="61"/>
      <c r="M813" s="61"/>
      <c r="N813"/>
    </row>
    <row r="814" spans="1:14" x14ac:dyDescent="0.3">
      <c r="A814" s="23"/>
      <c r="B814" s="17"/>
      <c r="C814" s="14"/>
      <c r="D814" s="18"/>
      <c r="E814" s="61"/>
      <c r="F814" s="18"/>
      <c r="G814" s="18"/>
      <c r="H814" s="18"/>
      <c r="I814" s="18"/>
      <c r="J814" s="18"/>
      <c r="K814" s="18"/>
      <c r="L814" s="61"/>
      <c r="M814" s="61"/>
      <c r="N814"/>
    </row>
    <row r="815" spans="1:14" x14ac:dyDescent="0.3">
      <c r="A815" s="23"/>
      <c r="B815" s="17"/>
      <c r="C815" s="14"/>
      <c r="D815" s="18"/>
      <c r="E815" s="61"/>
      <c r="F815" s="18"/>
      <c r="G815" s="18"/>
      <c r="H815" s="18"/>
      <c r="I815" s="18"/>
      <c r="J815" s="18"/>
      <c r="K815" s="18"/>
      <c r="L815" s="61"/>
      <c r="M815" s="61"/>
      <c r="N815"/>
    </row>
    <row r="816" spans="1:14" x14ac:dyDescent="0.3">
      <c r="A816" s="23"/>
      <c r="B816" s="17"/>
      <c r="C816" s="14"/>
      <c r="D816" s="18"/>
      <c r="E816" s="61"/>
      <c r="F816" s="18"/>
      <c r="G816" s="18"/>
      <c r="H816" s="18"/>
      <c r="I816" s="18"/>
      <c r="J816" s="18"/>
      <c r="K816" s="18"/>
      <c r="L816" s="61"/>
      <c r="M816" s="61"/>
      <c r="N816"/>
    </row>
    <row r="817" spans="1:14" x14ac:dyDescent="0.3">
      <c r="A817" s="23"/>
      <c r="B817" s="17"/>
      <c r="C817" s="14"/>
      <c r="D817" s="18"/>
      <c r="E817" s="61"/>
      <c r="F817" s="18"/>
      <c r="G817" s="18"/>
      <c r="H817" s="18"/>
      <c r="I817" s="18"/>
      <c r="J817" s="18"/>
      <c r="K817" s="18"/>
      <c r="L817" s="61"/>
      <c r="M817" s="61"/>
      <c r="N817"/>
    </row>
    <row r="818" spans="1:14" x14ac:dyDescent="0.3">
      <c r="A818" s="23"/>
      <c r="B818" s="17"/>
      <c r="C818" s="14"/>
      <c r="D818" s="18"/>
      <c r="E818" s="61"/>
      <c r="F818" s="18"/>
      <c r="G818" s="18"/>
      <c r="H818" s="18"/>
      <c r="I818" s="18"/>
      <c r="J818" s="18"/>
      <c r="K818" s="18"/>
      <c r="L818" s="61"/>
      <c r="M818" s="61"/>
      <c r="N818"/>
    </row>
    <row r="819" spans="1:14" x14ac:dyDescent="0.3">
      <c r="A819" s="23"/>
      <c r="B819" s="17"/>
      <c r="C819" s="14"/>
      <c r="D819" s="18"/>
      <c r="E819" s="61"/>
      <c r="F819" s="18"/>
      <c r="G819" s="18"/>
      <c r="H819" s="18"/>
      <c r="I819" s="18"/>
      <c r="J819" s="18"/>
      <c r="K819" s="18"/>
      <c r="L819" s="61"/>
      <c r="M819" s="61"/>
      <c r="N819"/>
    </row>
    <row r="820" spans="1:14" x14ac:dyDescent="0.3">
      <c r="A820" s="23"/>
      <c r="B820" s="17"/>
      <c r="C820" s="14"/>
      <c r="D820" s="18"/>
      <c r="E820" s="61"/>
      <c r="F820" s="18"/>
      <c r="G820" s="18"/>
      <c r="H820" s="18"/>
      <c r="I820" s="18"/>
      <c r="J820" s="18"/>
      <c r="K820" s="18"/>
      <c r="L820" s="61"/>
      <c r="M820" s="61"/>
      <c r="N820"/>
    </row>
    <row r="821" spans="1:14" x14ac:dyDescent="0.3">
      <c r="A821" s="23"/>
      <c r="B821" s="17"/>
      <c r="C821" s="14"/>
      <c r="D821" s="18"/>
      <c r="E821" s="61"/>
      <c r="F821" s="18"/>
      <c r="G821" s="18"/>
      <c r="H821" s="18"/>
      <c r="I821" s="18"/>
      <c r="J821" s="18"/>
      <c r="K821" s="18"/>
      <c r="L821" s="61"/>
      <c r="M821" s="61"/>
      <c r="N821"/>
    </row>
    <row r="822" spans="1:14" x14ac:dyDescent="0.3">
      <c r="A822" s="23"/>
      <c r="B822" s="17"/>
      <c r="C822" s="14"/>
      <c r="D822" s="18"/>
      <c r="E822" s="61"/>
      <c r="F822" s="18"/>
      <c r="G822" s="18"/>
      <c r="H822" s="18"/>
      <c r="I822" s="18"/>
      <c r="J822" s="18"/>
      <c r="K822" s="18"/>
      <c r="L822" s="61"/>
      <c r="M822" s="61"/>
      <c r="N822"/>
    </row>
    <row r="823" spans="1:14" x14ac:dyDescent="0.3">
      <c r="A823" s="23"/>
      <c r="B823" s="17"/>
      <c r="C823" s="14"/>
      <c r="D823" s="18"/>
      <c r="E823" s="61"/>
      <c r="F823" s="18"/>
      <c r="G823" s="18"/>
      <c r="H823" s="18"/>
      <c r="I823" s="18"/>
      <c r="J823" s="18"/>
      <c r="K823" s="18"/>
      <c r="L823" s="61"/>
      <c r="M823" s="61"/>
      <c r="N823"/>
    </row>
    <row r="824" spans="1:14" x14ac:dyDescent="0.3">
      <c r="A824" s="23"/>
      <c r="B824" s="17"/>
      <c r="C824" s="14"/>
      <c r="D824" s="18"/>
      <c r="E824" s="61"/>
      <c r="F824" s="18"/>
      <c r="G824" s="18"/>
      <c r="H824" s="18"/>
      <c r="I824" s="18"/>
      <c r="J824" s="18"/>
      <c r="K824" s="18"/>
      <c r="L824" s="61"/>
      <c r="M824" s="61"/>
      <c r="N824"/>
    </row>
    <row r="825" spans="1:14" x14ac:dyDescent="0.3">
      <c r="A825" s="23"/>
      <c r="B825" s="17"/>
      <c r="C825" s="14"/>
      <c r="D825" s="18"/>
      <c r="E825" s="61"/>
      <c r="F825" s="18"/>
      <c r="G825" s="18"/>
      <c r="H825" s="18"/>
      <c r="I825" s="18"/>
      <c r="J825" s="18"/>
      <c r="K825" s="18"/>
      <c r="L825" s="61"/>
      <c r="M825" s="61"/>
      <c r="N825"/>
    </row>
    <row r="826" spans="1:14" x14ac:dyDescent="0.3">
      <c r="A826" s="23"/>
      <c r="B826" s="17"/>
      <c r="C826" s="14"/>
      <c r="D826" s="18"/>
      <c r="E826" s="61"/>
      <c r="F826" s="18"/>
      <c r="G826" s="18"/>
      <c r="H826" s="18"/>
      <c r="I826" s="18"/>
      <c r="J826" s="18"/>
      <c r="K826" s="18"/>
      <c r="L826" s="61"/>
      <c r="M826" s="61"/>
      <c r="N826"/>
    </row>
    <row r="827" spans="1:14" x14ac:dyDescent="0.3">
      <c r="A827" s="23"/>
      <c r="B827" s="17"/>
      <c r="C827" s="14"/>
      <c r="D827" s="18"/>
      <c r="E827" s="61"/>
      <c r="F827" s="18"/>
      <c r="G827" s="18"/>
      <c r="H827" s="18"/>
      <c r="I827" s="18"/>
      <c r="J827" s="18"/>
      <c r="K827" s="18"/>
      <c r="L827" s="61"/>
      <c r="M827" s="61"/>
      <c r="N827"/>
    </row>
    <row r="828" spans="1:14" x14ac:dyDescent="0.3">
      <c r="A828" s="23"/>
      <c r="B828" s="17"/>
      <c r="C828" s="14"/>
      <c r="D828" s="18"/>
      <c r="E828" s="61"/>
      <c r="F828" s="18"/>
      <c r="G828" s="18"/>
      <c r="H828" s="18"/>
      <c r="I828" s="18"/>
      <c r="J828" s="18"/>
      <c r="K828" s="18"/>
      <c r="L828" s="61"/>
      <c r="M828" s="61"/>
      <c r="N828"/>
    </row>
    <row r="829" spans="1:14" x14ac:dyDescent="0.3">
      <c r="A829" s="23"/>
      <c r="B829" s="17"/>
      <c r="C829" s="14"/>
      <c r="D829" s="18"/>
      <c r="E829" s="61"/>
      <c r="F829" s="18"/>
      <c r="G829" s="18"/>
      <c r="H829" s="18"/>
      <c r="I829" s="18"/>
      <c r="J829" s="18"/>
      <c r="K829" s="18"/>
      <c r="L829" s="61"/>
      <c r="M829" s="61"/>
      <c r="N829"/>
    </row>
    <row r="830" spans="1:14" x14ac:dyDescent="0.3">
      <c r="A830" s="23"/>
      <c r="B830" s="17"/>
      <c r="C830" s="14"/>
      <c r="D830" s="18"/>
      <c r="E830" s="61"/>
      <c r="F830" s="18"/>
      <c r="G830" s="18"/>
      <c r="H830" s="18"/>
      <c r="I830" s="18"/>
      <c r="J830" s="18"/>
      <c r="K830" s="18"/>
      <c r="L830" s="61"/>
      <c r="M830" s="61"/>
      <c r="N830"/>
    </row>
    <row r="831" spans="1:14" x14ac:dyDescent="0.3">
      <c r="A831" s="23"/>
      <c r="B831" s="17"/>
      <c r="C831" s="14"/>
      <c r="D831" s="18"/>
      <c r="E831" s="61"/>
      <c r="F831" s="18"/>
      <c r="G831" s="18"/>
      <c r="H831" s="18"/>
      <c r="I831" s="18"/>
      <c r="J831" s="18"/>
      <c r="K831" s="18"/>
      <c r="L831" s="61"/>
      <c r="M831" s="61"/>
      <c r="N831"/>
    </row>
    <row r="832" spans="1:14" x14ac:dyDescent="0.3">
      <c r="A832" s="23"/>
      <c r="B832" s="17"/>
      <c r="C832" s="14"/>
      <c r="D832" s="18"/>
      <c r="E832" s="61"/>
      <c r="F832" s="18"/>
      <c r="G832" s="18"/>
      <c r="H832" s="18"/>
      <c r="I832" s="18"/>
      <c r="J832" s="18"/>
      <c r="K832" s="18"/>
      <c r="L832" s="61"/>
      <c r="M832" s="61"/>
      <c r="N832"/>
    </row>
    <row r="833" spans="1:14" x14ac:dyDescent="0.3">
      <c r="A833" s="23"/>
      <c r="B833" s="17"/>
      <c r="C833" s="14"/>
      <c r="D833" s="18"/>
      <c r="E833" s="61"/>
      <c r="F833" s="18"/>
      <c r="G833" s="18"/>
      <c r="H833" s="18"/>
      <c r="I833" s="18"/>
      <c r="J833" s="18"/>
      <c r="K833" s="18"/>
      <c r="L833" s="61"/>
      <c r="M833" s="61"/>
      <c r="N833"/>
    </row>
    <row r="834" spans="1:14" x14ac:dyDescent="0.3">
      <c r="A834" s="23"/>
      <c r="B834" s="17"/>
      <c r="C834" s="14"/>
      <c r="D834" s="18"/>
      <c r="E834" s="61"/>
      <c r="F834" s="18"/>
      <c r="G834" s="18"/>
      <c r="H834" s="18"/>
      <c r="I834" s="18"/>
      <c r="J834" s="18"/>
      <c r="K834" s="18"/>
      <c r="L834" s="61"/>
      <c r="M834" s="61"/>
      <c r="N834"/>
    </row>
    <row r="835" spans="1:14" x14ac:dyDescent="0.3">
      <c r="A835" s="23"/>
      <c r="B835" s="17"/>
      <c r="C835" s="14"/>
      <c r="D835" s="18"/>
      <c r="E835" s="61"/>
      <c r="F835" s="18"/>
      <c r="G835" s="18"/>
      <c r="H835" s="18"/>
      <c r="I835" s="18"/>
      <c r="J835" s="18"/>
      <c r="K835" s="18"/>
      <c r="L835" s="61"/>
      <c r="M835" s="61"/>
      <c r="N835"/>
    </row>
    <row r="836" spans="1:14" x14ac:dyDescent="0.3">
      <c r="A836" s="23"/>
      <c r="B836" s="17"/>
      <c r="C836" s="14"/>
      <c r="D836" s="18"/>
      <c r="E836" s="61"/>
      <c r="F836" s="18"/>
      <c r="G836" s="18"/>
      <c r="H836" s="18"/>
      <c r="I836" s="18"/>
      <c r="J836" s="18"/>
      <c r="K836" s="18"/>
      <c r="L836" s="61"/>
      <c r="M836" s="61"/>
      <c r="N836"/>
    </row>
    <row r="837" spans="1:14" x14ac:dyDescent="0.3">
      <c r="A837" s="23"/>
      <c r="B837" s="17"/>
      <c r="C837" s="14"/>
      <c r="D837" s="18"/>
      <c r="E837" s="61"/>
      <c r="F837" s="18"/>
      <c r="G837" s="18"/>
      <c r="H837" s="18"/>
      <c r="I837" s="18"/>
      <c r="J837" s="18"/>
      <c r="K837" s="18"/>
      <c r="L837" s="61"/>
      <c r="M837" s="61"/>
      <c r="N837"/>
    </row>
    <row r="838" spans="1:14" x14ac:dyDescent="0.3">
      <c r="A838" s="23"/>
      <c r="B838" s="17"/>
      <c r="C838" s="14"/>
      <c r="D838" s="18"/>
      <c r="E838" s="61"/>
      <c r="F838" s="18"/>
      <c r="G838" s="18"/>
      <c r="H838" s="18"/>
      <c r="I838" s="18"/>
      <c r="J838" s="18"/>
      <c r="K838" s="18"/>
      <c r="L838" s="61"/>
      <c r="M838" s="61"/>
      <c r="N838"/>
    </row>
    <row r="839" spans="1:14" x14ac:dyDescent="0.3">
      <c r="A839" s="23"/>
      <c r="B839" s="17"/>
      <c r="C839" s="14"/>
      <c r="D839" s="18"/>
      <c r="E839" s="61"/>
      <c r="F839" s="18"/>
      <c r="G839" s="18"/>
      <c r="H839" s="18"/>
      <c r="I839" s="18"/>
      <c r="J839" s="18"/>
      <c r="K839" s="18"/>
      <c r="L839" s="61"/>
      <c r="M839" s="61"/>
      <c r="N839"/>
    </row>
    <row r="840" spans="1:14" x14ac:dyDescent="0.3">
      <c r="A840" s="23"/>
      <c r="B840" s="17"/>
      <c r="C840" s="14"/>
      <c r="D840" s="18"/>
      <c r="E840" s="61"/>
      <c r="F840" s="18"/>
      <c r="G840" s="18"/>
      <c r="H840" s="18"/>
      <c r="I840" s="18"/>
      <c r="J840" s="18"/>
      <c r="K840" s="18"/>
      <c r="L840" s="61"/>
      <c r="M840" s="61"/>
      <c r="N840"/>
    </row>
    <row r="841" spans="1:14" x14ac:dyDescent="0.3">
      <c r="A841" s="23"/>
      <c r="B841" s="17"/>
      <c r="C841" s="14"/>
      <c r="D841" s="18"/>
      <c r="E841" s="61"/>
      <c r="F841" s="18"/>
      <c r="G841" s="18"/>
      <c r="H841" s="18"/>
      <c r="I841" s="18"/>
      <c r="J841" s="18"/>
      <c r="K841" s="18"/>
      <c r="L841" s="61"/>
      <c r="M841" s="61"/>
      <c r="N841"/>
    </row>
    <row r="842" spans="1:14" x14ac:dyDescent="0.3">
      <c r="A842" s="23"/>
      <c r="B842" s="17"/>
      <c r="C842" s="14"/>
      <c r="D842" s="18"/>
      <c r="E842" s="61"/>
      <c r="F842" s="18"/>
      <c r="G842" s="18"/>
      <c r="H842" s="18"/>
      <c r="I842" s="18"/>
      <c r="J842" s="18"/>
      <c r="K842" s="18"/>
      <c r="L842" s="61"/>
      <c r="M842" s="61"/>
      <c r="N842"/>
    </row>
    <row r="843" spans="1:14" x14ac:dyDescent="0.3">
      <c r="A843" s="23"/>
      <c r="B843" s="17"/>
      <c r="C843" s="14"/>
      <c r="D843" s="18"/>
      <c r="E843" s="61"/>
      <c r="F843" s="18"/>
      <c r="G843" s="18"/>
      <c r="H843" s="18"/>
      <c r="I843" s="18"/>
      <c r="J843" s="18"/>
      <c r="K843" s="18"/>
      <c r="L843" s="61"/>
      <c r="M843" s="61"/>
      <c r="N843"/>
    </row>
    <row r="844" spans="1:14" x14ac:dyDescent="0.3">
      <c r="A844" s="23"/>
      <c r="B844" s="17"/>
      <c r="C844" s="14"/>
      <c r="D844" s="18"/>
      <c r="E844" s="61"/>
      <c r="F844" s="18"/>
      <c r="G844" s="18"/>
      <c r="H844" s="18"/>
      <c r="I844" s="18"/>
      <c r="J844" s="18"/>
      <c r="K844" s="18"/>
      <c r="L844" s="61"/>
      <c r="M844" s="61"/>
      <c r="N844"/>
    </row>
    <row r="845" spans="1:14" x14ac:dyDescent="0.3">
      <c r="A845" s="23"/>
      <c r="B845" s="17"/>
      <c r="C845" s="14"/>
      <c r="D845" s="18"/>
      <c r="E845" s="61"/>
      <c r="F845" s="18"/>
      <c r="G845" s="18"/>
      <c r="H845" s="18"/>
      <c r="I845" s="18"/>
      <c r="J845" s="18"/>
      <c r="K845" s="18"/>
      <c r="L845" s="61"/>
      <c r="M845" s="61"/>
      <c r="N845"/>
    </row>
    <row r="846" spans="1:14" x14ac:dyDescent="0.3">
      <c r="A846" s="23"/>
      <c r="B846" s="17"/>
      <c r="C846" s="14"/>
      <c r="D846" s="18"/>
      <c r="E846" s="61"/>
      <c r="F846" s="18"/>
      <c r="G846" s="18"/>
      <c r="H846" s="18"/>
      <c r="I846" s="18"/>
      <c r="J846" s="18"/>
      <c r="K846" s="18"/>
      <c r="L846" s="61"/>
      <c r="M846" s="61"/>
      <c r="N846"/>
    </row>
    <row r="847" spans="1:14" x14ac:dyDescent="0.3">
      <c r="A847" s="23"/>
      <c r="B847" s="17"/>
      <c r="C847" s="14"/>
      <c r="D847" s="18"/>
      <c r="E847" s="61"/>
      <c r="F847" s="18"/>
      <c r="G847" s="18"/>
      <c r="H847" s="18"/>
      <c r="I847" s="18"/>
      <c r="J847" s="18"/>
      <c r="K847" s="18"/>
      <c r="L847" s="61"/>
      <c r="M847" s="61"/>
      <c r="N847"/>
    </row>
    <row r="848" spans="1:14" x14ac:dyDescent="0.3">
      <c r="A848" s="23"/>
      <c r="B848" s="17"/>
      <c r="C848" s="14"/>
      <c r="D848" s="18"/>
      <c r="E848" s="61"/>
      <c r="F848" s="18"/>
      <c r="G848" s="18"/>
      <c r="H848" s="18"/>
      <c r="I848" s="18"/>
      <c r="J848" s="18"/>
      <c r="K848" s="18"/>
      <c r="L848" s="61"/>
      <c r="M848" s="61"/>
      <c r="N848"/>
    </row>
    <row r="849" spans="1:14" x14ac:dyDescent="0.3">
      <c r="A849" s="23"/>
      <c r="B849" s="17"/>
      <c r="C849" s="14"/>
      <c r="D849" s="18"/>
      <c r="E849" s="61"/>
      <c r="F849" s="18"/>
      <c r="G849" s="18"/>
      <c r="H849" s="18"/>
      <c r="I849" s="18"/>
      <c r="J849" s="18"/>
      <c r="K849" s="18"/>
      <c r="L849" s="61"/>
      <c r="M849" s="61"/>
      <c r="N849"/>
    </row>
    <row r="850" spans="1:14" x14ac:dyDescent="0.3">
      <c r="A850" s="23"/>
      <c r="B850" s="17"/>
      <c r="C850" s="14"/>
      <c r="D850" s="18"/>
      <c r="E850" s="61"/>
      <c r="F850" s="18"/>
      <c r="G850" s="18"/>
      <c r="H850" s="18"/>
      <c r="I850" s="18"/>
      <c r="J850" s="18"/>
      <c r="K850" s="18"/>
      <c r="L850" s="61"/>
      <c r="M850" s="61"/>
      <c r="N850"/>
    </row>
    <row r="851" spans="1:14" x14ac:dyDescent="0.3">
      <c r="A851" s="23"/>
      <c r="B851" s="17"/>
      <c r="C851" s="14"/>
      <c r="D851" s="18"/>
      <c r="E851" s="61"/>
      <c r="F851" s="18"/>
      <c r="G851" s="18"/>
      <c r="H851" s="18"/>
      <c r="I851" s="18"/>
      <c r="J851" s="18"/>
      <c r="K851" s="18"/>
      <c r="L851" s="61"/>
      <c r="M851" s="61"/>
      <c r="N851"/>
    </row>
    <row r="852" spans="1:14" x14ac:dyDescent="0.3">
      <c r="A852" s="23"/>
      <c r="B852" s="17"/>
      <c r="C852" s="14"/>
      <c r="D852" s="18"/>
      <c r="E852" s="61"/>
      <c r="F852" s="18"/>
      <c r="G852" s="18"/>
      <c r="H852" s="18"/>
      <c r="I852" s="18"/>
      <c r="J852" s="18"/>
      <c r="K852" s="18"/>
      <c r="L852" s="61"/>
      <c r="M852" s="61"/>
      <c r="N852"/>
    </row>
    <row r="853" spans="1:14" x14ac:dyDescent="0.3">
      <c r="A853" s="23"/>
      <c r="B853" s="17"/>
      <c r="C853" s="14"/>
      <c r="D853" s="18"/>
      <c r="E853" s="61"/>
      <c r="F853" s="18"/>
      <c r="G853" s="18"/>
      <c r="H853" s="18"/>
      <c r="I853" s="18"/>
      <c r="J853" s="18"/>
      <c r="K853" s="18"/>
      <c r="L853" s="61"/>
      <c r="M853" s="61"/>
      <c r="N853"/>
    </row>
    <row r="854" spans="1:14" x14ac:dyDescent="0.3">
      <c r="A854" s="23"/>
      <c r="B854" s="17"/>
      <c r="C854" s="14"/>
      <c r="D854" s="18"/>
      <c r="E854" s="61"/>
      <c r="F854" s="18"/>
      <c r="G854" s="18"/>
      <c r="H854" s="18"/>
      <c r="I854" s="18"/>
      <c r="J854" s="18"/>
      <c r="K854" s="18"/>
      <c r="L854" s="61"/>
      <c r="M854" s="61"/>
      <c r="N854"/>
    </row>
    <row r="855" spans="1:14" x14ac:dyDescent="0.3">
      <c r="A855" s="23"/>
      <c r="B855" s="17"/>
      <c r="C855" s="14"/>
      <c r="D855" s="18"/>
      <c r="E855" s="61"/>
      <c r="F855" s="18"/>
      <c r="G855" s="18"/>
      <c r="H855" s="18"/>
      <c r="I855" s="18"/>
      <c r="J855" s="18"/>
      <c r="K855" s="18"/>
      <c r="L855" s="61"/>
      <c r="M855" s="61"/>
      <c r="N855"/>
    </row>
    <row r="856" spans="1:14" x14ac:dyDescent="0.3">
      <c r="A856" s="23"/>
      <c r="B856" s="17"/>
      <c r="C856" s="14"/>
      <c r="D856" s="18"/>
      <c r="E856" s="61"/>
      <c r="F856" s="18"/>
      <c r="G856" s="18"/>
      <c r="H856" s="18"/>
      <c r="I856" s="18"/>
      <c r="J856" s="18"/>
      <c r="K856" s="18"/>
      <c r="L856" s="61"/>
      <c r="M856" s="61"/>
      <c r="N856"/>
    </row>
    <row r="857" spans="1:14" x14ac:dyDescent="0.3">
      <c r="A857" s="23"/>
      <c r="B857" s="17"/>
      <c r="C857" s="14"/>
      <c r="D857" s="18"/>
      <c r="E857" s="61"/>
      <c r="F857" s="18"/>
      <c r="G857" s="18"/>
      <c r="H857" s="18"/>
      <c r="I857" s="18"/>
      <c r="J857" s="18"/>
      <c r="K857" s="18"/>
      <c r="L857" s="61"/>
      <c r="M857" s="61"/>
      <c r="N857"/>
    </row>
    <row r="858" spans="1:14" x14ac:dyDescent="0.3">
      <c r="A858" s="23"/>
      <c r="B858" s="17"/>
      <c r="C858" s="14"/>
      <c r="D858" s="18"/>
      <c r="E858" s="61"/>
      <c r="F858" s="18"/>
      <c r="G858" s="18"/>
      <c r="H858" s="18"/>
      <c r="I858" s="18"/>
      <c r="J858" s="18"/>
      <c r="K858" s="18"/>
      <c r="L858" s="61"/>
      <c r="M858" s="61"/>
      <c r="N858"/>
    </row>
    <row r="859" spans="1:14" x14ac:dyDescent="0.3">
      <c r="A859" s="23"/>
      <c r="B859" s="17"/>
      <c r="C859" s="14"/>
      <c r="D859" s="18"/>
      <c r="E859" s="61"/>
      <c r="F859" s="18"/>
      <c r="G859" s="18"/>
      <c r="H859" s="18"/>
      <c r="I859" s="18"/>
      <c r="J859" s="18"/>
      <c r="K859" s="18"/>
      <c r="L859" s="61"/>
      <c r="M859" s="61"/>
      <c r="N859"/>
    </row>
    <row r="860" spans="1:14" x14ac:dyDescent="0.3">
      <c r="A860" s="23"/>
      <c r="B860" s="17"/>
      <c r="C860" s="14"/>
      <c r="D860" s="18"/>
      <c r="E860" s="61"/>
      <c r="F860" s="18"/>
      <c r="G860" s="18"/>
      <c r="H860" s="18"/>
      <c r="I860" s="18"/>
      <c r="J860" s="18"/>
      <c r="K860" s="18"/>
      <c r="L860" s="61"/>
      <c r="M860" s="61"/>
      <c r="N860"/>
    </row>
    <row r="861" spans="1:14" x14ac:dyDescent="0.3">
      <c r="A861" s="23"/>
      <c r="B861" s="17"/>
      <c r="C861" s="14"/>
      <c r="D861" s="18"/>
      <c r="E861" s="61"/>
      <c r="F861" s="18"/>
      <c r="G861" s="18"/>
      <c r="H861" s="18"/>
      <c r="I861" s="18"/>
      <c r="J861" s="18"/>
      <c r="K861" s="18"/>
      <c r="L861" s="61"/>
      <c r="M861" s="61"/>
      <c r="N861"/>
    </row>
    <row r="862" spans="1:14" x14ac:dyDescent="0.3">
      <c r="A862" s="23"/>
      <c r="B862" s="17"/>
      <c r="C862" s="14"/>
      <c r="D862" s="18"/>
      <c r="E862" s="61"/>
      <c r="F862" s="18"/>
      <c r="G862" s="18"/>
      <c r="H862" s="18"/>
      <c r="I862" s="18"/>
      <c r="J862" s="18"/>
      <c r="K862" s="18"/>
      <c r="L862" s="61"/>
      <c r="M862" s="61"/>
      <c r="N862"/>
    </row>
    <row r="863" spans="1:14" x14ac:dyDescent="0.3">
      <c r="A863" s="23"/>
      <c r="B863" s="17"/>
      <c r="C863" s="14"/>
      <c r="D863" s="18"/>
      <c r="E863" s="61"/>
      <c r="F863" s="18"/>
      <c r="G863" s="18"/>
      <c r="H863" s="18"/>
      <c r="I863" s="18"/>
      <c r="J863" s="18"/>
      <c r="K863" s="18"/>
      <c r="L863" s="61"/>
      <c r="M863" s="61"/>
      <c r="N863"/>
    </row>
    <row r="864" spans="1:14" x14ac:dyDescent="0.3">
      <c r="A864" s="23"/>
      <c r="B864" s="17"/>
      <c r="C864" s="14"/>
      <c r="D864" s="18"/>
      <c r="E864" s="61"/>
      <c r="F864" s="18"/>
      <c r="G864" s="18"/>
      <c r="H864" s="18"/>
      <c r="I864" s="18"/>
      <c r="J864" s="18"/>
      <c r="K864" s="18"/>
      <c r="L864" s="61"/>
      <c r="M864" s="61"/>
      <c r="N864"/>
    </row>
    <row r="865" spans="1:14" x14ac:dyDescent="0.3">
      <c r="A865" s="23"/>
      <c r="B865" s="17"/>
      <c r="C865" s="14"/>
      <c r="D865" s="18"/>
      <c r="E865" s="61"/>
      <c r="F865" s="18"/>
      <c r="G865" s="18"/>
      <c r="H865" s="18"/>
      <c r="I865" s="18"/>
      <c r="J865" s="18"/>
      <c r="K865" s="18"/>
      <c r="L865" s="61"/>
      <c r="M865" s="61"/>
      <c r="N865"/>
    </row>
    <row r="866" spans="1:14" x14ac:dyDescent="0.3">
      <c r="A866" s="23"/>
      <c r="B866" s="17"/>
      <c r="C866" s="14"/>
      <c r="D866" s="18"/>
      <c r="E866" s="61"/>
      <c r="F866" s="18"/>
      <c r="G866" s="18"/>
      <c r="H866" s="18"/>
      <c r="I866" s="18"/>
      <c r="J866" s="18"/>
      <c r="K866" s="18"/>
      <c r="L866" s="61"/>
      <c r="M866" s="61"/>
      <c r="N866"/>
    </row>
    <row r="867" spans="1:14" x14ac:dyDescent="0.3">
      <c r="A867" s="23"/>
      <c r="B867" s="17"/>
      <c r="C867" s="14"/>
      <c r="D867" s="18"/>
      <c r="E867" s="61"/>
      <c r="F867" s="18"/>
      <c r="G867" s="18"/>
      <c r="H867" s="18"/>
      <c r="I867" s="18"/>
      <c r="J867" s="18"/>
      <c r="K867" s="18"/>
      <c r="L867" s="61"/>
      <c r="M867" s="61"/>
      <c r="N867"/>
    </row>
    <row r="868" spans="1:14" x14ac:dyDescent="0.3">
      <c r="A868" s="23"/>
      <c r="B868" s="17"/>
      <c r="C868" s="14"/>
      <c r="D868" s="18"/>
      <c r="E868" s="61"/>
      <c r="F868" s="18"/>
      <c r="G868" s="18"/>
      <c r="H868" s="18"/>
      <c r="I868" s="18"/>
      <c r="J868" s="18"/>
      <c r="K868" s="18"/>
      <c r="L868" s="61"/>
      <c r="M868" s="61"/>
      <c r="N868"/>
    </row>
    <row r="869" spans="1:14" x14ac:dyDescent="0.3">
      <c r="A869" s="23"/>
      <c r="B869" s="17"/>
      <c r="C869" s="14"/>
      <c r="D869" s="18"/>
      <c r="E869" s="61"/>
      <c r="F869" s="18"/>
      <c r="G869" s="18"/>
      <c r="H869" s="18"/>
      <c r="I869" s="18"/>
      <c r="J869" s="18"/>
      <c r="K869" s="18"/>
      <c r="L869" s="61"/>
      <c r="M869" s="61"/>
      <c r="N869"/>
    </row>
    <row r="870" spans="1:14" x14ac:dyDescent="0.3">
      <c r="A870" s="23"/>
      <c r="B870" s="17"/>
      <c r="C870" s="14"/>
      <c r="D870" s="18"/>
      <c r="E870" s="61"/>
      <c r="F870" s="18"/>
      <c r="G870" s="18"/>
      <c r="H870" s="18"/>
      <c r="I870" s="18"/>
      <c r="J870" s="18"/>
      <c r="K870" s="18"/>
      <c r="L870" s="61"/>
      <c r="M870" s="61"/>
      <c r="N870"/>
    </row>
    <row r="871" spans="1:14" x14ac:dyDescent="0.3">
      <c r="A871" s="23"/>
      <c r="B871" s="17"/>
      <c r="C871" s="14"/>
      <c r="D871" s="18"/>
      <c r="E871" s="61"/>
      <c r="F871" s="18"/>
      <c r="G871" s="18"/>
      <c r="H871" s="18"/>
      <c r="I871" s="18"/>
      <c r="J871" s="18"/>
      <c r="K871" s="18"/>
      <c r="L871" s="61"/>
      <c r="M871" s="61"/>
      <c r="N871"/>
    </row>
    <row r="872" spans="1:14" x14ac:dyDescent="0.3">
      <c r="A872" s="23"/>
      <c r="B872" s="17"/>
      <c r="C872" s="14"/>
      <c r="D872" s="18"/>
      <c r="E872" s="61"/>
      <c r="F872" s="18"/>
      <c r="G872" s="18"/>
      <c r="H872" s="18"/>
      <c r="I872" s="18"/>
      <c r="J872" s="18"/>
      <c r="K872" s="18"/>
      <c r="L872" s="61"/>
      <c r="M872" s="61"/>
      <c r="N872"/>
    </row>
    <row r="873" spans="1:14" x14ac:dyDescent="0.3">
      <c r="A873" s="23"/>
      <c r="B873" s="17"/>
      <c r="C873" s="14"/>
      <c r="D873" s="18"/>
      <c r="E873" s="61"/>
      <c r="F873" s="18"/>
      <c r="G873" s="18"/>
      <c r="H873" s="18"/>
      <c r="I873" s="18"/>
      <c r="J873" s="18"/>
      <c r="K873" s="18"/>
      <c r="L873" s="61"/>
      <c r="M873" s="61"/>
      <c r="N873"/>
    </row>
    <row r="874" spans="1:14" x14ac:dyDescent="0.3">
      <c r="A874" s="23"/>
      <c r="B874" s="17"/>
      <c r="C874" s="14"/>
      <c r="D874" s="18"/>
      <c r="E874" s="61"/>
      <c r="F874" s="18"/>
      <c r="G874" s="18"/>
      <c r="H874" s="18"/>
      <c r="I874" s="18"/>
      <c r="J874" s="18"/>
      <c r="K874" s="18"/>
      <c r="L874" s="61"/>
      <c r="M874" s="61"/>
      <c r="N874"/>
    </row>
    <row r="875" spans="1:14" x14ac:dyDescent="0.3">
      <c r="A875" s="23"/>
      <c r="B875" s="17"/>
      <c r="C875" s="14"/>
      <c r="D875" s="18"/>
      <c r="E875" s="61"/>
      <c r="F875" s="18"/>
      <c r="G875" s="18"/>
      <c r="H875" s="18"/>
      <c r="I875" s="18"/>
      <c r="J875" s="18"/>
      <c r="K875" s="18"/>
      <c r="L875" s="61"/>
      <c r="M875" s="61"/>
      <c r="N875"/>
    </row>
    <row r="876" spans="1:14" x14ac:dyDescent="0.3">
      <c r="A876" s="23"/>
      <c r="B876" s="17"/>
      <c r="C876" s="14"/>
      <c r="D876" s="18"/>
      <c r="E876" s="61"/>
      <c r="F876" s="18"/>
      <c r="G876" s="18"/>
      <c r="H876" s="18"/>
      <c r="I876" s="18"/>
      <c r="J876" s="18"/>
      <c r="K876" s="18"/>
      <c r="L876" s="61"/>
      <c r="M876" s="61"/>
      <c r="N876"/>
    </row>
    <row r="877" spans="1:14" x14ac:dyDescent="0.3">
      <c r="A877" s="23"/>
      <c r="B877" s="17"/>
      <c r="C877" s="14"/>
      <c r="D877" s="18"/>
      <c r="E877" s="61"/>
      <c r="F877" s="18"/>
      <c r="G877" s="18"/>
      <c r="H877" s="18"/>
      <c r="I877" s="18"/>
      <c r="J877" s="18"/>
      <c r="K877" s="18"/>
      <c r="L877" s="61"/>
      <c r="M877" s="61"/>
      <c r="N877"/>
    </row>
    <row r="878" spans="1:14" x14ac:dyDescent="0.3">
      <c r="A878" s="23"/>
      <c r="B878" s="17"/>
      <c r="C878" s="14"/>
      <c r="D878" s="18"/>
      <c r="E878" s="61"/>
      <c r="F878" s="18"/>
      <c r="G878" s="18"/>
      <c r="H878" s="18"/>
      <c r="I878" s="18"/>
      <c r="J878" s="18"/>
      <c r="K878" s="18"/>
      <c r="L878" s="61"/>
      <c r="M878" s="61"/>
      <c r="N878"/>
    </row>
    <row r="879" spans="1:14" x14ac:dyDescent="0.3">
      <c r="A879" s="23"/>
      <c r="B879" s="17"/>
      <c r="C879" s="14"/>
      <c r="D879" s="18"/>
      <c r="E879" s="61"/>
      <c r="F879" s="18"/>
      <c r="G879" s="18"/>
      <c r="H879" s="18"/>
      <c r="I879" s="18"/>
      <c r="J879" s="18"/>
      <c r="K879" s="18"/>
      <c r="L879" s="61"/>
      <c r="M879" s="61"/>
      <c r="N879"/>
    </row>
    <row r="880" spans="1:14" x14ac:dyDescent="0.3">
      <c r="A880" s="23"/>
      <c r="B880" s="17"/>
      <c r="C880" s="14"/>
      <c r="D880" s="18"/>
      <c r="E880" s="61"/>
      <c r="F880" s="18"/>
      <c r="G880" s="18"/>
      <c r="H880" s="18"/>
      <c r="I880" s="18"/>
      <c r="J880" s="18"/>
      <c r="K880" s="18"/>
      <c r="L880" s="61"/>
      <c r="M880" s="61"/>
      <c r="N880"/>
    </row>
    <row r="881" spans="1:14" x14ac:dyDescent="0.3">
      <c r="A881" s="23"/>
      <c r="B881" s="17"/>
      <c r="C881" s="14"/>
      <c r="D881" s="18"/>
      <c r="E881" s="61"/>
      <c r="F881" s="18"/>
      <c r="G881" s="18"/>
      <c r="H881" s="18"/>
      <c r="I881" s="18"/>
      <c r="J881" s="18"/>
      <c r="K881" s="18"/>
      <c r="L881" s="61"/>
      <c r="M881" s="61"/>
      <c r="N881"/>
    </row>
    <row r="882" spans="1:14" x14ac:dyDescent="0.3">
      <c r="A882" s="23"/>
      <c r="B882" s="17"/>
      <c r="C882" s="14"/>
      <c r="D882" s="18"/>
      <c r="E882" s="61"/>
      <c r="F882" s="18"/>
      <c r="G882" s="18"/>
      <c r="H882" s="18"/>
      <c r="I882" s="18"/>
      <c r="J882" s="18"/>
      <c r="K882" s="18"/>
      <c r="L882" s="61"/>
      <c r="M882" s="61"/>
      <c r="N882"/>
    </row>
    <row r="883" spans="1:14" x14ac:dyDescent="0.3">
      <c r="A883" s="23"/>
      <c r="B883" s="17"/>
      <c r="C883" s="14"/>
      <c r="D883" s="18"/>
      <c r="E883" s="61"/>
      <c r="F883" s="18"/>
      <c r="G883" s="18"/>
      <c r="H883" s="18"/>
      <c r="I883" s="18"/>
      <c r="J883" s="18"/>
      <c r="K883" s="18"/>
      <c r="L883" s="61"/>
      <c r="M883" s="61"/>
      <c r="N883"/>
    </row>
    <row r="884" spans="1:14" x14ac:dyDescent="0.3">
      <c r="A884" s="23"/>
      <c r="B884" s="17"/>
      <c r="C884" s="14"/>
      <c r="D884" s="18"/>
      <c r="E884" s="61"/>
      <c r="F884" s="18"/>
      <c r="G884" s="18"/>
      <c r="H884" s="18"/>
      <c r="I884" s="18"/>
      <c r="J884" s="18"/>
      <c r="K884" s="18"/>
      <c r="L884" s="61"/>
      <c r="M884" s="61"/>
      <c r="N884"/>
    </row>
    <row r="885" spans="1:14" x14ac:dyDescent="0.3">
      <c r="A885" s="23"/>
      <c r="B885" s="17"/>
      <c r="C885" s="14"/>
      <c r="D885" s="18"/>
      <c r="E885" s="61"/>
      <c r="F885" s="18"/>
      <c r="G885" s="18"/>
      <c r="H885" s="18"/>
      <c r="I885" s="18"/>
      <c r="J885" s="18"/>
      <c r="K885" s="18"/>
      <c r="L885" s="61"/>
      <c r="M885" s="61"/>
      <c r="N885"/>
    </row>
    <row r="886" spans="1:14" x14ac:dyDescent="0.3">
      <c r="A886" s="23"/>
      <c r="B886" s="17"/>
      <c r="C886" s="14"/>
      <c r="D886" s="18"/>
      <c r="E886" s="61"/>
      <c r="F886" s="18"/>
      <c r="G886" s="18"/>
      <c r="H886" s="18"/>
      <c r="I886" s="18"/>
      <c r="J886" s="18"/>
      <c r="K886" s="18"/>
      <c r="L886" s="61"/>
      <c r="M886" s="61"/>
      <c r="N886"/>
    </row>
    <row r="887" spans="1:14" x14ac:dyDescent="0.3">
      <c r="A887" s="23"/>
      <c r="B887" s="17"/>
      <c r="C887" s="14"/>
      <c r="D887" s="18"/>
      <c r="E887" s="61"/>
      <c r="F887" s="18"/>
      <c r="G887" s="18"/>
      <c r="H887" s="18"/>
      <c r="I887" s="18"/>
      <c r="J887" s="18"/>
      <c r="K887" s="18"/>
      <c r="L887" s="61"/>
      <c r="M887" s="61"/>
      <c r="N887"/>
    </row>
    <row r="888" spans="1:14" x14ac:dyDescent="0.3">
      <c r="A888" s="23"/>
      <c r="B888" s="17"/>
      <c r="C888" s="14"/>
      <c r="D888" s="18"/>
      <c r="E888" s="61"/>
      <c r="F888" s="18"/>
      <c r="G888" s="18"/>
      <c r="H888" s="18"/>
      <c r="I888" s="18"/>
      <c r="J888" s="18"/>
      <c r="K888" s="18"/>
      <c r="L888" s="61"/>
      <c r="M888" s="61"/>
      <c r="N888"/>
    </row>
    <row r="889" spans="1:14" x14ac:dyDescent="0.3">
      <c r="A889" s="23"/>
      <c r="B889" s="17"/>
      <c r="C889" s="14"/>
      <c r="D889" s="18"/>
      <c r="E889" s="61"/>
      <c r="F889" s="18"/>
      <c r="G889" s="18"/>
      <c r="H889" s="18"/>
      <c r="I889" s="18"/>
      <c r="J889" s="18"/>
      <c r="K889" s="18"/>
      <c r="L889" s="61"/>
      <c r="M889" s="61"/>
      <c r="N889"/>
    </row>
    <row r="890" spans="1:14" x14ac:dyDescent="0.3">
      <c r="A890" s="23"/>
      <c r="B890" s="17"/>
      <c r="C890" s="14"/>
      <c r="D890" s="18"/>
      <c r="E890" s="61"/>
      <c r="F890" s="18"/>
      <c r="G890" s="18"/>
      <c r="H890" s="18"/>
      <c r="I890" s="18"/>
      <c r="J890" s="18"/>
      <c r="K890" s="18"/>
      <c r="L890" s="61"/>
      <c r="M890" s="61"/>
      <c r="N890"/>
    </row>
    <row r="891" spans="1:14" x14ac:dyDescent="0.3">
      <c r="A891" s="23"/>
      <c r="B891" s="17"/>
      <c r="C891" s="14"/>
      <c r="D891" s="18"/>
      <c r="E891" s="61"/>
      <c r="F891" s="18"/>
      <c r="G891" s="18"/>
      <c r="H891" s="18"/>
      <c r="I891" s="18"/>
      <c r="J891" s="18"/>
      <c r="K891" s="18"/>
      <c r="L891" s="61"/>
      <c r="M891" s="61"/>
      <c r="N891"/>
    </row>
    <row r="892" spans="1:14" x14ac:dyDescent="0.3">
      <c r="A892" s="23"/>
      <c r="B892" s="17"/>
      <c r="C892" s="14"/>
      <c r="D892" s="18"/>
      <c r="E892" s="61"/>
      <c r="F892" s="18"/>
      <c r="G892" s="18"/>
      <c r="H892" s="18"/>
      <c r="I892" s="18"/>
      <c r="J892" s="18"/>
      <c r="K892" s="18"/>
      <c r="L892" s="61"/>
      <c r="M892" s="61"/>
      <c r="N892"/>
    </row>
    <row r="893" spans="1:14" x14ac:dyDescent="0.3">
      <c r="A893" s="23"/>
      <c r="B893" s="17"/>
      <c r="C893" s="14"/>
      <c r="D893" s="18"/>
      <c r="E893" s="61"/>
      <c r="F893" s="18"/>
      <c r="G893" s="18"/>
      <c r="H893" s="18"/>
      <c r="I893" s="18"/>
      <c r="J893" s="18"/>
      <c r="K893" s="18"/>
      <c r="L893" s="61"/>
      <c r="M893" s="61"/>
      <c r="N893"/>
    </row>
    <row r="894" spans="1:14" x14ac:dyDescent="0.3">
      <c r="A894" s="23"/>
      <c r="B894" s="17"/>
      <c r="C894" s="14"/>
      <c r="D894" s="18"/>
      <c r="E894" s="61"/>
      <c r="F894" s="18"/>
      <c r="G894" s="18"/>
      <c r="H894" s="18"/>
      <c r="I894" s="18"/>
      <c r="J894" s="18"/>
      <c r="K894" s="18"/>
      <c r="L894" s="61"/>
      <c r="M894" s="61"/>
      <c r="N894"/>
    </row>
    <row r="895" spans="1:14" x14ac:dyDescent="0.3">
      <c r="A895" s="23"/>
      <c r="B895" s="17"/>
      <c r="C895" s="14"/>
      <c r="D895" s="18"/>
      <c r="E895" s="61"/>
      <c r="F895" s="18"/>
      <c r="G895" s="18"/>
      <c r="H895" s="18"/>
      <c r="I895" s="18"/>
      <c r="J895" s="18"/>
      <c r="K895" s="18"/>
      <c r="L895" s="61"/>
      <c r="M895" s="61"/>
      <c r="N895"/>
    </row>
    <row r="896" spans="1:14" x14ac:dyDescent="0.3">
      <c r="A896" s="23"/>
      <c r="B896" s="17"/>
      <c r="C896" s="14"/>
      <c r="D896" s="18"/>
      <c r="E896" s="61"/>
      <c r="F896" s="18"/>
      <c r="G896" s="18"/>
      <c r="H896" s="18"/>
      <c r="I896" s="18"/>
      <c r="J896" s="18"/>
      <c r="K896" s="18"/>
      <c r="L896" s="61"/>
      <c r="M896" s="61"/>
      <c r="N896"/>
    </row>
    <row r="897" spans="1:14" x14ac:dyDescent="0.3">
      <c r="A897" s="23"/>
      <c r="B897" s="17"/>
      <c r="C897" s="14"/>
      <c r="D897" s="18"/>
      <c r="E897" s="61"/>
      <c r="F897" s="18"/>
      <c r="G897" s="18"/>
      <c r="H897" s="18"/>
      <c r="I897" s="18"/>
      <c r="J897" s="18"/>
      <c r="K897" s="18"/>
      <c r="L897" s="61"/>
      <c r="M897" s="61"/>
      <c r="N897"/>
    </row>
    <row r="898" spans="1:14" x14ac:dyDescent="0.3">
      <c r="A898" s="23"/>
      <c r="B898" s="17"/>
      <c r="C898" s="14"/>
      <c r="D898" s="18"/>
      <c r="E898" s="61"/>
      <c r="F898" s="18"/>
      <c r="G898" s="18"/>
      <c r="H898" s="18"/>
      <c r="I898" s="18"/>
      <c r="J898" s="18"/>
      <c r="K898" s="18"/>
      <c r="L898" s="61"/>
      <c r="M898" s="61"/>
      <c r="N898"/>
    </row>
    <row r="899" spans="1:14" x14ac:dyDescent="0.3">
      <c r="A899" s="23"/>
      <c r="B899" s="17"/>
      <c r="C899" s="14"/>
      <c r="D899" s="18"/>
      <c r="E899" s="61"/>
      <c r="F899" s="18"/>
      <c r="G899" s="18"/>
      <c r="H899" s="18"/>
      <c r="I899" s="18"/>
      <c r="J899" s="18"/>
      <c r="K899" s="18"/>
      <c r="L899" s="61"/>
      <c r="M899" s="61"/>
      <c r="N899"/>
    </row>
    <row r="900" spans="1:14" x14ac:dyDescent="0.3">
      <c r="A900" s="23"/>
      <c r="B900" s="17"/>
      <c r="C900" s="14"/>
      <c r="D900" s="18"/>
      <c r="E900" s="61"/>
      <c r="F900" s="18"/>
      <c r="G900" s="18"/>
      <c r="H900" s="18"/>
      <c r="I900" s="18"/>
      <c r="J900" s="18"/>
      <c r="K900" s="18"/>
      <c r="L900" s="61"/>
      <c r="M900" s="61"/>
      <c r="N900"/>
    </row>
    <row r="901" spans="1:14" x14ac:dyDescent="0.3">
      <c r="A901" s="23"/>
      <c r="B901" s="17"/>
      <c r="C901" s="14"/>
      <c r="D901" s="18"/>
      <c r="E901" s="61"/>
      <c r="F901" s="18"/>
      <c r="G901" s="18"/>
      <c r="H901" s="18"/>
      <c r="I901" s="18"/>
      <c r="J901" s="18"/>
      <c r="K901" s="18"/>
      <c r="L901" s="61"/>
      <c r="M901" s="61"/>
      <c r="N901"/>
    </row>
    <row r="902" spans="1:14" x14ac:dyDescent="0.3">
      <c r="A902" s="23"/>
      <c r="B902" s="17"/>
      <c r="C902" s="14"/>
      <c r="D902" s="18"/>
      <c r="E902" s="61"/>
      <c r="F902" s="18"/>
      <c r="G902" s="18"/>
      <c r="H902" s="18"/>
      <c r="I902" s="18"/>
      <c r="J902" s="18"/>
      <c r="K902" s="18"/>
      <c r="L902" s="61"/>
      <c r="M902" s="61"/>
      <c r="N902"/>
    </row>
    <row r="903" spans="1:14" x14ac:dyDescent="0.3">
      <c r="A903" s="23"/>
      <c r="B903" s="17"/>
      <c r="C903" s="14"/>
      <c r="D903" s="18"/>
      <c r="E903" s="61"/>
      <c r="F903" s="18"/>
      <c r="G903" s="18"/>
      <c r="H903" s="18"/>
      <c r="I903" s="18"/>
      <c r="J903" s="18"/>
      <c r="K903" s="18"/>
      <c r="L903" s="61"/>
      <c r="M903" s="61"/>
      <c r="N903"/>
    </row>
    <row r="904" spans="1:14" x14ac:dyDescent="0.3">
      <c r="A904" s="23"/>
      <c r="B904" s="17"/>
      <c r="C904" s="14"/>
      <c r="D904" s="18"/>
      <c r="E904" s="61"/>
      <c r="F904" s="18"/>
      <c r="G904" s="18"/>
      <c r="H904" s="18"/>
      <c r="I904" s="18"/>
      <c r="J904" s="18"/>
      <c r="K904" s="18"/>
      <c r="L904" s="61"/>
      <c r="M904" s="61"/>
      <c r="N904"/>
    </row>
    <row r="905" spans="1:14" x14ac:dyDescent="0.3">
      <c r="A905" s="23"/>
      <c r="B905" s="17"/>
      <c r="C905" s="14"/>
      <c r="D905" s="18"/>
      <c r="E905" s="61"/>
      <c r="F905" s="18"/>
      <c r="G905" s="18"/>
      <c r="H905" s="18"/>
      <c r="I905" s="18"/>
      <c r="J905" s="18"/>
      <c r="K905" s="18"/>
      <c r="L905" s="61"/>
      <c r="M905" s="61"/>
      <c r="N905"/>
    </row>
  </sheetData>
  <sheetProtection selectLockedCells="1" sort="0" autoFilter="0"/>
  <mergeCells count="3">
    <mergeCell ref="A2:N2"/>
    <mergeCell ref="A1:D1"/>
    <mergeCell ref="A3:N3"/>
  </mergeCells>
  <conditionalFormatting sqref="A2 B4:M4">
    <cfRule type="containsText" dxfId="60" priority="30" operator="containsText" text="Внимание">
      <formula>NOT(ISERROR(SEARCH("Внимание",A2)))</formula>
    </cfRule>
  </conditionalFormatting>
  <conditionalFormatting sqref="E8:E905 B8:C905">
    <cfRule type="expression" dxfId="59" priority="8">
      <formula>ISBLANK(A8)&lt;&gt;ISBLANK(B8)</formula>
    </cfRule>
  </conditionalFormatting>
  <conditionalFormatting sqref="B6:M6">
    <cfRule type="expression" dxfId="58" priority="33">
      <formula>$A$2="Внимание,  используется автофильтр !!!"</formula>
    </cfRule>
  </conditionalFormatting>
  <dataValidations count="4">
    <dataValidation type="list" allowBlank="1" showInputMessage="1" showErrorMessage="1" sqref="C8:C905" xr:uid="{00000000-0002-0000-0000-000001000000}">
      <formula1>"01,02,03,04,05,06,07,08,09"</formula1>
    </dataValidation>
    <dataValidation type="whole" operator="equal" allowBlank="1" showInputMessage="1" showErrorMessage="1" sqref="F8:M905 D8:D905" xr:uid="{00000000-0002-0000-0000-000002000000}">
      <formula1>1</formula1>
    </dataValidation>
    <dataValidation type="list" allowBlank="1" showDropDown="1" showInputMessage="1" showErrorMessage="1" errorTitle="Ошибка" error="Рабочий день  8 часов, или на час короче." sqref="E8:E905" xr:uid="{00000000-0002-0000-0000-000003000000}">
      <formula1>"7,8"</formula1>
    </dataValidation>
    <dataValidation type="date" allowBlank="1" showInputMessage="1" showErrorMessage="1" sqref="A8:A905" xr:uid="{00000000-0002-0000-0000-000005000000}">
      <formula1>46023</formula1>
      <formula2>46387</formula2>
    </dataValidation>
  </dataValidations>
  <pageMargins left="0.7" right="0.7" top="0.75" bottom="0.75" header="0.3" footer="0.3"/>
  <pageSetup paperSize="9" scale="31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8899DF1B-E061-4B3F-AFAD-FCB63CE9AEAF}">
            <xm:f>NETWORKDAYS.INTL($A8,$A8,11,Список!$A$3:$G$14)=0</xm:f>
            <x14:dxf>
              <font>
                <b/>
                <i val="0"/>
                <color rgb="FFFF0000"/>
              </font>
            </x14:dxf>
          </x14:cfRule>
          <xm:sqref>A8:A905</xm:sqref>
        </x14:conditionalFormatting>
        <x14:conditionalFormatting xmlns:xm="http://schemas.microsoft.com/office/excel/2006/main">
          <x14:cfRule type="expression" priority="34" id="{B4E6F622-27CD-41DF-8C7E-F4344540759F}">
            <xm:f>AND(ISBLANK($C8)&lt;&gt;ISBLANK($D8),$D8+$F8+$G8+$H8+$I8+$J8+$K8+$L8+$M8&lt;1,NETWORKDAYS.INTL($A8,$A8,11,Список!$A$3:$G$14)=1)</xm:f>
            <x14:dxf>
              <fill>
                <patternFill>
                  <bgColor theme="6" tint="0.39994506668294322"/>
                </patternFill>
              </fill>
            </x14:dxf>
          </x14:cfRule>
          <xm:sqref>D8:D905 F8:M905</xm:sqref>
        </x14:conditionalFormatting>
        <x14:conditionalFormatting xmlns:xm="http://schemas.microsoft.com/office/excel/2006/main">
          <x14:cfRule type="expression" priority="36" id="{9C157D48-9D70-4B34-AA3C-2C0FB69A1F7A}">
            <xm:f>IF(AND($E8=8,OR($A8=Список!$I$3,$A8=Список!$I4,$A8=Список!$I$5,$A8=Список!$J$3,$A8=Список!$J$4,$A8=Список!$J$5)),0,1)=0</xm:f>
            <x14:dxf>
              <fill>
                <patternFill>
                  <bgColor rgb="FFFFFF00"/>
                </patternFill>
              </fill>
            </x14:dxf>
          </x14:cfRule>
          <xm:sqref>E8:E15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5">
    <tabColor theme="7"/>
  </sheetPr>
  <dimension ref="A1:J53"/>
  <sheetViews>
    <sheetView showGridLines="0" view="pageBreakPreview" zoomScale="110" zoomScaleSheetLayoutView="110" workbookViewId="0">
      <pane ySplit="3" topLeftCell="A4" activePane="bottomLeft" state="frozen"/>
      <selection pane="bottomLeft" sqref="A1:E1"/>
    </sheetView>
  </sheetViews>
  <sheetFormatPr defaultColWidth="8.88671875" defaultRowHeight="14.4" x14ac:dyDescent="0.3"/>
  <cols>
    <col min="1" max="1" width="35" style="69" customWidth="1"/>
    <col min="2" max="2" width="11" style="70" customWidth="1"/>
    <col min="3" max="4" width="10.88671875" style="67" customWidth="1"/>
    <col min="5" max="5" width="63" style="71" customWidth="1"/>
    <col min="6" max="6" width="21.44140625" style="66" customWidth="1"/>
    <col min="7" max="7" width="11.33203125" style="67" customWidth="1"/>
    <col min="8" max="9" width="33.33203125" style="64" bestFit="1" customWidth="1"/>
    <col min="10" max="16384" width="8.88671875" style="64"/>
  </cols>
  <sheetData>
    <row r="1" spans="1:10" ht="19.2" customHeight="1" x14ac:dyDescent="0.3">
      <c r="A1" s="115" t="s">
        <v>46</v>
      </c>
      <c r="B1" s="115"/>
      <c r="C1" s="115"/>
      <c r="D1" s="115"/>
      <c r="E1" s="115"/>
      <c r="F1" s="62" t="s">
        <v>39</v>
      </c>
      <c r="G1" s="63">
        <f>SUMIF(F4:F34,"переработка",G4:G34)</f>
        <v>1.4583333333333339</v>
      </c>
      <c r="H1" s="67"/>
      <c r="I1" s="67"/>
    </row>
    <row r="2" spans="1:10" ht="19.2" customHeight="1" x14ac:dyDescent="0.3">
      <c r="A2" s="116">
        <f>'Табель '!A3:N3</f>
        <v>0</v>
      </c>
      <c r="B2" s="116"/>
      <c r="C2" s="116"/>
      <c r="D2" s="116"/>
      <c r="E2" s="116"/>
      <c r="F2" s="73" t="s">
        <v>40</v>
      </c>
      <c r="G2" s="74">
        <f>SUMIF(F4:F34,"*Д*",G4:G34)</f>
        <v>1.25</v>
      </c>
    </row>
    <row r="3" spans="1:10" s="65" customFormat="1" ht="51" customHeight="1" x14ac:dyDescent="0.3">
      <c r="A3" s="75" t="s">
        <v>41</v>
      </c>
      <c r="B3" s="76" t="s">
        <v>0</v>
      </c>
      <c r="C3" s="77" t="s">
        <v>56</v>
      </c>
      <c r="D3" s="77" t="s">
        <v>55</v>
      </c>
      <c r="E3" s="75" t="s">
        <v>42</v>
      </c>
      <c r="F3" s="75" t="s">
        <v>57</v>
      </c>
      <c r="G3" s="78" t="s">
        <v>43</v>
      </c>
    </row>
    <row r="4" spans="1:10" x14ac:dyDescent="0.3">
      <c r="A4" s="79" t="s">
        <v>60</v>
      </c>
      <c r="B4" s="80">
        <v>46023</v>
      </c>
      <c r="C4" s="81">
        <v>0</v>
      </c>
      <c r="D4" s="81">
        <v>4.1666666666666664E-2</v>
      </c>
      <c r="E4" s="82" t="s">
        <v>47</v>
      </c>
      <c r="F4" s="66" t="str">
        <f t="shared" ref="F4:F22" si="0">IF(IFERROR(FIND("тгул",E4,1),0),IF(AND(C4=0.333333333333333,D4=0.708333333333333),"Отгул, полный день","Отгул, часть дня"),IF(E4="","","Переработка"))</f>
        <v>Переработка</v>
      </c>
      <c r="G4" s="67">
        <f>IF(D4-C4-AND(D4&gt;=-"13:00",C4&lt;=-"12:00")/24=0,"",D4-C4-AND(D4&gt;=--"13:00",C4&lt;=--"12:00")/24)</f>
        <v>4.1666666666666664E-2</v>
      </c>
    </row>
    <row r="5" spans="1:10" x14ac:dyDescent="0.3">
      <c r="A5" s="79" t="s">
        <v>63</v>
      </c>
      <c r="B5" s="80">
        <v>46023</v>
      </c>
      <c r="C5" s="81">
        <v>0</v>
      </c>
      <c r="D5" s="81">
        <v>0.33333333333333331</v>
      </c>
      <c r="E5" s="82" t="s">
        <v>48</v>
      </c>
      <c r="F5" s="66" t="str">
        <f t="shared" si="0"/>
        <v>Отгул, часть дня</v>
      </c>
      <c r="G5" s="67">
        <f t="shared" ref="G5:G22" si="1">IF(D5-C5-AND(D5&gt;=-"13:00",C5&lt;=-"12:00")/24=0,"",D5-C5-AND(D5&gt;=--"13:00",C5&lt;=--"12:00")/24)</f>
        <v>0.33333333333333331</v>
      </c>
    </row>
    <row r="6" spans="1:10" x14ac:dyDescent="0.3">
      <c r="A6" s="79" t="s">
        <v>60</v>
      </c>
      <c r="B6" s="80">
        <v>46023</v>
      </c>
      <c r="C6" s="81">
        <v>0</v>
      </c>
      <c r="D6" s="81">
        <v>0.41666666666666669</v>
      </c>
      <c r="E6" s="82" t="s">
        <v>48</v>
      </c>
      <c r="F6" s="66" t="str">
        <f t="shared" si="0"/>
        <v>Отгул, часть дня</v>
      </c>
      <c r="G6" s="67">
        <f t="shared" si="1"/>
        <v>0.41666666666666669</v>
      </c>
    </row>
    <row r="7" spans="1:10" x14ac:dyDescent="0.3">
      <c r="A7" s="79" t="s">
        <v>63</v>
      </c>
      <c r="B7" s="80">
        <v>46143</v>
      </c>
      <c r="C7" s="81">
        <v>0</v>
      </c>
      <c r="D7" s="81">
        <v>0.125</v>
      </c>
      <c r="E7" s="82" t="s">
        <v>58</v>
      </c>
      <c r="F7" s="66" t="str">
        <f t="shared" si="0"/>
        <v>Переработка</v>
      </c>
      <c r="G7" s="67">
        <f t="shared" si="1"/>
        <v>0.125</v>
      </c>
      <c r="H7" s="68"/>
      <c r="I7" s="68"/>
      <c r="J7" s="68"/>
    </row>
    <row r="8" spans="1:10" x14ac:dyDescent="0.3">
      <c r="A8" s="79" t="s">
        <v>60</v>
      </c>
      <c r="B8" s="80">
        <v>46185</v>
      </c>
      <c r="C8" s="81">
        <v>0.33333333333333331</v>
      </c>
      <c r="D8" s="81">
        <v>0.5</v>
      </c>
      <c r="E8" s="82" t="s">
        <v>50</v>
      </c>
      <c r="F8" s="66" t="str">
        <f t="shared" si="0"/>
        <v>Переработка</v>
      </c>
      <c r="G8" s="67">
        <f t="shared" si="1"/>
        <v>0.16666666666666669</v>
      </c>
    </row>
    <row r="9" spans="1:10" x14ac:dyDescent="0.3">
      <c r="A9" s="79" t="s">
        <v>63</v>
      </c>
      <c r="B9" s="80">
        <v>46185</v>
      </c>
      <c r="C9" s="81">
        <v>0.33333333333333331</v>
      </c>
      <c r="D9" s="81">
        <v>0.5</v>
      </c>
      <c r="E9" s="82" t="s">
        <v>50</v>
      </c>
      <c r="F9" s="66" t="str">
        <f t="shared" si="0"/>
        <v>Переработка</v>
      </c>
      <c r="G9" s="67">
        <f t="shared" si="1"/>
        <v>0.16666666666666669</v>
      </c>
    </row>
    <row r="10" spans="1:10" x14ac:dyDescent="0.3">
      <c r="A10" s="79" t="s">
        <v>60</v>
      </c>
      <c r="B10" s="80">
        <v>46185</v>
      </c>
      <c r="C10" s="81">
        <v>0.33333333333333331</v>
      </c>
      <c r="D10" s="81">
        <v>0.41666666666666669</v>
      </c>
      <c r="E10" s="82" t="s">
        <v>50</v>
      </c>
      <c r="F10" s="66" t="str">
        <f t="shared" si="0"/>
        <v>Переработка</v>
      </c>
      <c r="G10" s="67">
        <f t="shared" si="1"/>
        <v>8.333333333333337E-2</v>
      </c>
    </row>
    <row r="11" spans="1:10" x14ac:dyDescent="0.3">
      <c r="A11" s="79" t="s">
        <v>63</v>
      </c>
      <c r="B11" s="80">
        <v>46185</v>
      </c>
      <c r="C11" s="81">
        <v>0.75</v>
      </c>
      <c r="D11" s="81">
        <v>0.79166666666666663</v>
      </c>
      <c r="E11" s="82" t="s">
        <v>50</v>
      </c>
      <c r="F11" s="66" t="str">
        <f t="shared" si="0"/>
        <v>Переработка</v>
      </c>
      <c r="G11" s="67">
        <f t="shared" si="1"/>
        <v>4.166666666666663E-2</v>
      </c>
    </row>
    <row r="12" spans="1:10" x14ac:dyDescent="0.3">
      <c r="A12" s="79" t="s">
        <v>60</v>
      </c>
      <c r="B12" s="80">
        <v>46186</v>
      </c>
      <c r="C12" s="81">
        <v>0.33333333333333331</v>
      </c>
      <c r="D12" s="81">
        <v>0.5</v>
      </c>
      <c r="E12" s="82" t="s">
        <v>50</v>
      </c>
      <c r="F12" s="66" t="str">
        <f t="shared" si="0"/>
        <v>Переработка</v>
      </c>
      <c r="G12" s="67">
        <f t="shared" si="1"/>
        <v>0.16666666666666669</v>
      </c>
    </row>
    <row r="13" spans="1:10" x14ac:dyDescent="0.3">
      <c r="A13" s="79" t="s">
        <v>63</v>
      </c>
      <c r="B13" s="80">
        <v>46186</v>
      </c>
      <c r="C13" s="81">
        <v>0.33333333333333331</v>
      </c>
      <c r="D13" s="81">
        <v>0.5</v>
      </c>
      <c r="E13" s="82" t="s">
        <v>50</v>
      </c>
      <c r="F13" s="66" t="str">
        <f t="shared" si="0"/>
        <v>Переработка</v>
      </c>
      <c r="G13" s="67">
        <f t="shared" si="1"/>
        <v>0.16666666666666669</v>
      </c>
    </row>
    <row r="14" spans="1:10" x14ac:dyDescent="0.3">
      <c r="A14" s="79" t="s">
        <v>60</v>
      </c>
      <c r="B14" s="80">
        <v>46186</v>
      </c>
      <c r="C14" s="81">
        <v>0.33333333333333331</v>
      </c>
      <c r="D14" s="81">
        <v>0.375</v>
      </c>
      <c r="E14" s="82" t="s">
        <v>50</v>
      </c>
      <c r="F14" s="66" t="str">
        <f t="shared" si="0"/>
        <v>Переработка</v>
      </c>
      <c r="G14" s="67">
        <f t="shared" si="1"/>
        <v>4.1666666666666685E-2</v>
      </c>
    </row>
    <row r="15" spans="1:10" x14ac:dyDescent="0.3">
      <c r="A15" s="79" t="s">
        <v>63</v>
      </c>
      <c r="B15" s="80">
        <v>46186</v>
      </c>
      <c r="C15" s="81">
        <v>0.625</v>
      </c>
      <c r="D15" s="81">
        <v>0.66666666666666663</v>
      </c>
      <c r="E15" s="82" t="s">
        <v>50</v>
      </c>
      <c r="F15" s="66" t="str">
        <f t="shared" si="0"/>
        <v>Переработка</v>
      </c>
      <c r="G15" s="67">
        <f t="shared" si="1"/>
        <v>4.166666666666663E-2</v>
      </c>
    </row>
    <row r="16" spans="1:10" x14ac:dyDescent="0.3">
      <c r="A16" s="79" t="s">
        <v>60</v>
      </c>
      <c r="B16" s="80">
        <v>46187</v>
      </c>
      <c r="C16" s="81">
        <v>0.33333333333333331</v>
      </c>
      <c r="D16" s="81">
        <v>0.5</v>
      </c>
      <c r="E16" s="82" t="s">
        <v>50</v>
      </c>
      <c r="F16" s="66" t="str">
        <f t="shared" si="0"/>
        <v>Переработка</v>
      </c>
      <c r="G16" s="67">
        <f t="shared" si="1"/>
        <v>0.16666666666666669</v>
      </c>
    </row>
    <row r="17" spans="1:7" x14ac:dyDescent="0.3">
      <c r="A17" s="79" t="s">
        <v>63</v>
      </c>
      <c r="B17" s="80">
        <v>46187</v>
      </c>
      <c r="C17" s="81">
        <v>0.33333333333333331</v>
      </c>
      <c r="D17" s="81">
        <v>0.5</v>
      </c>
      <c r="E17" s="82" t="s">
        <v>50</v>
      </c>
      <c r="F17" s="66" t="str">
        <f t="shared" si="0"/>
        <v>Переработка</v>
      </c>
      <c r="G17" s="67">
        <f t="shared" si="1"/>
        <v>0.16666666666666669</v>
      </c>
    </row>
    <row r="18" spans="1:7" x14ac:dyDescent="0.3">
      <c r="A18" s="79" t="s">
        <v>60</v>
      </c>
      <c r="B18" s="80">
        <v>46187</v>
      </c>
      <c r="C18" s="81">
        <v>0.33333333333333331</v>
      </c>
      <c r="D18" s="81">
        <v>0.375</v>
      </c>
      <c r="E18" s="82" t="s">
        <v>50</v>
      </c>
      <c r="F18" s="66" t="str">
        <f t="shared" si="0"/>
        <v>Переработка</v>
      </c>
      <c r="G18" s="67">
        <f t="shared" si="1"/>
        <v>4.1666666666666685E-2</v>
      </c>
    </row>
    <row r="19" spans="1:7" x14ac:dyDescent="0.3">
      <c r="A19" s="79"/>
      <c r="B19" s="80">
        <v>46187</v>
      </c>
      <c r="C19" s="81">
        <v>0.58333333333333337</v>
      </c>
      <c r="D19" s="81">
        <v>0.625</v>
      </c>
      <c r="E19" s="82" t="s">
        <v>50</v>
      </c>
      <c r="F19" s="66" t="str">
        <f t="shared" si="0"/>
        <v>Переработка</v>
      </c>
      <c r="G19" s="67">
        <f t="shared" si="1"/>
        <v>4.166666666666663E-2</v>
      </c>
    </row>
    <row r="20" spans="1:7" x14ac:dyDescent="0.3">
      <c r="A20" s="79" t="s">
        <v>60</v>
      </c>
      <c r="B20" s="80">
        <v>46188</v>
      </c>
      <c r="C20" s="81">
        <v>0.33333333333333331</v>
      </c>
      <c r="D20" s="81">
        <v>0.5</v>
      </c>
      <c r="E20" s="82" t="s">
        <v>51</v>
      </c>
      <c r="F20" s="66" t="str">
        <f t="shared" si="0"/>
        <v>Отгул, часть дня</v>
      </c>
      <c r="G20" s="67">
        <f t="shared" si="1"/>
        <v>0.16666666666666669</v>
      </c>
    </row>
    <row r="21" spans="1:7" x14ac:dyDescent="0.3">
      <c r="A21" s="79" t="s">
        <v>63</v>
      </c>
      <c r="B21" s="80">
        <v>46188</v>
      </c>
      <c r="C21" s="81">
        <v>0.33333333333333331</v>
      </c>
      <c r="D21" s="81">
        <v>0.70833333333333337</v>
      </c>
      <c r="E21" s="82" t="s">
        <v>51</v>
      </c>
      <c r="F21" s="66" t="str">
        <f t="shared" si="0"/>
        <v>Отгул, полный день</v>
      </c>
      <c r="G21" s="67">
        <f t="shared" si="1"/>
        <v>0.33333333333333337</v>
      </c>
    </row>
    <row r="22" spans="1:7" x14ac:dyDescent="0.3">
      <c r="A22" s="79"/>
      <c r="B22" s="80"/>
      <c r="C22" s="81"/>
      <c r="D22" s="81"/>
      <c r="E22" s="82"/>
      <c r="F22" s="66" t="str">
        <f t="shared" si="0"/>
        <v/>
      </c>
      <c r="G22" s="67" t="str">
        <f t="shared" si="1"/>
        <v/>
      </c>
    </row>
    <row r="23" spans="1:7" x14ac:dyDescent="0.3">
      <c r="A23" s="79"/>
      <c r="B23" s="80"/>
      <c r="C23" s="81"/>
      <c r="D23" s="81"/>
      <c r="E23" s="82"/>
      <c r="F23" s="66" t="str">
        <f t="shared" ref="F23:F53" si="2">IF(IFERROR(FIND("тгул",E23,1),0),IF(AND(C23=0.333333333333333,D23=0.708333333333333),"Отгул, полный день","Отгул, часть дня"),IF(E23="","","Переработка"))</f>
        <v/>
      </c>
      <c r="G23" s="67" t="str">
        <f t="shared" ref="G23:G53" si="3">IF(D23-C23-AND(D23&gt;=-"13:00",C23&lt;=-"12:00")/24=0,"",D23-C23-AND(D23&gt;=--"13:00",C23&lt;=--"12:00")/24)</f>
        <v/>
      </c>
    </row>
    <row r="24" spans="1:7" x14ac:dyDescent="0.3">
      <c r="A24" s="79"/>
      <c r="B24" s="80"/>
      <c r="C24" s="81"/>
      <c r="D24" s="81"/>
      <c r="E24" s="82"/>
      <c r="F24" s="66" t="str">
        <f t="shared" si="2"/>
        <v/>
      </c>
      <c r="G24" s="67" t="str">
        <f t="shared" si="3"/>
        <v/>
      </c>
    </row>
    <row r="25" spans="1:7" x14ac:dyDescent="0.3">
      <c r="A25" s="79"/>
      <c r="B25" s="80"/>
      <c r="C25" s="81"/>
      <c r="D25" s="81"/>
      <c r="E25" s="82"/>
      <c r="F25" s="66" t="str">
        <f t="shared" si="2"/>
        <v/>
      </c>
      <c r="G25" s="67" t="str">
        <f t="shared" si="3"/>
        <v/>
      </c>
    </row>
    <row r="26" spans="1:7" x14ac:dyDescent="0.3">
      <c r="A26" s="79"/>
      <c r="B26" s="80"/>
      <c r="C26" s="81"/>
      <c r="D26" s="81"/>
      <c r="E26" s="82"/>
      <c r="F26" s="66" t="str">
        <f t="shared" si="2"/>
        <v/>
      </c>
      <c r="G26" s="67" t="str">
        <f t="shared" si="3"/>
        <v/>
      </c>
    </row>
    <row r="27" spans="1:7" x14ac:dyDescent="0.3">
      <c r="A27" s="79"/>
      <c r="B27" s="80"/>
      <c r="C27" s="81"/>
      <c r="D27" s="81"/>
      <c r="E27" s="82"/>
      <c r="F27" s="66" t="str">
        <f t="shared" si="2"/>
        <v/>
      </c>
      <c r="G27" s="67" t="str">
        <f t="shared" si="3"/>
        <v/>
      </c>
    </row>
    <row r="28" spans="1:7" x14ac:dyDescent="0.3">
      <c r="A28" s="79"/>
      <c r="B28" s="80"/>
      <c r="C28" s="81"/>
      <c r="D28" s="81"/>
      <c r="E28" s="82"/>
      <c r="F28" s="66" t="str">
        <f t="shared" si="2"/>
        <v/>
      </c>
      <c r="G28" s="67" t="str">
        <f t="shared" si="3"/>
        <v/>
      </c>
    </row>
    <row r="29" spans="1:7" x14ac:dyDescent="0.3">
      <c r="A29" s="79"/>
      <c r="B29" s="80"/>
      <c r="C29" s="81"/>
      <c r="D29" s="81"/>
      <c r="E29" s="82"/>
      <c r="F29" s="66" t="str">
        <f t="shared" si="2"/>
        <v/>
      </c>
      <c r="G29" s="67" t="str">
        <f t="shared" si="3"/>
        <v/>
      </c>
    </row>
    <row r="30" spans="1:7" x14ac:dyDescent="0.3">
      <c r="A30" s="79"/>
      <c r="B30" s="80"/>
      <c r="C30" s="81"/>
      <c r="D30" s="81"/>
      <c r="E30" s="82"/>
      <c r="F30" s="66" t="str">
        <f t="shared" si="2"/>
        <v/>
      </c>
      <c r="G30" s="67" t="str">
        <f t="shared" si="3"/>
        <v/>
      </c>
    </row>
    <row r="31" spans="1:7" x14ac:dyDescent="0.3">
      <c r="A31" s="79"/>
      <c r="B31" s="80"/>
      <c r="C31" s="81"/>
      <c r="D31" s="81"/>
      <c r="E31" s="82"/>
      <c r="F31" s="66" t="str">
        <f t="shared" si="2"/>
        <v/>
      </c>
      <c r="G31" s="67" t="str">
        <f t="shared" si="3"/>
        <v/>
      </c>
    </row>
    <row r="32" spans="1:7" x14ac:dyDescent="0.3">
      <c r="A32" s="79"/>
      <c r="B32" s="80"/>
      <c r="C32" s="81"/>
      <c r="D32" s="81"/>
      <c r="E32" s="82"/>
      <c r="F32" s="66" t="str">
        <f t="shared" si="2"/>
        <v/>
      </c>
      <c r="G32" s="67" t="str">
        <f t="shared" si="3"/>
        <v/>
      </c>
    </row>
    <row r="33" spans="1:7" x14ac:dyDescent="0.3">
      <c r="A33" s="79"/>
      <c r="B33" s="80"/>
      <c r="C33" s="81"/>
      <c r="D33" s="81"/>
      <c r="E33" s="82"/>
      <c r="F33" s="66" t="str">
        <f t="shared" si="2"/>
        <v/>
      </c>
      <c r="G33" s="67" t="str">
        <f t="shared" si="3"/>
        <v/>
      </c>
    </row>
    <row r="34" spans="1:7" x14ac:dyDescent="0.3">
      <c r="A34" s="79"/>
      <c r="B34" s="80"/>
      <c r="C34" s="81"/>
      <c r="D34" s="81"/>
      <c r="E34" s="82"/>
      <c r="F34" s="66" t="str">
        <f t="shared" si="2"/>
        <v/>
      </c>
      <c r="G34" s="67" t="str">
        <f t="shared" si="3"/>
        <v/>
      </c>
    </row>
    <row r="35" spans="1:7" x14ac:dyDescent="0.3">
      <c r="A35" s="79"/>
      <c r="B35" s="80"/>
      <c r="C35" s="81"/>
      <c r="D35" s="81"/>
      <c r="E35" s="82"/>
      <c r="F35" s="66" t="str">
        <f t="shared" si="2"/>
        <v/>
      </c>
      <c r="G35" s="67" t="str">
        <f t="shared" si="3"/>
        <v/>
      </c>
    </row>
    <row r="36" spans="1:7" x14ac:dyDescent="0.3">
      <c r="A36" s="79"/>
      <c r="B36" s="80"/>
      <c r="C36" s="81"/>
      <c r="D36" s="81"/>
      <c r="E36" s="82"/>
      <c r="F36" s="66" t="str">
        <f t="shared" si="2"/>
        <v/>
      </c>
      <c r="G36" s="67" t="str">
        <f t="shared" si="3"/>
        <v/>
      </c>
    </row>
    <row r="37" spans="1:7" x14ac:dyDescent="0.3">
      <c r="A37" s="79"/>
      <c r="B37" s="80"/>
      <c r="C37" s="81"/>
      <c r="D37" s="81"/>
      <c r="E37" s="82"/>
      <c r="F37" s="66" t="str">
        <f t="shared" si="2"/>
        <v/>
      </c>
      <c r="G37" s="67" t="str">
        <f t="shared" si="3"/>
        <v/>
      </c>
    </row>
    <row r="38" spans="1:7" x14ac:dyDescent="0.3">
      <c r="A38" s="79"/>
      <c r="B38" s="80"/>
      <c r="C38" s="81"/>
      <c r="D38" s="81"/>
      <c r="E38" s="82"/>
      <c r="F38" s="66" t="str">
        <f t="shared" si="2"/>
        <v/>
      </c>
      <c r="G38" s="67" t="str">
        <f t="shared" si="3"/>
        <v/>
      </c>
    </row>
    <row r="39" spans="1:7" x14ac:dyDescent="0.3">
      <c r="A39" s="79"/>
      <c r="B39" s="80"/>
      <c r="C39" s="81"/>
      <c r="D39" s="81"/>
      <c r="E39" s="82"/>
      <c r="F39" s="66" t="str">
        <f t="shared" si="2"/>
        <v/>
      </c>
      <c r="G39" s="67" t="str">
        <f t="shared" si="3"/>
        <v/>
      </c>
    </row>
    <row r="40" spans="1:7" x14ac:dyDescent="0.3">
      <c r="A40" s="79"/>
      <c r="B40" s="80"/>
      <c r="C40" s="81"/>
      <c r="D40" s="81"/>
      <c r="E40" s="82"/>
      <c r="F40" s="66" t="str">
        <f t="shared" si="2"/>
        <v/>
      </c>
      <c r="G40" s="67" t="str">
        <f t="shared" si="3"/>
        <v/>
      </c>
    </row>
    <row r="41" spans="1:7" x14ac:dyDescent="0.3">
      <c r="A41" s="79"/>
      <c r="B41" s="80"/>
      <c r="C41" s="81"/>
      <c r="D41" s="81"/>
      <c r="E41" s="82"/>
      <c r="F41" s="66" t="str">
        <f t="shared" si="2"/>
        <v/>
      </c>
      <c r="G41" s="67" t="str">
        <f t="shared" si="3"/>
        <v/>
      </c>
    </row>
    <row r="42" spans="1:7" x14ac:dyDescent="0.3">
      <c r="A42" s="79"/>
      <c r="B42" s="80"/>
      <c r="C42" s="81"/>
      <c r="D42" s="81"/>
      <c r="E42" s="82"/>
      <c r="F42" s="66" t="str">
        <f t="shared" si="2"/>
        <v/>
      </c>
      <c r="G42" s="67" t="str">
        <f t="shared" si="3"/>
        <v/>
      </c>
    </row>
    <row r="43" spans="1:7" x14ac:dyDescent="0.3">
      <c r="A43" s="79"/>
      <c r="B43" s="80"/>
      <c r="C43" s="81"/>
      <c r="D43" s="81"/>
      <c r="E43" s="82"/>
      <c r="F43" s="66" t="str">
        <f t="shared" si="2"/>
        <v/>
      </c>
      <c r="G43" s="67" t="str">
        <f t="shared" si="3"/>
        <v/>
      </c>
    </row>
    <row r="44" spans="1:7" x14ac:dyDescent="0.3">
      <c r="A44" s="79"/>
      <c r="B44" s="80"/>
      <c r="C44" s="81"/>
      <c r="D44" s="81"/>
      <c r="E44" s="82"/>
      <c r="F44" s="66" t="str">
        <f t="shared" si="2"/>
        <v/>
      </c>
      <c r="G44" s="67" t="str">
        <f t="shared" si="3"/>
        <v/>
      </c>
    </row>
    <row r="45" spans="1:7" x14ac:dyDescent="0.3">
      <c r="A45" s="79"/>
      <c r="B45" s="80"/>
      <c r="C45" s="81"/>
      <c r="D45" s="81"/>
      <c r="E45" s="82"/>
      <c r="F45" s="66" t="str">
        <f t="shared" si="2"/>
        <v/>
      </c>
      <c r="G45" s="67" t="str">
        <f t="shared" si="3"/>
        <v/>
      </c>
    </row>
    <row r="46" spans="1:7" x14ac:dyDescent="0.3">
      <c r="A46" s="79"/>
      <c r="B46" s="80"/>
      <c r="C46" s="81"/>
      <c r="D46" s="81"/>
      <c r="E46" s="82"/>
      <c r="F46" s="66" t="str">
        <f t="shared" si="2"/>
        <v/>
      </c>
      <c r="G46" s="67" t="str">
        <f t="shared" si="3"/>
        <v/>
      </c>
    </row>
    <row r="47" spans="1:7" x14ac:dyDescent="0.3">
      <c r="A47" s="79"/>
      <c r="B47" s="80"/>
      <c r="C47" s="81"/>
      <c r="D47" s="81"/>
      <c r="E47" s="82"/>
      <c r="F47" s="66" t="str">
        <f t="shared" si="2"/>
        <v/>
      </c>
      <c r="G47" s="67" t="str">
        <f t="shared" si="3"/>
        <v/>
      </c>
    </row>
    <row r="48" spans="1:7" x14ac:dyDescent="0.3">
      <c r="A48" s="79"/>
      <c r="B48" s="80"/>
      <c r="C48" s="81"/>
      <c r="D48" s="81"/>
      <c r="E48" s="82"/>
      <c r="F48" s="66" t="str">
        <f t="shared" si="2"/>
        <v/>
      </c>
      <c r="G48" s="67" t="str">
        <f t="shared" si="3"/>
        <v/>
      </c>
    </row>
    <row r="49" spans="1:7" x14ac:dyDescent="0.3">
      <c r="A49" s="79"/>
      <c r="B49" s="80"/>
      <c r="C49" s="81"/>
      <c r="D49" s="81"/>
      <c r="E49" s="82"/>
      <c r="F49" s="66" t="str">
        <f t="shared" si="2"/>
        <v/>
      </c>
      <c r="G49" s="67" t="str">
        <f t="shared" si="3"/>
        <v/>
      </c>
    </row>
    <row r="50" spans="1:7" x14ac:dyDescent="0.3">
      <c r="A50" s="79"/>
      <c r="B50" s="80"/>
      <c r="C50" s="81"/>
      <c r="D50" s="81"/>
      <c r="E50" s="82"/>
      <c r="F50" s="66" t="str">
        <f t="shared" si="2"/>
        <v/>
      </c>
      <c r="G50" s="67" t="str">
        <f t="shared" si="3"/>
        <v/>
      </c>
    </row>
    <row r="51" spans="1:7" x14ac:dyDescent="0.3">
      <c r="A51" s="79"/>
      <c r="B51" s="80"/>
      <c r="C51" s="81"/>
      <c r="D51" s="81"/>
      <c r="E51" s="82"/>
      <c r="F51" s="66" t="str">
        <f t="shared" si="2"/>
        <v/>
      </c>
      <c r="G51" s="67" t="str">
        <f t="shared" si="3"/>
        <v/>
      </c>
    </row>
    <row r="52" spans="1:7" x14ac:dyDescent="0.3">
      <c r="A52" s="79"/>
      <c r="B52" s="80"/>
      <c r="C52" s="81"/>
      <c r="D52" s="81"/>
      <c r="E52" s="82"/>
      <c r="F52" s="66" t="str">
        <f t="shared" si="2"/>
        <v/>
      </c>
      <c r="G52" s="67" t="str">
        <f t="shared" si="3"/>
        <v/>
      </c>
    </row>
    <row r="53" spans="1:7" x14ac:dyDescent="0.3">
      <c r="A53" s="79"/>
      <c r="B53" s="80"/>
      <c r="C53" s="81"/>
      <c r="D53" s="81"/>
      <c r="E53" s="82"/>
      <c r="F53" s="66" t="str">
        <f t="shared" si="2"/>
        <v/>
      </c>
      <c r="G53" s="67" t="str">
        <f t="shared" si="3"/>
        <v/>
      </c>
    </row>
  </sheetData>
  <sheetProtection selectLockedCells="1" sort="0" autoFilter="0"/>
  <mergeCells count="2">
    <mergeCell ref="A1:E1"/>
    <mergeCell ref="A2:E2"/>
  </mergeCells>
  <conditionalFormatting sqref="A4:A53">
    <cfRule type="expression" dxfId="37" priority="8">
      <formula>ISBLANK(A4)=ISNUMBER(G4)</formula>
    </cfRule>
  </conditionalFormatting>
  <conditionalFormatting sqref="F4:F53">
    <cfRule type="expression" dxfId="36" priority="1">
      <formula>IFERROR(FIND("полный",F4,1),0)</formula>
    </cfRule>
    <cfRule type="expression" dxfId="35" priority="7">
      <formula>ISBLANK(E4)=ISNUMBER(G4)</formula>
    </cfRule>
    <cfRule type="expression" dxfId="34" priority="9">
      <formula>IFERROR(FIND("асть",F4,1),0)</formula>
    </cfRule>
  </conditionalFormatting>
  <conditionalFormatting sqref="C4:C53">
    <cfRule type="expression" dxfId="33" priority="6">
      <formula>ISBLANK(C4)=ISNUMBER(D4)</formula>
    </cfRule>
  </conditionalFormatting>
  <dataValidations count="2">
    <dataValidation type="date" operator="greaterThanOrEqual" allowBlank="1" showInputMessage="1" showErrorMessage="1" error="Введите значение в формате ДАТА" sqref="B4:B53" xr:uid="{00000000-0002-0000-0100-000000000000}">
      <formula1>46023</formula1>
    </dataValidation>
    <dataValidation allowBlank="1" showInputMessage="1" showErrorMessage="1" promptTitle="Для отгула" prompt="необходимо ввести слово &quot;отгул&quot; в любой части текста" sqref="E4:E53" xr:uid="{00000000-0002-0000-0100-000001000000}"/>
  </dataValidations>
  <pageMargins left="0.7" right="0.7" top="0.75" bottom="0.75" header="0.3" footer="0.3"/>
  <pageSetup paperSize="9" scale="38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0D2A78F6-F9B7-4EB0-9106-814FE5388BB6}">
            <xm:f>NETWORKDAYS.INTL($B4,$B4,11,Список!$A$3:$G$14)=0</xm:f>
            <x14:dxf>
              <font>
                <b/>
                <i val="0"/>
                <color rgb="FFFF0000"/>
              </font>
            </x14:dxf>
          </x14:cfRule>
          <xm:sqref>B4:B53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2000000}">
          <x14:formula1>
            <xm:f>TEMP!$A$1:$A$200</xm:f>
          </x14:formula1>
          <xm:sqref>A4:A53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6">
    <tabColor theme="7"/>
  </sheetPr>
  <dimension ref="A1:P201"/>
  <sheetViews>
    <sheetView showGridLines="0" tabSelected="1" view="pageBreakPreview" zoomScale="65" zoomScaleSheetLayoutView="65" workbookViewId="0">
      <pane ySplit="9" topLeftCell="A10" activePane="bottomLeft" state="frozen"/>
      <selection pane="bottomLeft" activeCell="A28" sqref="A28"/>
    </sheetView>
  </sheetViews>
  <sheetFormatPr defaultColWidth="9.109375" defaultRowHeight="14.4" x14ac:dyDescent="0.3"/>
  <cols>
    <col min="1" max="1" width="38.6640625" customWidth="1"/>
    <col min="2" max="2" width="7.6640625" customWidth="1"/>
    <col min="3" max="3" width="7.6640625" style="72" customWidth="1"/>
    <col min="4" max="8" width="6.33203125" customWidth="1"/>
    <col min="9" max="9" width="5.44140625" customWidth="1"/>
    <col min="10" max="10" width="6.33203125" style="72" customWidth="1"/>
    <col min="11" max="11" width="9.109375" style="72" customWidth="1"/>
    <col min="12" max="12" width="13.109375" customWidth="1"/>
    <col min="13" max="13" width="9.88671875" customWidth="1"/>
    <col min="14" max="14" width="19" customWidth="1"/>
    <col min="15" max="15" width="8.5546875" customWidth="1"/>
    <col min="16" max="16" width="16.5546875" customWidth="1"/>
  </cols>
  <sheetData>
    <row r="1" spans="1:16" ht="18" customHeight="1" x14ac:dyDescent="0.3">
      <c r="A1" s="113" t="e">
        <f>CONCATENATE("Версия шаблона №   ",#REF!,"      от ",#REF!)</f>
        <v>#REF!</v>
      </c>
      <c r="B1" s="113"/>
      <c r="C1" s="113"/>
      <c r="D1" s="113"/>
      <c r="P1" t="e">
        <f>SUMIFS('Табель '!$D$8:$M$905,'Табель '!$A$8:$A$905,$C$6,'Табель '!$A$8:$A$905,$D$6)</f>
        <v>#VALUE!</v>
      </c>
    </row>
    <row r="2" spans="1:16" ht="18.75" customHeight="1" x14ac:dyDescent="0.35">
      <c r="A2" s="83" t="s">
        <v>5</v>
      </c>
      <c r="B2" s="83"/>
      <c r="C2" s="84"/>
      <c r="D2" s="83"/>
      <c r="E2" s="83"/>
      <c r="F2" s="83"/>
      <c r="G2" s="83"/>
      <c r="H2" s="83"/>
      <c r="I2" s="83"/>
      <c r="J2" s="84"/>
      <c r="K2" s="84"/>
      <c r="L2" s="83"/>
      <c r="M2" s="83"/>
      <c r="N2" s="83"/>
      <c r="O2" s="83"/>
      <c r="P2">
        <f>SUM(Таблица2[Столбец1])</f>
        <v>3248</v>
      </c>
    </row>
    <row r="3" spans="1:16" ht="5.25" customHeight="1" x14ac:dyDescent="0.3">
      <c r="A3" s="85"/>
      <c r="B3" s="85"/>
      <c r="C3" s="86"/>
      <c r="D3" s="85"/>
      <c r="E3" s="85"/>
      <c r="F3" s="85"/>
      <c r="G3" s="85"/>
      <c r="H3" s="85"/>
      <c r="I3" s="85"/>
      <c r="J3" s="86"/>
      <c r="K3" s="86"/>
      <c r="L3" s="118" t="str">
        <f>IF(ROUND(УчетОтгулов!G1+УчетОтгулов!G2,2)-ROUND(SUM(Таблица2[Переработка])+SUM(Таблица2[Отгулено]),2)=0,"","ВНИМАНИЕ, есть ошибки искажающие данные. Проверьте правильность заполнения листа УчетОтгулов")</f>
        <v>ВНИМАНИЕ, есть ошибки искажающие данные. Проверьте правильность заполнения листа УчетОтгулов</v>
      </c>
      <c r="M3" s="118"/>
      <c r="N3" s="118"/>
      <c r="O3" s="118"/>
    </row>
    <row r="4" spans="1:16" ht="18" customHeight="1" x14ac:dyDescent="0.3">
      <c r="A4" s="87" t="s">
        <v>6</v>
      </c>
      <c r="B4" s="120">
        <v>46023</v>
      </c>
      <c r="C4" s="120"/>
      <c r="D4" s="88" t="s">
        <v>29</v>
      </c>
      <c r="E4" s="88"/>
      <c r="F4" s="88"/>
      <c r="G4" s="89">
        <f>NETWORKDAYS.INTL(B4,B5,,Список!A3:G5)+COUNTIFS(Список!H3:H5,"&gt;="&amp;Статистика!B4,Список!H3:H5,"&lt;="&amp;Статистика!B5)</f>
        <v>247</v>
      </c>
      <c r="H4" s="121" t="s">
        <v>31</v>
      </c>
      <c r="I4" s="121"/>
      <c r="J4" s="121"/>
      <c r="K4" s="90">
        <f>B8/G4</f>
        <v>1.3805668016194332</v>
      </c>
      <c r="L4" s="118"/>
      <c r="M4" s="118"/>
      <c r="N4" s="118"/>
      <c r="O4" s="118"/>
    </row>
    <row r="5" spans="1:16" ht="18" customHeight="1" x14ac:dyDescent="0.3">
      <c r="A5" s="87" t="s">
        <v>7</v>
      </c>
      <c r="B5" s="120">
        <v>46387</v>
      </c>
      <c r="C5" s="120"/>
      <c r="D5" s="119" t="s">
        <v>30</v>
      </c>
      <c r="E5" s="119"/>
      <c r="F5" s="119"/>
      <c r="G5" s="89">
        <f>B5-B4+1</f>
        <v>365</v>
      </c>
      <c r="H5" s="122" t="s">
        <v>37</v>
      </c>
      <c r="I5" s="122"/>
      <c r="J5" s="122"/>
      <c r="K5" s="91">
        <f>COUNTIF(Таблица2[Столбец1],"&gt;0")</f>
        <v>4</v>
      </c>
      <c r="L5" s="118"/>
      <c r="M5" s="118"/>
      <c r="N5" s="118"/>
      <c r="O5" s="118"/>
    </row>
    <row r="6" spans="1:16" ht="15.75" hidden="1" customHeight="1" x14ac:dyDescent="0.3">
      <c r="A6" s="92"/>
      <c r="B6" s="92"/>
      <c r="C6" s="93" t="str">
        <f>CONCATENATE("&gt;=",B4)</f>
        <v>&gt;=46023</v>
      </c>
      <c r="D6" s="92" t="str">
        <f>CONCATENATE("&lt;=",B5)</f>
        <v>&lt;=46387</v>
      </c>
      <c r="E6" s="94"/>
      <c r="F6" s="94"/>
      <c r="G6" s="94"/>
      <c r="H6" s="94"/>
      <c r="I6" s="94"/>
      <c r="J6" s="95"/>
      <c r="K6" s="95"/>
      <c r="L6" s="118"/>
      <c r="M6" s="118"/>
      <c r="N6" s="118"/>
      <c r="O6" s="118"/>
    </row>
    <row r="7" spans="1:16" x14ac:dyDescent="0.3">
      <c r="A7" s="96" t="s">
        <v>8</v>
      </c>
      <c r="B7" s="97">
        <f>COUNTIF(B10:B201,"&gt;0")</f>
        <v>4</v>
      </c>
      <c r="C7" s="98">
        <f t="shared" ref="C7:K7" si="0">COUNTIF(C10:C201,"&gt;0")</f>
        <v>4</v>
      </c>
      <c r="D7" s="97">
        <f t="shared" si="0"/>
        <v>2</v>
      </c>
      <c r="E7" s="97">
        <f t="shared" si="0"/>
        <v>0</v>
      </c>
      <c r="F7" s="97">
        <f t="shared" si="0"/>
        <v>0</v>
      </c>
      <c r="G7" s="97">
        <f t="shared" si="0"/>
        <v>0</v>
      </c>
      <c r="H7" s="97">
        <f t="shared" si="0"/>
        <v>3</v>
      </c>
      <c r="I7" s="97">
        <f t="shared" ref="I7" si="1">COUNTIF(I10:I201,"&gt;0")</f>
        <v>0</v>
      </c>
      <c r="J7" s="98">
        <f t="shared" si="0"/>
        <v>0</v>
      </c>
      <c r="K7" s="98">
        <f t="shared" si="0"/>
        <v>0</v>
      </c>
      <c r="L7" s="118"/>
      <c r="M7" s="118"/>
      <c r="N7" s="118"/>
      <c r="O7" s="118"/>
    </row>
    <row r="8" spans="1:16" ht="20.25" customHeight="1" thickBot="1" x14ac:dyDescent="0.35">
      <c r="A8" s="96" t="s">
        <v>9</v>
      </c>
      <c r="B8" s="99">
        <f>SUM(B10:B107)</f>
        <v>341</v>
      </c>
      <c r="C8" s="100">
        <f t="shared" ref="C8:K8" si="2">SUM(C10:C107)</f>
        <v>2728</v>
      </c>
      <c r="D8" s="99">
        <f t="shared" si="2"/>
        <v>32</v>
      </c>
      <c r="E8" s="99">
        <f t="shared" si="2"/>
        <v>0</v>
      </c>
      <c r="F8" s="99">
        <f t="shared" si="2"/>
        <v>0</v>
      </c>
      <c r="G8" s="99">
        <f t="shared" si="2"/>
        <v>0</v>
      </c>
      <c r="H8" s="99">
        <f t="shared" si="2"/>
        <v>147</v>
      </c>
      <c r="I8" s="99">
        <f t="shared" ref="I8" si="3">SUM(I10:I107)</f>
        <v>0</v>
      </c>
      <c r="J8" s="100">
        <f t="shared" si="2"/>
        <v>0</v>
      </c>
      <c r="K8" s="100">
        <f t="shared" si="2"/>
        <v>0</v>
      </c>
      <c r="L8" s="117" t="s">
        <v>49</v>
      </c>
      <c r="M8" s="117"/>
      <c r="N8" s="117"/>
      <c r="O8" s="117"/>
    </row>
    <row r="9" spans="1:16" ht="30" customHeight="1" thickBot="1" x14ac:dyDescent="0.35">
      <c r="A9" s="101" t="s">
        <v>4</v>
      </c>
      <c r="B9" s="102" t="s">
        <v>33</v>
      </c>
      <c r="C9" s="103" t="s">
        <v>34</v>
      </c>
      <c r="D9" s="102" t="s">
        <v>12</v>
      </c>
      <c r="E9" s="102" t="s">
        <v>13</v>
      </c>
      <c r="F9" s="102" t="s">
        <v>14</v>
      </c>
      <c r="G9" s="102" t="s">
        <v>15</v>
      </c>
      <c r="H9" s="102" t="s">
        <v>16</v>
      </c>
      <c r="I9" s="102" t="s">
        <v>32</v>
      </c>
      <c r="J9" s="103" t="s">
        <v>17</v>
      </c>
      <c r="K9" s="103" t="s">
        <v>18</v>
      </c>
      <c r="L9" s="104" t="s">
        <v>52</v>
      </c>
      <c r="M9" s="104" t="s">
        <v>53</v>
      </c>
      <c r="N9" s="105" t="s">
        <v>59</v>
      </c>
      <c r="O9" s="105" t="s">
        <v>54</v>
      </c>
      <c r="P9" s="106" t="s">
        <v>36</v>
      </c>
    </row>
    <row r="10" spans="1:16" x14ac:dyDescent="0.3">
      <c r="A10" s="107" t="str">
        <f>IF(TEMP!A1="","",TEMP!A1)</f>
        <v>Cbljhrby</v>
      </c>
      <c r="B10" s="108">
        <f>IF(A10&lt;&gt;"",SUMIFS('Табель '!$D$8:$D$905,'Табель '!$B$8:$B$905,A10,'Табель '!$A$8:$A$905,$C$6,'Табель '!$A$8:$A$905,$D$6),"")</f>
        <v>0</v>
      </c>
      <c r="C10" s="109">
        <f>IF(A10&lt;&gt;"",SUMIFS('Табель '!E$8:E$905,'Табель '!$B$8:$B$905,A10,'Табель '!$A$8:$A$905,$C$6,'Табель '!$A$8:$A$905,$D$6),"")</f>
        <v>0</v>
      </c>
      <c r="D10" s="108">
        <f>IF(A10&lt;&gt;"",SUMIFS('Табель '!F$8:F$905,'Табель '!$B$8:$B$905,A10,'Табель '!$A$8:$A$905,$C$6,'Табель '!$A$8:$A$905,$D$6),"")</f>
        <v>0</v>
      </c>
      <c r="E10" s="108">
        <f>IF(A10&lt;&gt;"",SUMIFS('Табель '!G$8:G$905,'Табель '!$B$8:$B$905,A10,'Табель '!$A$8:$A$905,$C$6,'Табель '!$A$8:$A$905,$D$6),"")</f>
        <v>0</v>
      </c>
      <c r="F10" s="108">
        <f>IF(A10&lt;&gt;"",SUMIFS('Табель '!H$8:H$905,'Табель '!$B$8:$B$905,A10,'Табель '!$A$8:$A$905,$C$6,'Табель '!$A$8:$A$905,$D$6),"")</f>
        <v>0</v>
      </c>
      <c r="G10" s="108">
        <f>IF(A10&lt;&gt;"",SUMIFS('Табель '!I$8:I$905,'Табель '!$B$8:$B$905,A10,'Табель '!$A$8:$A$905,$C$6,'Табель '!$A$8:$A$905,$D$6),"")</f>
        <v>0</v>
      </c>
      <c r="H10" s="108">
        <f>IF(A10&lt;&gt;"",SUMIFS('Табель '!J$8:J$905,'Табель '!$B$8:$B$905,A10,'Табель '!$A$8:$A$905,$C$6,'Табель '!$A$8:$A$905,$D$6),"")</f>
        <v>0</v>
      </c>
      <c r="I10" s="108">
        <f>IF(A10&lt;&gt;"",SUMIFS('Табель '!K$8:K$905,'Табель '!$B$8:$B$905,A10,'Табель '!$A$8:$A$905,$C$6,'Табель '!$A$8:$A$905,$D$6),"")</f>
        <v>0</v>
      </c>
      <c r="J10" s="109">
        <f>IF(A10&lt;&gt;"",SUMIFS('Табель '!L$8:L$905,'Табель '!$B$8:$B$905,A10,'Табель '!$A$8:$A$905,$C$6,'Табель '!$A$8:$A$905,$D$6),"")</f>
        <v>0</v>
      </c>
      <c r="K10" s="109">
        <f>IF(A10&lt;&gt;"",SUMIFS('Табель '!M$8:M$905,'Табель '!$B$8:$B$905,A10,'Табель '!$A$8:$A$905,$C$6,'Табель '!$A$8:$A$905,$D$6),"")</f>
        <v>0</v>
      </c>
      <c r="L10" s="110">
        <f>IF(A10&lt;&gt;"",ROUND(IF(ISBLANK(A10)= FALSE,SUMIFS(УчетОтгулов!$G$4:$G$9051,УчетОтгулов!$A$4:$A$9051,A10,УчетОтгулов!$F$4:$F$9051,$L$9),""),6),"")</f>
        <v>0</v>
      </c>
      <c r="M10" s="110">
        <f>IF(A10&lt;&gt;"",ROUND(IF(A10&lt;&gt;"",SUMIFS(УчетОтгулов!$G$4:$G$9051,УчетОтгулов!$A$4:$A$9051,A10,УчетОтгулов!$F$4:$F$9051,"*Д*"),""),6),"")</f>
        <v>0</v>
      </c>
      <c r="N10" s="108" t="str">
        <f t="shared" ref="N10:N41" si="4">IF(A10&lt;&gt;"",IF(L10-M10=0,"Часов нет",IF(L10-M10&gt;0,"Отгулы есть","Отгулов нет, долг")),"")</f>
        <v>Часов нет</v>
      </c>
      <c r="O10" s="110">
        <f t="shared" ref="O10:O41" si="5">IF(A10&lt;&gt;"",ABS(L10-M10),"")</f>
        <v>0</v>
      </c>
      <c r="P10">
        <f>SUM(Таблица2[[#This Row],[Явка, дней]:[ОТО, дней]])</f>
        <v>0</v>
      </c>
    </row>
    <row r="11" spans="1:16" x14ac:dyDescent="0.3">
      <c r="A11" s="107" t="str">
        <f>IF(TEMP!A2="","",TEMP!A2)</f>
        <v>Иванов</v>
      </c>
      <c r="B11" s="108">
        <f>IF(A11&lt;&gt;"",SUMIFS('Табель '!$D$8:$D$905,'Табель '!$B$8:$B$905,A11,'Табель '!$A$8:$A$905,$C$6,'Табель '!$A$8:$A$905,$D$6),"")</f>
        <v>100</v>
      </c>
      <c r="C11" s="109">
        <f>IF(A11&lt;&gt;"",SUMIFS('Табель '!E$8:E$905,'Табель '!$B$8:$B$905,A11,'Табель '!$A$8:$A$905,$C$6,'Табель '!$A$8:$A$905,$D$6),"")</f>
        <v>800</v>
      </c>
      <c r="D11" s="108">
        <f>IF(A11&lt;&gt;"",SUMIFS('Табель '!F$8:F$905,'Табель '!$B$8:$B$905,A11,'Табель '!$A$8:$A$905,$C$6,'Табель '!$A$8:$A$905,$D$6),"")</f>
        <v>21</v>
      </c>
      <c r="E11" s="108">
        <f>IF(A11&lt;&gt;"",SUMIFS('Табель '!G$8:G$905,'Табель '!$B$8:$B$905,A11,'Табель '!$A$8:$A$905,$C$6,'Табель '!$A$8:$A$905,$D$6),"")</f>
        <v>0</v>
      </c>
      <c r="F11" s="108">
        <f>IF(A11&lt;&gt;"",SUMIFS('Табель '!H$8:H$905,'Табель '!$B$8:$B$905,A11,'Табель '!$A$8:$A$905,$C$6,'Табель '!$A$8:$A$905,$D$6),"")</f>
        <v>0</v>
      </c>
      <c r="G11" s="108">
        <f>IF(A11&lt;&gt;"",SUMIFS('Табель '!I$8:I$905,'Табель '!$B$8:$B$905,A11,'Табель '!$A$8:$A$905,$C$6,'Табель '!$A$8:$A$905,$D$6),"")</f>
        <v>0</v>
      </c>
      <c r="H11" s="108">
        <f>IF(A11&lt;&gt;"",SUMIFS('Табель '!J$8:J$905,'Табель '!$B$8:$B$905,A11,'Табель '!$A$8:$A$905,$C$6,'Табель '!$A$8:$A$905,$D$6),"")</f>
        <v>0</v>
      </c>
      <c r="I11" s="108">
        <f>IF(A11&lt;&gt;"",SUMIFS('Табель '!K$8:K$905,'Табель '!$B$8:$B$905,A11,'Табель '!$A$8:$A$905,$C$6,'Табель '!$A$8:$A$905,$D$6),"")</f>
        <v>0</v>
      </c>
      <c r="J11" s="109">
        <f>IF(A11&lt;&gt;"",SUMIFS('Табель '!L$8:L$905,'Табель '!$B$8:$B$905,A11,'Табель '!$A$8:$A$905,$C$6,'Табель '!$A$8:$A$905,$D$6),"")</f>
        <v>0</v>
      </c>
      <c r="K11" s="109">
        <f>IF(A11&lt;&gt;"",SUMIFS('Табель '!M$8:M$905,'Табель '!$B$8:$B$905,A11,'Табель '!$A$8:$A$905,$C$6,'Табель '!$A$8:$A$905,$D$6),"")</f>
        <v>0</v>
      </c>
      <c r="L11" s="110">
        <f>IF(A11&lt;&gt;"",ROUND(IF(ISBLANK(A11)= FALSE,SUMIFS(УчетОтгулов!$G$4:$G$9051,УчетОтгулов!$A$4:$A$9051,A11,УчетОтгулов!$F$4:$F$9051,$L$9),""),6),"")</f>
        <v>0.70833299999999999</v>
      </c>
      <c r="M11" s="110">
        <f>IF(A11&lt;&gt;"",ROUND(IF(A11&lt;&gt;"",SUMIFS(УчетОтгулов!$G$4:$G$9051,УчетОтгулов!$A$4:$A$9051,A11,УчетОтгулов!$F$4:$F$9051,"*Д*"),""),6),"")</f>
        <v>0.58333299999999999</v>
      </c>
      <c r="N11" s="108" t="str">
        <f t="shared" si="4"/>
        <v>Отгулы есть</v>
      </c>
      <c r="O11" s="110">
        <f t="shared" si="5"/>
        <v>0.125</v>
      </c>
      <c r="P11">
        <f>SUM(Таблица2[[#This Row],[Явка, дней]:[ОТО, дней]])</f>
        <v>921</v>
      </c>
    </row>
    <row r="12" spans="1:16" x14ac:dyDescent="0.3">
      <c r="A12" s="107" t="str">
        <f>IF(TEMP!A3="","",TEMP!A3)</f>
        <v>Петров</v>
      </c>
      <c r="B12" s="108">
        <f>IF(A12&lt;&gt;"",SUMIFS('Табель '!$D$8:$D$905,'Табель '!$B$8:$B$905,A12,'Табель '!$A$8:$A$905,$C$6,'Табель '!$A$8:$A$905,$D$6),"")</f>
        <v>97</v>
      </c>
      <c r="C12" s="109">
        <f>IF(A12&lt;&gt;"",SUMIFS('Табель '!E$8:E$905,'Табель '!$B$8:$B$905,A12,'Табель '!$A$8:$A$905,$C$6,'Табель '!$A$8:$A$905,$D$6),"")</f>
        <v>776</v>
      </c>
      <c r="D12" s="108">
        <f>IF(A12&lt;&gt;"",SUMIFS('Табель '!F$8:F$905,'Табель '!$B$8:$B$905,A12,'Табель '!$A$8:$A$905,$C$6,'Табель '!$A$8:$A$905,$D$6),"")</f>
        <v>11</v>
      </c>
      <c r="E12" s="108">
        <f>IF(A12&lt;&gt;"",SUMIFS('Табель '!G$8:G$905,'Табель '!$B$8:$B$905,A12,'Табель '!$A$8:$A$905,$C$6,'Табель '!$A$8:$A$905,$D$6),"")</f>
        <v>0</v>
      </c>
      <c r="F12" s="108">
        <f>IF(A12&lt;&gt;"",SUMIFS('Табель '!H$8:H$905,'Табель '!$B$8:$B$905,A12,'Табель '!$A$8:$A$905,$C$6,'Табель '!$A$8:$A$905,$D$6),"")</f>
        <v>0</v>
      </c>
      <c r="G12" s="108">
        <f>IF(A12&lt;&gt;"",SUMIFS('Табель '!I$8:I$905,'Табель '!$B$8:$B$905,A12,'Табель '!$A$8:$A$905,$C$6,'Табель '!$A$8:$A$905,$D$6),"")</f>
        <v>0</v>
      </c>
      <c r="H12" s="108">
        <f>IF(A12&lt;&gt;"",SUMIFS('Табель '!J$8:J$905,'Табель '!$B$8:$B$905,A12,'Табель '!$A$8:$A$905,$C$6,'Табель '!$A$8:$A$905,$D$6),"")</f>
        <v>15</v>
      </c>
      <c r="I12" s="108">
        <f>IF(A12&lt;&gt;"",SUMIFS('Табель '!K$8:K$905,'Табель '!$B$8:$B$905,A12,'Табель '!$A$8:$A$905,$C$6,'Табель '!$A$8:$A$905,$D$6),"")</f>
        <v>0</v>
      </c>
      <c r="J12" s="109">
        <f>IF(A12&lt;&gt;"",SUMIFS('Табель '!L$8:L$905,'Табель '!$B$8:$B$905,A12,'Табель '!$A$8:$A$905,$C$6,'Табель '!$A$8:$A$905,$D$6),"")</f>
        <v>0</v>
      </c>
      <c r="K12" s="109">
        <f>IF(A12&lt;&gt;"",SUMIFS('Табель '!M$8:M$905,'Табель '!$B$8:$B$905,A12,'Табель '!$A$8:$A$905,$C$6,'Табель '!$A$8:$A$905,$D$6),"")</f>
        <v>0</v>
      </c>
      <c r="L12" s="110">
        <f>IF(A12&lt;&gt;"",ROUND(IF(ISBLANK(A12)= FALSE,SUMIFS(УчетОтгулов!$G$4:$G$9051,УчетОтгулов!$A$4:$A$9051,A12,УчетОтгулов!$F$4:$F$9051,$L$9),""),6),"")</f>
        <v>0.70833299999999999</v>
      </c>
      <c r="M12" s="110">
        <f>IF(A12&lt;&gt;"",ROUND(IF(A12&lt;&gt;"",SUMIFS(УчетОтгулов!$G$4:$G$9051,УчетОтгулов!$A$4:$A$9051,A12,УчетОтгулов!$F$4:$F$9051,"*Д*"),""),6),"")</f>
        <v>0.66666700000000001</v>
      </c>
      <c r="N12" s="108" t="str">
        <f t="shared" si="4"/>
        <v>Отгулы есть</v>
      </c>
      <c r="O12" s="110">
        <f t="shared" si="5"/>
        <v>4.1665999999999981E-2</v>
      </c>
      <c r="P12">
        <f>SUM(Таблица2[[#This Row],[Явка, дней]:[ОТО, дней]])</f>
        <v>899</v>
      </c>
    </row>
    <row r="13" spans="1:16" x14ac:dyDescent="0.3">
      <c r="A13" s="107" t="str">
        <f>IF(TEMP!A4="","",TEMP!A4)</f>
        <v>Сидоров</v>
      </c>
      <c r="B13" s="108">
        <f>IF(A13&lt;&gt;"",SUMIFS('Табель '!$D$8:$D$905,'Табель '!$B$8:$B$905,A13,'Табель '!$A$8:$A$905,$C$6,'Табель '!$A$8:$A$905,$D$6),"")</f>
        <v>32</v>
      </c>
      <c r="C13" s="109">
        <f>IF(A13&lt;&gt;"",SUMIFS('Табель '!E$8:E$905,'Табель '!$B$8:$B$905,A13,'Табель '!$A$8:$A$905,$C$6,'Табель '!$A$8:$A$905,$D$6),"")</f>
        <v>256</v>
      </c>
      <c r="D13" s="108">
        <f>IF(A13&lt;&gt;"",SUMIFS('Табель '!F$8:F$905,'Табель '!$B$8:$B$905,A13,'Табель '!$A$8:$A$905,$C$6,'Табель '!$A$8:$A$905,$D$6),"")</f>
        <v>0</v>
      </c>
      <c r="E13" s="108">
        <f>IF(A13&lt;&gt;"",SUMIFS('Табель '!G$8:G$905,'Табель '!$B$8:$B$905,A13,'Табель '!$A$8:$A$905,$C$6,'Табель '!$A$8:$A$905,$D$6),"")</f>
        <v>0</v>
      </c>
      <c r="F13" s="108">
        <f>IF(A13&lt;&gt;"",SUMIFS('Табель '!H$8:H$905,'Табель '!$B$8:$B$905,A13,'Табель '!$A$8:$A$905,$C$6,'Табель '!$A$8:$A$905,$D$6),"")</f>
        <v>0</v>
      </c>
      <c r="G13" s="108">
        <f>IF(A13&lt;&gt;"",SUMIFS('Табель '!I$8:I$905,'Табель '!$B$8:$B$905,A13,'Табель '!$A$8:$A$905,$C$6,'Табель '!$A$8:$A$905,$D$6),"")</f>
        <v>0</v>
      </c>
      <c r="H13" s="108">
        <f>IF(A13&lt;&gt;"",SUMIFS('Табель '!J$8:J$905,'Табель '!$B$8:$B$905,A13,'Табель '!$A$8:$A$905,$C$6,'Табель '!$A$8:$A$905,$D$6),"")</f>
        <v>125</v>
      </c>
      <c r="I13" s="108">
        <f>IF(A13&lt;&gt;"",SUMIFS('Табель '!K$8:K$905,'Табель '!$B$8:$B$905,A13,'Табель '!$A$8:$A$905,$C$6,'Табель '!$A$8:$A$905,$D$6),"")</f>
        <v>0</v>
      </c>
      <c r="J13" s="109">
        <f>IF(A13&lt;&gt;"",SUMIFS('Табель '!L$8:L$905,'Табель '!$B$8:$B$905,A13,'Табель '!$A$8:$A$905,$C$6,'Табель '!$A$8:$A$905,$D$6),"")</f>
        <v>0</v>
      </c>
      <c r="K13" s="109">
        <f>IF(A13&lt;&gt;"",SUMIFS('Табель '!M$8:M$905,'Табель '!$B$8:$B$905,A13,'Табель '!$A$8:$A$905,$C$6,'Табель '!$A$8:$A$905,$D$6),"")</f>
        <v>0</v>
      </c>
      <c r="L13" s="110">
        <f>IF(A13&lt;&gt;"",ROUND(IF(ISBLANK(A13)= FALSE,SUMIFS(УчетОтгулов!$G$4:$G$9051,УчетОтгулов!$A$4:$A$9051,A13,УчетОтгулов!$F$4:$F$9051,$L$9),""),6),"")</f>
        <v>0</v>
      </c>
      <c r="M13" s="110">
        <f>IF(A13&lt;&gt;"",ROUND(IF(A13&lt;&gt;"",SUMIFS(УчетОтгулов!$G$4:$G$9051,УчетОтгулов!$A$4:$A$9051,A13,УчетОтгулов!$F$4:$F$9051,"*Д*"),""),6),"")</f>
        <v>0</v>
      </c>
      <c r="N13" s="108" t="str">
        <f t="shared" si="4"/>
        <v>Часов нет</v>
      </c>
      <c r="O13" s="110">
        <f t="shared" si="5"/>
        <v>0</v>
      </c>
      <c r="P13">
        <f>SUM(Таблица2[[#This Row],[Явка, дней]:[ОТО, дней]])</f>
        <v>413</v>
      </c>
    </row>
    <row r="14" spans="1:16" x14ac:dyDescent="0.3">
      <c r="A14" s="107" t="str">
        <f>IF(TEMP!A5="","",TEMP!A5)</f>
        <v>Собачкин</v>
      </c>
      <c r="B14" s="108">
        <f>IF(A14&lt;&gt;"",SUMIFS('Табель '!$D$8:$D$905,'Табель '!$B$8:$B$905,A14,'Табель '!$A$8:$A$905,$C$6,'Табель '!$A$8:$A$905,$D$6),"")</f>
        <v>0</v>
      </c>
      <c r="C14" s="109">
        <f>IF(A14&lt;&gt;"",SUMIFS('Табель '!E$8:E$905,'Табель '!$B$8:$B$905,A14,'Табель '!$A$8:$A$905,$C$6,'Табель '!$A$8:$A$905,$D$6),"")</f>
        <v>0</v>
      </c>
      <c r="D14" s="108">
        <f>IF(A14&lt;&gt;"",SUMIFS('Табель '!F$8:F$905,'Табель '!$B$8:$B$905,A14,'Табель '!$A$8:$A$905,$C$6,'Табель '!$A$8:$A$905,$D$6),"")</f>
        <v>0</v>
      </c>
      <c r="E14" s="108">
        <f>IF(A14&lt;&gt;"",SUMIFS('Табель '!G$8:G$905,'Табель '!$B$8:$B$905,A14,'Табель '!$A$8:$A$905,$C$6,'Табель '!$A$8:$A$905,$D$6),"")</f>
        <v>0</v>
      </c>
      <c r="F14" s="108">
        <f>IF(A14&lt;&gt;"",SUMIFS('Табель '!H$8:H$905,'Табель '!$B$8:$B$905,A14,'Табель '!$A$8:$A$905,$C$6,'Табель '!$A$8:$A$905,$D$6),"")</f>
        <v>0</v>
      </c>
      <c r="G14" s="108">
        <f>IF(A14&lt;&gt;"",SUMIFS('Табель '!I$8:I$905,'Табель '!$B$8:$B$905,A14,'Табель '!$A$8:$A$905,$C$6,'Табель '!$A$8:$A$905,$D$6),"")</f>
        <v>0</v>
      </c>
      <c r="H14" s="108">
        <f>IF(A14&lt;&gt;"",SUMIFS('Табель '!J$8:J$905,'Табель '!$B$8:$B$905,A14,'Табель '!$A$8:$A$905,$C$6,'Табель '!$A$8:$A$905,$D$6),"")</f>
        <v>0</v>
      </c>
      <c r="I14" s="108">
        <f>IF(A14&lt;&gt;"",SUMIFS('Табель '!K$8:K$905,'Табель '!$B$8:$B$905,A14,'Табель '!$A$8:$A$905,$C$6,'Табель '!$A$8:$A$905,$D$6),"")</f>
        <v>0</v>
      </c>
      <c r="J14" s="109">
        <f>IF(A14&lt;&gt;"",SUMIFS('Табель '!L$8:L$905,'Табель '!$B$8:$B$905,A14,'Табель '!$A$8:$A$905,$C$6,'Табель '!$A$8:$A$905,$D$6),"")</f>
        <v>0</v>
      </c>
      <c r="K14" s="109">
        <f>IF(A14&lt;&gt;"",SUMIFS('Табель '!M$8:M$905,'Табель '!$B$8:$B$905,A14,'Табель '!$A$8:$A$905,$C$6,'Табель '!$A$8:$A$905,$D$6),"")</f>
        <v>0</v>
      </c>
      <c r="L14" s="110">
        <f>IF(A14&lt;&gt;"",ROUND(IF(ISBLANK(A14)= FALSE,SUMIFS(УчетОтгулов!$G$4:$G$9051,УчетОтгулов!$A$4:$A$9051,A14,УчетОтгулов!$F$4:$F$9051,$L$9),""),6),"")</f>
        <v>0</v>
      </c>
      <c r="M14" s="110">
        <f>IF(A14&lt;&gt;"",ROUND(IF(A14&lt;&gt;"",SUMIFS(УчетОтгулов!$G$4:$G$9051,УчетОтгулов!$A$4:$A$9051,A14,УчетОтгулов!$F$4:$F$9051,"*Д*"),""),6),"")</f>
        <v>0</v>
      </c>
      <c r="N14" s="108" t="str">
        <f t="shared" si="4"/>
        <v>Часов нет</v>
      </c>
      <c r="O14" s="110">
        <f t="shared" si="5"/>
        <v>0</v>
      </c>
      <c r="P14">
        <f>SUM(Таблица2[[#This Row],[Явка, дней]:[ОТО, дней]])</f>
        <v>0</v>
      </c>
    </row>
    <row r="15" spans="1:16" x14ac:dyDescent="0.3">
      <c r="A15" s="107" t="str">
        <f>IF(TEMP!A6="","",TEMP!A6)</f>
        <v>Тетрадкин</v>
      </c>
      <c r="B15" s="108">
        <f>IF(A15&lt;&gt;"",SUMIFS('Табель '!$D$8:$D$905,'Табель '!$B$8:$B$905,A15,'Табель '!$A$8:$A$905,$C$6,'Табель '!$A$8:$A$905,$D$6),"")</f>
        <v>112</v>
      </c>
      <c r="C15" s="109">
        <f>IF(A15&lt;&gt;"",SUMIFS('Табель '!E$8:E$905,'Табель '!$B$8:$B$905,A15,'Табель '!$A$8:$A$905,$C$6,'Табель '!$A$8:$A$905,$D$6),"")</f>
        <v>896</v>
      </c>
      <c r="D15" s="108">
        <f>IF(A15&lt;&gt;"",SUMIFS('Табель '!F$8:F$905,'Табель '!$B$8:$B$905,A15,'Табель '!$A$8:$A$905,$C$6,'Табель '!$A$8:$A$905,$D$6),"")</f>
        <v>0</v>
      </c>
      <c r="E15" s="108">
        <f>IF(A15&lt;&gt;"",SUMIFS('Табель '!G$8:G$905,'Табель '!$B$8:$B$905,A15,'Табель '!$A$8:$A$905,$C$6,'Табель '!$A$8:$A$905,$D$6),"")</f>
        <v>0</v>
      </c>
      <c r="F15" s="108">
        <f>IF(A15&lt;&gt;"",SUMIFS('Табель '!H$8:H$905,'Табель '!$B$8:$B$905,A15,'Табель '!$A$8:$A$905,$C$6,'Табель '!$A$8:$A$905,$D$6),"")</f>
        <v>0</v>
      </c>
      <c r="G15" s="108">
        <f>IF(A15&lt;&gt;"",SUMIFS('Табель '!I$8:I$905,'Табель '!$B$8:$B$905,A15,'Табель '!$A$8:$A$905,$C$6,'Табель '!$A$8:$A$905,$D$6),"")</f>
        <v>0</v>
      </c>
      <c r="H15" s="108">
        <f>IF(A15&lt;&gt;"",SUMIFS('Табель '!J$8:J$905,'Табель '!$B$8:$B$905,A15,'Табель '!$A$8:$A$905,$C$6,'Табель '!$A$8:$A$905,$D$6),"")</f>
        <v>7</v>
      </c>
      <c r="I15" s="108">
        <f>IF(A15&lt;&gt;"",SUMIFS('Табель '!K$8:K$905,'Табель '!$B$8:$B$905,A15,'Табель '!$A$8:$A$905,$C$6,'Табель '!$A$8:$A$905,$D$6),"")</f>
        <v>0</v>
      </c>
      <c r="J15" s="109">
        <f>IF(A15&lt;&gt;"",SUMIFS('Табель '!L$8:L$905,'Табель '!$B$8:$B$905,A15,'Табель '!$A$8:$A$905,$C$6,'Табель '!$A$8:$A$905,$D$6),"")</f>
        <v>0</v>
      </c>
      <c r="K15" s="109">
        <f>IF(A15&lt;&gt;"",SUMIFS('Табель '!M$8:M$905,'Табель '!$B$8:$B$905,A15,'Табель '!$A$8:$A$905,$C$6,'Табель '!$A$8:$A$905,$D$6),"")</f>
        <v>0</v>
      </c>
      <c r="L15" s="110">
        <f>IF(A15&lt;&gt;"",ROUND(IF(ISBLANK(A15)= FALSE,SUMIFS(УчетОтгулов!$G$4:$G$9051,УчетОтгулов!$A$4:$A$9051,A15,УчетОтгулов!$F$4:$F$9051,$L$9),""),6),"")</f>
        <v>0</v>
      </c>
      <c r="M15" s="110">
        <f>IF(A15&lt;&gt;"",ROUND(IF(A15&lt;&gt;"",SUMIFS(УчетОтгулов!$G$4:$G$9051,УчетОтгулов!$A$4:$A$9051,A15,УчетОтгулов!$F$4:$F$9051,"*Д*"),""),6),"")</f>
        <v>0</v>
      </c>
      <c r="N15" s="108" t="str">
        <f t="shared" si="4"/>
        <v>Часов нет</v>
      </c>
      <c r="O15" s="110">
        <f t="shared" si="5"/>
        <v>0</v>
      </c>
      <c r="P15">
        <f>SUM(Таблица2[[#This Row],[Явка, дней]:[ОТО, дней]])</f>
        <v>1015</v>
      </c>
    </row>
    <row r="16" spans="1:16" x14ac:dyDescent="0.3">
      <c r="A16" s="107" t="str">
        <f>IF(TEMP!A7="","",TEMP!A7)</f>
        <v/>
      </c>
      <c r="B16" s="108" t="str">
        <f>IF(A16&lt;&gt;"",SUMIFS('Табель '!$D$8:$D$905,'Табель '!$B$8:$B$905,A16,'Табель '!$A$8:$A$905,$C$6,'Табель '!$A$8:$A$905,$D$6),"")</f>
        <v/>
      </c>
      <c r="C16" s="109" t="str">
        <f>IF(A16&lt;&gt;"",SUMIFS('Табель '!E$8:E$905,'Табель '!$B$8:$B$905,A16,'Табель '!$A$8:$A$905,$C$6,'Табель '!$A$8:$A$905,$D$6),"")</f>
        <v/>
      </c>
      <c r="D16" s="108" t="str">
        <f>IF(A16&lt;&gt;"",SUMIFS('Табель '!F$8:F$905,'Табель '!$B$8:$B$905,A16,'Табель '!$A$8:$A$905,$C$6,'Табель '!$A$8:$A$905,$D$6),"")</f>
        <v/>
      </c>
      <c r="E16" s="108" t="str">
        <f>IF(A16&lt;&gt;"",SUMIFS('Табель '!G$8:G$905,'Табель '!$B$8:$B$905,A16,'Табель '!$A$8:$A$905,$C$6,'Табель '!$A$8:$A$905,$D$6),"")</f>
        <v/>
      </c>
      <c r="F16" s="108" t="str">
        <f>IF(A16&lt;&gt;"",SUMIFS('Табель '!H$8:H$905,'Табель '!$B$8:$B$905,A16,'Табель '!$A$8:$A$905,$C$6,'Табель '!$A$8:$A$905,$D$6),"")</f>
        <v/>
      </c>
      <c r="G16" s="108" t="str">
        <f>IF(A16&lt;&gt;"",SUMIFS('Табель '!I$8:I$905,'Табель '!$B$8:$B$905,A16,'Табель '!$A$8:$A$905,$C$6,'Табель '!$A$8:$A$905,$D$6),"")</f>
        <v/>
      </c>
      <c r="H16" s="108" t="str">
        <f>IF(A16&lt;&gt;"",SUMIFS('Табель '!J$8:J$905,'Табель '!$B$8:$B$905,A16,'Табель '!$A$8:$A$905,$C$6,'Табель '!$A$8:$A$905,$D$6),"")</f>
        <v/>
      </c>
      <c r="I16" s="108" t="str">
        <f>IF(A16&lt;&gt;"",SUMIFS('Табель '!K$8:K$905,'Табель '!$B$8:$B$905,A16,'Табель '!$A$8:$A$905,$C$6,'Табель '!$A$8:$A$905,$D$6),"")</f>
        <v/>
      </c>
      <c r="J16" s="109" t="str">
        <f>IF(A16&lt;&gt;"",SUMIFS('Табель '!L$8:L$905,'Табель '!$B$8:$B$905,A16,'Табель '!$A$8:$A$905,$C$6,'Табель '!$A$8:$A$905,$D$6),"")</f>
        <v/>
      </c>
      <c r="K16" s="109" t="str">
        <f>IF(A16&lt;&gt;"",SUMIFS('Табель '!M$8:M$905,'Табель '!$B$8:$B$905,A16,'Табель '!$A$8:$A$905,$C$6,'Табель '!$A$8:$A$905,$D$6),"")</f>
        <v/>
      </c>
      <c r="L16" s="110" t="str">
        <f>IF(A16&lt;&gt;"",ROUND(IF(ISBLANK(A16)= FALSE,SUMIFS(УчетОтгулов!$G$4:$G$9051,УчетОтгулов!$A$4:$A$9051,A16,УчетОтгулов!$F$4:$F$9051,$L$9),""),6),"")</f>
        <v/>
      </c>
      <c r="M16" s="110" t="str">
        <f>IF(A16&lt;&gt;"",ROUND(IF(A16&lt;&gt;"",SUMIFS(УчетОтгулов!$G$4:$G$9051,УчетОтгулов!$A$4:$A$9051,A16,УчетОтгулов!$F$4:$F$9051,"*Д*"),""),6),"")</f>
        <v/>
      </c>
      <c r="N16" s="108" t="str">
        <f t="shared" si="4"/>
        <v/>
      </c>
      <c r="O16" s="110" t="str">
        <f t="shared" si="5"/>
        <v/>
      </c>
      <c r="P16">
        <f>SUM(Таблица2[[#This Row],[Явка, дней]:[ОТО, дней]])</f>
        <v>0</v>
      </c>
    </row>
    <row r="17" spans="1:16" x14ac:dyDescent="0.3">
      <c r="A17" s="107" t="str">
        <f>IF(TEMP!A8="","",TEMP!A8)</f>
        <v/>
      </c>
      <c r="B17" s="108" t="str">
        <f>IF(A17&lt;&gt;"",SUMIFS('Табель '!$D$8:$D$905,'Табель '!$B$8:$B$905,A17,'Табель '!$A$8:$A$905,$C$6,'Табель '!$A$8:$A$905,$D$6),"")</f>
        <v/>
      </c>
      <c r="C17" s="109" t="str">
        <f>IF(A17&lt;&gt;"",SUMIFS('Табель '!E$8:E$905,'Табель '!$B$8:$B$905,A17,'Табель '!$A$8:$A$905,$C$6,'Табель '!$A$8:$A$905,$D$6),"")</f>
        <v/>
      </c>
      <c r="D17" s="108" t="str">
        <f>IF(A17&lt;&gt;"",SUMIFS('Табель '!F$8:F$905,'Табель '!$B$8:$B$905,A17,'Табель '!$A$8:$A$905,$C$6,'Табель '!$A$8:$A$905,$D$6),"")</f>
        <v/>
      </c>
      <c r="E17" s="108" t="str">
        <f>IF(A17&lt;&gt;"",SUMIFS('Табель '!G$8:G$905,'Табель '!$B$8:$B$905,A17,'Табель '!$A$8:$A$905,$C$6,'Табель '!$A$8:$A$905,$D$6),"")</f>
        <v/>
      </c>
      <c r="F17" s="108" t="str">
        <f>IF(A17&lt;&gt;"",SUMIFS('Табель '!H$8:H$905,'Табель '!$B$8:$B$905,A17,'Табель '!$A$8:$A$905,$C$6,'Табель '!$A$8:$A$905,$D$6),"")</f>
        <v/>
      </c>
      <c r="G17" s="108" t="str">
        <f>IF(A17&lt;&gt;"",SUMIFS('Табель '!I$8:I$905,'Табель '!$B$8:$B$905,A17,'Табель '!$A$8:$A$905,$C$6,'Табель '!$A$8:$A$905,$D$6),"")</f>
        <v/>
      </c>
      <c r="H17" s="108" t="str">
        <f>IF(A17&lt;&gt;"",SUMIFS('Табель '!J$8:J$905,'Табель '!$B$8:$B$905,A17,'Табель '!$A$8:$A$905,$C$6,'Табель '!$A$8:$A$905,$D$6),"")</f>
        <v/>
      </c>
      <c r="I17" s="108" t="str">
        <f>IF(A17&lt;&gt;"",SUMIFS('Табель '!K$8:K$905,'Табель '!$B$8:$B$905,A17,'Табель '!$A$8:$A$905,$C$6,'Табель '!$A$8:$A$905,$D$6),"")</f>
        <v/>
      </c>
      <c r="J17" s="109" t="str">
        <f>IF(A17&lt;&gt;"",SUMIFS('Табель '!L$8:L$905,'Табель '!$B$8:$B$905,A17,'Табель '!$A$8:$A$905,$C$6,'Табель '!$A$8:$A$905,$D$6),"")</f>
        <v/>
      </c>
      <c r="K17" s="109" t="str">
        <f>IF(A17&lt;&gt;"",SUMIFS('Табель '!M$8:M$905,'Табель '!$B$8:$B$905,A17,'Табель '!$A$8:$A$905,$C$6,'Табель '!$A$8:$A$905,$D$6),"")</f>
        <v/>
      </c>
      <c r="L17" s="110" t="str">
        <f>IF(A17&lt;&gt;"",ROUND(IF(ISBLANK(A17)= FALSE,SUMIFS(УчетОтгулов!$G$4:$G$9051,УчетОтгулов!$A$4:$A$9051,A17,УчетОтгулов!$F$4:$F$9051,$L$9),""),6),"")</f>
        <v/>
      </c>
      <c r="M17" s="110" t="str">
        <f>IF(A17&lt;&gt;"",ROUND(IF(A17&lt;&gt;"",SUMIFS(УчетОтгулов!$G$4:$G$9051,УчетОтгулов!$A$4:$A$9051,A17,УчетОтгулов!$F$4:$F$9051,"*Д*"),""),6),"")</f>
        <v/>
      </c>
      <c r="N17" s="108" t="str">
        <f t="shared" si="4"/>
        <v/>
      </c>
      <c r="O17" s="110" t="str">
        <f t="shared" si="5"/>
        <v/>
      </c>
      <c r="P17">
        <f>SUM(Таблица2[[#This Row],[Явка, дней]:[ОТО, дней]])</f>
        <v>0</v>
      </c>
    </row>
    <row r="18" spans="1:16" x14ac:dyDescent="0.3">
      <c r="A18" s="107" t="str">
        <f>IF(TEMP!A9="","",TEMP!A9)</f>
        <v/>
      </c>
      <c r="B18" s="108" t="str">
        <f>IF(A18&lt;&gt;"",SUMIFS('Табель '!$D$8:$D$905,'Табель '!$B$8:$B$905,A18,'Табель '!$A$8:$A$905,$C$6,'Табель '!$A$8:$A$905,$D$6),"")</f>
        <v/>
      </c>
      <c r="C18" s="109" t="str">
        <f>IF(A18&lt;&gt;"",SUMIFS('Табель '!E$8:E$905,'Табель '!$B$8:$B$905,A18,'Табель '!$A$8:$A$905,$C$6,'Табель '!$A$8:$A$905,$D$6),"")</f>
        <v/>
      </c>
      <c r="D18" s="108" t="str">
        <f>IF(A18&lt;&gt;"",SUMIFS('Табель '!F$8:F$905,'Табель '!$B$8:$B$905,A18,'Табель '!$A$8:$A$905,$C$6,'Табель '!$A$8:$A$905,$D$6),"")</f>
        <v/>
      </c>
      <c r="E18" s="108" t="str">
        <f>IF(A18&lt;&gt;"",SUMIFS('Табель '!G$8:G$905,'Табель '!$B$8:$B$905,A18,'Табель '!$A$8:$A$905,$C$6,'Табель '!$A$8:$A$905,$D$6),"")</f>
        <v/>
      </c>
      <c r="F18" s="108" t="str">
        <f>IF(A18&lt;&gt;"",SUMIFS('Табель '!H$8:H$905,'Табель '!$B$8:$B$905,A18,'Табель '!$A$8:$A$905,$C$6,'Табель '!$A$8:$A$905,$D$6),"")</f>
        <v/>
      </c>
      <c r="G18" s="108" t="str">
        <f>IF(A18&lt;&gt;"",SUMIFS('Табель '!I$8:I$905,'Табель '!$B$8:$B$905,A18,'Табель '!$A$8:$A$905,$C$6,'Табель '!$A$8:$A$905,$D$6),"")</f>
        <v/>
      </c>
      <c r="H18" s="108" t="str">
        <f>IF(A18&lt;&gt;"",SUMIFS('Табель '!J$8:J$905,'Табель '!$B$8:$B$905,A18,'Табель '!$A$8:$A$905,$C$6,'Табель '!$A$8:$A$905,$D$6),"")</f>
        <v/>
      </c>
      <c r="I18" s="108" t="str">
        <f>IF(A18&lt;&gt;"",SUMIFS('Табель '!K$8:K$905,'Табель '!$B$8:$B$905,A18,'Табель '!$A$8:$A$905,$C$6,'Табель '!$A$8:$A$905,$D$6),"")</f>
        <v/>
      </c>
      <c r="J18" s="109" t="str">
        <f>IF(A18&lt;&gt;"",SUMIFS('Табель '!L$8:L$905,'Табель '!$B$8:$B$905,A18,'Табель '!$A$8:$A$905,$C$6,'Табель '!$A$8:$A$905,$D$6),"")</f>
        <v/>
      </c>
      <c r="K18" s="109" t="str">
        <f>IF(A18&lt;&gt;"",SUMIFS('Табель '!M$8:M$905,'Табель '!$B$8:$B$905,A18,'Табель '!$A$8:$A$905,$C$6,'Табель '!$A$8:$A$905,$D$6),"")</f>
        <v/>
      </c>
      <c r="L18" s="110" t="str">
        <f>IF(A18&lt;&gt;"",ROUND(IF(ISBLANK(A18)= FALSE,SUMIFS(УчетОтгулов!$G$4:$G$9051,УчетОтгулов!$A$4:$A$9051,A18,УчетОтгулов!$F$4:$F$9051,$L$9),""),6),"")</f>
        <v/>
      </c>
      <c r="M18" s="110" t="str">
        <f>IF(A18&lt;&gt;"",ROUND(IF(A18&lt;&gt;"",SUMIFS(УчетОтгулов!$G$4:$G$9051,УчетОтгулов!$A$4:$A$9051,A18,УчетОтгулов!$F$4:$F$9051,"*Д*"),""),6),"")</f>
        <v/>
      </c>
      <c r="N18" s="108" t="str">
        <f t="shared" si="4"/>
        <v/>
      </c>
      <c r="O18" s="110" t="str">
        <f t="shared" si="5"/>
        <v/>
      </c>
      <c r="P18">
        <f>SUM(Таблица2[[#This Row],[Явка, дней]:[ОТО, дней]])</f>
        <v>0</v>
      </c>
    </row>
    <row r="19" spans="1:16" x14ac:dyDescent="0.3">
      <c r="A19" s="107" t="str">
        <f>IF(TEMP!A10="","",TEMP!A10)</f>
        <v/>
      </c>
      <c r="B19" s="108" t="str">
        <f>IF(A19&lt;&gt;"",SUMIFS('Табель '!$D$8:$D$905,'Табель '!$B$8:$B$905,A19,'Табель '!$A$8:$A$905,$C$6,'Табель '!$A$8:$A$905,$D$6),"")</f>
        <v/>
      </c>
      <c r="C19" s="109" t="str">
        <f>IF(A19&lt;&gt;"",SUMIFS('Табель '!E$8:E$905,'Табель '!$B$8:$B$905,A19,'Табель '!$A$8:$A$905,$C$6,'Табель '!$A$8:$A$905,$D$6),"")</f>
        <v/>
      </c>
      <c r="D19" s="108" t="str">
        <f>IF(A19&lt;&gt;"",SUMIFS('Табель '!F$8:F$905,'Табель '!$B$8:$B$905,A19,'Табель '!$A$8:$A$905,$C$6,'Табель '!$A$8:$A$905,$D$6),"")</f>
        <v/>
      </c>
      <c r="E19" s="108" t="str">
        <f>IF(A19&lt;&gt;"",SUMIFS('Табель '!G$8:G$905,'Табель '!$B$8:$B$905,A19,'Табель '!$A$8:$A$905,$C$6,'Табель '!$A$8:$A$905,$D$6),"")</f>
        <v/>
      </c>
      <c r="F19" s="108" t="str">
        <f>IF(A19&lt;&gt;"",SUMIFS('Табель '!H$8:H$905,'Табель '!$B$8:$B$905,A19,'Табель '!$A$8:$A$905,$C$6,'Табель '!$A$8:$A$905,$D$6),"")</f>
        <v/>
      </c>
      <c r="G19" s="108" t="str">
        <f>IF(A19&lt;&gt;"",SUMIFS('Табель '!I$8:I$905,'Табель '!$B$8:$B$905,A19,'Табель '!$A$8:$A$905,$C$6,'Табель '!$A$8:$A$905,$D$6),"")</f>
        <v/>
      </c>
      <c r="H19" s="108" t="str">
        <f>IF(A19&lt;&gt;"",SUMIFS('Табель '!J$8:J$905,'Табель '!$B$8:$B$905,A19,'Табель '!$A$8:$A$905,$C$6,'Табель '!$A$8:$A$905,$D$6),"")</f>
        <v/>
      </c>
      <c r="I19" s="108" t="str">
        <f>IF(A19&lt;&gt;"",SUMIFS('Табель '!K$8:K$905,'Табель '!$B$8:$B$905,A19,'Табель '!$A$8:$A$905,$C$6,'Табель '!$A$8:$A$905,$D$6),"")</f>
        <v/>
      </c>
      <c r="J19" s="109" t="str">
        <f>IF(A19&lt;&gt;"",SUMIFS('Табель '!L$8:L$905,'Табель '!$B$8:$B$905,A19,'Табель '!$A$8:$A$905,$C$6,'Табель '!$A$8:$A$905,$D$6),"")</f>
        <v/>
      </c>
      <c r="K19" s="109" t="str">
        <f>IF(A19&lt;&gt;"",SUMIFS('Табель '!M$8:M$905,'Табель '!$B$8:$B$905,A19,'Табель '!$A$8:$A$905,$C$6,'Табель '!$A$8:$A$905,$D$6),"")</f>
        <v/>
      </c>
      <c r="L19" s="110" t="str">
        <f>IF(A19&lt;&gt;"",ROUND(IF(ISBLANK(A19)= FALSE,SUMIFS(УчетОтгулов!$G$4:$G$9051,УчетОтгулов!$A$4:$A$9051,A19,УчетОтгулов!$F$4:$F$9051,$L$9),""),6),"")</f>
        <v/>
      </c>
      <c r="M19" s="110" t="str">
        <f>IF(A19&lt;&gt;"",ROUND(IF(A19&lt;&gt;"",SUMIFS(УчетОтгулов!$G$4:$G$9051,УчетОтгулов!$A$4:$A$9051,A19,УчетОтгулов!$F$4:$F$9051,"*Д*"),""),6),"")</f>
        <v/>
      </c>
      <c r="N19" s="108" t="str">
        <f t="shared" si="4"/>
        <v/>
      </c>
      <c r="O19" s="110" t="str">
        <f t="shared" si="5"/>
        <v/>
      </c>
      <c r="P19">
        <f>SUM(Таблица2[[#This Row],[Явка, дней]:[ОТО, дней]])</f>
        <v>0</v>
      </c>
    </row>
    <row r="20" spans="1:16" x14ac:dyDescent="0.3">
      <c r="A20" s="107" t="str">
        <f>IF(TEMP!A11="","",TEMP!A11)</f>
        <v/>
      </c>
      <c r="B20" s="108" t="str">
        <f>IF(A20&lt;&gt;"",SUMIFS('Табель '!$D$8:$D$905,'Табель '!$B$8:$B$905,A20,'Табель '!$A$8:$A$905,$C$6,'Табель '!$A$8:$A$905,$D$6),"")</f>
        <v/>
      </c>
      <c r="C20" s="109" t="str">
        <f>IF(A20&lt;&gt;"",SUMIFS('Табель '!E$8:E$905,'Табель '!$B$8:$B$905,A20,'Табель '!$A$8:$A$905,$C$6,'Табель '!$A$8:$A$905,$D$6),"")</f>
        <v/>
      </c>
      <c r="D20" s="108" t="str">
        <f>IF(A20&lt;&gt;"",SUMIFS('Табель '!F$8:F$905,'Табель '!$B$8:$B$905,A20,'Табель '!$A$8:$A$905,$C$6,'Табель '!$A$8:$A$905,$D$6),"")</f>
        <v/>
      </c>
      <c r="E20" s="108" t="str">
        <f>IF(A20&lt;&gt;"",SUMIFS('Табель '!G$8:G$905,'Табель '!$B$8:$B$905,A20,'Табель '!$A$8:$A$905,$C$6,'Табель '!$A$8:$A$905,$D$6),"")</f>
        <v/>
      </c>
      <c r="F20" s="108" t="str">
        <f>IF(A20&lt;&gt;"",SUMIFS('Табель '!H$8:H$905,'Табель '!$B$8:$B$905,A20,'Табель '!$A$8:$A$905,$C$6,'Табель '!$A$8:$A$905,$D$6),"")</f>
        <v/>
      </c>
      <c r="G20" s="108" t="str">
        <f>IF(A20&lt;&gt;"",SUMIFS('Табель '!I$8:I$905,'Табель '!$B$8:$B$905,A20,'Табель '!$A$8:$A$905,$C$6,'Табель '!$A$8:$A$905,$D$6),"")</f>
        <v/>
      </c>
      <c r="H20" s="108" t="str">
        <f>IF(A20&lt;&gt;"",SUMIFS('Табель '!J$8:J$905,'Табель '!$B$8:$B$905,A20,'Табель '!$A$8:$A$905,$C$6,'Табель '!$A$8:$A$905,$D$6),"")</f>
        <v/>
      </c>
      <c r="I20" s="108" t="str">
        <f>IF(A20&lt;&gt;"",SUMIFS('Табель '!K$8:K$905,'Табель '!$B$8:$B$905,A20,'Табель '!$A$8:$A$905,$C$6,'Табель '!$A$8:$A$905,$D$6),"")</f>
        <v/>
      </c>
      <c r="J20" s="109" t="str">
        <f>IF(A20&lt;&gt;"",SUMIFS('Табель '!L$8:L$905,'Табель '!$B$8:$B$905,A20,'Табель '!$A$8:$A$905,$C$6,'Табель '!$A$8:$A$905,$D$6),"")</f>
        <v/>
      </c>
      <c r="K20" s="109" t="str">
        <f>IF(A20&lt;&gt;"",SUMIFS('Табель '!M$8:M$905,'Табель '!$B$8:$B$905,A20,'Табель '!$A$8:$A$905,$C$6,'Табель '!$A$8:$A$905,$D$6),"")</f>
        <v/>
      </c>
      <c r="L20" s="110" t="str">
        <f>IF(A20&lt;&gt;"",ROUND(IF(ISBLANK(A20)= FALSE,SUMIFS(УчетОтгулов!$G$4:$G$9051,УчетОтгулов!$A$4:$A$9051,A20,УчетОтгулов!$F$4:$F$9051,$L$9),""),6),"")</f>
        <v/>
      </c>
      <c r="M20" s="110" t="str">
        <f>IF(A20&lt;&gt;"",ROUND(IF(A20&lt;&gt;"",SUMIFS(УчетОтгулов!$G$4:$G$9051,УчетОтгулов!$A$4:$A$9051,A20,УчетОтгулов!$F$4:$F$9051,"*Д*"),""),6),"")</f>
        <v/>
      </c>
      <c r="N20" s="108" t="str">
        <f t="shared" si="4"/>
        <v/>
      </c>
      <c r="O20" s="110" t="str">
        <f t="shared" si="5"/>
        <v/>
      </c>
      <c r="P20">
        <f>SUM(Таблица2[[#This Row],[Явка, дней]:[ОТО, дней]])</f>
        <v>0</v>
      </c>
    </row>
    <row r="21" spans="1:16" x14ac:dyDescent="0.3">
      <c r="A21" s="107" t="str">
        <f>IF(TEMP!A12="","",TEMP!A12)</f>
        <v/>
      </c>
      <c r="B21" s="108" t="str">
        <f>IF(A21&lt;&gt;"",SUMIFS('Табель '!$D$8:$D$905,'Табель '!$B$8:$B$905,A21,'Табель '!$A$8:$A$905,$C$6,'Табель '!$A$8:$A$905,$D$6),"")</f>
        <v/>
      </c>
      <c r="C21" s="109" t="str">
        <f>IF(A21&lt;&gt;"",SUMIFS('Табель '!E$8:E$905,'Табель '!$B$8:$B$905,A21,'Табель '!$A$8:$A$905,$C$6,'Табель '!$A$8:$A$905,$D$6),"")</f>
        <v/>
      </c>
      <c r="D21" s="108" t="str">
        <f>IF(A21&lt;&gt;"",SUMIFS('Табель '!F$8:F$905,'Табель '!$B$8:$B$905,A21,'Табель '!$A$8:$A$905,$C$6,'Табель '!$A$8:$A$905,$D$6),"")</f>
        <v/>
      </c>
      <c r="E21" s="108" t="str">
        <f>IF(A21&lt;&gt;"",SUMIFS('Табель '!G$8:G$905,'Табель '!$B$8:$B$905,A21,'Табель '!$A$8:$A$905,$C$6,'Табель '!$A$8:$A$905,$D$6),"")</f>
        <v/>
      </c>
      <c r="F21" s="108" t="str">
        <f>IF(A21&lt;&gt;"",SUMIFS('Табель '!H$8:H$905,'Табель '!$B$8:$B$905,A21,'Табель '!$A$8:$A$905,$C$6,'Табель '!$A$8:$A$905,$D$6),"")</f>
        <v/>
      </c>
      <c r="G21" s="108" t="str">
        <f>IF(A21&lt;&gt;"",SUMIFS('Табель '!I$8:I$905,'Табель '!$B$8:$B$905,A21,'Табель '!$A$8:$A$905,$C$6,'Табель '!$A$8:$A$905,$D$6),"")</f>
        <v/>
      </c>
      <c r="H21" s="108" t="str">
        <f>IF(A21&lt;&gt;"",SUMIFS('Табель '!J$8:J$905,'Табель '!$B$8:$B$905,A21,'Табель '!$A$8:$A$905,$C$6,'Табель '!$A$8:$A$905,$D$6),"")</f>
        <v/>
      </c>
      <c r="I21" s="108" t="str">
        <f>IF(A21&lt;&gt;"",SUMIFS('Табель '!K$8:K$905,'Табель '!$B$8:$B$905,A21,'Табель '!$A$8:$A$905,$C$6,'Табель '!$A$8:$A$905,$D$6),"")</f>
        <v/>
      </c>
      <c r="J21" s="109" t="str">
        <f>IF(A21&lt;&gt;"",SUMIFS('Табель '!L$8:L$905,'Табель '!$B$8:$B$905,A21,'Табель '!$A$8:$A$905,$C$6,'Табель '!$A$8:$A$905,$D$6),"")</f>
        <v/>
      </c>
      <c r="K21" s="109" t="str">
        <f>IF(A21&lt;&gt;"",SUMIFS('Табель '!M$8:M$905,'Табель '!$B$8:$B$905,A21,'Табель '!$A$8:$A$905,$C$6,'Табель '!$A$8:$A$905,$D$6),"")</f>
        <v/>
      </c>
      <c r="L21" s="110" t="str">
        <f>IF(A21&lt;&gt;"",ROUND(IF(ISBLANK(A21)= FALSE,SUMIFS(УчетОтгулов!$G$4:$G$9051,УчетОтгулов!$A$4:$A$9051,A21,УчетОтгулов!$F$4:$F$9051,$L$9),""),6),"")</f>
        <v/>
      </c>
      <c r="M21" s="110" t="str">
        <f>IF(A21&lt;&gt;"",ROUND(IF(A21&lt;&gt;"",SUMIFS(УчетОтгулов!$G$4:$G$9051,УчетОтгулов!$A$4:$A$9051,A21,УчетОтгулов!$F$4:$F$9051,"*Д*"),""),6),"")</f>
        <v/>
      </c>
      <c r="N21" s="108" t="str">
        <f t="shared" si="4"/>
        <v/>
      </c>
      <c r="O21" s="110" t="str">
        <f t="shared" si="5"/>
        <v/>
      </c>
      <c r="P21">
        <f>SUM(Таблица2[[#This Row],[Явка, дней]:[ОТО, дней]])</f>
        <v>0</v>
      </c>
    </row>
    <row r="22" spans="1:16" x14ac:dyDescent="0.3">
      <c r="A22" s="107" t="str">
        <f>IF(TEMP!A13="","",TEMP!A13)</f>
        <v/>
      </c>
      <c r="B22" s="108" t="str">
        <f>IF(A22&lt;&gt;"",SUMIFS('Табель '!$D$8:$D$905,'Табель '!$B$8:$B$905,A22,'Табель '!$A$8:$A$905,$C$6,'Табель '!$A$8:$A$905,$D$6),"")</f>
        <v/>
      </c>
      <c r="C22" s="109" t="str">
        <f>IF(A22&lt;&gt;"",SUMIFS('Табель '!E$8:E$905,'Табель '!$B$8:$B$905,A22,'Табель '!$A$8:$A$905,$C$6,'Табель '!$A$8:$A$905,$D$6),"")</f>
        <v/>
      </c>
      <c r="D22" s="108" t="str">
        <f>IF(A22&lt;&gt;"",SUMIFS('Табель '!F$8:F$905,'Табель '!$B$8:$B$905,A22,'Табель '!$A$8:$A$905,$C$6,'Табель '!$A$8:$A$905,$D$6),"")</f>
        <v/>
      </c>
      <c r="E22" s="108" t="str">
        <f>IF(A22&lt;&gt;"",SUMIFS('Табель '!G$8:G$905,'Табель '!$B$8:$B$905,A22,'Табель '!$A$8:$A$905,$C$6,'Табель '!$A$8:$A$905,$D$6),"")</f>
        <v/>
      </c>
      <c r="F22" s="108" t="str">
        <f>IF(A22&lt;&gt;"",SUMIFS('Табель '!H$8:H$905,'Табель '!$B$8:$B$905,A22,'Табель '!$A$8:$A$905,$C$6,'Табель '!$A$8:$A$905,$D$6),"")</f>
        <v/>
      </c>
      <c r="G22" s="108" t="str">
        <f>IF(A22&lt;&gt;"",SUMIFS('Табель '!I$8:I$905,'Табель '!$B$8:$B$905,A22,'Табель '!$A$8:$A$905,$C$6,'Табель '!$A$8:$A$905,$D$6),"")</f>
        <v/>
      </c>
      <c r="H22" s="108" t="str">
        <f>IF(A22&lt;&gt;"",SUMIFS('Табель '!J$8:J$905,'Табель '!$B$8:$B$905,A22,'Табель '!$A$8:$A$905,$C$6,'Табель '!$A$8:$A$905,$D$6),"")</f>
        <v/>
      </c>
      <c r="I22" s="108" t="str">
        <f>IF(A22&lt;&gt;"",SUMIFS('Табель '!K$8:K$905,'Табель '!$B$8:$B$905,A22,'Табель '!$A$8:$A$905,$C$6,'Табель '!$A$8:$A$905,$D$6),"")</f>
        <v/>
      </c>
      <c r="J22" s="109" t="str">
        <f>IF(A22&lt;&gt;"",SUMIFS('Табель '!L$8:L$905,'Табель '!$B$8:$B$905,A22,'Табель '!$A$8:$A$905,$C$6,'Табель '!$A$8:$A$905,$D$6),"")</f>
        <v/>
      </c>
      <c r="K22" s="109" t="str">
        <f>IF(A22&lt;&gt;"",SUMIFS('Табель '!M$8:M$905,'Табель '!$B$8:$B$905,A22,'Табель '!$A$8:$A$905,$C$6,'Табель '!$A$8:$A$905,$D$6),"")</f>
        <v/>
      </c>
      <c r="L22" s="110" t="str">
        <f>IF(A22&lt;&gt;"",ROUND(IF(ISBLANK(A22)= FALSE,SUMIFS(УчетОтгулов!$G$4:$G$9051,УчетОтгулов!$A$4:$A$9051,A22,УчетОтгулов!$F$4:$F$9051,$L$9),""),6),"")</f>
        <v/>
      </c>
      <c r="M22" s="110" t="str">
        <f>IF(A22&lt;&gt;"",ROUND(IF(A22&lt;&gt;"",SUMIFS(УчетОтгулов!$G$4:$G$9051,УчетОтгулов!$A$4:$A$9051,A22,УчетОтгулов!$F$4:$F$9051,"*Д*"),""),6),"")</f>
        <v/>
      </c>
      <c r="N22" s="108" t="str">
        <f t="shared" si="4"/>
        <v/>
      </c>
      <c r="O22" s="110" t="str">
        <f t="shared" si="5"/>
        <v/>
      </c>
      <c r="P22">
        <f>SUM(Таблица2[[#This Row],[Явка, дней]:[ОТО, дней]])</f>
        <v>0</v>
      </c>
    </row>
    <row r="23" spans="1:16" x14ac:dyDescent="0.3">
      <c r="A23" s="107" t="str">
        <f>IF(TEMP!A14="","",TEMP!A14)</f>
        <v/>
      </c>
      <c r="B23" s="108" t="str">
        <f>IF(A23&lt;&gt;"",SUMIFS('Табель '!$D$8:$D$905,'Табель '!$B$8:$B$905,A23,'Табель '!$A$8:$A$905,$C$6,'Табель '!$A$8:$A$905,$D$6),"")</f>
        <v/>
      </c>
      <c r="C23" s="109" t="str">
        <f>IF(A23&lt;&gt;"",SUMIFS('Табель '!E$8:E$905,'Табель '!$B$8:$B$905,A23,'Табель '!$A$8:$A$905,$C$6,'Табель '!$A$8:$A$905,$D$6),"")</f>
        <v/>
      </c>
      <c r="D23" s="108" t="str">
        <f>IF(A23&lt;&gt;"",SUMIFS('Табель '!F$8:F$905,'Табель '!$B$8:$B$905,A23,'Табель '!$A$8:$A$905,$C$6,'Табель '!$A$8:$A$905,$D$6),"")</f>
        <v/>
      </c>
      <c r="E23" s="108" t="str">
        <f>IF(A23&lt;&gt;"",SUMIFS('Табель '!G$8:G$905,'Табель '!$B$8:$B$905,A23,'Табель '!$A$8:$A$905,$C$6,'Табель '!$A$8:$A$905,$D$6),"")</f>
        <v/>
      </c>
      <c r="F23" s="108" t="str">
        <f>IF(A23&lt;&gt;"",SUMIFS('Табель '!H$8:H$905,'Табель '!$B$8:$B$905,A23,'Табель '!$A$8:$A$905,$C$6,'Табель '!$A$8:$A$905,$D$6),"")</f>
        <v/>
      </c>
      <c r="G23" s="108" t="str">
        <f>IF(A23&lt;&gt;"",SUMIFS('Табель '!I$8:I$905,'Табель '!$B$8:$B$905,A23,'Табель '!$A$8:$A$905,$C$6,'Табель '!$A$8:$A$905,$D$6),"")</f>
        <v/>
      </c>
      <c r="H23" s="108" t="str">
        <f>IF(A23&lt;&gt;"",SUMIFS('Табель '!J$8:J$905,'Табель '!$B$8:$B$905,A23,'Табель '!$A$8:$A$905,$C$6,'Табель '!$A$8:$A$905,$D$6),"")</f>
        <v/>
      </c>
      <c r="I23" s="108" t="str">
        <f>IF(A23&lt;&gt;"",SUMIFS('Табель '!K$8:K$905,'Табель '!$B$8:$B$905,A23,'Табель '!$A$8:$A$905,$C$6,'Табель '!$A$8:$A$905,$D$6),"")</f>
        <v/>
      </c>
      <c r="J23" s="109" t="str">
        <f>IF(A23&lt;&gt;"",SUMIFS('Табель '!L$8:L$905,'Табель '!$B$8:$B$905,A23,'Табель '!$A$8:$A$905,$C$6,'Табель '!$A$8:$A$905,$D$6),"")</f>
        <v/>
      </c>
      <c r="K23" s="109" t="str">
        <f>IF(A23&lt;&gt;"",SUMIFS('Табель '!M$8:M$905,'Табель '!$B$8:$B$905,A23,'Табель '!$A$8:$A$905,$C$6,'Табель '!$A$8:$A$905,$D$6),"")</f>
        <v/>
      </c>
      <c r="L23" s="110" t="str">
        <f>IF(A23&lt;&gt;"",ROUND(IF(ISBLANK(A23)= FALSE,SUMIFS(УчетОтгулов!$G$4:$G$9051,УчетОтгулов!$A$4:$A$9051,A23,УчетОтгулов!$F$4:$F$9051,$L$9),""),6),"")</f>
        <v/>
      </c>
      <c r="M23" s="110" t="str">
        <f>IF(A23&lt;&gt;"",ROUND(IF(A23&lt;&gt;"",SUMIFS(УчетОтгулов!$G$4:$G$9051,УчетОтгулов!$A$4:$A$9051,A23,УчетОтгулов!$F$4:$F$9051,"*Д*"),""),6),"")</f>
        <v/>
      </c>
      <c r="N23" s="108" t="str">
        <f t="shared" si="4"/>
        <v/>
      </c>
      <c r="O23" s="110" t="str">
        <f t="shared" si="5"/>
        <v/>
      </c>
      <c r="P23">
        <f>SUM(Таблица2[[#This Row],[Явка, дней]:[ОТО, дней]])</f>
        <v>0</v>
      </c>
    </row>
    <row r="24" spans="1:16" x14ac:dyDescent="0.3">
      <c r="A24" s="107" t="str">
        <f>IF(TEMP!A15="","",TEMP!A15)</f>
        <v/>
      </c>
      <c r="B24" s="108" t="str">
        <f>IF(A24&lt;&gt;"",SUMIFS('Табель '!$D$8:$D$905,'Табель '!$B$8:$B$905,A24,'Табель '!$A$8:$A$905,$C$6,'Табель '!$A$8:$A$905,$D$6),"")</f>
        <v/>
      </c>
      <c r="C24" s="109" t="str">
        <f>IF(A24&lt;&gt;"",SUMIFS('Табель '!E$8:E$905,'Табель '!$B$8:$B$905,A24,'Табель '!$A$8:$A$905,$C$6,'Табель '!$A$8:$A$905,$D$6),"")</f>
        <v/>
      </c>
      <c r="D24" s="108" t="str">
        <f>IF(A24&lt;&gt;"",SUMIFS('Табель '!F$8:F$905,'Табель '!$B$8:$B$905,A24,'Табель '!$A$8:$A$905,$C$6,'Табель '!$A$8:$A$905,$D$6),"")</f>
        <v/>
      </c>
      <c r="E24" s="108" t="str">
        <f>IF(A24&lt;&gt;"",SUMIFS('Табель '!G$8:G$905,'Табель '!$B$8:$B$905,A24,'Табель '!$A$8:$A$905,$C$6,'Табель '!$A$8:$A$905,$D$6),"")</f>
        <v/>
      </c>
      <c r="F24" s="108" t="str">
        <f>IF(A24&lt;&gt;"",SUMIFS('Табель '!H$8:H$905,'Табель '!$B$8:$B$905,A24,'Табель '!$A$8:$A$905,$C$6,'Табель '!$A$8:$A$905,$D$6),"")</f>
        <v/>
      </c>
      <c r="G24" s="108" t="str">
        <f>IF(A24&lt;&gt;"",SUMIFS('Табель '!I$8:I$905,'Табель '!$B$8:$B$905,A24,'Табель '!$A$8:$A$905,$C$6,'Табель '!$A$8:$A$905,$D$6),"")</f>
        <v/>
      </c>
      <c r="H24" s="108" t="str">
        <f>IF(A24&lt;&gt;"",SUMIFS('Табель '!J$8:J$905,'Табель '!$B$8:$B$905,A24,'Табель '!$A$8:$A$905,$C$6,'Табель '!$A$8:$A$905,$D$6),"")</f>
        <v/>
      </c>
      <c r="I24" s="108" t="str">
        <f>IF(A24&lt;&gt;"",SUMIFS('Табель '!K$8:K$905,'Табель '!$B$8:$B$905,A24,'Табель '!$A$8:$A$905,$C$6,'Табель '!$A$8:$A$905,$D$6),"")</f>
        <v/>
      </c>
      <c r="J24" s="109" t="str">
        <f>IF(A24&lt;&gt;"",SUMIFS('Табель '!L$8:L$905,'Табель '!$B$8:$B$905,A24,'Табель '!$A$8:$A$905,$C$6,'Табель '!$A$8:$A$905,$D$6),"")</f>
        <v/>
      </c>
      <c r="K24" s="109" t="str">
        <f>IF(A24&lt;&gt;"",SUMIFS('Табель '!M$8:M$905,'Табель '!$B$8:$B$905,A24,'Табель '!$A$8:$A$905,$C$6,'Табель '!$A$8:$A$905,$D$6),"")</f>
        <v/>
      </c>
      <c r="L24" s="110" t="str">
        <f>IF(A24&lt;&gt;"",ROUND(IF(ISBLANK(A24)= FALSE,SUMIFS(УчетОтгулов!$G$4:$G$9051,УчетОтгулов!$A$4:$A$9051,A24,УчетОтгулов!$F$4:$F$9051,$L$9),""),6),"")</f>
        <v/>
      </c>
      <c r="M24" s="110" t="str">
        <f>IF(A24&lt;&gt;"",ROUND(IF(A24&lt;&gt;"",SUMIFS(УчетОтгулов!$G$4:$G$9051,УчетОтгулов!$A$4:$A$9051,A24,УчетОтгулов!$F$4:$F$9051,"*Д*"),""),6),"")</f>
        <v/>
      </c>
      <c r="N24" s="108" t="str">
        <f t="shared" si="4"/>
        <v/>
      </c>
      <c r="O24" s="110" t="str">
        <f t="shared" si="5"/>
        <v/>
      </c>
      <c r="P24">
        <f>SUM(Таблица2[[#This Row],[Явка, дней]:[ОТО, дней]])</f>
        <v>0</v>
      </c>
    </row>
    <row r="25" spans="1:16" x14ac:dyDescent="0.3">
      <c r="A25" s="107" t="str">
        <f>IF(TEMP!A16="","",TEMP!A16)</f>
        <v/>
      </c>
      <c r="B25" s="108" t="str">
        <f>IF(A25&lt;&gt;"",SUMIFS('Табель '!$D$8:$D$905,'Табель '!$B$8:$B$905,A25,'Табель '!$A$8:$A$905,$C$6,'Табель '!$A$8:$A$905,$D$6),"")</f>
        <v/>
      </c>
      <c r="C25" s="109" t="str">
        <f>IF(A25&lt;&gt;"",SUMIFS('Табель '!E$8:E$905,'Табель '!$B$8:$B$905,A25,'Табель '!$A$8:$A$905,$C$6,'Табель '!$A$8:$A$905,$D$6),"")</f>
        <v/>
      </c>
      <c r="D25" s="108" t="str">
        <f>IF(A25&lt;&gt;"",SUMIFS('Табель '!F$8:F$905,'Табель '!$B$8:$B$905,A25,'Табель '!$A$8:$A$905,$C$6,'Табель '!$A$8:$A$905,$D$6),"")</f>
        <v/>
      </c>
      <c r="E25" s="108" t="str">
        <f>IF(A25&lt;&gt;"",SUMIFS('Табель '!G$8:G$905,'Табель '!$B$8:$B$905,A25,'Табель '!$A$8:$A$905,$C$6,'Табель '!$A$8:$A$905,$D$6),"")</f>
        <v/>
      </c>
      <c r="F25" s="108" t="str">
        <f>IF(A25&lt;&gt;"",SUMIFS('Табель '!H$8:H$905,'Табель '!$B$8:$B$905,A25,'Табель '!$A$8:$A$905,$C$6,'Табель '!$A$8:$A$905,$D$6),"")</f>
        <v/>
      </c>
      <c r="G25" s="108" t="str">
        <f>IF(A25&lt;&gt;"",SUMIFS('Табель '!I$8:I$905,'Табель '!$B$8:$B$905,A25,'Табель '!$A$8:$A$905,$C$6,'Табель '!$A$8:$A$905,$D$6),"")</f>
        <v/>
      </c>
      <c r="H25" s="108" t="str">
        <f>IF(A25&lt;&gt;"",SUMIFS('Табель '!J$8:J$905,'Табель '!$B$8:$B$905,A25,'Табель '!$A$8:$A$905,$C$6,'Табель '!$A$8:$A$905,$D$6),"")</f>
        <v/>
      </c>
      <c r="I25" s="108" t="str">
        <f>IF(A25&lt;&gt;"",SUMIFS('Табель '!K$8:K$905,'Табель '!$B$8:$B$905,A25,'Табель '!$A$8:$A$905,$C$6,'Табель '!$A$8:$A$905,$D$6),"")</f>
        <v/>
      </c>
      <c r="J25" s="109" t="str">
        <f>IF(A25&lt;&gt;"",SUMIFS('Табель '!L$8:L$905,'Табель '!$B$8:$B$905,A25,'Табель '!$A$8:$A$905,$C$6,'Табель '!$A$8:$A$905,$D$6),"")</f>
        <v/>
      </c>
      <c r="K25" s="109" t="str">
        <f>IF(A25&lt;&gt;"",SUMIFS('Табель '!M$8:M$905,'Табель '!$B$8:$B$905,A25,'Табель '!$A$8:$A$905,$C$6,'Табель '!$A$8:$A$905,$D$6),"")</f>
        <v/>
      </c>
      <c r="L25" s="110" t="str">
        <f>IF(A25&lt;&gt;"",ROUND(IF(ISBLANK(A25)= FALSE,SUMIFS(УчетОтгулов!$G$4:$G$9051,УчетОтгулов!$A$4:$A$9051,A25,УчетОтгулов!$F$4:$F$9051,$L$9),""),6),"")</f>
        <v/>
      </c>
      <c r="M25" s="110" t="str">
        <f>IF(A25&lt;&gt;"",ROUND(IF(A25&lt;&gt;"",SUMIFS(УчетОтгулов!$G$4:$G$9051,УчетОтгулов!$A$4:$A$9051,A25,УчетОтгулов!$F$4:$F$9051,"*Д*"),""),6),"")</f>
        <v/>
      </c>
      <c r="N25" s="108" t="str">
        <f t="shared" si="4"/>
        <v/>
      </c>
      <c r="O25" s="110" t="str">
        <f t="shared" si="5"/>
        <v/>
      </c>
      <c r="P25">
        <f>SUM(Таблица2[[#This Row],[Явка, дней]:[ОТО, дней]])</f>
        <v>0</v>
      </c>
    </row>
    <row r="26" spans="1:16" x14ac:dyDescent="0.3">
      <c r="A26" s="107" t="str">
        <f>IF(TEMP!A17="","",TEMP!A17)</f>
        <v/>
      </c>
      <c r="B26" s="108" t="str">
        <f>IF(A26&lt;&gt;"",SUMIFS('Табель '!$D$8:$D$905,'Табель '!$B$8:$B$905,A26,'Табель '!$A$8:$A$905,$C$6,'Табель '!$A$8:$A$905,$D$6),"")</f>
        <v/>
      </c>
      <c r="C26" s="109" t="str">
        <f>IF(A26&lt;&gt;"",SUMIFS('Табель '!E$8:E$905,'Табель '!$B$8:$B$905,A26,'Табель '!$A$8:$A$905,$C$6,'Табель '!$A$8:$A$905,$D$6),"")</f>
        <v/>
      </c>
      <c r="D26" s="108" t="str">
        <f>IF(A26&lt;&gt;"",SUMIFS('Табель '!F$8:F$905,'Табель '!$B$8:$B$905,A26,'Табель '!$A$8:$A$905,$C$6,'Табель '!$A$8:$A$905,$D$6),"")</f>
        <v/>
      </c>
      <c r="E26" s="108" t="str">
        <f>IF(A26&lt;&gt;"",SUMIFS('Табель '!G$8:G$905,'Табель '!$B$8:$B$905,A26,'Табель '!$A$8:$A$905,$C$6,'Табель '!$A$8:$A$905,$D$6),"")</f>
        <v/>
      </c>
      <c r="F26" s="108" t="str">
        <f>IF(A26&lt;&gt;"",SUMIFS('Табель '!H$8:H$905,'Табель '!$B$8:$B$905,A26,'Табель '!$A$8:$A$905,$C$6,'Табель '!$A$8:$A$905,$D$6),"")</f>
        <v/>
      </c>
      <c r="G26" s="108" t="str">
        <f>IF(A26&lt;&gt;"",SUMIFS('Табель '!I$8:I$905,'Табель '!$B$8:$B$905,A26,'Табель '!$A$8:$A$905,$C$6,'Табель '!$A$8:$A$905,$D$6),"")</f>
        <v/>
      </c>
      <c r="H26" s="108" t="str">
        <f>IF(A26&lt;&gt;"",SUMIFS('Табель '!J$8:J$905,'Табель '!$B$8:$B$905,A26,'Табель '!$A$8:$A$905,$C$6,'Табель '!$A$8:$A$905,$D$6),"")</f>
        <v/>
      </c>
      <c r="I26" s="108" t="str">
        <f>IF(A26&lt;&gt;"",SUMIFS('Табель '!K$8:K$905,'Табель '!$B$8:$B$905,A26,'Табель '!$A$8:$A$905,$C$6,'Табель '!$A$8:$A$905,$D$6),"")</f>
        <v/>
      </c>
      <c r="J26" s="109" t="str">
        <f>IF(A26&lt;&gt;"",SUMIFS('Табель '!L$8:L$905,'Табель '!$B$8:$B$905,A26,'Табель '!$A$8:$A$905,$C$6,'Табель '!$A$8:$A$905,$D$6),"")</f>
        <v/>
      </c>
      <c r="K26" s="109" t="str">
        <f>IF(A26&lt;&gt;"",SUMIFS('Табель '!M$8:M$905,'Табель '!$B$8:$B$905,A26,'Табель '!$A$8:$A$905,$C$6,'Табель '!$A$8:$A$905,$D$6),"")</f>
        <v/>
      </c>
      <c r="L26" s="110" t="str">
        <f>IF(A26&lt;&gt;"",ROUND(IF(ISBLANK(A26)= FALSE,SUMIFS(УчетОтгулов!$G$4:$G$9051,УчетОтгулов!$A$4:$A$9051,A26,УчетОтгулов!$F$4:$F$9051,$L$9),""),6),"")</f>
        <v/>
      </c>
      <c r="M26" s="110" t="str">
        <f>IF(A26&lt;&gt;"",ROUND(IF(A26&lt;&gt;"",SUMIFS(УчетОтгулов!$G$4:$G$9051,УчетОтгулов!$A$4:$A$9051,A26,УчетОтгулов!$F$4:$F$9051,"*Д*"),""),6),"")</f>
        <v/>
      </c>
      <c r="N26" s="108" t="str">
        <f t="shared" si="4"/>
        <v/>
      </c>
      <c r="O26" s="110" t="str">
        <f t="shared" si="5"/>
        <v/>
      </c>
      <c r="P26">
        <f>SUM(Таблица2[[#This Row],[Явка, дней]:[ОТО, дней]])</f>
        <v>0</v>
      </c>
    </row>
    <row r="27" spans="1:16" x14ac:dyDescent="0.3">
      <c r="A27" s="107" t="str">
        <f>IF(TEMP!A18="","",TEMP!A18)</f>
        <v/>
      </c>
      <c r="B27" s="108" t="str">
        <f>IF(A27&lt;&gt;"",SUMIFS('Табель '!$D$8:$D$905,'Табель '!$B$8:$B$905,A27,'Табель '!$A$8:$A$905,$C$6,'Табель '!$A$8:$A$905,$D$6),"")</f>
        <v/>
      </c>
      <c r="C27" s="109" t="str">
        <f>IF(A27&lt;&gt;"",SUMIFS('Табель '!E$8:E$905,'Табель '!$B$8:$B$905,A27,'Табель '!$A$8:$A$905,$C$6,'Табель '!$A$8:$A$905,$D$6),"")</f>
        <v/>
      </c>
      <c r="D27" s="108" t="str">
        <f>IF(A27&lt;&gt;"",SUMIFS('Табель '!F$8:F$905,'Табель '!$B$8:$B$905,A27,'Табель '!$A$8:$A$905,$C$6,'Табель '!$A$8:$A$905,$D$6),"")</f>
        <v/>
      </c>
      <c r="E27" s="108" t="str">
        <f>IF(A27&lt;&gt;"",SUMIFS('Табель '!G$8:G$905,'Табель '!$B$8:$B$905,A27,'Табель '!$A$8:$A$905,$C$6,'Табель '!$A$8:$A$905,$D$6),"")</f>
        <v/>
      </c>
      <c r="F27" s="108" t="str">
        <f>IF(A27&lt;&gt;"",SUMIFS('Табель '!H$8:H$905,'Табель '!$B$8:$B$905,A27,'Табель '!$A$8:$A$905,$C$6,'Табель '!$A$8:$A$905,$D$6),"")</f>
        <v/>
      </c>
      <c r="G27" s="108" t="str">
        <f>IF(A27&lt;&gt;"",SUMIFS('Табель '!I$8:I$905,'Табель '!$B$8:$B$905,A27,'Табель '!$A$8:$A$905,$C$6,'Табель '!$A$8:$A$905,$D$6),"")</f>
        <v/>
      </c>
      <c r="H27" s="108" t="str">
        <f>IF(A27&lt;&gt;"",SUMIFS('Табель '!J$8:J$905,'Табель '!$B$8:$B$905,A27,'Табель '!$A$8:$A$905,$C$6,'Табель '!$A$8:$A$905,$D$6),"")</f>
        <v/>
      </c>
      <c r="I27" s="108" t="str">
        <f>IF(A27&lt;&gt;"",SUMIFS('Табель '!K$8:K$905,'Табель '!$B$8:$B$905,A27,'Табель '!$A$8:$A$905,$C$6,'Табель '!$A$8:$A$905,$D$6),"")</f>
        <v/>
      </c>
      <c r="J27" s="109" t="str">
        <f>IF(A27&lt;&gt;"",SUMIFS('Табель '!L$8:L$905,'Табель '!$B$8:$B$905,A27,'Табель '!$A$8:$A$905,$C$6,'Табель '!$A$8:$A$905,$D$6),"")</f>
        <v/>
      </c>
      <c r="K27" s="109" t="str">
        <f>IF(A27&lt;&gt;"",SUMIFS('Табель '!M$8:M$905,'Табель '!$B$8:$B$905,A27,'Табель '!$A$8:$A$905,$C$6,'Табель '!$A$8:$A$905,$D$6),"")</f>
        <v/>
      </c>
      <c r="L27" s="110" t="str">
        <f>IF(A27&lt;&gt;"",ROUND(IF(ISBLANK(A27)= FALSE,SUMIFS(УчетОтгулов!$G$4:$G$9051,УчетОтгулов!$A$4:$A$9051,A27,УчетОтгулов!$F$4:$F$9051,$L$9),""),6),"")</f>
        <v/>
      </c>
      <c r="M27" s="110" t="str">
        <f>IF(A27&lt;&gt;"",ROUND(IF(A27&lt;&gt;"",SUMIFS(УчетОтгулов!$G$4:$G$9051,УчетОтгулов!$A$4:$A$9051,A27,УчетОтгулов!$F$4:$F$9051,"*Д*"),""),6),"")</f>
        <v/>
      </c>
      <c r="N27" s="108" t="str">
        <f t="shared" si="4"/>
        <v/>
      </c>
      <c r="O27" s="110" t="str">
        <f t="shared" si="5"/>
        <v/>
      </c>
      <c r="P27">
        <f>SUM(Таблица2[[#This Row],[Явка, дней]:[ОТО, дней]])</f>
        <v>0</v>
      </c>
    </row>
    <row r="28" spans="1:16" x14ac:dyDescent="0.3">
      <c r="A28" s="107" t="str">
        <f>IF(TEMP!A19="","",TEMP!A19)</f>
        <v/>
      </c>
      <c r="B28" s="108" t="str">
        <f>IF(A28&lt;&gt;"",SUMIFS('Табель '!$D$8:$D$905,'Табель '!$B$8:$B$905,A28,'Табель '!$A$8:$A$905,$C$6,'Табель '!$A$8:$A$905,$D$6),"")</f>
        <v/>
      </c>
      <c r="C28" s="109" t="str">
        <f>IF(A28&lt;&gt;"",SUMIFS('Табель '!E$8:E$905,'Табель '!$B$8:$B$905,A28,'Табель '!$A$8:$A$905,$C$6,'Табель '!$A$8:$A$905,$D$6),"")</f>
        <v/>
      </c>
      <c r="D28" s="108" t="str">
        <f>IF(A28&lt;&gt;"",SUMIFS('Табель '!F$8:F$905,'Табель '!$B$8:$B$905,A28,'Табель '!$A$8:$A$905,$C$6,'Табель '!$A$8:$A$905,$D$6),"")</f>
        <v/>
      </c>
      <c r="E28" s="108" t="str">
        <f>IF(A28&lt;&gt;"",SUMIFS('Табель '!G$8:G$905,'Табель '!$B$8:$B$905,A28,'Табель '!$A$8:$A$905,$C$6,'Табель '!$A$8:$A$905,$D$6),"")</f>
        <v/>
      </c>
      <c r="F28" s="108" t="str">
        <f>IF(A28&lt;&gt;"",SUMIFS('Табель '!H$8:H$905,'Табель '!$B$8:$B$905,A28,'Табель '!$A$8:$A$905,$C$6,'Табель '!$A$8:$A$905,$D$6),"")</f>
        <v/>
      </c>
      <c r="G28" s="108" t="str">
        <f>IF(A28&lt;&gt;"",SUMIFS('Табель '!I$8:I$905,'Табель '!$B$8:$B$905,A28,'Табель '!$A$8:$A$905,$C$6,'Табель '!$A$8:$A$905,$D$6),"")</f>
        <v/>
      </c>
      <c r="H28" s="108" t="str">
        <f>IF(A28&lt;&gt;"",SUMIFS('Табель '!J$8:J$905,'Табель '!$B$8:$B$905,A28,'Табель '!$A$8:$A$905,$C$6,'Табель '!$A$8:$A$905,$D$6),"")</f>
        <v/>
      </c>
      <c r="I28" s="108" t="str">
        <f>IF(A28&lt;&gt;"",SUMIFS('Табель '!K$8:K$905,'Табель '!$B$8:$B$905,A28,'Табель '!$A$8:$A$905,$C$6,'Табель '!$A$8:$A$905,$D$6),"")</f>
        <v/>
      </c>
      <c r="J28" s="109" t="str">
        <f>IF(A28&lt;&gt;"",SUMIFS('Табель '!L$8:L$905,'Табель '!$B$8:$B$905,A28,'Табель '!$A$8:$A$905,$C$6,'Табель '!$A$8:$A$905,$D$6),"")</f>
        <v/>
      </c>
      <c r="K28" s="109" t="str">
        <f>IF(A28&lt;&gt;"",SUMIFS('Табель '!M$8:M$905,'Табель '!$B$8:$B$905,A28,'Табель '!$A$8:$A$905,$C$6,'Табель '!$A$8:$A$905,$D$6),"")</f>
        <v/>
      </c>
      <c r="L28" s="110" t="str">
        <f>IF(A28&lt;&gt;"",ROUND(IF(ISBLANK(A28)= FALSE,SUMIFS(УчетОтгулов!$G$4:$G$9051,УчетОтгулов!$A$4:$A$9051,A28,УчетОтгулов!$F$4:$F$9051,$L$9),""),6),"")</f>
        <v/>
      </c>
      <c r="M28" s="110" t="str">
        <f>IF(A28&lt;&gt;"",ROUND(IF(A28&lt;&gt;"",SUMIFS(УчетОтгулов!$G$4:$G$9051,УчетОтгулов!$A$4:$A$9051,A28,УчетОтгулов!$F$4:$F$9051,"*Д*"),""),6),"")</f>
        <v/>
      </c>
      <c r="N28" s="108" t="str">
        <f t="shared" si="4"/>
        <v/>
      </c>
      <c r="O28" s="110" t="str">
        <f t="shared" si="5"/>
        <v/>
      </c>
      <c r="P28">
        <f>SUM(Таблица2[[#This Row],[Явка, дней]:[ОТО, дней]])</f>
        <v>0</v>
      </c>
    </row>
    <row r="29" spans="1:16" x14ac:dyDescent="0.3">
      <c r="A29" s="107" t="str">
        <f>IF(TEMP!A20="","",TEMP!A20)</f>
        <v/>
      </c>
      <c r="B29" s="108" t="str">
        <f>IF(A29&lt;&gt;"",SUMIFS('Табель '!$D$8:$D$905,'Табель '!$B$8:$B$905,A29,'Табель '!$A$8:$A$905,$C$6,'Табель '!$A$8:$A$905,$D$6),"")</f>
        <v/>
      </c>
      <c r="C29" s="109" t="str">
        <f>IF(A29&lt;&gt;"",SUMIFS('Табель '!E$8:E$905,'Табель '!$B$8:$B$905,A29,'Табель '!$A$8:$A$905,$C$6,'Табель '!$A$8:$A$905,$D$6),"")</f>
        <v/>
      </c>
      <c r="D29" s="108" t="str">
        <f>IF(A29&lt;&gt;"",SUMIFS('Табель '!F$8:F$905,'Табель '!$B$8:$B$905,A29,'Табель '!$A$8:$A$905,$C$6,'Табель '!$A$8:$A$905,$D$6),"")</f>
        <v/>
      </c>
      <c r="E29" s="108" t="str">
        <f>IF(A29&lt;&gt;"",SUMIFS('Табель '!G$8:G$905,'Табель '!$B$8:$B$905,A29,'Табель '!$A$8:$A$905,$C$6,'Табель '!$A$8:$A$905,$D$6),"")</f>
        <v/>
      </c>
      <c r="F29" s="108" t="str">
        <f>IF(A29&lt;&gt;"",SUMIFS('Табель '!H$8:H$905,'Табель '!$B$8:$B$905,A29,'Табель '!$A$8:$A$905,$C$6,'Табель '!$A$8:$A$905,$D$6),"")</f>
        <v/>
      </c>
      <c r="G29" s="108" t="str">
        <f>IF(A29&lt;&gt;"",SUMIFS('Табель '!I$8:I$905,'Табель '!$B$8:$B$905,A29,'Табель '!$A$8:$A$905,$C$6,'Табель '!$A$8:$A$905,$D$6),"")</f>
        <v/>
      </c>
      <c r="H29" s="108" t="str">
        <f>IF(A29&lt;&gt;"",SUMIFS('Табель '!J$8:J$905,'Табель '!$B$8:$B$905,A29,'Табель '!$A$8:$A$905,$C$6,'Табель '!$A$8:$A$905,$D$6),"")</f>
        <v/>
      </c>
      <c r="I29" s="108" t="str">
        <f>IF(A29&lt;&gt;"",SUMIFS('Табель '!K$8:K$905,'Табель '!$B$8:$B$905,A29,'Табель '!$A$8:$A$905,$C$6,'Табель '!$A$8:$A$905,$D$6),"")</f>
        <v/>
      </c>
      <c r="J29" s="109" t="str">
        <f>IF(A29&lt;&gt;"",SUMIFS('Табель '!L$8:L$905,'Табель '!$B$8:$B$905,A29,'Табель '!$A$8:$A$905,$C$6,'Табель '!$A$8:$A$905,$D$6),"")</f>
        <v/>
      </c>
      <c r="K29" s="109" t="str">
        <f>IF(A29&lt;&gt;"",SUMIFS('Табель '!M$8:M$905,'Табель '!$B$8:$B$905,A29,'Табель '!$A$8:$A$905,$C$6,'Табель '!$A$8:$A$905,$D$6),"")</f>
        <v/>
      </c>
      <c r="L29" s="110" t="str">
        <f>IF(A29&lt;&gt;"",ROUND(IF(ISBLANK(A29)= FALSE,SUMIFS(УчетОтгулов!$G$4:$G$9051,УчетОтгулов!$A$4:$A$9051,A29,УчетОтгулов!$F$4:$F$9051,$L$9),""),6),"")</f>
        <v/>
      </c>
      <c r="M29" s="110" t="str">
        <f>IF(A29&lt;&gt;"",ROUND(IF(A29&lt;&gt;"",SUMIFS(УчетОтгулов!$G$4:$G$9051,УчетОтгулов!$A$4:$A$9051,A29,УчетОтгулов!$F$4:$F$9051,"*Д*"),""),6),"")</f>
        <v/>
      </c>
      <c r="N29" s="108" t="str">
        <f t="shared" si="4"/>
        <v/>
      </c>
      <c r="O29" s="110" t="str">
        <f t="shared" si="5"/>
        <v/>
      </c>
      <c r="P29">
        <f>SUM(Таблица2[[#This Row],[Явка, дней]:[ОТО, дней]])</f>
        <v>0</v>
      </c>
    </row>
    <row r="30" spans="1:16" x14ac:dyDescent="0.3">
      <c r="A30" s="107" t="str">
        <f>IF(TEMP!A21="","",TEMP!A21)</f>
        <v/>
      </c>
      <c r="B30" s="108" t="str">
        <f>IF(A30&lt;&gt;"",SUMIFS('Табель '!$D$8:$D$905,'Табель '!$B$8:$B$905,A30,'Табель '!$A$8:$A$905,$C$6,'Табель '!$A$8:$A$905,$D$6),"")</f>
        <v/>
      </c>
      <c r="C30" s="109" t="str">
        <f>IF(A30&lt;&gt;"",SUMIFS('Табель '!E$8:E$905,'Табель '!$B$8:$B$905,A30,'Табель '!$A$8:$A$905,$C$6,'Табель '!$A$8:$A$905,$D$6),"")</f>
        <v/>
      </c>
      <c r="D30" s="108" t="str">
        <f>IF(A30&lt;&gt;"",SUMIFS('Табель '!F$8:F$905,'Табель '!$B$8:$B$905,A30,'Табель '!$A$8:$A$905,$C$6,'Табель '!$A$8:$A$905,$D$6),"")</f>
        <v/>
      </c>
      <c r="E30" s="108" t="str">
        <f>IF(A30&lt;&gt;"",SUMIFS('Табель '!G$8:G$905,'Табель '!$B$8:$B$905,A30,'Табель '!$A$8:$A$905,$C$6,'Табель '!$A$8:$A$905,$D$6),"")</f>
        <v/>
      </c>
      <c r="F30" s="108" t="str">
        <f>IF(A30&lt;&gt;"",SUMIFS('Табель '!H$8:H$905,'Табель '!$B$8:$B$905,A30,'Табель '!$A$8:$A$905,$C$6,'Табель '!$A$8:$A$905,$D$6),"")</f>
        <v/>
      </c>
      <c r="G30" s="108" t="str">
        <f>IF(A30&lt;&gt;"",SUMIFS('Табель '!I$8:I$905,'Табель '!$B$8:$B$905,A30,'Табель '!$A$8:$A$905,$C$6,'Табель '!$A$8:$A$905,$D$6),"")</f>
        <v/>
      </c>
      <c r="H30" s="108" t="str">
        <f>IF(A30&lt;&gt;"",SUMIFS('Табель '!J$8:J$905,'Табель '!$B$8:$B$905,A30,'Табель '!$A$8:$A$905,$C$6,'Табель '!$A$8:$A$905,$D$6),"")</f>
        <v/>
      </c>
      <c r="I30" s="108" t="str">
        <f>IF(A30&lt;&gt;"",SUMIFS('Табель '!K$8:K$905,'Табель '!$B$8:$B$905,A30,'Табель '!$A$8:$A$905,$C$6,'Табель '!$A$8:$A$905,$D$6),"")</f>
        <v/>
      </c>
      <c r="J30" s="109" t="str">
        <f>IF(A30&lt;&gt;"",SUMIFS('Табель '!L$8:L$905,'Табель '!$B$8:$B$905,A30,'Табель '!$A$8:$A$905,$C$6,'Табель '!$A$8:$A$905,$D$6),"")</f>
        <v/>
      </c>
      <c r="K30" s="109" t="str">
        <f>IF(A30&lt;&gt;"",SUMIFS('Табель '!M$8:M$905,'Табель '!$B$8:$B$905,A30,'Табель '!$A$8:$A$905,$C$6,'Табель '!$A$8:$A$905,$D$6),"")</f>
        <v/>
      </c>
      <c r="L30" s="110" t="str">
        <f>IF(A30&lt;&gt;"",ROUND(IF(ISBLANK(A30)= FALSE,SUMIFS(УчетОтгулов!$G$4:$G$9051,УчетОтгулов!$A$4:$A$9051,A30,УчетОтгулов!$F$4:$F$9051,$L$9),""),6),"")</f>
        <v/>
      </c>
      <c r="M30" s="110" t="str">
        <f>IF(A30&lt;&gt;"",ROUND(IF(A30&lt;&gt;"",SUMIFS(УчетОтгулов!$G$4:$G$9051,УчетОтгулов!$A$4:$A$9051,A30,УчетОтгулов!$F$4:$F$9051,"*Д*"),""),6),"")</f>
        <v/>
      </c>
      <c r="N30" s="108" t="str">
        <f t="shared" si="4"/>
        <v/>
      </c>
      <c r="O30" s="110" t="str">
        <f t="shared" si="5"/>
        <v/>
      </c>
      <c r="P30">
        <f>SUM(Таблица2[[#This Row],[Явка, дней]:[ОТО, дней]])</f>
        <v>0</v>
      </c>
    </row>
    <row r="31" spans="1:16" x14ac:dyDescent="0.3">
      <c r="A31" s="107" t="str">
        <f>IF(TEMP!A22="","",TEMP!A22)</f>
        <v/>
      </c>
      <c r="B31" s="108" t="str">
        <f>IF(A31&lt;&gt;"",SUMIFS('Табель '!$D$8:$D$905,'Табель '!$B$8:$B$905,A31,'Табель '!$A$8:$A$905,$C$6,'Табель '!$A$8:$A$905,$D$6),"")</f>
        <v/>
      </c>
      <c r="C31" s="109" t="str">
        <f>IF(A31&lt;&gt;"",SUMIFS('Табель '!E$8:E$905,'Табель '!$B$8:$B$905,A31,'Табель '!$A$8:$A$905,$C$6,'Табель '!$A$8:$A$905,$D$6),"")</f>
        <v/>
      </c>
      <c r="D31" s="108" t="str">
        <f>IF(A31&lt;&gt;"",SUMIFS('Табель '!F$8:F$905,'Табель '!$B$8:$B$905,A31,'Табель '!$A$8:$A$905,$C$6,'Табель '!$A$8:$A$905,$D$6),"")</f>
        <v/>
      </c>
      <c r="E31" s="108" t="str">
        <f>IF(A31&lt;&gt;"",SUMIFS('Табель '!G$8:G$905,'Табель '!$B$8:$B$905,A31,'Табель '!$A$8:$A$905,$C$6,'Табель '!$A$8:$A$905,$D$6),"")</f>
        <v/>
      </c>
      <c r="F31" s="108" t="str">
        <f>IF(A31&lt;&gt;"",SUMIFS('Табель '!H$8:H$905,'Табель '!$B$8:$B$905,A31,'Табель '!$A$8:$A$905,$C$6,'Табель '!$A$8:$A$905,$D$6),"")</f>
        <v/>
      </c>
      <c r="G31" s="108" t="str">
        <f>IF(A31&lt;&gt;"",SUMIFS('Табель '!I$8:I$905,'Табель '!$B$8:$B$905,A31,'Табель '!$A$8:$A$905,$C$6,'Табель '!$A$8:$A$905,$D$6),"")</f>
        <v/>
      </c>
      <c r="H31" s="108" t="str">
        <f>IF(A31&lt;&gt;"",SUMIFS('Табель '!J$8:J$905,'Табель '!$B$8:$B$905,A31,'Табель '!$A$8:$A$905,$C$6,'Табель '!$A$8:$A$905,$D$6),"")</f>
        <v/>
      </c>
      <c r="I31" s="108" t="str">
        <f>IF(A31&lt;&gt;"",SUMIFS('Табель '!K$8:K$905,'Табель '!$B$8:$B$905,A31,'Табель '!$A$8:$A$905,$C$6,'Табель '!$A$8:$A$905,$D$6),"")</f>
        <v/>
      </c>
      <c r="J31" s="109" t="str">
        <f>IF(A31&lt;&gt;"",SUMIFS('Табель '!L$8:L$905,'Табель '!$B$8:$B$905,A31,'Табель '!$A$8:$A$905,$C$6,'Табель '!$A$8:$A$905,$D$6),"")</f>
        <v/>
      </c>
      <c r="K31" s="109" t="str">
        <f>IF(A31&lt;&gt;"",SUMIFS('Табель '!M$8:M$905,'Табель '!$B$8:$B$905,A31,'Табель '!$A$8:$A$905,$C$6,'Табель '!$A$8:$A$905,$D$6),"")</f>
        <v/>
      </c>
      <c r="L31" s="110" t="str">
        <f>IF(A31&lt;&gt;"",ROUND(IF(ISBLANK(A31)= FALSE,SUMIFS(УчетОтгулов!$G$4:$G$9051,УчетОтгулов!$A$4:$A$9051,A31,УчетОтгулов!$F$4:$F$9051,$L$9),""),6),"")</f>
        <v/>
      </c>
      <c r="M31" s="110" t="str">
        <f>IF(A31&lt;&gt;"",ROUND(IF(A31&lt;&gt;"",SUMIFS(УчетОтгулов!$G$4:$G$9051,УчетОтгулов!$A$4:$A$9051,A31,УчетОтгулов!$F$4:$F$9051,"*Д*"),""),6),"")</f>
        <v/>
      </c>
      <c r="N31" s="108" t="str">
        <f t="shared" si="4"/>
        <v/>
      </c>
      <c r="O31" s="110" t="str">
        <f t="shared" si="5"/>
        <v/>
      </c>
      <c r="P31">
        <f>SUM(Таблица2[[#This Row],[Явка, дней]:[ОТО, дней]])</f>
        <v>0</v>
      </c>
    </row>
    <row r="32" spans="1:16" x14ac:dyDescent="0.3">
      <c r="A32" s="107" t="str">
        <f>IF(TEMP!A23="","",TEMP!A23)</f>
        <v/>
      </c>
      <c r="B32" s="108" t="str">
        <f>IF(A32&lt;&gt;"",SUMIFS('Табель '!$D$8:$D$905,'Табель '!$B$8:$B$905,A32,'Табель '!$A$8:$A$905,$C$6,'Табель '!$A$8:$A$905,$D$6),"")</f>
        <v/>
      </c>
      <c r="C32" s="109" t="str">
        <f>IF(A32&lt;&gt;"",SUMIFS('Табель '!E$8:E$905,'Табель '!$B$8:$B$905,A32,'Табель '!$A$8:$A$905,$C$6,'Табель '!$A$8:$A$905,$D$6),"")</f>
        <v/>
      </c>
      <c r="D32" s="108" t="str">
        <f>IF(A32&lt;&gt;"",SUMIFS('Табель '!F$8:F$905,'Табель '!$B$8:$B$905,A32,'Табель '!$A$8:$A$905,$C$6,'Табель '!$A$8:$A$905,$D$6),"")</f>
        <v/>
      </c>
      <c r="E32" s="108" t="str">
        <f>IF(A32&lt;&gt;"",SUMIFS('Табель '!G$8:G$905,'Табель '!$B$8:$B$905,A32,'Табель '!$A$8:$A$905,$C$6,'Табель '!$A$8:$A$905,$D$6),"")</f>
        <v/>
      </c>
      <c r="F32" s="108" t="str">
        <f>IF(A32&lt;&gt;"",SUMIFS('Табель '!H$8:H$905,'Табель '!$B$8:$B$905,A32,'Табель '!$A$8:$A$905,$C$6,'Табель '!$A$8:$A$905,$D$6),"")</f>
        <v/>
      </c>
      <c r="G32" s="108" t="str">
        <f>IF(A32&lt;&gt;"",SUMIFS('Табель '!I$8:I$905,'Табель '!$B$8:$B$905,A32,'Табель '!$A$8:$A$905,$C$6,'Табель '!$A$8:$A$905,$D$6),"")</f>
        <v/>
      </c>
      <c r="H32" s="108" t="str">
        <f>IF(A32&lt;&gt;"",SUMIFS('Табель '!J$8:J$905,'Табель '!$B$8:$B$905,A32,'Табель '!$A$8:$A$905,$C$6,'Табель '!$A$8:$A$905,$D$6),"")</f>
        <v/>
      </c>
      <c r="I32" s="108" t="str">
        <f>IF(A32&lt;&gt;"",SUMIFS('Табель '!K$8:K$905,'Табель '!$B$8:$B$905,A32,'Табель '!$A$8:$A$905,$C$6,'Табель '!$A$8:$A$905,$D$6),"")</f>
        <v/>
      </c>
      <c r="J32" s="109" t="str">
        <f>IF(A32&lt;&gt;"",SUMIFS('Табель '!L$8:L$905,'Табель '!$B$8:$B$905,A32,'Табель '!$A$8:$A$905,$C$6,'Табель '!$A$8:$A$905,$D$6),"")</f>
        <v/>
      </c>
      <c r="K32" s="109" t="str">
        <f>IF(A32&lt;&gt;"",SUMIFS('Табель '!M$8:M$905,'Табель '!$B$8:$B$905,A32,'Табель '!$A$8:$A$905,$C$6,'Табель '!$A$8:$A$905,$D$6),"")</f>
        <v/>
      </c>
      <c r="L32" s="110" t="str">
        <f>IF(A32&lt;&gt;"",ROUND(IF(ISBLANK(A32)= FALSE,SUMIFS(УчетОтгулов!$G$4:$G$9051,УчетОтгулов!$A$4:$A$9051,A32,УчетОтгулов!$F$4:$F$9051,$L$9),""),6),"")</f>
        <v/>
      </c>
      <c r="M32" s="110" t="str">
        <f>IF(A32&lt;&gt;"",ROUND(IF(A32&lt;&gt;"",SUMIFS(УчетОтгулов!$G$4:$G$9051,УчетОтгулов!$A$4:$A$9051,A32,УчетОтгулов!$F$4:$F$9051,"*Д*"),""),6),"")</f>
        <v/>
      </c>
      <c r="N32" s="108" t="str">
        <f t="shared" si="4"/>
        <v/>
      </c>
      <c r="O32" s="110" t="str">
        <f t="shared" si="5"/>
        <v/>
      </c>
      <c r="P32">
        <f>SUM(Таблица2[[#This Row],[Явка, дней]:[ОТО, дней]])</f>
        <v>0</v>
      </c>
    </row>
    <row r="33" spans="1:16" x14ac:dyDescent="0.3">
      <c r="A33" s="107" t="str">
        <f>IF(TEMP!A24="","",TEMP!A24)</f>
        <v/>
      </c>
      <c r="B33" s="108" t="str">
        <f>IF(A33&lt;&gt;"",SUMIFS('Табель '!$D$8:$D$905,'Табель '!$B$8:$B$905,A33,'Табель '!$A$8:$A$905,$C$6,'Табель '!$A$8:$A$905,$D$6),"")</f>
        <v/>
      </c>
      <c r="C33" s="109" t="str">
        <f>IF(A33&lt;&gt;"",SUMIFS('Табель '!E$8:E$905,'Табель '!$B$8:$B$905,A33,'Табель '!$A$8:$A$905,$C$6,'Табель '!$A$8:$A$905,$D$6),"")</f>
        <v/>
      </c>
      <c r="D33" s="108" t="str">
        <f>IF(A33&lt;&gt;"",SUMIFS('Табель '!F$8:F$905,'Табель '!$B$8:$B$905,A33,'Табель '!$A$8:$A$905,$C$6,'Табель '!$A$8:$A$905,$D$6),"")</f>
        <v/>
      </c>
      <c r="E33" s="108" t="str">
        <f>IF(A33&lt;&gt;"",SUMIFS('Табель '!G$8:G$905,'Табель '!$B$8:$B$905,A33,'Табель '!$A$8:$A$905,$C$6,'Табель '!$A$8:$A$905,$D$6),"")</f>
        <v/>
      </c>
      <c r="F33" s="108" t="str">
        <f>IF(A33&lt;&gt;"",SUMIFS('Табель '!H$8:H$905,'Табель '!$B$8:$B$905,A33,'Табель '!$A$8:$A$905,$C$6,'Табель '!$A$8:$A$905,$D$6),"")</f>
        <v/>
      </c>
      <c r="G33" s="108" t="str">
        <f>IF(A33&lt;&gt;"",SUMIFS('Табель '!I$8:I$905,'Табель '!$B$8:$B$905,A33,'Табель '!$A$8:$A$905,$C$6,'Табель '!$A$8:$A$905,$D$6),"")</f>
        <v/>
      </c>
      <c r="H33" s="108" t="str">
        <f>IF(A33&lt;&gt;"",SUMIFS('Табель '!J$8:J$905,'Табель '!$B$8:$B$905,A33,'Табель '!$A$8:$A$905,$C$6,'Табель '!$A$8:$A$905,$D$6),"")</f>
        <v/>
      </c>
      <c r="I33" s="108" t="str">
        <f>IF(A33&lt;&gt;"",SUMIFS('Табель '!K$8:K$905,'Табель '!$B$8:$B$905,A33,'Табель '!$A$8:$A$905,$C$6,'Табель '!$A$8:$A$905,$D$6),"")</f>
        <v/>
      </c>
      <c r="J33" s="109" t="str">
        <f>IF(A33&lt;&gt;"",SUMIFS('Табель '!L$8:L$905,'Табель '!$B$8:$B$905,A33,'Табель '!$A$8:$A$905,$C$6,'Табель '!$A$8:$A$905,$D$6),"")</f>
        <v/>
      </c>
      <c r="K33" s="109" t="str">
        <f>IF(A33&lt;&gt;"",SUMIFS('Табель '!M$8:M$905,'Табель '!$B$8:$B$905,A33,'Табель '!$A$8:$A$905,$C$6,'Табель '!$A$8:$A$905,$D$6),"")</f>
        <v/>
      </c>
      <c r="L33" s="110" t="str">
        <f>IF(A33&lt;&gt;"",ROUND(IF(ISBLANK(A33)= FALSE,SUMIFS(УчетОтгулов!$G$4:$G$9051,УчетОтгулов!$A$4:$A$9051,A33,УчетОтгулов!$F$4:$F$9051,$L$9),""),6),"")</f>
        <v/>
      </c>
      <c r="M33" s="110" t="str">
        <f>IF(A33&lt;&gt;"",ROUND(IF(A33&lt;&gt;"",SUMIFS(УчетОтгулов!$G$4:$G$9051,УчетОтгулов!$A$4:$A$9051,A33,УчетОтгулов!$F$4:$F$9051,"*Д*"),""),6),"")</f>
        <v/>
      </c>
      <c r="N33" s="108" t="str">
        <f t="shared" si="4"/>
        <v/>
      </c>
      <c r="O33" s="110" t="str">
        <f t="shared" si="5"/>
        <v/>
      </c>
      <c r="P33">
        <f>SUM(Таблица2[[#This Row],[Явка, дней]:[ОТО, дней]])</f>
        <v>0</v>
      </c>
    </row>
    <row r="34" spans="1:16" x14ac:dyDescent="0.3">
      <c r="A34" s="107" t="str">
        <f>IF(TEMP!A25="","",TEMP!A25)</f>
        <v/>
      </c>
      <c r="B34" s="108" t="str">
        <f>IF(A34&lt;&gt;"",SUMIFS('Табель '!$D$8:$D$905,'Табель '!$B$8:$B$905,A34,'Табель '!$A$8:$A$905,$C$6,'Табель '!$A$8:$A$905,$D$6),"")</f>
        <v/>
      </c>
      <c r="C34" s="109" t="str">
        <f>IF(A34&lt;&gt;"",SUMIFS('Табель '!E$8:E$905,'Табель '!$B$8:$B$905,A34,'Табель '!$A$8:$A$905,$C$6,'Табель '!$A$8:$A$905,$D$6),"")</f>
        <v/>
      </c>
      <c r="D34" s="108" t="str">
        <f>IF(A34&lt;&gt;"",SUMIFS('Табель '!F$8:F$905,'Табель '!$B$8:$B$905,A34,'Табель '!$A$8:$A$905,$C$6,'Табель '!$A$8:$A$905,$D$6),"")</f>
        <v/>
      </c>
      <c r="E34" s="108" t="str">
        <f>IF(A34&lt;&gt;"",SUMIFS('Табель '!G$8:G$905,'Табель '!$B$8:$B$905,A34,'Табель '!$A$8:$A$905,$C$6,'Табель '!$A$8:$A$905,$D$6),"")</f>
        <v/>
      </c>
      <c r="F34" s="108" t="str">
        <f>IF(A34&lt;&gt;"",SUMIFS('Табель '!H$8:H$905,'Табель '!$B$8:$B$905,A34,'Табель '!$A$8:$A$905,$C$6,'Табель '!$A$8:$A$905,$D$6),"")</f>
        <v/>
      </c>
      <c r="G34" s="108" t="str">
        <f>IF(A34&lt;&gt;"",SUMIFS('Табель '!I$8:I$905,'Табель '!$B$8:$B$905,A34,'Табель '!$A$8:$A$905,$C$6,'Табель '!$A$8:$A$905,$D$6),"")</f>
        <v/>
      </c>
      <c r="H34" s="108" t="str">
        <f>IF(A34&lt;&gt;"",SUMIFS('Табель '!J$8:J$905,'Табель '!$B$8:$B$905,A34,'Табель '!$A$8:$A$905,$C$6,'Табель '!$A$8:$A$905,$D$6),"")</f>
        <v/>
      </c>
      <c r="I34" s="108" t="str">
        <f>IF(A34&lt;&gt;"",SUMIFS('Табель '!K$8:K$905,'Табель '!$B$8:$B$905,A34,'Табель '!$A$8:$A$905,$C$6,'Табель '!$A$8:$A$905,$D$6),"")</f>
        <v/>
      </c>
      <c r="J34" s="109" t="str">
        <f>IF(A34&lt;&gt;"",SUMIFS('Табель '!L$8:L$905,'Табель '!$B$8:$B$905,A34,'Табель '!$A$8:$A$905,$C$6,'Табель '!$A$8:$A$905,$D$6),"")</f>
        <v/>
      </c>
      <c r="K34" s="109" t="str">
        <f>IF(A34&lt;&gt;"",SUMIFS('Табель '!M$8:M$905,'Табель '!$B$8:$B$905,A34,'Табель '!$A$8:$A$905,$C$6,'Табель '!$A$8:$A$905,$D$6),"")</f>
        <v/>
      </c>
      <c r="L34" s="110" t="str">
        <f>IF(A34&lt;&gt;"",ROUND(IF(ISBLANK(A34)= FALSE,SUMIFS(УчетОтгулов!$G$4:$G$9051,УчетОтгулов!$A$4:$A$9051,A34,УчетОтгулов!$F$4:$F$9051,$L$9),""),6),"")</f>
        <v/>
      </c>
      <c r="M34" s="110" t="str">
        <f>IF(A34&lt;&gt;"",ROUND(IF(A34&lt;&gt;"",SUMIFS(УчетОтгулов!$G$4:$G$9051,УчетОтгулов!$A$4:$A$9051,A34,УчетОтгулов!$F$4:$F$9051,"*Д*"),""),6),"")</f>
        <v/>
      </c>
      <c r="N34" s="108" t="str">
        <f t="shared" si="4"/>
        <v/>
      </c>
      <c r="O34" s="110" t="str">
        <f t="shared" si="5"/>
        <v/>
      </c>
      <c r="P34">
        <f>SUM(Таблица2[[#This Row],[Явка, дней]:[ОТО, дней]])</f>
        <v>0</v>
      </c>
    </row>
    <row r="35" spans="1:16" x14ac:dyDescent="0.3">
      <c r="A35" s="107" t="str">
        <f>IF(TEMP!A26="","",TEMP!A26)</f>
        <v/>
      </c>
      <c r="B35" s="108" t="str">
        <f>IF(A35&lt;&gt;"",SUMIFS('Табель '!$D$8:$D$905,'Табель '!$B$8:$B$905,A35,'Табель '!$A$8:$A$905,$C$6,'Табель '!$A$8:$A$905,$D$6),"")</f>
        <v/>
      </c>
      <c r="C35" s="109" t="str">
        <f>IF(A35&lt;&gt;"",SUMIFS('Табель '!E$8:E$905,'Табель '!$B$8:$B$905,A35,'Табель '!$A$8:$A$905,$C$6,'Табель '!$A$8:$A$905,$D$6),"")</f>
        <v/>
      </c>
      <c r="D35" s="108" t="str">
        <f>IF(A35&lt;&gt;"",SUMIFS('Табель '!F$8:F$905,'Табель '!$B$8:$B$905,A35,'Табель '!$A$8:$A$905,$C$6,'Табель '!$A$8:$A$905,$D$6),"")</f>
        <v/>
      </c>
      <c r="E35" s="108" t="str">
        <f>IF(A35&lt;&gt;"",SUMIFS('Табель '!G$8:G$905,'Табель '!$B$8:$B$905,A35,'Табель '!$A$8:$A$905,$C$6,'Табель '!$A$8:$A$905,$D$6),"")</f>
        <v/>
      </c>
      <c r="F35" s="108" t="str">
        <f>IF(A35&lt;&gt;"",SUMIFS('Табель '!H$8:H$905,'Табель '!$B$8:$B$905,A35,'Табель '!$A$8:$A$905,$C$6,'Табель '!$A$8:$A$905,$D$6),"")</f>
        <v/>
      </c>
      <c r="G35" s="108" t="str">
        <f>IF(A35&lt;&gt;"",SUMIFS('Табель '!I$8:I$905,'Табель '!$B$8:$B$905,A35,'Табель '!$A$8:$A$905,$C$6,'Табель '!$A$8:$A$905,$D$6),"")</f>
        <v/>
      </c>
      <c r="H35" s="108" t="str">
        <f>IF(A35&lt;&gt;"",SUMIFS('Табель '!J$8:J$905,'Табель '!$B$8:$B$905,A35,'Табель '!$A$8:$A$905,$C$6,'Табель '!$A$8:$A$905,$D$6),"")</f>
        <v/>
      </c>
      <c r="I35" s="108" t="str">
        <f>IF(A35&lt;&gt;"",SUMIFS('Табель '!K$8:K$905,'Табель '!$B$8:$B$905,A35,'Табель '!$A$8:$A$905,$C$6,'Табель '!$A$8:$A$905,$D$6),"")</f>
        <v/>
      </c>
      <c r="J35" s="109" t="str">
        <f>IF(A35&lt;&gt;"",SUMIFS('Табель '!L$8:L$905,'Табель '!$B$8:$B$905,A35,'Табель '!$A$8:$A$905,$C$6,'Табель '!$A$8:$A$905,$D$6),"")</f>
        <v/>
      </c>
      <c r="K35" s="109" t="str">
        <f>IF(A35&lt;&gt;"",SUMIFS('Табель '!M$8:M$905,'Табель '!$B$8:$B$905,A35,'Табель '!$A$8:$A$905,$C$6,'Табель '!$A$8:$A$905,$D$6),"")</f>
        <v/>
      </c>
      <c r="L35" s="110" t="str">
        <f>IF(A35&lt;&gt;"",ROUND(IF(ISBLANK(A35)= FALSE,SUMIFS(УчетОтгулов!$G$4:$G$9051,УчетОтгулов!$A$4:$A$9051,A35,УчетОтгулов!$F$4:$F$9051,$L$9),""),6),"")</f>
        <v/>
      </c>
      <c r="M35" s="110" t="str">
        <f>IF(A35&lt;&gt;"",ROUND(IF(A35&lt;&gt;"",SUMIFS(УчетОтгулов!$G$4:$G$9051,УчетОтгулов!$A$4:$A$9051,A35,УчетОтгулов!$F$4:$F$9051,"*Д*"),""),6),"")</f>
        <v/>
      </c>
      <c r="N35" s="108" t="str">
        <f t="shared" si="4"/>
        <v/>
      </c>
      <c r="O35" s="110" t="str">
        <f t="shared" si="5"/>
        <v/>
      </c>
      <c r="P35">
        <f>SUM(Таблица2[[#This Row],[Явка, дней]:[ОТО, дней]])</f>
        <v>0</v>
      </c>
    </row>
    <row r="36" spans="1:16" x14ac:dyDescent="0.3">
      <c r="A36" s="107" t="str">
        <f>IF(TEMP!A27="","",TEMP!A27)</f>
        <v/>
      </c>
      <c r="B36" s="108" t="str">
        <f>IF(A36&lt;&gt;"",SUMIFS('Табель '!$D$8:$D$905,'Табель '!$B$8:$B$905,A36,'Табель '!$A$8:$A$905,$C$6,'Табель '!$A$8:$A$905,$D$6),"")</f>
        <v/>
      </c>
      <c r="C36" s="109" t="str">
        <f>IF(A36&lt;&gt;"",SUMIFS('Табель '!E$8:E$905,'Табель '!$B$8:$B$905,A36,'Табель '!$A$8:$A$905,$C$6,'Табель '!$A$8:$A$905,$D$6),"")</f>
        <v/>
      </c>
      <c r="D36" s="108" t="str">
        <f>IF(A36&lt;&gt;"",SUMIFS('Табель '!F$8:F$905,'Табель '!$B$8:$B$905,A36,'Табель '!$A$8:$A$905,$C$6,'Табель '!$A$8:$A$905,$D$6),"")</f>
        <v/>
      </c>
      <c r="E36" s="108" t="str">
        <f>IF(A36&lt;&gt;"",SUMIFS('Табель '!G$8:G$905,'Табель '!$B$8:$B$905,A36,'Табель '!$A$8:$A$905,$C$6,'Табель '!$A$8:$A$905,$D$6),"")</f>
        <v/>
      </c>
      <c r="F36" s="108" t="str">
        <f>IF(A36&lt;&gt;"",SUMIFS('Табель '!H$8:H$905,'Табель '!$B$8:$B$905,A36,'Табель '!$A$8:$A$905,$C$6,'Табель '!$A$8:$A$905,$D$6),"")</f>
        <v/>
      </c>
      <c r="G36" s="108" t="str">
        <f>IF(A36&lt;&gt;"",SUMIFS('Табель '!I$8:I$905,'Табель '!$B$8:$B$905,A36,'Табель '!$A$8:$A$905,$C$6,'Табель '!$A$8:$A$905,$D$6),"")</f>
        <v/>
      </c>
      <c r="H36" s="108" t="str">
        <f>IF(A36&lt;&gt;"",SUMIFS('Табель '!J$8:J$905,'Табель '!$B$8:$B$905,A36,'Табель '!$A$8:$A$905,$C$6,'Табель '!$A$8:$A$905,$D$6),"")</f>
        <v/>
      </c>
      <c r="I36" s="108" t="str">
        <f>IF(A36&lt;&gt;"",SUMIFS('Табель '!K$8:K$905,'Табель '!$B$8:$B$905,A36,'Табель '!$A$8:$A$905,$C$6,'Табель '!$A$8:$A$905,$D$6),"")</f>
        <v/>
      </c>
      <c r="J36" s="109" t="str">
        <f>IF(A36&lt;&gt;"",SUMIFS('Табель '!L$8:L$905,'Табель '!$B$8:$B$905,A36,'Табель '!$A$8:$A$905,$C$6,'Табель '!$A$8:$A$905,$D$6),"")</f>
        <v/>
      </c>
      <c r="K36" s="109" t="str">
        <f>IF(A36&lt;&gt;"",SUMIFS('Табель '!M$8:M$905,'Табель '!$B$8:$B$905,A36,'Табель '!$A$8:$A$905,$C$6,'Табель '!$A$8:$A$905,$D$6),"")</f>
        <v/>
      </c>
      <c r="L36" s="110" t="str">
        <f>IF(A36&lt;&gt;"",ROUND(IF(ISBLANK(A36)= FALSE,SUMIFS(УчетОтгулов!$G$4:$G$9051,УчетОтгулов!$A$4:$A$9051,A36,УчетОтгулов!$F$4:$F$9051,$L$9),""),6),"")</f>
        <v/>
      </c>
      <c r="M36" s="110" t="str">
        <f>IF(A36&lt;&gt;"",ROUND(IF(A36&lt;&gt;"",SUMIFS(УчетОтгулов!$G$4:$G$9051,УчетОтгулов!$A$4:$A$9051,A36,УчетОтгулов!$F$4:$F$9051,"*Д*"),""),6),"")</f>
        <v/>
      </c>
      <c r="N36" s="108" t="str">
        <f t="shared" si="4"/>
        <v/>
      </c>
      <c r="O36" s="110" t="str">
        <f t="shared" si="5"/>
        <v/>
      </c>
      <c r="P36">
        <f>SUM(Таблица2[[#This Row],[Явка, дней]:[ОТО, дней]])</f>
        <v>0</v>
      </c>
    </row>
    <row r="37" spans="1:16" x14ac:dyDescent="0.3">
      <c r="A37" s="107" t="str">
        <f>IF(TEMP!A28="","",TEMP!A28)</f>
        <v/>
      </c>
      <c r="B37" s="108" t="str">
        <f>IF(A37&lt;&gt;"",SUMIFS('Табель '!$D$8:$D$905,'Табель '!$B$8:$B$905,A37,'Табель '!$A$8:$A$905,$C$6,'Табель '!$A$8:$A$905,$D$6),"")</f>
        <v/>
      </c>
      <c r="C37" s="109" t="str">
        <f>IF(A37&lt;&gt;"",SUMIFS('Табель '!E$8:E$905,'Табель '!$B$8:$B$905,A37,'Табель '!$A$8:$A$905,$C$6,'Табель '!$A$8:$A$905,$D$6),"")</f>
        <v/>
      </c>
      <c r="D37" s="108" t="str">
        <f>IF(A37&lt;&gt;"",SUMIFS('Табель '!F$8:F$905,'Табель '!$B$8:$B$905,A37,'Табель '!$A$8:$A$905,$C$6,'Табель '!$A$8:$A$905,$D$6),"")</f>
        <v/>
      </c>
      <c r="E37" s="108" t="str">
        <f>IF(A37&lt;&gt;"",SUMIFS('Табель '!G$8:G$905,'Табель '!$B$8:$B$905,A37,'Табель '!$A$8:$A$905,$C$6,'Табель '!$A$8:$A$905,$D$6),"")</f>
        <v/>
      </c>
      <c r="F37" s="108" t="str">
        <f>IF(A37&lt;&gt;"",SUMIFS('Табель '!H$8:H$905,'Табель '!$B$8:$B$905,A37,'Табель '!$A$8:$A$905,$C$6,'Табель '!$A$8:$A$905,$D$6),"")</f>
        <v/>
      </c>
      <c r="G37" s="108" t="str">
        <f>IF(A37&lt;&gt;"",SUMIFS('Табель '!I$8:I$905,'Табель '!$B$8:$B$905,A37,'Табель '!$A$8:$A$905,$C$6,'Табель '!$A$8:$A$905,$D$6),"")</f>
        <v/>
      </c>
      <c r="H37" s="108" t="str">
        <f>IF(A37&lt;&gt;"",SUMIFS('Табель '!J$8:J$905,'Табель '!$B$8:$B$905,A37,'Табель '!$A$8:$A$905,$C$6,'Табель '!$A$8:$A$905,$D$6),"")</f>
        <v/>
      </c>
      <c r="I37" s="108" t="str">
        <f>IF(A37&lt;&gt;"",SUMIFS('Табель '!K$8:K$905,'Табель '!$B$8:$B$905,A37,'Табель '!$A$8:$A$905,$C$6,'Табель '!$A$8:$A$905,$D$6),"")</f>
        <v/>
      </c>
      <c r="J37" s="109" t="str">
        <f>IF(A37&lt;&gt;"",SUMIFS('Табель '!L$8:L$905,'Табель '!$B$8:$B$905,A37,'Табель '!$A$8:$A$905,$C$6,'Табель '!$A$8:$A$905,$D$6),"")</f>
        <v/>
      </c>
      <c r="K37" s="109" t="str">
        <f>IF(A37&lt;&gt;"",SUMIFS('Табель '!M$8:M$905,'Табель '!$B$8:$B$905,A37,'Табель '!$A$8:$A$905,$C$6,'Табель '!$A$8:$A$905,$D$6),"")</f>
        <v/>
      </c>
      <c r="L37" s="110" t="str">
        <f>IF(A37&lt;&gt;"",ROUND(IF(ISBLANK(A37)= FALSE,SUMIFS(УчетОтгулов!$G$4:$G$9051,УчетОтгулов!$A$4:$A$9051,A37,УчетОтгулов!$F$4:$F$9051,$L$9),""),6),"")</f>
        <v/>
      </c>
      <c r="M37" s="110" t="str">
        <f>IF(A37&lt;&gt;"",ROUND(IF(A37&lt;&gt;"",SUMIFS(УчетОтгулов!$G$4:$G$9051,УчетОтгулов!$A$4:$A$9051,A37,УчетОтгулов!$F$4:$F$9051,"*Д*"),""),6),"")</f>
        <v/>
      </c>
      <c r="N37" s="108" t="str">
        <f t="shared" si="4"/>
        <v/>
      </c>
      <c r="O37" s="110" t="str">
        <f t="shared" si="5"/>
        <v/>
      </c>
      <c r="P37">
        <f>SUM(Таблица2[[#This Row],[Явка, дней]:[ОТО, дней]])</f>
        <v>0</v>
      </c>
    </row>
    <row r="38" spans="1:16" x14ac:dyDescent="0.3">
      <c r="A38" s="107" t="str">
        <f>IF(TEMP!A29="","",TEMP!A29)</f>
        <v/>
      </c>
      <c r="B38" s="108" t="str">
        <f>IF(A38&lt;&gt;"",SUMIFS('Табель '!$D$8:$D$905,'Табель '!$B$8:$B$905,A38,'Табель '!$A$8:$A$905,$C$6,'Табель '!$A$8:$A$905,$D$6),"")</f>
        <v/>
      </c>
      <c r="C38" s="109" t="str">
        <f>IF(A38&lt;&gt;"",SUMIFS('Табель '!E$8:E$905,'Табель '!$B$8:$B$905,A38,'Табель '!$A$8:$A$905,$C$6,'Табель '!$A$8:$A$905,$D$6),"")</f>
        <v/>
      </c>
      <c r="D38" s="108" t="str">
        <f>IF(A38&lt;&gt;"",SUMIFS('Табель '!F$8:F$905,'Табель '!$B$8:$B$905,A38,'Табель '!$A$8:$A$905,$C$6,'Табель '!$A$8:$A$905,$D$6),"")</f>
        <v/>
      </c>
      <c r="E38" s="108" t="str">
        <f>IF(A38&lt;&gt;"",SUMIFS('Табель '!G$8:G$905,'Табель '!$B$8:$B$905,A38,'Табель '!$A$8:$A$905,$C$6,'Табель '!$A$8:$A$905,$D$6),"")</f>
        <v/>
      </c>
      <c r="F38" s="108" t="str">
        <f>IF(A38&lt;&gt;"",SUMIFS('Табель '!H$8:H$905,'Табель '!$B$8:$B$905,A38,'Табель '!$A$8:$A$905,$C$6,'Табель '!$A$8:$A$905,$D$6),"")</f>
        <v/>
      </c>
      <c r="G38" s="108" t="str">
        <f>IF(A38&lt;&gt;"",SUMIFS('Табель '!I$8:I$905,'Табель '!$B$8:$B$905,A38,'Табель '!$A$8:$A$905,$C$6,'Табель '!$A$8:$A$905,$D$6),"")</f>
        <v/>
      </c>
      <c r="H38" s="108" t="str">
        <f>IF(A38&lt;&gt;"",SUMIFS('Табель '!J$8:J$905,'Табель '!$B$8:$B$905,A38,'Табель '!$A$8:$A$905,$C$6,'Табель '!$A$8:$A$905,$D$6),"")</f>
        <v/>
      </c>
      <c r="I38" s="108" t="str">
        <f>IF(A38&lt;&gt;"",SUMIFS('Табель '!K$8:K$905,'Табель '!$B$8:$B$905,A38,'Табель '!$A$8:$A$905,$C$6,'Табель '!$A$8:$A$905,$D$6),"")</f>
        <v/>
      </c>
      <c r="J38" s="109" t="str">
        <f>IF(A38&lt;&gt;"",SUMIFS('Табель '!L$8:L$905,'Табель '!$B$8:$B$905,A38,'Табель '!$A$8:$A$905,$C$6,'Табель '!$A$8:$A$905,$D$6),"")</f>
        <v/>
      </c>
      <c r="K38" s="109" t="str">
        <f>IF(A38&lt;&gt;"",SUMIFS('Табель '!M$8:M$905,'Табель '!$B$8:$B$905,A38,'Табель '!$A$8:$A$905,$C$6,'Табель '!$A$8:$A$905,$D$6),"")</f>
        <v/>
      </c>
      <c r="L38" s="110" t="str">
        <f>IF(A38&lt;&gt;"",ROUND(IF(ISBLANK(A38)= FALSE,SUMIFS(УчетОтгулов!$G$4:$G$9051,УчетОтгулов!$A$4:$A$9051,A38,УчетОтгулов!$F$4:$F$9051,$L$9),""),6),"")</f>
        <v/>
      </c>
      <c r="M38" s="110" t="str">
        <f>IF(A38&lt;&gt;"",ROUND(IF(A38&lt;&gt;"",SUMIFS(УчетОтгулов!$G$4:$G$9051,УчетОтгулов!$A$4:$A$9051,A38,УчетОтгулов!$F$4:$F$9051,"*Д*"),""),6),"")</f>
        <v/>
      </c>
      <c r="N38" s="108" t="str">
        <f t="shared" si="4"/>
        <v/>
      </c>
      <c r="O38" s="110" t="str">
        <f t="shared" si="5"/>
        <v/>
      </c>
      <c r="P38">
        <f>SUM(Таблица2[[#This Row],[Явка, дней]:[ОТО, дней]])</f>
        <v>0</v>
      </c>
    </row>
    <row r="39" spans="1:16" x14ac:dyDescent="0.3">
      <c r="A39" s="107" t="str">
        <f>IF(TEMP!A30="","",TEMP!A30)</f>
        <v/>
      </c>
      <c r="B39" s="108" t="str">
        <f>IF(A39&lt;&gt;"",SUMIFS('Табель '!$D$8:$D$905,'Табель '!$B$8:$B$905,A39,'Табель '!$A$8:$A$905,$C$6,'Табель '!$A$8:$A$905,$D$6),"")</f>
        <v/>
      </c>
      <c r="C39" s="109" t="str">
        <f>IF(A39&lt;&gt;"",SUMIFS('Табель '!E$8:E$905,'Табель '!$B$8:$B$905,A39,'Табель '!$A$8:$A$905,$C$6,'Табель '!$A$8:$A$905,$D$6),"")</f>
        <v/>
      </c>
      <c r="D39" s="108" t="str">
        <f>IF(A39&lt;&gt;"",SUMIFS('Табель '!F$8:F$905,'Табель '!$B$8:$B$905,A39,'Табель '!$A$8:$A$905,$C$6,'Табель '!$A$8:$A$905,$D$6),"")</f>
        <v/>
      </c>
      <c r="E39" s="108" t="str">
        <f>IF(A39&lt;&gt;"",SUMIFS('Табель '!G$8:G$905,'Табель '!$B$8:$B$905,A39,'Табель '!$A$8:$A$905,$C$6,'Табель '!$A$8:$A$905,$D$6),"")</f>
        <v/>
      </c>
      <c r="F39" s="108" t="str">
        <f>IF(A39&lt;&gt;"",SUMIFS('Табель '!H$8:H$905,'Табель '!$B$8:$B$905,A39,'Табель '!$A$8:$A$905,$C$6,'Табель '!$A$8:$A$905,$D$6),"")</f>
        <v/>
      </c>
      <c r="G39" s="108" t="str">
        <f>IF(A39&lt;&gt;"",SUMIFS('Табель '!I$8:I$905,'Табель '!$B$8:$B$905,A39,'Табель '!$A$8:$A$905,$C$6,'Табель '!$A$8:$A$905,$D$6),"")</f>
        <v/>
      </c>
      <c r="H39" s="108" t="str">
        <f>IF(A39&lt;&gt;"",SUMIFS('Табель '!J$8:J$905,'Табель '!$B$8:$B$905,A39,'Табель '!$A$8:$A$905,$C$6,'Табель '!$A$8:$A$905,$D$6),"")</f>
        <v/>
      </c>
      <c r="I39" s="108" t="str">
        <f>IF(A39&lt;&gt;"",SUMIFS('Табель '!K$8:K$905,'Табель '!$B$8:$B$905,A39,'Табель '!$A$8:$A$905,$C$6,'Табель '!$A$8:$A$905,$D$6),"")</f>
        <v/>
      </c>
      <c r="J39" s="109" t="str">
        <f>IF(A39&lt;&gt;"",SUMIFS('Табель '!L$8:L$905,'Табель '!$B$8:$B$905,A39,'Табель '!$A$8:$A$905,$C$6,'Табель '!$A$8:$A$905,$D$6),"")</f>
        <v/>
      </c>
      <c r="K39" s="109" t="str">
        <f>IF(A39&lt;&gt;"",SUMIFS('Табель '!M$8:M$905,'Табель '!$B$8:$B$905,A39,'Табель '!$A$8:$A$905,$C$6,'Табель '!$A$8:$A$905,$D$6),"")</f>
        <v/>
      </c>
      <c r="L39" s="110" t="str">
        <f>IF(A39&lt;&gt;"",ROUND(IF(ISBLANK(A39)= FALSE,SUMIFS(УчетОтгулов!$G$4:$G$9051,УчетОтгулов!$A$4:$A$9051,A39,УчетОтгулов!$F$4:$F$9051,$L$9),""),6),"")</f>
        <v/>
      </c>
      <c r="M39" s="110" t="str">
        <f>IF(A39&lt;&gt;"",ROUND(IF(A39&lt;&gt;"",SUMIFS(УчетОтгулов!$G$4:$G$9051,УчетОтгулов!$A$4:$A$9051,A39,УчетОтгулов!$F$4:$F$9051,"*Д*"),""),6),"")</f>
        <v/>
      </c>
      <c r="N39" s="108" t="str">
        <f t="shared" si="4"/>
        <v/>
      </c>
      <c r="O39" s="110" t="str">
        <f t="shared" si="5"/>
        <v/>
      </c>
      <c r="P39">
        <f>SUM(Таблица2[[#This Row],[Явка, дней]:[ОТО, дней]])</f>
        <v>0</v>
      </c>
    </row>
    <row r="40" spans="1:16" x14ac:dyDescent="0.3">
      <c r="A40" s="107" t="str">
        <f>IF(TEMP!A31="","",TEMP!A31)</f>
        <v/>
      </c>
      <c r="B40" s="108" t="str">
        <f>IF(A40&lt;&gt;"",SUMIFS('Табель '!$D$8:$D$905,'Табель '!$B$8:$B$905,A40,'Табель '!$A$8:$A$905,$C$6,'Табель '!$A$8:$A$905,$D$6),"")</f>
        <v/>
      </c>
      <c r="C40" s="109" t="str">
        <f>IF(A40&lt;&gt;"",SUMIFS('Табель '!E$8:E$905,'Табель '!$B$8:$B$905,A40,'Табель '!$A$8:$A$905,$C$6,'Табель '!$A$8:$A$905,$D$6),"")</f>
        <v/>
      </c>
      <c r="D40" s="108" t="str">
        <f>IF(A40&lt;&gt;"",SUMIFS('Табель '!F$8:F$905,'Табель '!$B$8:$B$905,A40,'Табель '!$A$8:$A$905,$C$6,'Табель '!$A$8:$A$905,$D$6),"")</f>
        <v/>
      </c>
      <c r="E40" s="108" t="str">
        <f>IF(A40&lt;&gt;"",SUMIFS('Табель '!G$8:G$905,'Табель '!$B$8:$B$905,A40,'Табель '!$A$8:$A$905,$C$6,'Табель '!$A$8:$A$905,$D$6),"")</f>
        <v/>
      </c>
      <c r="F40" s="108" t="str">
        <f>IF(A40&lt;&gt;"",SUMIFS('Табель '!H$8:H$905,'Табель '!$B$8:$B$905,A40,'Табель '!$A$8:$A$905,$C$6,'Табель '!$A$8:$A$905,$D$6),"")</f>
        <v/>
      </c>
      <c r="G40" s="108" t="str">
        <f>IF(A40&lt;&gt;"",SUMIFS('Табель '!I$8:I$905,'Табель '!$B$8:$B$905,A40,'Табель '!$A$8:$A$905,$C$6,'Табель '!$A$8:$A$905,$D$6),"")</f>
        <v/>
      </c>
      <c r="H40" s="108" t="str">
        <f>IF(A40&lt;&gt;"",SUMIFS('Табель '!J$8:J$905,'Табель '!$B$8:$B$905,A40,'Табель '!$A$8:$A$905,$C$6,'Табель '!$A$8:$A$905,$D$6),"")</f>
        <v/>
      </c>
      <c r="I40" s="108" t="str">
        <f>IF(A40&lt;&gt;"",SUMIFS('Табель '!K$8:K$905,'Табель '!$B$8:$B$905,A40,'Табель '!$A$8:$A$905,$C$6,'Табель '!$A$8:$A$905,$D$6),"")</f>
        <v/>
      </c>
      <c r="J40" s="109" t="str">
        <f>IF(A40&lt;&gt;"",SUMIFS('Табель '!L$8:L$905,'Табель '!$B$8:$B$905,A40,'Табель '!$A$8:$A$905,$C$6,'Табель '!$A$8:$A$905,$D$6),"")</f>
        <v/>
      </c>
      <c r="K40" s="109" t="str">
        <f>IF(A40&lt;&gt;"",SUMIFS('Табель '!M$8:M$905,'Табель '!$B$8:$B$905,A40,'Табель '!$A$8:$A$905,$C$6,'Табель '!$A$8:$A$905,$D$6),"")</f>
        <v/>
      </c>
      <c r="L40" s="110" t="str">
        <f>IF(A40&lt;&gt;"",ROUND(IF(ISBLANK(A40)= FALSE,SUMIFS(УчетОтгулов!$G$4:$G$9051,УчетОтгулов!$A$4:$A$9051,A40,УчетОтгулов!$F$4:$F$9051,$L$9),""),6),"")</f>
        <v/>
      </c>
      <c r="M40" s="110" t="str">
        <f>IF(A40&lt;&gt;"",ROUND(IF(A40&lt;&gt;"",SUMIFS(УчетОтгулов!$G$4:$G$9051,УчетОтгулов!$A$4:$A$9051,A40,УчетОтгулов!$F$4:$F$9051,"*Д*"),""),6),"")</f>
        <v/>
      </c>
      <c r="N40" s="108" t="str">
        <f t="shared" si="4"/>
        <v/>
      </c>
      <c r="O40" s="110" t="str">
        <f t="shared" si="5"/>
        <v/>
      </c>
      <c r="P40">
        <f>SUM(Таблица2[[#This Row],[Явка, дней]:[ОТО, дней]])</f>
        <v>0</v>
      </c>
    </row>
    <row r="41" spans="1:16" x14ac:dyDescent="0.3">
      <c r="A41" s="107" t="str">
        <f>IF(TEMP!A32="","",TEMP!A32)</f>
        <v/>
      </c>
      <c r="B41" s="108" t="str">
        <f>IF(A41&lt;&gt;"",SUMIFS('Табель '!$D$8:$D$905,'Табель '!$B$8:$B$905,A41,'Табель '!$A$8:$A$905,$C$6,'Табель '!$A$8:$A$905,$D$6),"")</f>
        <v/>
      </c>
      <c r="C41" s="109" t="str">
        <f>IF(A41&lt;&gt;"",SUMIFS('Табель '!E$8:E$905,'Табель '!$B$8:$B$905,A41,'Табель '!$A$8:$A$905,$C$6,'Табель '!$A$8:$A$905,$D$6),"")</f>
        <v/>
      </c>
      <c r="D41" s="108" t="str">
        <f>IF(A41&lt;&gt;"",SUMIFS('Табель '!F$8:F$905,'Табель '!$B$8:$B$905,A41,'Табель '!$A$8:$A$905,$C$6,'Табель '!$A$8:$A$905,$D$6),"")</f>
        <v/>
      </c>
      <c r="E41" s="108" t="str">
        <f>IF(A41&lt;&gt;"",SUMIFS('Табель '!G$8:G$905,'Табель '!$B$8:$B$905,A41,'Табель '!$A$8:$A$905,$C$6,'Табель '!$A$8:$A$905,$D$6),"")</f>
        <v/>
      </c>
      <c r="F41" s="108" t="str">
        <f>IF(A41&lt;&gt;"",SUMIFS('Табель '!H$8:H$905,'Табель '!$B$8:$B$905,A41,'Табель '!$A$8:$A$905,$C$6,'Табель '!$A$8:$A$905,$D$6),"")</f>
        <v/>
      </c>
      <c r="G41" s="108" t="str">
        <f>IF(A41&lt;&gt;"",SUMIFS('Табель '!I$8:I$905,'Табель '!$B$8:$B$905,A41,'Табель '!$A$8:$A$905,$C$6,'Табель '!$A$8:$A$905,$D$6),"")</f>
        <v/>
      </c>
      <c r="H41" s="108" t="str">
        <f>IF(A41&lt;&gt;"",SUMIFS('Табель '!J$8:J$905,'Табель '!$B$8:$B$905,A41,'Табель '!$A$8:$A$905,$C$6,'Табель '!$A$8:$A$905,$D$6),"")</f>
        <v/>
      </c>
      <c r="I41" s="108" t="str">
        <f>IF(A41&lt;&gt;"",SUMIFS('Табель '!K$8:K$905,'Табель '!$B$8:$B$905,A41,'Табель '!$A$8:$A$905,$C$6,'Табель '!$A$8:$A$905,$D$6),"")</f>
        <v/>
      </c>
      <c r="J41" s="109" t="str">
        <f>IF(A41&lt;&gt;"",SUMIFS('Табель '!L$8:L$905,'Табель '!$B$8:$B$905,A41,'Табель '!$A$8:$A$905,$C$6,'Табель '!$A$8:$A$905,$D$6),"")</f>
        <v/>
      </c>
      <c r="K41" s="109" t="str">
        <f>IF(A41&lt;&gt;"",SUMIFS('Табель '!M$8:M$905,'Табель '!$B$8:$B$905,A41,'Табель '!$A$8:$A$905,$C$6,'Табель '!$A$8:$A$905,$D$6),"")</f>
        <v/>
      </c>
      <c r="L41" s="110" t="str">
        <f>IF(A41&lt;&gt;"",ROUND(IF(ISBLANK(A41)= FALSE,SUMIFS(УчетОтгулов!$G$4:$G$9051,УчетОтгулов!$A$4:$A$9051,A41,УчетОтгулов!$F$4:$F$9051,$L$9),""),6),"")</f>
        <v/>
      </c>
      <c r="M41" s="110" t="str">
        <f>IF(A41&lt;&gt;"",ROUND(IF(A41&lt;&gt;"",SUMIFS(УчетОтгулов!$G$4:$G$9051,УчетОтгулов!$A$4:$A$9051,A41,УчетОтгулов!$F$4:$F$9051,"*Д*"),""),6),"")</f>
        <v/>
      </c>
      <c r="N41" s="108" t="str">
        <f t="shared" si="4"/>
        <v/>
      </c>
      <c r="O41" s="110" t="str">
        <f t="shared" si="5"/>
        <v/>
      </c>
      <c r="P41">
        <f>SUM(Таблица2[[#This Row],[Явка, дней]:[ОТО, дней]])</f>
        <v>0</v>
      </c>
    </row>
    <row r="42" spans="1:16" x14ac:dyDescent="0.3">
      <c r="A42" s="107" t="str">
        <f>IF(TEMP!A33="","",TEMP!A33)</f>
        <v/>
      </c>
      <c r="B42" s="108" t="str">
        <f>IF(A42&lt;&gt;"",SUMIFS('Табель '!$D$8:$D$905,'Табель '!$B$8:$B$905,A42,'Табель '!$A$8:$A$905,$C$6,'Табель '!$A$8:$A$905,$D$6),"")</f>
        <v/>
      </c>
      <c r="C42" s="109" t="str">
        <f>IF(A42&lt;&gt;"",SUMIFS('Табель '!E$8:E$905,'Табель '!$B$8:$B$905,A42,'Табель '!$A$8:$A$905,$C$6,'Табель '!$A$8:$A$905,$D$6),"")</f>
        <v/>
      </c>
      <c r="D42" s="108" t="str">
        <f>IF(A42&lt;&gt;"",SUMIFS('Табель '!F$8:F$905,'Табель '!$B$8:$B$905,A42,'Табель '!$A$8:$A$905,$C$6,'Табель '!$A$8:$A$905,$D$6),"")</f>
        <v/>
      </c>
      <c r="E42" s="108" t="str">
        <f>IF(A42&lt;&gt;"",SUMIFS('Табель '!G$8:G$905,'Табель '!$B$8:$B$905,A42,'Табель '!$A$8:$A$905,$C$6,'Табель '!$A$8:$A$905,$D$6),"")</f>
        <v/>
      </c>
      <c r="F42" s="108" t="str">
        <f>IF(A42&lt;&gt;"",SUMIFS('Табель '!H$8:H$905,'Табель '!$B$8:$B$905,A42,'Табель '!$A$8:$A$905,$C$6,'Табель '!$A$8:$A$905,$D$6),"")</f>
        <v/>
      </c>
      <c r="G42" s="108" t="str">
        <f>IF(A42&lt;&gt;"",SUMIFS('Табель '!I$8:I$905,'Табель '!$B$8:$B$905,A42,'Табель '!$A$8:$A$905,$C$6,'Табель '!$A$8:$A$905,$D$6),"")</f>
        <v/>
      </c>
      <c r="H42" s="108" t="str">
        <f>IF(A42&lt;&gt;"",SUMIFS('Табель '!J$8:J$905,'Табель '!$B$8:$B$905,A42,'Табель '!$A$8:$A$905,$C$6,'Табель '!$A$8:$A$905,$D$6),"")</f>
        <v/>
      </c>
      <c r="I42" s="108" t="str">
        <f>IF(A42&lt;&gt;"",SUMIFS('Табель '!K$8:K$905,'Табель '!$B$8:$B$905,A42,'Табель '!$A$8:$A$905,$C$6,'Табель '!$A$8:$A$905,$D$6),"")</f>
        <v/>
      </c>
      <c r="J42" s="109" t="str">
        <f>IF(A42&lt;&gt;"",SUMIFS('Табель '!L$8:L$905,'Табель '!$B$8:$B$905,A42,'Табель '!$A$8:$A$905,$C$6,'Табель '!$A$8:$A$905,$D$6),"")</f>
        <v/>
      </c>
      <c r="K42" s="109" t="str">
        <f>IF(A42&lt;&gt;"",SUMIFS('Табель '!M$8:M$905,'Табель '!$B$8:$B$905,A42,'Табель '!$A$8:$A$905,$C$6,'Табель '!$A$8:$A$905,$D$6),"")</f>
        <v/>
      </c>
      <c r="L42" s="110" t="str">
        <f>IF(A42&lt;&gt;"",ROUND(IF(ISBLANK(A42)= FALSE,SUMIFS(УчетОтгулов!$G$4:$G$9051,УчетОтгулов!$A$4:$A$9051,A42,УчетОтгулов!$F$4:$F$9051,$L$9),""),6),"")</f>
        <v/>
      </c>
      <c r="M42" s="110" t="str">
        <f>IF(A42&lt;&gt;"",ROUND(IF(A42&lt;&gt;"",SUMIFS(УчетОтгулов!$G$4:$G$9051,УчетОтгулов!$A$4:$A$9051,A42,УчетОтгулов!$F$4:$F$9051,"*Д*"),""),6),"")</f>
        <v/>
      </c>
      <c r="N42" s="108" t="str">
        <f t="shared" ref="N42:N73" si="6">IF(A42&lt;&gt;"",IF(L42-M42=0,"Часов нет",IF(L42-M42&gt;0,"Отгулы есть","Отгулов нет, долг")),"")</f>
        <v/>
      </c>
      <c r="O42" s="110" t="str">
        <f t="shared" ref="O42:O73" si="7">IF(A42&lt;&gt;"",ABS(L42-M42),"")</f>
        <v/>
      </c>
      <c r="P42">
        <f>SUM(Таблица2[[#This Row],[Явка, дней]:[ОТО, дней]])</f>
        <v>0</v>
      </c>
    </row>
    <row r="43" spans="1:16" x14ac:dyDescent="0.3">
      <c r="A43" s="107" t="str">
        <f>IF(TEMP!A34="","",TEMP!A34)</f>
        <v/>
      </c>
      <c r="B43" s="108" t="str">
        <f>IF(A43&lt;&gt;"",SUMIFS('Табель '!$D$8:$D$905,'Табель '!$B$8:$B$905,A43,'Табель '!$A$8:$A$905,$C$6,'Табель '!$A$8:$A$905,$D$6),"")</f>
        <v/>
      </c>
      <c r="C43" s="109" t="str">
        <f>IF(A43&lt;&gt;"",SUMIFS('Табель '!E$8:E$905,'Табель '!$B$8:$B$905,A43,'Табель '!$A$8:$A$905,$C$6,'Табель '!$A$8:$A$905,$D$6),"")</f>
        <v/>
      </c>
      <c r="D43" s="108" t="str">
        <f>IF(A43&lt;&gt;"",SUMIFS('Табель '!F$8:F$905,'Табель '!$B$8:$B$905,A43,'Табель '!$A$8:$A$905,$C$6,'Табель '!$A$8:$A$905,$D$6),"")</f>
        <v/>
      </c>
      <c r="E43" s="108" t="str">
        <f>IF(A43&lt;&gt;"",SUMIFS('Табель '!G$8:G$905,'Табель '!$B$8:$B$905,A43,'Табель '!$A$8:$A$905,$C$6,'Табель '!$A$8:$A$905,$D$6),"")</f>
        <v/>
      </c>
      <c r="F43" s="108" t="str">
        <f>IF(A43&lt;&gt;"",SUMIFS('Табель '!H$8:H$905,'Табель '!$B$8:$B$905,A43,'Табель '!$A$8:$A$905,$C$6,'Табель '!$A$8:$A$905,$D$6),"")</f>
        <v/>
      </c>
      <c r="G43" s="108" t="str">
        <f>IF(A43&lt;&gt;"",SUMIFS('Табель '!I$8:I$905,'Табель '!$B$8:$B$905,A43,'Табель '!$A$8:$A$905,$C$6,'Табель '!$A$8:$A$905,$D$6),"")</f>
        <v/>
      </c>
      <c r="H43" s="108" t="str">
        <f>IF(A43&lt;&gt;"",SUMIFS('Табель '!J$8:J$905,'Табель '!$B$8:$B$905,A43,'Табель '!$A$8:$A$905,$C$6,'Табель '!$A$8:$A$905,$D$6),"")</f>
        <v/>
      </c>
      <c r="I43" s="108" t="str">
        <f>IF(A43&lt;&gt;"",SUMIFS('Табель '!K$8:K$905,'Табель '!$B$8:$B$905,A43,'Табель '!$A$8:$A$905,$C$6,'Табель '!$A$8:$A$905,$D$6),"")</f>
        <v/>
      </c>
      <c r="J43" s="109" t="str">
        <f>IF(A43&lt;&gt;"",SUMIFS('Табель '!L$8:L$905,'Табель '!$B$8:$B$905,A43,'Табель '!$A$8:$A$905,$C$6,'Табель '!$A$8:$A$905,$D$6),"")</f>
        <v/>
      </c>
      <c r="K43" s="109" t="str">
        <f>IF(A43&lt;&gt;"",SUMIFS('Табель '!M$8:M$905,'Табель '!$B$8:$B$905,A43,'Табель '!$A$8:$A$905,$C$6,'Табель '!$A$8:$A$905,$D$6),"")</f>
        <v/>
      </c>
      <c r="L43" s="110" t="str">
        <f>IF(A43&lt;&gt;"",ROUND(IF(ISBLANK(A43)= FALSE,SUMIFS(УчетОтгулов!$G$4:$G$9051,УчетОтгулов!$A$4:$A$9051,A43,УчетОтгулов!$F$4:$F$9051,$L$9),""),6),"")</f>
        <v/>
      </c>
      <c r="M43" s="110" t="str">
        <f>IF(A43&lt;&gt;"",ROUND(IF(A43&lt;&gt;"",SUMIFS(УчетОтгулов!$G$4:$G$9051,УчетОтгулов!$A$4:$A$9051,A43,УчетОтгулов!$F$4:$F$9051,"*Д*"),""),6),"")</f>
        <v/>
      </c>
      <c r="N43" s="108" t="str">
        <f t="shared" si="6"/>
        <v/>
      </c>
      <c r="O43" s="110" t="str">
        <f t="shared" si="7"/>
        <v/>
      </c>
      <c r="P43">
        <f>SUM(Таблица2[[#This Row],[Явка, дней]:[ОТО, дней]])</f>
        <v>0</v>
      </c>
    </row>
    <row r="44" spans="1:16" x14ac:dyDescent="0.3">
      <c r="A44" s="107" t="str">
        <f>IF(TEMP!A35="","",TEMP!A35)</f>
        <v/>
      </c>
      <c r="B44" s="108" t="str">
        <f>IF(A44&lt;&gt;"",SUMIFS('Табель '!$D$8:$D$905,'Табель '!$B$8:$B$905,A44,'Табель '!$A$8:$A$905,$C$6,'Табель '!$A$8:$A$905,$D$6),"")</f>
        <v/>
      </c>
      <c r="C44" s="109" t="str">
        <f>IF(A44&lt;&gt;"",SUMIFS('Табель '!E$8:E$905,'Табель '!$B$8:$B$905,A44,'Табель '!$A$8:$A$905,$C$6,'Табель '!$A$8:$A$905,$D$6),"")</f>
        <v/>
      </c>
      <c r="D44" s="108" t="str">
        <f>IF(A44&lt;&gt;"",SUMIFS('Табель '!F$8:F$905,'Табель '!$B$8:$B$905,A44,'Табель '!$A$8:$A$905,$C$6,'Табель '!$A$8:$A$905,$D$6),"")</f>
        <v/>
      </c>
      <c r="E44" s="108" t="str">
        <f>IF(A44&lt;&gt;"",SUMIFS('Табель '!G$8:G$905,'Табель '!$B$8:$B$905,A44,'Табель '!$A$8:$A$905,$C$6,'Табель '!$A$8:$A$905,$D$6),"")</f>
        <v/>
      </c>
      <c r="F44" s="108" t="str">
        <f>IF(A44&lt;&gt;"",SUMIFS('Табель '!H$8:H$905,'Табель '!$B$8:$B$905,A44,'Табель '!$A$8:$A$905,$C$6,'Табель '!$A$8:$A$905,$D$6),"")</f>
        <v/>
      </c>
      <c r="G44" s="108" t="str">
        <f>IF(A44&lt;&gt;"",SUMIFS('Табель '!I$8:I$905,'Табель '!$B$8:$B$905,A44,'Табель '!$A$8:$A$905,$C$6,'Табель '!$A$8:$A$905,$D$6),"")</f>
        <v/>
      </c>
      <c r="H44" s="108" t="str">
        <f>IF(A44&lt;&gt;"",SUMIFS('Табель '!J$8:J$905,'Табель '!$B$8:$B$905,A44,'Табель '!$A$8:$A$905,$C$6,'Табель '!$A$8:$A$905,$D$6),"")</f>
        <v/>
      </c>
      <c r="I44" s="108" t="str">
        <f>IF(A44&lt;&gt;"",SUMIFS('Табель '!K$8:K$905,'Табель '!$B$8:$B$905,A44,'Табель '!$A$8:$A$905,$C$6,'Табель '!$A$8:$A$905,$D$6),"")</f>
        <v/>
      </c>
      <c r="J44" s="109" t="str">
        <f>IF(A44&lt;&gt;"",SUMIFS('Табель '!L$8:L$905,'Табель '!$B$8:$B$905,A44,'Табель '!$A$8:$A$905,$C$6,'Табель '!$A$8:$A$905,$D$6),"")</f>
        <v/>
      </c>
      <c r="K44" s="109" t="str">
        <f>IF(A44&lt;&gt;"",SUMIFS('Табель '!M$8:M$905,'Табель '!$B$8:$B$905,A44,'Табель '!$A$8:$A$905,$C$6,'Табель '!$A$8:$A$905,$D$6),"")</f>
        <v/>
      </c>
      <c r="L44" s="110" t="str">
        <f>IF(A44&lt;&gt;"",ROUND(IF(ISBLANK(A44)= FALSE,SUMIFS(УчетОтгулов!$G$4:$G$9051,УчетОтгулов!$A$4:$A$9051,A44,УчетОтгулов!$F$4:$F$9051,$L$9),""),6),"")</f>
        <v/>
      </c>
      <c r="M44" s="110" t="str">
        <f>IF(A44&lt;&gt;"",ROUND(IF(A44&lt;&gt;"",SUMIFS(УчетОтгулов!$G$4:$G$9051,УчетОтгулов!$A$4:$A$9051,A44,УчетОтгулов!$F$4:$F$9051,"*Д*"),""),6),"")</f>
        <v/>
      </c>
      <c r="N44" s="108" t="str">
        <f t="shared" si="6"/>
        <v/>
      </c>
      <c r="O44" s="110" t="str">
        <f t="shared" si="7"/>
        <v/>
      </c>
      <c r="P44">
        <f>SUM(Таблица2[[#This Row],[Явка, дней]:[ОТО, дней]])</f>
        <v>0</v>
      </c>
    </row>
    <row r="45" spans="1:16" x14ac:dyDescent="0.3">
      <c r="A45" s="107" t="str">
        <f>IF(TEMP!A36="","",TEMP!A36)</f>
        <v/>
      </c>
      <c r="B45" s="108" t="str">
        <f>IF(A45&lt;&gt;"",SUMIFS('Табель '!$D$8:$D$905,'Табель '!$B$8:$B$905,A45,'Табель '!$A$8:$A$905,$C$6,'Табель '!$A$8:$A$905,$D$6),"")</f>
        <v/>
      </c>
      <c r="C45" s="109" t="str">
        <f>IF(A45&lt;&gt;"",SUMIFS('Табель '!E$8:E$905,'Табель '!$B$8:$B$905,A45,'Табель '!$A$8:$A$905,$C$6,'Табель '!$A$8:$A$905,$D$6),"")</f>
        <v/>
      </c>
      <c r="D45" s="108" t="str">
        <f>IF(A45&lt;&gt;"",SUMIFS('Табель '!F$8:F$905,'Табель '!$B$8:$B$905,A45,'Табель '!$A$8:$A$905,$C$6,'Табель '!$A$8:$A$905,$D$6),"")</f>
        <v/>
      </c>
      <c r="E45" s="108" t="str">
        <f>IF(A45&lt;&gt;"",SUMIFS('Табель '!G$8:G$905,'Табель '!$B$8:$B$905,A45,'Табель '!$A$8:$A$905,$C$6,'Табель '!$A$8:$A$905,$D$6),"")</f>
        <v/>
      </c>
      <c r="F45" s="108" t="str">
        <f>IF(A45&lt;&gt;"",SUMIFS('Табель '!H$8:H$905,'Табель '!$B$8:$B$905,A45,'Табель '!$A$8:$A$905,$C$6,'Табель '!$A$8:$A$905,$D$6),"")</f>
        <v/>
      </c>
      <c r="G45" s="108" t="str">
        <f>IF(A45&lt;&gt;"",SUMIFS('Табель '!I$8:I$905,'Табель '!$B$8:$B$905,A45,'Табель '!$A$8:$A$905,$C$6,'Табель '!$A$8:$A$905,$D$6),"")</f>
        <v/>
      </c>
      <c r="H45" s="108" t="str">
        <f>IF(A45&lt;&gt;"",SUMIFS('Табель '!J$8:J$905,'Табель '!$B$8:$B$905,A45,'Табель '!$A$8:$A$905,$C$6,'Табель '!$A$8:$A$905,$D$6),"")</f>
        <v/>
      </c>
      <c r="I45" s="108" t="str">
        <f>IF(A45&lt;&gt;"",SUMIFS('Табель '!K$8:K$905,'Табель '!$B$8:$B$905,A45,'Табель '!$A$8:$A$905,$C$6,'Табель '!$A$8:$A$905,$D$6),"")</f>
        <v/>
      </c>
      <c r="J45" s="109" t="str">
        <f>IF(A45&lt;&gt;"",SUMIFS('Табель '!L$8:L$905,'Табель '!$B$8:$B$905,A45,'Табель '!$A$8:$A$905,$C$6,'Табель '!$A$8:$A$905,$D$6),"")</f>
        <v/>
      </c>
      <c r="K45" s="109" t="str">
        <f>IF(A45&lt;&gt;"",SUMIFS('Табель '!M$8:M$905,'Табель '!$B$8:$B$905,A45,'Табель '!$A$8:$A$905,$C$6,'Табель '!$A$8:$A$905,$D$6),"")</f>
        <v/>
      </c>
      <c r="L45" s="110" t="str">
        <f>IF(A45&lt;&gt;"",ROUND(IF(ISBLANK(A45)= FALSE,SUMIFS(УчетОтгулов!$G$4:$G$9051,УчетОтгулов!$A$4:$A$9051,A45,УчетОтгулов!$F$4:$F$9051,$L$9),""),6),"")</f>
        <v/>
      </c>
      <c r="M45" s="110" t="str">
        <f>IF(A45&lt;&gt;"",ROUND(IF(A45&lt;&gt;"",SUMIFS(УчетОтгулов!$G$4:$G$9051,УчетОтгулов!$A$4:$A$9051,A45,УчетОтгулов!$F$4:$F$9051,"*Д*"),""),6),"")</f>
        <v/>
      </c>
      <c r="N45" s="108" t="str">
        <f t="shared" si="6"/>
        <v/>
      </c>
      <c r="O45" s="110" t="str">
        <f t="shared" si="7"/>
        <v/>
      </c>
      <c r="P45">
        <f>SUM(Таблица2[[#This Row],[Явка, дней]:[ОТО, дней]])</f>
        <v>0</v>
      </c>
    </row>
    <row r="46" spans="1:16" x14ac:dyDescent="0.3">
      <c r="A46" s="107" t="str">
        <f>IF(TEMP!A37="","",TEMP!A37)</f>
        <v/>
      </c>
      <c r="B46" s="108" t="str">
        <f>IF(A46&lt;&gt;"",SUMIFS('Табель '!$D$8:$D$905,'Табель '!$B$8:$B$905,A46,'Табель '!$A$8:$A$905,$C$6,'Табель '!$A$8:$A$905,$D$6),"")</f>
        <v/>
      </c>
      <c r="C46" s="109" t="str">
        <f>IF(A46&lt;&gt;"",SUMIFS('Табель '!E$8:E$905,'Табель '!$B$8:$B$905,A46,'Табель '!$A$8:$A$905,$C$6,'Табель '!$A$8:$A$905,$D$6),"")</f>
        <v/>
      </c>
      <c r="D46" s="108" t="str">
        <f>IF(A46&lt;&gt;"",SUMIFS('Табель '!F$8:F$905,'Табель '!$B$8:$B$905,A46,'Табель '!$A$8:$A$905,$C$6,'Табель '!$A$8:$A$905,$D$6),"")</f>
        <v/>
      </c>
      <c r="E46" s="108" t="str">
        <f>IF(A46&lt;&gt;"",SUMIFS('Табель '!G$8:G$905,'Табель '!$B$8:$B$905,A46,'Табель '!$A$8:$A$905,$C$6,'Табель '!$A$8:$A$905,$D$6),"")</f>
        <v/>
      </c>
      <c r="F46" s="108" t="str">
        <f>IF(A46&lt;&gt;"",SUMIFS('Табель '!H$8:H$905,'Табель '!$B$8:$B$905,A46,'Табель '!$A$8:$A$905,$C$6,'Табель '!$A$8:$A$905,$D$6),"")</f>
        <v/>
      </c>
      <c r="G46" s="108" t="str">
        <f>IF(A46&lt;&gt;"",SUMIFS('Табель '!I$8:I$905,'Табель '!$B$8:$B$905,A46,'Табель '!$A$8:$A$905,$C$6,'Табель '!$A$8:$A$905,$D$6),"")</f>
        <v/>
      </c>
      <c r="H46" s="108" t="str">
        <f>IF(A46&lt;&gt;"",SUMIFS('Табель '!J$8:J$905,'Табель '!$B$8:$B$905,A46,'Табель '!$A$8:$A$905,$C$6,'Табель '!$A$8:$A$905,$D$6),"")</f>
        <v/>
      </c>
      <c r="I46" s="108" t="str">
        <f>IF(A46&lt;&gt;"",SUMIFS('Табель '!K$8:K$905,'Табель '!$B$8:$B$905,A46,'Табель '!$A$8:$A$905,$C$6,'Табель '!$A$8:$A$905,$D$6),"")</f>
        <v/>
      </c>
      <c r="J46" s="109" t="str">
        <f>IF(A46&lt;&gt;"",SUMIFS('Табель '!L$8:L$905,'Табель '!$B$8:$B$905,A46,'Табель '!$A$8:$A$905,$C$6,'Табель '!$A$8:$A$905,$D$6),"")</f>
        <v/>
      </c>
      <c r="K46" s="109" t="str">
        <f>IF(A46&lt;&gt;"",SUMIFS('Табель '!M$8:M$905,'Табель '!$B$8:$B$905,A46,'Табель '!$A$8:$A$905,$C$6,'Табель '!$A$8:$A$905,$D$6),"")</f>
        <v/>
      </c>
      <c r="L46" s="110" t="str">
        <f>IF(A46&lt;&gt;"",ROUND(IF(ISBLANK(A46)= FALSE,SUMIFS(УчетОтгулов!$G$4:$G$9051,УчетОтгулов!$A$4:$A$9051,A46,УчетОтгулов!$F$4:$F$9051,$L$9),""),6),"")</f>
        <v/>
      </c>
      <c r="M46" s="110" t="str">
        <f>IF(A46&lt;&gt;"",ROUND(IF(A46&lt;&gt;"",SUMIFS(УчетОтгулов!$G$4:$G$9051,УчетОтгулов!$A$4:$A$9051,A46,УчетОтгулов!$F$4:$F$9051,"*Д*"),""),6),"")</f>
        <v/>
      </c>
      <c r="N46" s="108" t="str">
        <f t="shared" si="6"/>
        <v/>
      </c>
      <c r="O46" s="110" t="str">
        <f t="shared" si="7"/>
        <v/>
      </c>
      <c r="P46">
        <f>SUM(Таблица2[[#This Row],[Явка, дней]:[ОТО, дней]])</f>
        <v>0</v>
      </c>
    </row>
    <row r="47" spans="1:16" x14ac:dyDescent="0.3">
      <c r="A47" s="107" t="str">
        <f>IF(TEMP!A38="","",TEMP!A38)</f>
        <v/>
      </c>
      <c r="B47" s="108" t="str">
        <f>IF(A47&lt;&gt;"",SUMIFS('Табель '!$D$8:$D$905,'Табель '!$B$8:$B$905,A47,'Табель '!$A$8:$A$905,$C$6,'Табель '!$A$8:$A$905,$D$6),"")</f>
        <v/>
      </c>
      <c r="C47" s="109" t="str">
        <f>IF(A47&lt;&gt;"",SUMIFS('Табель '!E$8:E$905,'Табель '!$B$8:$B$905,A47,'Табель '!$A$8:$A$905,$C$6,'Табель '!$A$8:$A$905,$D$6),"")</f>
        <v/>
      </c>
      <c r="D47" s="108" t="str">
        <f>IF(A47&lt;&gt;"",SUMIFS('Табель '!F$8:F$905,'Табель '!$B$8:$B$905,A47,'Табель '!$A$8:$A$905,$C$6,'Табель '!$A$8:$A$905,$D$6),"")</f>
        <v/>
      </c>
      <c r="E47" s="108" t="str">
        <f>IF(A47&lt;&gt;"",SUMIFS('Табель '!G$8:G$905,'Табель '!$B$8:$B$905,A47,'Табель '!$A$8:$A$905,$C$6,'Табель '!$A$8:$A$905,$D$6),"")</f>
        <v/>
      </c>
      <c r="F47" s="108" t="str">
        <f>IF(A47&lt;&gt;"",SUMIFS('Табель '!H$8:H$905,'Табель '!$B$8:$B$905,A47,'Табель '!$A$8:$A$905,$C$6,'Табель '!$A$8:$A$905,$D$6),"")</f>
        <v/>
      </c>
      <c r="G47" s="108" t="str">
        <f>IF(A47&lt;&gt;"",SUMIFS('Табель '!I$8:I$905,'Табель '!$B$8:$B$905,A47,'Табель '!$A$8:$A$905,$C$6,'Табель '!$A$8:$A$905,$D$6),"")</f>
        <v/>
      </c>
      <c r="H47" s="108" t="str">
        <f>IF(A47&lt;&gt;"",SUMIFS('Табель '!J$8:J$905,'Табель '!$B$8:$B$905,A47,'Табель '!$A$8:$A$905,$C$6,'Табель '!$A$8:$A$905,$D$6),"")</f>
        <v/>
      </c>
      <c r="I47" s="108" t="str">
        <f>IF(A47&lt;&gt;"",SUMIFS('Табель '!K$8:K$905,'Табель '!$B$8:$B$905,A47,'Табель '!$A$8:$A$905,$C$6,'Табель '!$A$8:$A$905,$D$6),"")</f>
        <v/>
      </c>
      <c r="J47" s="109" t="str">
        <f>IF(A47&lt;&gt;"",SUMIFS('Табель '!L$8:L$905,'Табель '!$B$8:$B$905,A47,'Табель '!$A$8:$A$905,$C$6,'Табель '!$A$8:$A$905,$D$6),"")</f>
        <v/>
      </c>
      <c r="K47" s="109" t="str">
        <f>IF(A47&lt;&gt;"",SUMIFS('Табель '!M$8:M$905,'Табель '!$B$8:$B$905,A47,'Табель '!$A$8:$A$905,$C$6,'Табель '!$A$8:$A$905,$D$6),"")</f>
        <v/>
      </c>
      <c r="L47" s="110" t="str">
        <f>IF(A47&lt;&gt;"",ROUND(IF(ISBLANK(A47)= FALSE,SUMIFS(УчетОтгулов!$G$4:$G$9051,УчетОтгулов!$A$4:$A$9051,A47,УчетОтгулов!$F$4:$F$9051,$L$9),""),6),"")</f>
        <v/>
      </c>
      <c r="M47" s="110" t="str">
        <f>IF(A47&lt;&gt;"",ROUND(IF(A47&lt;&gt;"",SUMIFS(УчетОтгулов!$G$4:$G$9051,УчетОтгулов!$A$4:$A$9051,A47,УчетОтгулов!$F$4:$F$9051,"*Д*"),""),6),"")</f>
        <v/>
      </c>
      <c r="N47" s="108" t="str">
        <f t="shared" si="6"/>
        <v/>
      </c>
      <c r="O47" s="110" t="str">
        <f t="shared" si="7"/>
        <v/>
      </c>
      <c r="P47">
        <f>SUM(Таблица2[[#This Row],[Явка, дней]:[ОТО, дней]])</f>
        <v>0</v>
      </c>
    </row>
    <row r="48" spans="1:16" x14ac:dyDescent="0.3">
      <c r="A48" s="107" t="str">
        <f>IF(TEMP!A39="","",TEMP!A39)</f>
        <v/>
      </c>
      <c r="B48" s="108" t="str">
        <f>IF(A48&lt;&gt;"",SUMIFS('Табель '!$D$8:$D$905,'Табель '!$B$8:$B$905,A48,'Табель '!$A$8:$A$905,$C$6,'Табель '!$A$8:$A$905,$D$6),"")</f>
        <v/>
      </c>
      <c r="C48" s="109" t="str">
        <f>IF(A48&lt;&gt;"",SUMIFS('Табель '!E$8:E$905,'Табель '!$B$8:$B$905,A48,'Табель '!$A$8:$A$905,$C$6,'Табель '!$A$8:$A$905,$D$6),"")</f>
        <v/>
      </c>
      <c r="D48" s="108" t="str">
        <f>IF(A48&lt;&gt;"",SUMIFS('Табель '!F$8:F$905,'Табель '!$B$8:$B$905,A48,'Табель '!$A$8:$A$905,$C$6,'Табель '!$A$8:$A$905,$D$6),"")</f>
        <v/>
      </c>
      <c r="E48" s="108" t="str">
        <f>IF(A48&lt;&gt;"",SUMIFS('Табель '!G$8:G$905,'Табель '!$B$8:$B$905,A48,'Табель '!$A$8:$A$905,$C$6,'Табель '!$A$8:$A$905,$D$6),"")</f>
        <v/>
      </c>
      <c r="F48" s="108" t="str">
        <f>IF(A48&lt;&gt;"",SUMIFS('Табель '!H$8:H$905,'Табель '!$B$8:$B$905,A48,'Табель '!$A$8:$A$905,$C$6,'Табель '!$A$8:$A$905,$D$6),"")</f>
        <v/>
      </c>
      <c r="G48" s="108" t="str">
        <f>IF(A48&lt;&gt;"",SUMIFS('Табель '!I$8:I$905,'Табель '!$B$8:$B$905,A48,'Табель '!$A$8:$A$905,$C$6,'Табель '!$A$8:$A$905,$D$6),"")</f>
        <v/>
      </c>
      <c r="H48" s="108" t="str">
        <f>IF(A48&lt;&gt;"",SUMIFS('Табель '!J$8:J$905,'Табель '!$B$8:$B$905,A48,'Табель '!$A$8:$A$905,$C$6,'Табель '!$A$8:$A$905,$D$6),"")</f>
        <v/>
      </c>
      <c r="I48" s="108" t="str">
        <f>IF(A48&lt;&gt;"",SUMIFS('Табель '!K$8:K$905,'Табель '!$B$8:$B$905,A48,'Табель '!$A$8:$A$905,$C$6,'Табель '!$A$8:$A$905,$D$6),"")</f>
        <v/>
      </c>
      <c r="J48" s="109" t="str">
        <f>IF(A48&lt;&gt;"",SUMIFS('Табель '!L$8:L$905,'Табель '!$B$8:$B$905,A48,'Табель '!$A$8:$A$905,$C$6,'Табель '!$A$8:$A$905,$D$6),"")</f>
        <v/>
      </c>
      <c r="K48" s="109" t="str">
        <f>IF(A48&lt;&gt;"",SUMIFS('Табель '!M$8:M$905,'Табель '!$B$8:$B$905,A48,'Табель '!$A$8:$A$905,$C$6,'Табель '!$A$8:$A$905,$D$6),"")</f>
        <v/>
      </c>
      <c r="L48" s="110" t="str">
        <f>IF(A48&lt;&gt;"",ROUND(IF(ISBLANK(A48)= FALSE,SUMIFS(УчетОтгулов!$G$4:$G$9051,УчетОтгулов!$A$4:$A$9051,A48,УчетОтгулов!$F$4:$F$9051,$L$9),""),6),"")</f>
        <v/>
      </c>
      <c r="M48" s="110" t="str">
        <f>IF(A48&lt;&gt;"",ROUND(IF(A48&lt;&gt;"",SUMIFS(УчетОтгулов!$G$4:$G$9051,УчетОтгулов!$A$4:$A$9051,A48,УчетОтгулов!$F$4:$F$9051,"*Д*"),""),6),"")</f>
        <v/>
      </c>
      <c r="N48" s="108" t="str">
        <f t="shared" si="6"/>
        <v/>
      </c>
      <c r="O48" s="110" t="str">
        <f t="shared" si="7"/>
        <v/>
      </c>
      <c r="P48">
        <f>SUM(Таблица2[[#This Row],[Явка, дней]:[ОТО, дней]])</f>
        <v>0</v>
      </c>
    </row>
    <row r="49" spans="1:16" x14ac:dyDescent="0.3">
      <c r="A49" s="107" t="str">
        <f>IF(TEMP!A40="","",TEMP!A40)</f>
        <v/>
      </c>
      <c r="B49" s="108" t="str">
        <f>IF(A49&lt;&gt;"",SUMIFS('Табель '!$D$8:$D$905,'Табель '!$B$8:$B$905,A49,'Табель '!$A$8:$A$905,$C$6,'Табель '!$A$8:$A$905,$D$6),"")</f>
        <v/>
      </c>
      <c r="C49" s="109" t="str">
        <f>IF(A49&lt;&gt;"",SUMIFS('Табель '!E$8:E$905,'Табель '!$B$8:$B$905,A49,'Табель '!$A$8:$A$905,$C$6,'Табель '!$A$8:$A$905,$D$6),"")</f>
        <v/>
      </c>
      <c r="D49" s="108" t="str">
        <f>IF(A49&lt;&gt;"",SUMIFS('Табель '!F$8:F$905,'Табель '!$B$8:$B$905,A49,'Табель '!$A$8:$A$905,$C$6,'Табель '!$A$8:$A$905,$D$6),"")</f>
        <v/>
      </c>
      <c r="E49" s="108" t="str">
        <f>IF(A49&lt;&gt;"",SUMIFS('Табель '!G$8:G$905,'Табель '!$B$8:$B$905,A49,'Табель '!$A$8:$A$905,$C$6,'Табель '!$A$8:$A$905,$D$6),"")</f>
        <v/>
      </c>
      <c r="F49" s="108" t="str">
        <f>IF(A49&lt;&gt;"",SUMIFS('Табель '!H$8:H$905,'Табель '!$B$8:$B$905,A49,'Табель '!$A$8:$A$905,$C$6,'Табель '!$A$8:$A$905,$D$6),"")</f>
        <v/>
      </c>
      <c r="G49" s="108" t="str">
        <f>IF(A49&lt;&gt;"",SUMIFS('Табель '!I$8:I$905,'Табель '!$B$8:$B$905,A49,'Табель '!$A$8:$A$905,$C$6,'Табель '!$A$8:$A$905,$D$6),"")</f>
        <v/>
      </c>
      <c r="H49" s="108" t="str">
        <f>IF(A49&lt;&gt;"",SUMIFS('Табель '!J$8:J$905,'Табель '!$B$8:$B$905,A49,'Табель '!$A$8:$A$905,$C$6,'Табель '!$A$8:$A$905,$D$6),"")</f>
        <v/>
      </c>
      <c r="I49" s="108" t="str">
        <f>IF(A49&lt;&gt;"",SUMIFS('Табель '!K$8:K$905,'Табель '!$B$8:$B$905,A49,'Табель '!$A$8:$A$905,$C$6,'Табель '!$A$8:$A$905,$D$6),"")</f>
        <v/>
      </c>
      <c r="J49" s="109" t="str">
        <f>IF(A49&lt;&gt;"",SUMIFS('Табель '!L$8:L$905,'Табель '!$B$8:$B$905,A49,'Табель '!$A$8:$A$905,$C$6,'Табель '!$A$8:$A$905,$D$6),"")</f>
        <v/>
      </c>
      <c r="K49" s="109" t="str">
        <f>IF(A49&lt;&gt;"",SUMIFS('Табель '!M$8:M$905,'Табель '!$B$8:$B$905,A49,'Табель '!$A$8:$A$905,$C$6,'Табель '!$A$8:$A$905,$D$6),"")</f>
        <v/>
      </c>
      <c r="L49" s="110" t="str">
        <f>IF(A49&lt;&gt;"",ROUND(IF(ISBLANK(A49)= FALSE,SUMIFS(УчетОтгулов!$G$4:$G$9051,УчетОтгулов!$A$4:$A$9051,A49,УчетОтгулов!$F$4:$F$9051,$L$9),""),6),"")</f>
        <v/>
      </c>
      <c r="M49" s="110" t="str">
        <f>IF(A49&lt;&gt;"",ROUND(IF(A49&lt;&gt;"",SUMIFS(УчетОтгулов!$G$4:$G$9051,УчетОтгулов!$A$4:$A$9051,A49,УчетОтгулов!$F$4:$F$9051,"*Д*"),""),6),"")</f>
        <v/>
      </c>
      <c r="N49" s="108" t="str">
        <f t="shared" si="6"/>
        <v/>
      </c>
      <c r="O49" s="110" t="str">
        <f t="shared" si="7"/>
        <v/>
      </c>
      <c r="P49">
        <f>SUM(Таблица2[[#This Row],[Явка, дней]:[ОТО, дней]])</f>
        <v>0</v>
      </c>
    </row>
    <row r="50" spans="1:16" x14ac:dyDescent="0.3">
      <c r="A50" s="107" t="str">
        <f>IF(TEMP!A41="","",TEMP!A41)</f>
        <v/>
      </c>
      <c r="B50" s="108" t="str">
        <f>IF(A50&lt;&gt;"",SUMIFS('Табель '!$D$8:$D$905,'Табель '!$B$8:$B$905,A50,'Табель '!$A$8:$A$905,$C$6,'Табель '!$A$8:$A$905,$D$6),"")</f>
        <v/>
      </c>
      <c r="C50" s="109" t="str">
        <f>IF(A50&lt;&gt;"",SUMIFS('Табель '!E$8:E$905,'Табель '!$B$8:$B$905,A50,'Табель '!$A$8:$A$905,$C$6,'Табель '!$A$8:$A$905,$D$6),"")</f>
        <v/>
      </c>
      <c r="D50" s="108" t="str">
        <f>IF(A50&lt;&gt;"",SUMIFS('Табель '!F$8:F$905,'Табель '!$B$8:$B$905,A50,'Табель '!$A$8:$A$905,$C$6,'Табель '!$A$8:$A$905,$D$6),"")</f>
        <v/>
      </c>
      <c r="E50" s="108" t="str">
        <f>IF(A50&lt;&gt;"",SUMIFS('Табель '!G$8:G$905,'Табель '!$B$8:$B$905,A50,'Табель '!$A$8:$A$905,$C$6,'Табель '!$A$8:$A$905,$D$6),"")</f>
        <v/>
      </c>
      <c r="F50" s="108" t="str">
        <f>IF(A50&lt;&gt;"",SUMIFS('Табель '!H$8:H$905,'Табель '!$B$8:$B$905,A50,'Табель '!$A$8:$A$905,$C$6,'Табель '!$A$8:$A$905,$D$6),"")</f>
        <v/>
      </c>
      <c r="G50" s="108" t="str">
        <f>IF(A50&lt;&gt;"",SUMIFS('Табель '!I$8:I$905,'Табель '!$B$8:$B$905,A50,'Табель '!$A$8:$A$905,$C$6,'Табель '!$A$8:$A$905,$D$6),"")</f>
        <v/>
      </c>
      <c r="H50" s="108" t="str">
        <f>IF(A50&lt;&gt;"",SUMIFS('Табель '!J$8:J$905,'Табель '!$B$8:$B$905,A50,'Табель '!$A$8:$A$905,$C$6,'Табель '!$A$8:$A$905,$D$6),"")</f>
        <v/>
      </c>
      <c r="I50" s="108" t="str">
        <f>IF(A50&lt;&gt;"",SUMIFS('Табель '!K$8:K$905,'Табель '!$B$8:$B$905,A50,'Табель '!$A$8:$A$905,$C$6,'Табель '!$A$8:$A$905,$D$6),"")</f>
        <v/>
      </c>
      <c r="J50" s="109" t="str">
        <f>IF(A50&lt;&gt;"",SUMIFS('Табель '!L$8:L$905,'Табель '!$B$8:$B$905,A50,'Табель '!$A$8:$A$905,$C$6,'Табель '!$A$8:$A$905,$D$6),"")</f>
        <v/>
      </c>
      <c r="K50" s="109" t="str">
        <f>IF(A50&lt;&gt;"",SUMIFS('Табель '!M$8:M$905,'Табель '!$B$8:$B$905,A50,'Табель '!$A$8:$A$905,$C$6,'Табель '!$A$8:$A$905,$D$6),"")</f>
        <v/>
      </c>
      <c r="L50" s="110" t="str">
        <f>IF(A50&lt;&gt;"",ROUND(IF(ISBLANK(A50)= FALSE,SUMIFS(УчетОтгулов!$G$4:$G$9051,УчетОтгулов!$A$4:$A$9051,A50,УчетОтгулов!$F$4:$F$9051,$L$9),""),6),"")</f>
        <v/>
      </c>
      <c r="M50" s="110" t="str">
        <f>IF(A50&lt;&gt;"",ROUND(IF(A50&lt;&gt;"",SUMIFS(УчетОтгулов!$G$4:$G$9051,УчетОтгулов!$A$4:$A$9051,A50,УчетОтгулов!$F$4:$F$9051,"*Д*"),""),6),"")</f>
        <v/>
      </c>
      <c r="N50" s="108" t="str">
        <f t="shared" si="6"/>
        <v/>
      </c>
      <c r="O50" s="110" t="str">
        <f t="shared" si="7"/>
        <v/>
      </c>
      <c r="P50">
        <f>SUM(Таблица2[[#This Row],[Явка, дней]:[ОТО, дней]])</f>
        <v>0</v>
      </c>
    </row>
    <row r="51" spans="1:16" x14ac:dyDescent="0.3">
      <c r="A51" s="107" t="str">
        <f>IF(TEMP!A42="","",TEMP!A42)</f>
        <v/>
      </c>
      <c r="B51" s="108" t="str">
        <f>IF(A51&lt;&gt;"",SUMIFS('Табель '!$D$8:$D$905,'Табель '!$B$8:$B$905,A51,'Табель '!$A$8:$A$905,$C$6,'Табель '!$A$8:$A$905,$D$6),"")</f>
        <v/>
      </c>
      <c r="C51" s="109" t="str">
        <f>IF(A51&lt;&gt;"",SUMIFS('Табель '!E$8:E$905,'Табель '!$B$8:$B$905,A51,'Табель '!$A$8:$A$905,$C$6,'Табель '!$A$8:$A$905,$D$6),"")</f>
        <v/>
      </c>
      <c r="D51" s="108" t="str">
        <f>IF(A51&lt;&gt;"",SUMIFS('Табель '!F$8:F$905,'Табель '!$B$8:$B$905,A51,'Табель '!$A$8:$A$905,$C$6,'Табель '!$A$8:$A$905,$D$6),"")</f>
        <v/>
      </c>
      <c r="E51" s="108" t="str">
        <f>IF(A51&lt;&gt;"",SUMIFS('Табель '!G$8:G$905,'Табель '!$B$8:$B$905,A51,'Табель '!$A$8:$A$905,$C$6,'Табель '!$A$8:$A$905,$D$6),"")</f>
        <v/>
      </c>
      <c r="F51" s="108" t="str">
        <f>IF(A51&lt;&gt;"",SUMIFS('Табель '!H$8:H$905,'Табель '!$B$8:$B$905,A51,'Табель '!$A$8:$A$905,$C$6,'Табель '!$A$8:$A$905,$D$6),"")</f>
        <v/>
      </c>
      <c r="G51" s="108" t="str">
        <f>IF(A51&lt;&gt;"",SUMIFS('Табель '!I$8:I$905,'Табель '!$B$8:$B$905,A51,'Табель '!$A$8:$A$905,$C$6,'Табель '!$A$8:$A$905,$D$6),"")</f>
        <v/>
      </c>
      <c r="H51" s="108" t="str">
        <f>IF(A51&lt;&gt;"",SUMIFS('Табель '!J$8:J$905,'Табель '!$B$8:$B$905,A51,'Табель '!$A$8:$A$905,$C$6,'Табель '!$A$8:$A$905,$D$6),"")</f>
        <v/>
      </c>
      <c r="I51" s="108" t="str">
        <f>IF(A51&lt;&gt;"",SUMIFS('Табель '!K$8:K$905,'Табель '!$B$8:$B$905,A51,'Табель '!$A$8:$A$905,$C$6,'Табель '!$A$8:$A$905,$D$6),"")</f>
        <v/>
      </c>
      <c r="J51" s="109" t="str">
        <f>IF(A51&lt;&gt;"",SUMIFS('Табель '!L$8:L$905,'Табель '!$B$8:$B$905,A51,'Табель '!$A$8:$A$905,$C$6,'Табель '!$A$8:$A$905,$D$6),"")</f>
        <v/>
      </c>
      <c r="K51" s="109" t="str">
        <f>IF(A51&lt;&gt;"",SUMIFS('Табель '!M$8:M$905,'Табель '!$B$8:$B$905,A51,'Табель '!$A$8:$A$905,$C$6,'Табель '!$A$8:$A$905,$D$6),"")</f>
        <v/>
      </c>
      <c r="L51" s="110" t="str">
        <f>IF(A51&lt;&gt;"",ROUND(IF(ISBLANK(A51)= FALSE,SUMIFS(УчетОтгулов!$G$4:$G$9051,УчетОтгулов!$A$4:$A$9051,A51,УчетОтгулов!$F$4:$F$9051,$L$9),""),6),"")</f>
        <v/>
      </c>
      <c r="M51" s="110" t="str">
        <f>IF(A51&lt;&gt;"",ROUND(IF(A51&lt;&gt;"",SUMIFS(УчетОтгулов!$G$4:$G$9051,УчетОтгулов!$A$4:$A$9051,A51,УчетОтгулов!$F$4:$F$9051,"*Д*"),""),6),"")</f>
        <v/>
      </c>
      <c r="N51" s="108" t="str">
        <f t="shared" si="6"/>
        <v/>
      </c>
      <c r="O51" s="110" t="str">
        <f t="shared" si="7"/>
        <v/>
      </c>
      <c r="P51">
        <f>SUM(Таблица2[[#This Row],[Явка, дней]:[ОТО, дней]])</f>
        <v>0</v>
      </c>
    </row>
    <row r="52" spans="1:16" x14ac:dyDescent="0.3">
      <c r="A52" s="107" t="str">
        <f>IF(TEMP!A43="","",TEMP!A43)</f>
        <v/>
      </c>
      <c r="B52" s="108" t="str">
        <f>IF(A52&lt;&gt;"",SUMIFS('Табель '!$D$8:$D$905,'Табель '!$B$8:$B$905,A52,'Табель '!$A$8:$A$905,$C$6,'Табель '!$A$8:$A$905,$D$6),"")</f>
        <v/>
      </c>
      <c r="C52" s="109" t="str">
        <f>IF(A52&lt;&gt;"",SUMIFS('Табель '!E$8:E$905,'Табель '!$B$8:$B$905,A52,'Табель '!$A$8:$A$905,$C$6,'Табель '!$A$8:$A$905,$D$6),"")</f>
        <v/>
      </c>
      <c r="D52" s="108" t="str">
        <f>IF(A52&lt;&gt;"",SUMIFS('Табель '!F$8:F$905,'Табель '!$B$8:$B$905,A52,'Табель '!$A$8:$A$905,$C$6,'Табель '!$A$8:$A$905,$D$6),"")</f>
        <v/>
      </c>
      <c r="E52" s="108" t="str">
        <f>IF(A52&lt;&gt;"",SUMIFS('Табель '!G$8:G$905,'Табель '!$B$8:$B$905,A52,'Табель '!$A$8:$A$905,$C$6,'Табель '!$A$8:$A$905,$D$6),"")</f>
        <v/>
      </c>
      <c r="F52" s="108" t="str">
        <f>IF(A52&lt;&gt;"",SUMIFS('Табель '!H$8:H$905,'Табель '!$B$8:$B$905,A52,'Табель '!$A$8:$A$905,$C$6,'Табель '!$A$8:$A$905,$D$6),"")</f>
        <v/>
      </c>
      <c r="G52" s="108" t="str">
        <f>IF(A52&lt;&gt;"",SUMIFS('Табель '!I$8:I$905,'Табель '!$B$8:$B$905,A52,'Табель '!$A$8:$A$905,$C$6,'Табель '!$A$8:$A$905,$D$6),"")</f>
        <v/>
      </c>
      <c r="H52" s="108" t="str">
        <f>IF(A52&lt;&gt;"",SUMIFS('Табель '!J$8:J$905,'Табель '!$B$8:$B$905,A52,'Табель '!$A$8:$A$905,$C$6,'Табель '!$A$8:$A$905,$D$6),"")</f>
        <v/>
      </c>
      <c r="I52" s="108" t="str">
        <f>IF(A52&lt;&gt;"",SUMIFS('Табель '!K$8:K$905,'Табель '!$B$8:$B$905,A52,'Табель '!$A$8:$A$905,$C$6,'Табель '!$A$8:$A$905,$D$6),"")</f>
        <v/>
      </c>
      <c r="J52" s="109" t="str">
        <f>IF(A52&lt;&gt;"",SUMIFS('Табель '!L$8:L$905,'Табель '!$B$8:$B$905,A52,'Табель '!$A$8:$A$905,$C$6,'Табель '!$A$8:$A$905,$D$6),"")</f>
        <v/>
      </c>
      <c r="K52" s="109" t="str">
        <f>IF(A52&lt;&gt;"",SUMIFS('Табель '!M$8:M$905,'Табель '!$B$8:$B$905,A52,'Табель '!$A$8:$A$905,$C$6,'Табель '!$A$8:$A$905,$D$6),"")</f>
        <v/>
      </c>
      <c r="L52" s="110" t="str">
        <f>IF(A52&lt;&gt;"",ROUND(IF(ISBLANK(A52)= FALSE,SUMIFS(УчетОтгулов!$G$4:$G$9051,УчетОтгулов!$A$4:$A$9051,A52,УчетОтгулов!$F$4:$F$9051,$L$9),""),6),"")</f>
        <v/>
      </c>
      <c r="M52" s="110" t="str">
        <f>IF(A52&lt;&gt;"",ROUND(IF(A52&lt;&gt;"",SUMIFS(УчетОтгулов!$G$4:$G$9051,УчетОтгулов!$A$4:$A$9051,A52,УчетОтгулов!$F$4:$F$9051,"*Д*"),""),6),"")</f>
        <v/>
      </c>
      <c r="N52" s="108" t="str">
        <f t="shared" si="6"/>
        <v/>
      </c>
      <c r="O52" s="110" t="str">
        <f t="shared" si="7"/>
        <v/>
      </c>
      <c r="P52">
        <f>SUM(Таблица2[[#This Row],[Явка, дней]:[ОТО, дней]])</f>
        <v>0</v>
      </c>
    </row>
    <row r="53" spans="1:16" x14ac:dyDescent="0.3">
      <c r="A53" s="107" t="str">
        <f>IF(TEMP!A44="","",TEMP!A44)</f>
        <v/>
      </c>
      <c r="B53" s="108" t="str">
        <f>IF(A53&lt;&gt;"",SUMIFS('Табель '!$D$8:$D$905,'Табель '!$B$8:$B$905,A53,'Табель '!$A$8:$A$905,$C$6,'Табель '!$A$8:$A$905,$D$6),"")</f>
        <v/>
      </c>
      <c r="C53" s="109" t="str">
        <f>IF(A53&lt;&gt;"",SUMIFS('Табель '!E$8:E$905,'Табель '!$B$8:$B$905,A53,'Табель '!$A$8:$A$905,$C$6,'Табель '!$A$8:$A$905,$D$6),"")</f>
        <v/>
      </c>
      <c r="D53" s="108" t="str">
        <f>IF(A53&lt;&gt;"",SUMIFS('Табель '!F$8:F$905,'Табель '!$B$8:$B$905,A53,'Табель '!$A$8:$A$905,$C$6,'Табель '!$A$8:$A$905,$D$6),"")</f>
        <v/>
      </c>
      <c r="E53" s="108" t="str">
        <f>IF(A53&lt;&gt;"",SUMIFS('Табель '!G$8:G$905,'Табель '!$B$8:$B$905,A53,'Табель '!$A$8:$A$905,$C$6,'Табель '!$A$8:$A$905,$D$6),"")</f>
        <v/>
      </c>
      <c r="F53" s="108" t="str">
        <f>IF(A53&lt;&gt;"",SUMIFS('Табель '!H$8:H$905,'Табель '!$B$8:$B$905,A53,'Табель '!$A$8:$A$905,$C$6,'Табель '!$A$8:$A$905,$D$6),"")</f>
        <v/>
      </c>
      <c r="G53" s="108" t="str">
        <f>IF(A53&lt;&gt;"",SUMIFS('Табель '!I$8:I$905,'Табель '!$B$8:$B$905,A53,'Табель '!$A$8:$A$905,$C$6,'Табель '!$A$8:$A$905,$D$6),"")</f>
        <v/>
      </c>
      <c r="H53" s="108" t="str">
        <f>IF(A53&lt;&gt;"",SUMIFS('Табель '!J$8:J$905,'Табель '!$B$8:$B$905,A53,'Табель '!$A$8:$A$905,$C$6,'Табель '!$A$8:$A$905,$D$6),"")</f>
        <v/>
      </c>
      <c r="I53" s="108" t="str">
        <f>IF(A53&lt;&gt;"",SUMIFS('Табель '!K$8:K$905,'Табель '!$B$8:$B$905,A53,'Табель '!$A$8:$A$905,$C$6,'Табель '!$A$8:$A$905,$D$6),"")</f>
        <v/>
      </c>
      <c r="J53" s="109" t="str">
        <f>IF(A53&lt;&gt;"",SUMIFS('Табель '!L$8:L$905,'Табель '!$B$8:$B$905,A53,'Табель '!$A$8:$A$905,$C$6,'Табель '!$A$8:$A$905,$D$6),"")</f>
        <v/>
      </c>
      <c r="K53" s="109" t="str">
        <f>IF(A53&lt;&gt;"",SUMIFS('Табель '!M$8:M$905,'Табель '!$B$8:$B$905,A53,'Табель '!$A$8:$A$905,$C$6,'Табель '!$A$8:$A$905,$D$6),"")</f>
        <v/>
      </c>
      <c r="L53" s="110" t="str">
        <f>IF(A53&lt;&gt;"",ROUND(IF(ISBLANK(A53)= FALSE,SUMIFS(УчетОтгулов!$G$4:$G$9051,УчетОтгулов!$A$4:$A$9051,A53,УчетОтгулов!$F$4:$F$9051,$L$9),""),6),"")</f>
        <v/>
      </c>
      <c r="M53" s="110" t="str">
        <f>IF(A53&lt;&gt;"",ROUND(IF(A53&lt;&gt;"",SUMIFS(УчетОтгулов!$G$4:$G$9051,УчетОтгулов!$A$4:$A$9051,A53,УчетОтгулов!$F$4:$F$9051,"*Д*"),""),6),"")</f>
        <v/>
      </c>
      <c r="N53" s="108" t="str">
        <f t="shared" si="6"/>
        <v/>
      </c>
      <c r="O53" s="110" t="str">
        <f t="shared" si="7"/>
        <v/>
      </c>
      <c r="P53">
        <f>SUM(Таблица2[[#This Row],[Явка, дней]:[ОТО, дней]])</f>
        <v>0</v>
      </c>
    </row>
    <row r="54" spans="1:16" x14ac:dyDescent="0.3">
      <c r="A54" s="107" t="str">
        <f>IF(TEMP!A45="","",TEMP!A45)</f>
        <v/>
      </c>
      <c r="B54" s="108" t="str">
        <f>IF(A54&lt;&gt;"",SUMIFS('Табель '!$D$8:$D$905,'Табель '!$B$8:$B$905,A54,'Табель '!$A$8:$A$905,$C$6,'Табель '!$A$8:$A$905,$D$6),"")</f>
        <v/>
      </c>
      <c r="C54" s="109" t="str">
        <f>IF(A54&lt;&gt;"",SUMIFS('Табель '!E$8:E$905,'Табель '!$B$8:$B$905,A54,'Табель '!$A$8:$A$905,$C$6,'Табель '!$A$8:$A$905,$D$6),"")</f>
        <v/>
      </c>
      <c r="D54" s="108" t="str">
        <f>IF(A54&lt;&gt;"",SUMIFS('Табель '!F$8:F$905,'Табель '!$B$8:$B$905,A54,'Табель '!$A$8:$A$905,$C$6,'Табель '!$A$8:$A$905,$D$6),"")</f>
        <v/>
      </c>
      <c r="E54" s="108" t="str">
        <f>IF(A54&lt;&gt;"",SUMIFS('Табель '!G$8:G$905,'Табель '!$B$8:$B$905,A54,'Табель '!$A$8:$A$905,$C$6,'Табель '!$A$8:$A$905,$D$6),"")</f>
        <v/>
      </c>
      <c r="F54" s="108" t="str">
        <f>IF(A54&lt;&gt;"",SUMIFS('Табель '!H$8:H$905,'Табель '!$B$8:$B$905,A54,'Табель '!$A$8:$A$905,$C$6,'Табель '!$A$8:$A$905,$D$6),"")</f>
        <v/>
      </c>
      <c r="G54" s="108" t="str">
        <f>IF(A54&lt;&gt;"",SUMIFS('Табель '!I$8:I$905,'Табель '!$B$8:$B$905,A54,'Табель '!$A$8:$A$905,$C$6,'Табель '!$A$8:$A$905,$D$6),"")</f>
        <v/>
      </c>
      <c r="H54" s="108" t="str">
        <f>IF(A54&lt;&gt;"",SUMIFS('Табель '!J$8:J$905,'Табель '!$B$8:$B$905,A54,'Табель '!$A$8:$A$905,$C$6,'Табель '!$A$8:$A$905,$D$6),"")</f>
        <v/>
      </c>
      <c r="I54" s="108" t="str">
        <f>IF(A54&lt;&gt;"",SUMIFS('Табель '!K$8:K$905,'Табель '!$B$8:$B$905,A54,'Табель '!$A$8:$A$905,$C$6,'Табель '!$A$8:$A$905,$D$6),"")</f>
        <v/>
      </c>
      <c r="J54" s="109" t="str">
        <f>IF(A54&lt;&gt;"",SUMIFS('Табель '!L$8:L$905,'Табель '!$B$8:$B$905,A54,'Табель '!$A$8:$A$905,$C$6,'Табель '!$A$8:$A$905,$D$6),"")</f>
        <v/>
      </c>
      <c r="K54" s="109" t="str">
        <f>IF(A54&lt;&gt;"",SUMIFS('Табель '!M$8:M$905,'Табель '!$B$8:$B$905,A54,'Табель '!$A$8:$A$905,$C$6,'Табель '!$A$8:$A$905,$D$6),"")</f>
        <v/>
      </c>
      <c r="L54" s="110" t="str">
        <f>IF(A54&lt;&gt;"",ROUND(IF(ISBLANK(A54)= FALSE,SUMIFS(УчетОтгулов!$G$4:$G$9051,УчетОтгулов!$A$4:$A$9051,A54,УчетОтгулов!$F$4:$F$9051,$L$9),""),6),"")</f>
        <v/>
      </c>
      <c r="M54" s="110" t="str">
        <f>IF(A54&lt;&gt;"",ROUND(IF(A54&lt;&gt;"",SUMIFS(УчетОтгулов!$G$4:$G$9051,УчетОтгулов!$A$4:$A$9051,A54,УчетОтгулов!$F$4:$F$9051,"*Д*"),""),6),"")</f>
        <v/>
      </c>
      <c r="N54" s="108" t="str">
        <f t="shared" si="6"/>
        <v/>
      </c>
      <c r="O54" s="110" t="str">
        <f t="shared" si="7"/>
        <v/>
      </c>
      <c r="P54">
        <f>SUM(Таблица2[[#This Row],[Явка, дней]:[ОТО, дней]])</f>
        <v>0</v>
      </c>
    </row>
    <row r="55" spans="1:16" x14ac:dyDescent="0.3">
      <c r="A55" s="107" t="str">
        <f>IF(TEMP!A46="","",TEMP!A46)</f>
        <v/>
      </c>
      <c r="B55" s="108" t="str">
        <f>IF(A55&lt;&gt;"",SUMIFS('Табель '!$D$8:$D$905,'Табель '!$B$8:$B$905,A55,'Табель '!$A$8:$A$905,$C$6,'Табель '!$A$8:$A$905,$D$6),"")</f>
        <v/>
      </c>
      <c r="C55" s="109" t="str">
        <f>IF(A55&lt;&gt;"",SUMIFS('Табель '!E$8:E$905,'Табель '!$B$8:$B$905,A55,'Табель '!$A$8:$A$905,$C$6,'Табель '!$A$8:$A$905,$D$6),"")</f>
        <v/>
      </c>
      <c r="D55" s="108" t="str">
        <f>IF(A55&lt;&gt;"",SUMIFS('Табель '!F$8:F$905,'Табель '!$B$8:$B$905,A55,'Табель '!$A$8:$A$905,$C$6,'Табель '!$A$8:$A$905,$D$6),"")</f>
        <v/>
      </c>
      <c r="E55" s="108" t="str">
        <f>IF(A55&lt;&gt;"",SUMIFS('Табель '!G$8:G$905,'Табель '!$B$8:$B$905,A55,'Табель '!$A$8:$A$905,$C$6,'Табель '!$A$8:$A$905,$D$6),"")</f>
        <v/>
      </c>
      <c r="F55" s="108" t="str">
        <f>IF(A55&lt;&gt;"",SUMIFS('Табель '!H$8:H$905,'Табель '!$B$8:$B$905,A55,'Табель '!$A$8:$A$905,$C$6,'Табель '!$A$8:$A$905,$D$6),"")</f>
        <v/>
      </c>
      <c r="G55" s="108" t="str">
        <f>IF(A55&lt;&gt;"",SUMIFS('Табель '!I$8:I$905,'Табель '!$B$8:$B$905,A55,'Табель '!$A$8:$A$905,$C$6,'Табель '!$A$8:$A$905,$D$6),"")</f>
        <v/>
      </c>
      <c r="H55" s="108" t="str">
        <f>IF(A55&lt;&gt;"",SUMIFS('Табель '!J$8:J$905,'Табель '!$B$8:$B$905,A55,'Табель '!$A$8:$A$905,$C$6,'Табель '!$A$8:$A$905,$D$6),"")</f>
        <v/>
      </c>
      <c r="I55" s="108" t="str">
        <f>IF(A55&lt;&gt;"",SUMIFS('Табель '!K$8:K$905,'Табель '!$B$8:$B$905,A55,'Табель '!$A$8:$A$905,$C$6,'Табель '!$A$8:$A$905,$D$6),"")</f>
        <v/>
      </c>
      <c r="J55" s="109" t="str">
        <f>IF(A55&lt;&gt;"",SUMIFS('Табель '!L$8:L$905,'Табель '!$B$8:$B$905,A55,'Табель '!$A$8:$A$905,$C$6,'Табель '!$A$8:$A$905,$D$6),"")</f>
        <v/>
      </c>
      <c r="K55" s="109" t="str">
        <f>IF(A55&lt;&gt;"",SUMIFS('Табель '!M$8:M$905,'Табель '!$B$8:$B$905,A55,'Табель '!$A$8:$A$905,$C$6,'Табель '!$A$8:$A$905,$D$6),"")</f>
        <v/>
      </c>
      <c r="L55" s="110" t="str">
        <f>IF(A55&lt;&gt;"",ROUND(IF(ISBLANK(A55)= FALSE,SUMIFS(УчетОтгулов!$G$4:$G$9051,УчетОтгулов!$A$4:$A$9051,A55,УчетОтгулов!$F$4:$F$9051,$L$9),""),6),"")</f>
        <v/>
      </c>
      <c r="M55" s="110" t="str">
        <f>IF(A55&lt;&gt;"",ROUND(IF(A55&lt;&gt;"",SUMIFS(УчетОтгулов!$G$4:$G$9051,УчетОтгулов!$A$4:$A$9051,A55,УчетОтгулов!$F$4:$F$9051,"*Д*"),""),6),"")</f>
        <v/>
      </c>
      <c r="N55" s="108" t="str">
        <f t="shared" si="6"/>
        <v/>
      </c>
      <c r="O55" s="110" t="str">
        <f t="shared" si="7"/>
        <v/>
      </c>
      <c r="P55">
        <f>SUM(Таблица2[[#This Row],[Явка, дней]:[ОТО, дней]])</f>
        <v>0</v>
      </c>
    </row>
    <row r="56" spans="1:16" x14ac:dyDescent="0.3">
      <c r="A56" s="107" t="str">
        <f>IF(TEMP!A47="","",TEMP!A47)</f>
        <v/>
      </c>
      <c r="B56" s="108" t="str">
        <f>IF(A56&lt;&gt;"",SUMIFS('Табель '!$D$8:$D$905,'Табель '!$B$8:$B$905,A56,'Табель '!$A$8:$A$905,$C$6,'Табель '!$A$8:$A$905,$D$6),"")</f>
        <v/>
      </c>
      <c r="C56" s="109" t="str">
        <f>IF(A56&lt;&gt;"",SUMIFS('Табель '!E$8:E$905,'Табель '!$B$8:$B$905,A56,'Табель '!$A$8:$A$905,$C$6,'Табель '!$A$8:$A$905,$D$6),"")</f>
        <v/>
      </c>
      <c r="D56" s="108" t="str">
        <f>IF(A56&lt;&gt;"",SUMIFS('Табель '!F$8:F$905,'Табель '!$B$8:$B$905,A56,'Табель '!$A$8:$A$905,$C$6,'Табель '!$A$8:$A$905,$D$6),"")</f>
        <v/>
      </c>
      <c r="E56" s="108" t="str">
        <f>IF(A56&lt;&gt;"",SUMIFS('Табель '!G$8:G$905,'Табель '!$B$8:$B$905,A56,'Табель '!$A$8:$A$905,$C$6,'Табель '!$A$8:$A$905,$D$6),"")</f>
        <v/>
      </c>
      <c r="F56" s="108" t="str">
        <f>IF(A56&lt;&gt;"",SUMIFS('Табель '!H$8:H$905,'Табель '!$B$8:$B$905,A56,'Табель '!$A$8:$A$905,$C$6,'Табель '!$A$8:$A$905,$D$6),"")</f>
        <v/>
      </c>
      <c r="G56" s="108" t="str">
        <f>IF(A56&lt;&gt;"",SUMIFS('Табель '!I$8:I$905,'Табель '!$B$8:$B$905,A56,'Табель '!$A$8:$A$905,$C$6,'Табель '!$A$8:$A$905,$D$6),"")</f>
        <v/>
      </c>
      <c r="H56" s="108" t="str">
        <f>IF(A56&lt;&gt;"",SUMIFS('Табель '!J$8:J$905,'Табель '!$B$8:$B$905,A56,'Табель '!$A$8:$A$905,$C$6,'Табель '!$A$8:$A$905,$D$6),"")</f>
        <v/>
      </c>
      <c r="I56" s="108" t="str">
        <f>IF(A56&lt;&gt;"",SUMIFS('Табель '!K$8:K$905,'Табель '!$B$8:$B$905,A56,'Табель '!$A$8:$A$905,$C$6,'Табель '!$A$8:$A$905,$D$6),"")</f>
        <v/>
      </c>
      <c r="J56" s="109" t="str">
        <f>IF(A56&lt;&gt;"",SUMIFS('Табель '!L$8:L$905,'Табель '!$B$8:$B$905,A56,'Табель '!$A$8:$A$905,$C$6,'Табель '!$A$8:$A$905,$D$6),"")</f>
        <v/>
      </c>
      <c r="K56" s="109" t="str">
        <f>IF(A56&lt;&gt;"",SUMIFS('Табель '!M$8:M$905,'Табель '!$B$8:$B$905,A56,'Табель '!$A$8:$A$905,$C$6,'Табель '!$A$8:$A$905,$D$6),"")</f>
        <v/>
      </c>
      <c r="L56" s="110" t="str">
        <f>IF(A56&lt;&gt;"",ROUND(IF(ISBLANK(A56)= FALSE,SUMIFS(УчетОтгулов!$G$4:$G$9051,УчетОтгулов!$A$4:$A$9051,A56,УчетОтгулов!$F$4:$F$9051,$L$9),""),6),"")</f>
        <v/>
      </c>
      <c r="M56" s="110" t="str">
        <f>IF(A56&lt;&gt;"",ROUND(IF(A56&lt;&gt;"",SUMIFS(УчетОтгулов!$G$4:$G$9051,УчетОтгулов!$A$4:$A$9051,A56,УчетОтгулов!$F$4:$F$9051,"*Д*"),""),6),"")</f>
        <v/>
      </c>
      <c r="N56" s="108" t="str">
        <f t="shared" si="6"/>
        <v/>
      </c>
      <c r="O56" s="110" t="str">
        <f t="shared" si="7"/>
        <v/>
      </c>
      <c r="P56">
        <f>SUM(Таблица2[[#This Row],[Явка, дней]:[ОТО, дней]])</f>
        <v>0</v>
      </c>
    </row>
    <row r="57" spans="1:16" x14ac:dyDescent="0.3">
      <c r="A57" s="107" t="str">
        <f>IF(TEMP!A48="","",TEMP!A48)</f>
        <v/>
      </c>
      <c r="B57" s="108" t="str">
        <f>IF(A57&lt;&gt;"",SUMIFS('Табель '!$D$8:$D$905,'Табель '!$B$8:$B$905,A57,'Табель '!$A$8:$A$905,$C$6,'Табель '!$A$8:$A$905,$D$6),"")</f>
        <v/>
      </c>
      <c r="C57" s="109" t="str">
        <f>IF(A57&lt;&gt;"",SUMIFS('Табель '!E$8:E$905,'Табель '!$B$8:$B$905,A57,'Табель '!$A$8:$A$905,$C$6,'Табель '!$A$8:$A$905,$D$6),"")</f>
        <v/>
      </c>
      <c r="D57" s="108" t="str">
        <f>IF(A57&lt;&gt;"",SUMIFS('Табель '!F$8:F$905,'Табель '!$B$8:$B$905,A57,'Табель '!$A$8:$A$905,$C$6,'Табель '!$A$8:$A$905,$D$6),"")</f>
        <v/>
      </c>
      <c r="E57" s="108" t="str">
        <f>IF(A57&lt;&gt;"",SUMIFS('Табель '!G$8:G$905,'Табель '!$B$8:$B$905,A57,'Табель '!$A$8:$A$905,$C$6,'Табель '!$A$8:$A$905,$D$6),"")</f>
        <v/>
      </c>
      <c r="F57" s="108" t="str">
        <f>IF(A57&lt;&gt;"",SUMIFS('Табель '!H$8:H$905,'Табель '!$B$8:$B$905,A57,'Табель '!$A$8:$A$905,$C$6,'Табель '!$A$8:$A$905,$D$6),"")</f>
        <v/>
      </c>
      <c r="G57" s="108" t="str">
        <f>IF(A57&lt;&gt;"",SUMIFS('Табель '!I$8:I$905,'Табель '!$B$8:$B$905,A57,'Табель '!$A$8:$A$905,$C$6,'Табель '!$A$8:$A$905,$D$6),"")</f>
        <v/>
      </c>
      <c r="H57" s="108" t="str">
        <f>IF(A57&lt;&gt;"",SUMIFS('Табель '!J$8:J$905,'Табель '!$B$8:$B$905,A57,'Табель '!$A$8:$A$905,$C$6,'Табель '!$A$8:$A$905,$D$6),"")</f>
        <v/>
      </c>
      <c r="I57" s="108" t="str">
        <f>IF(A57&lt;&gt;"",SUMIFS('Табель '!K$8:K$905,'Табель '!$B$8:$B$905,A57,'Табель '!$A$8:$A$905,$C$6,'Табель '!$A$8:$A$905,$D$6),"")</f>
        <v/>
      </c>
      <c r="J57" s="109" t="str">
        <f>IF(A57&lt;&gt;"",SUMIFS('Табель '!L$8:L$905,'Табель '!$B$8:$B$905,A57,'Табель '!$A$8:$A$905,$C$6,'Табель '!$A$8:$A$905,$D$6),"")</f>
        <v/>
      </c>
      <c r="K57" s="109" t="str">
        <f>IF(A57&lt;&gt;"",SUMIFS('Табель '!M$8:M$905,'Табель '!$B$8:$B$905,A57,'Табель '!$A$8:$A$905,$C$6,'Табель '!$A$8:$A$905,$D$6),"")</f>
        <v/>
      </c>
      <c r="L57" s="110" t="str">
        <f>IF(A57&lt;&gt;"",ROUND(IF(ISBLANK(A57)= FALSE,SUMIFS(УчетОтгулов!$G$4:$G$9051,УчетОтгулов!$A$4:$A$9051,A57,УчетОтгулов!$F$4:$F$9051,$L$9),""),6),"")</f>
        <v/>
      </c>
      <c r="M57" s="110" t="str">
        <f>IF(A57&lt;&gt;"",ROUND(IF(A57&lt;&gt;"",SUMIFS(УчетОтгулов!$G$4:$G$9051,УчетОтгулов!$A$4:$A$9051,A57,УчетОтгулов!$F$4:$F$9051,"*Д*"),""),6),"")</f>
        <v/>
      </c>
      <c r="N57" s="108" t="str">
        <f t="shared" si="6"/>
        <v/>
      </c>
      <c r="O57" s="110" t="str">
        <f t="shared" si="7"/>
        <v/>
      </c>
      <c r="P57">
        <f>SUM(Таблица2[[#This Row],[Явка, дней]:[ОТО, дней]])</f>
        <v>0</v>
      </c>
    </row>
    <row r="58" spans="1:16" x14ac:dyDescent="0.3">
      <c r="A58" s="107" t="str">
        <f>IF(TEMP!A49="","",TEMP!A49)</f>
        <v/>
      </c>
      <c r="B58" s="108" t="str">
        <f>IF(A58&lt;&gt;"",SUMIFS('Табель '!$D$8:$D$905,'Табель '!$B$8:$B$905,A58,'Табель '!$A$8:$A$905,$C$6,'Табель '!$A$8:$A$905,$D$6),"")</f>
        <v/>
      </c>
      <c r="C58" s="109" t="str">
        <f>IF(A58&lt;&gt;"",SUMIFS('Табель '!E$8:E$905,'Табель '!$B$8:$B$905,A58,'Табель '!$A$8:$A$905,$C$6,'Табель '!$A$8:$A$905,$D$6),"")</f>
        <v/>
      </c>
      <c r="D58" s="108" t="str">
        <f>IF(A58&lt;&gt;"",SUMIFS('Табель '!F$8:F$905,'Табель '!$B$8:$B$905,A58,'Табель '!$A$8:$A$905,$C$6,'Табель '!$A$8:$A$905,$D$6),"")</f>
        <v/>
      </c>
      <c r="E58" s="108" t="str">
        <f>IF(A58&lt;&gt;"",SUMIFS('Табель '!G$8:G$905,'Табель '!$B$8:$B$905,A58,'Табель '!$A$8:$A$905,$C$6,'Табель '!$A$8:$A$905,$D$6),"")</f>
        <v/>
      </c>
      <c r="F58" s="108" t="str">
        <f>IF(A58&lt;&gt;"",SUMIFS('Табель '!H$8:H$905,'Табель '!$B$8:$B$905,A58,'Табель '!$A$8:$A$905,$C$6,'Табель '!$A$8:$A$905,$D$6),"")</f>
        <v/>
      </c>
      <c r="G58" s="108" t="str">
        <f>IF(A58&lt;&gt;"",SUMIFS('Табель '!I$8:I$905,'Табель '!$B$8:$B$905,A58,'Табель '!$A$8:$A$905,$C$6,'Табель '!$A$8:$A$905,$D$6),"")</f>
        <v/>
      </c>
      <c r="H58" s="108" t="str">
        <f>IF(A58&lt;&gt;"",SUMIFS('Табель '!J$8:J$905,'Табель '!$B$8:$B$905,A58,'Табель '!$A$8:$A$905,$C$6,'Табель '!$A$8:$A$905,$D$6),"")</f>
        <v/>
      </c>
      <c r="I58" s="108" t="str">
        <f>IF(A58&lt;&gt;"",SUMIFS('Табель '!K$8:K$905,'Табель '!$B$8:$B$905,A58,'Табель '!$A$8:$A$905,$C$6,'Табель '!$A$8:$A$905,$D$6),"")</f>
        <v/>
      </c>
      <c r="J58" s="109" t="str">
        <f>IF(A58&lt;&gt;"",SUMIFS('Табель '!L$8:L$905,'Табель '!$B$8:$B$905,A58,'Табель '!$A$8:$A$905,$C$6,'Табель '!$A$8:$A$905,$D$6),"")</f>
        <v/>
      </c>
      <c r="K58" s="109" t="str">
        <f>IF(A58&lt;&gt;"",SUMIFS('Табель '!M$8:M$905,'Табель '!$B$8:$B$905,A58,'Табель '!$A$8:$A$905,$C$6,'Табель '!$A$8:$A$905,$D$6),"")</f>
        <v/>
      </c>
      <c r="L58" s="110" t="str">
        <f>IF(A58&lt;&gt;"",ROUND(IF(ISBLANK(A58)= FALSE,SUMIFS(УчетОтгулов!$G$4:$G$9051,УчетОтгулов!$A$4:$A$9051,A58,УчетОтгулов!$F$4:$F$9051,$L$9),""),6),"")</f>
        <v/>
      </c>
      <c r="M58" s="110" t="str">
        <f>IF(A58&lt;&gt;"",ROUND(IF(A58&lt;&gt;"",SUMIFS(УчетОтгулов!$G$4:$G$9051,УчетОтгулов!$A$4:$A$9051,A58,УчетОтгулов!$F$4:$F$9051,"*Д*"),""),6),"")</f>
        <v/>
      </c>
      <c r="N58" s="108" t="str">
        <f t="shared" si="6"/>
        <v/>
      </c>
      <c r="O58" s="110" t="str">
        <f t="shared" si="7"/>
        <v/>
      </c>
      <c r="P58">
        <f>SUM(Таблица2[[#This Row],[Явка, дней]:[ОТО, дней]])</f>
        <v>0</v>
      </c>
    </row>
    <row r="59" spans="1:16" x14ac:dyDescent="0.3">
      <c r="A59" s="107" t="str">
        <f>IF(TEMP!A50="","",TEMP!A50)</f>
        <v/>
      </c>
      <c r="B59" s="108" t="str">
        <f>IF(A59&lt;&gt;"",SUMIFS('Табель '!$D$8:$D$905,'Табель '!$B$8:$B$905,A59,'Табель '!$A$8:$A$905,$C$6,'Табель '!$A$8:$A$905,$D$6),"")</f>
        <v/>
      </c>
      <c r="C59" s="109" t="str">
        <f>IF(A59&lt;&gt;"",SUMIFS('Табель '!E$8:E$905,'Табель '!$B$8:$B$905,A59,'Табель '!$A$8:$A$905,$C$6,'Табель '!$A$8:$A$905,$D$6),"")</f>
        <v/>
      </c>
      <c r="D59" s="108" t="str">
        <f>IF(A59&lt;&gt;"",SUMIFS('Табель '!F$8:F$905,'Табель '!$B$8:$B$905,A59,'Табель '!$A$8:$A$905,$C$6,'Табель '!$A$8:$A$905,$D$6),"")</f>
        <v/>
      </c>
      <c r="E59" s="108" t="str">
        <f>IF(A59&lt;&gt;"",SUMIFS('Табель '!G$8:G$905,'Табель '!$B$8:$B$905,A59,'Табель '!$A$8:$A$905,$C$6,'Табель '!$A$8:$A$905,$D$6),"")</f>
        <v/>
      </c>
      <c r="F59" s="108" t="str">
        <f>IF(A59&lt;&gt;"",SUMIFS('Табель '!H$8:H$905,'Табель '!$B$8:$B$905,A59,'Табель '!$A$8:$A$905,$C$6,'Табель '!$A$8:$A$905,$D$6),"")</f>
        <v/>
      </c>
      <c r="G59" s="108" t="str">
        <f>IF(A59&lt;&gt;"",SUMIFS('Табель '!I$8:I$905,'Табель '!$B$8:$B$905,A59,'Табель '!$A$8:$A$905,$C$6,'Табель '!$A$8:$A$905,$D$6),"")</f>
        <v/>
      </c>
      <c r="H59" s="108" t="str">
        <f>IF(A59&lt;&gt;"",SUMIFS('Табель '!J$8:J$905,'Табель '!$B$8:$B$905,A59,'Табель '!$A$8:$A$905,$C$6,'Табель '!$A$8:$A$905,$D$6),"")</f>
        <v/>
      </c>
      <c r="I59" s="108" t="str">
        <f>IF(A59&lt;&gt;"",SUMIFS('Табель '!K$8:K$905,'Табель '!$B$8:$B$905,A59,'Табель '!$A$8:$A$905,$C$6,'Табель '!$A$8:$A$905,$D$6),"")</f>
        <v/>
      </c>
      <c r="J59" s="109" t="str">
        <f>IF(A59&lt;&gt;"",SUMIFS('Табель '!L$8:L$905,'Табель '!$B$8:$B$905,A59,'Табель '!$A$8:$A$905,$C$6,'Табель '!$A$8:$A$905,$D$6),"")</f>
        <v/>
      </c>
      <c r="K59" s="109" t="str">
        <f>IF(A59&lt;&gt;"",SUMIFS('Табель '!M$8:M$905,'Табель '!$B$8:$B$905,A59,'Табель '!$A$8:$A$905,$C$6,'Табель '!$A$8:$A$905,$D$6),"")</f>
        <v/>
      </c>
      <c r="L59" s="110" t="str">
        <f>IF(A59&lt;&gt;"",ROUND(IF(ISBLANK(A59)= FALSE,SUMIFS(УчетОтгулов!$G$4:$G$9051,УчетОтгулов!$A$4:$A$9051,A59,УчетОтгулов!$F$4:$F$9051,$L$9),""),6),"")</f>
        <v/>
      </c>
      <c r="M59" s="110" t="str">
        <f>IF(A59&lt;&gt;"",ROUND(IF(A59&lt;&gt;"",SUMIFS(УчетОтгулов!$G$4:$G$9051,УчетОтгулов!$A$4:$A$9051,A59,УчетОтгулов!$F$4:$F$9051,"*Д*"),""),6),"")</f>
        <v/>
      </c>
      <c r="N59" s="108" t="str">
        <f t="shared" si="6"/>
        <v/>
      </c>
      <c r="O59" s="110" t="str">
        <f t="shared" si="7"/>
        <v/>
      </c>
      <c r="P59">
        <f>SUM(Таблица2[[#This Row],[Явка, дней]:[ОТО, дней]])</f>
        <v>0</v>
      </c>
    </row>
    <row r="60" spans="1:16" x14ac:dyDescent="0.3">
      <c r="A60" s="107" t="str">
        <f>IF(TEMP!A51="","",TEMP!A51)</f>
        <v/>
      </c>
      <c r="B60" s="108" t="str">
        <f>IF(A60&lt;&gt;"",SUMIFS('Табель '!$D$8:$D$905,'Табель '!$B$8:$B$905,A60,'Табель '!$A$8:$A$905,$C$6,'Табель '!$A$8:$A$905,$D$6),"")</f>
        <v/>
      </c>
      <c r="C60" s="109" t="str">
        <f>IF(A60&lt;&gt;"",SUMIFS('Табель '!E$8:E$905,'Табель '!$B$8:$B$905,A60,'Табель '!$A$8:$A$905,$C$6,'Табель '!$A$8:$A$905,$D$6),"")</f>
        <v/>
      </c>
      <c r="D60" s="108" t="str">
        <f>IF(A60&lt;&gt;"",SUMIFS('Табель '!F$8:F$905,'Табель '!$B$8:$B$905,A60,'Табель '!$A$8:$A$905,$C$6,'Табель '!$A$8:$A$905,$D$6),"")</f>
        <v/>
      </c>
      <c r="E60" s="108" t="str">
        <f>IF(A60&lt;&gt;"",SUMIFS('Табель '!G$8:G$905,'Табель '!$B$8:$B$905,A60,'Табель '!$A$8:$A$905,$C$6,'Табель '!$A$8:$A$905,$D$6),"")</f>
        <v/>
      </c>
      <c r="F60" s="108" t="str">
        <f>IF(A60&lt;&gt;"",SUMIFS('Табель '!H$8:H$905,'Табель '!$B$8:$B$905,A60,'Табель '!$A$8:$A$905,$C$6,'Табель '!$A$8:$A$905,$D$6),"")</f>
        <v/>
      </c>
      <c r="G60" s="108" t="str">
        <f>IF(A60&lt;&gt;"",SUMIFS('Табель '!I$8:I$905,'Табель '!$B$8:$B$905,A60,'Табель '!$A$8:$A$905,$C$6,'Табель '!$A$8:$A$905,$D$6),"")</f>
        <v/>
      </c>
      <c r="H60" s="108" t="str">
        <f>IF(A60&lt;&gt;"",SUMIFS('Табель '!J$8:J$905,'Табель '!$B$8:$B$905,A60,'Табель '!$A$8:$A$905,$C$6,'Табель '!$A$8:$A$905,$D$6),"")</f>
        <v/>
      </c>
      <c r="I60" s="108" t="str">
        <f>IF(A60&lt;&gt;"",SUMIFS('Табель '!K$8:K$905,'Табель '!$B$8:$B$905,A60,'Табель '!$A$8:$A$905,$C$6,'Табель '!$A$8:$A$905,$D$6),"")</f>
        <v/>
      </c>
      <c r="J60" s="109" t="str">
        <f>IF(A60&lt;&gt;"",SUMIFS('Табель '!L$8:L$905,'Табель '!$B$8:$B$905,A60,'Табель '!$A$8:$A$905,$C$6,'Табель '!$A$8:$A$905,$D$6),"")</f>
        <v/>
      </c>
      <c r="K60" s="109" t="str">
        <f>IF(A60&lt;&gt;"",SUMIFS('Табель '!M$8:M$905,'Табель '!$B$8:$B$905,A60,'Табель '!$A$8:$A$905,$C$6,'Табель '!$A$8:$A$905,$D$6),"")</f>
        <v/>
      </c>
      <c r="L60" s="110" t="str">
        <f>IF(A60&lt;&gt;"",ROUND(IF(ISBLANK(A60)= FALSE,SUMIFS(УчетОтгулов!$G$4:$G$9051,УчетОтгулов!$A$4:$A$9051,A60,УчетОтгулов!$F$4:$F$9051,$L$9),""),6),"")</f>
        <v/>
      </c>
      <c r="M60" s="110" t="str">
        <f>IF(A60&lt;&gt;"",ROUND(IF(A60&lt;&gt;"",SUMIFS(УчетОтгулов!$G$4:$G$9051,УчетОтгулов!$A$4:$A$9051,A60,УчетОтгулов!$F$4:$F$9051,"*Д*"),""),6),"")</f>
        <v/>
      </c>
      <c r="N60" s="108" t="str">
        <f t="shared" si="6"/>
        <v/>
      </c>
      <c r="O60" s="110" t="str">
        <f t="shared" si="7"/>
        <v/>
      </c>
      <c r="P60">
        <f>SUM(Таблица2[[#This Row],[Явка, дней]:[ОТО, дней]])</f>
        <v>0</v>
      </c>
    </row>
    <row r="61" spans="1:16" x14ac:dyDescent="0.3">
      <c r="A61" s="107" t="str">
        <f>IF(TEMP!A52="","",TEMP!A52)</f>
        <v/>
      </c>
      <c r="B61" s="108" t="str">
        <f>IF(A61&lt;&gt;"",SUMIFS('Табель '!$D$8:$D$905,'Табель '!$B$8:$B$905,A61,'Табель '!$A$8:$A$905,$C$6,'Табель '!$A$8:$A$905,$D$6),"")</f>
        <v/>
      </c>
      <c r="C61" s="109" t="str">
        <f>IF(A61&lt;&gt;"",SUMIFS('Табель '!E$8:E$905,'Табель '!$B$8:$B$905,A61,'Табель '!$A$8:$A$905,$C$6,'Табель '!$A$8:$A$905,$D$6),"")</f>
        <v/>
      </c>
      <c r="D61" s="108" t="str">
        <f>IF(A61&lt;&gt;"",SUMIFS('Табель '!F$8:F$905,'Табель '!$B$8:$B$905,A61,'Табель '!$A$8:$A$905,$C$6,'Табель '!$A$8:$A$905,$D$6),"")</f>
        <v/>
      </c>
      <c r="E61" s="108" t="str">
        <f>IF(A61&lt;&gt;"",SUMIFS('Табель '!G$8:G$905,'Табель '!$B$8:$B$905,A61,'Табель '!$A$8:$A$905,$C$6,'Табель '!$A$8:$A$905,$D$6),"")</f>
        <v/>
      </c>
      <c r="F61" s="108" t="str">
        <f>IF(A61&lt;&gt;"",SUMIFS('Табель '!H$8:H$905,'Табель '!$B$8:$B$905,A61,'Табель '!$A$8:$A$905,$C$6,'Табель '!$A$8:$A$905,$D$6),"")</f>
        <v/>
      </c>
      <c r="G61" s="108" t="str">
        <f>IF(A61&lt;&gt;"",SUMIFS('Табель '!I$8:I$905,'Табель '!$B$8:$B$905,A61,'Табель '!$A$8:$A$905,$C$6,'Табель '!$A$8:$A$905,$D$6),"")</f>
        <v/>
      </c>
      <c r="H61" s="108" t="str">
        <f>IF(A61&lt;&gt;"",SUMIFS('Табель '!J$8:J$905,'Табель '!$B$8:$B$905,A61,'Табель '!$A$8:$A$905,$C$6,'Табель '!$A$8:$A$905,$D$6),"")</f>
        <v/>
      </c>
      <c r="I61" s="108" t="str">
        <f>IF(A61&lt;&gt;"",SUMIFS('Табель '!K$8:K$905,'Табель '!$B$8:$B$905,A61,'Табель '!$A$8:$A$905,$C$6,'Табель '!$A$8:$A$905,$D$6),"")</f>
        <v/>
      </c>
      <c r="J61" s="109" t="str">
        <f>IF(A61&lt;&gt;"",SUMIFS('Табель '!L$8:L$905,'Табель '!$B$8:$B$905,A61,'Табель '!$A$8:$A$905,$C$6,'Табель '!$A$8:$A$905,$D$6),"")</f>
        <v/>
      </c>
      <c r="K61" s="109" t="str">
        <f>IF(A61&lt;&gt;"",SUMIFS('Табель '!M$8:M$905,'Табель '!$B$8:$B$905,A61,'Табель '!$A$8:$A$905,$C$6,'Табель '!$A$8:$A$905,$D$6),"")</f>
        <v/>
      </c>
      <c r="L61" s="110" t="str">
        <f>IF(A61&lt;&gt;"",ROUND(IF(ISBLANK(A61)= FALSE,SUMIFS(УчетОтгулов!$G$4:$G$9051,УчетОтгулов!$A$4:$A$9051,A61,УчетОтгулов!$F$4:$F$9051,$L$9),""),6),"")</f>
        <v/>
      </c>
      <c r="M61" s="110" t="str">
        <f>IF(A61&lt;&gt;"",ROUND(IF(A61&lt;&gt;"",SUMIFS(УчетОтгулов!$G$4:$G$9051,УчетОтгулов!$A$4:$A$9051,A61,УчетОтгулов!$F$4:$F$9051,"*Д*"),""),6),"")</f>
        <v/>
      </c>
      <c r="N61" s="108" t="str">
        <f t="shared" si="6"/>
        <v/>
      </c>
      <c r="O61" s="110" t="str">
        <f t="shared" si="7"/>
        <v/>
      </c>
      <c r="P61">
        <f>SUM(Таблица2[[#This Row],[Явка, дней]:[ОТО, дней]])</f>
        <v>0</v>
      </c>
    </row>
    <row r="62" spans="1:16" x14ac:dyDescent="0.3">
      <c r="A62" s="107" t="str">
        <f>IF(TEMP!A53="","",TEMP!A53)</f>
        <v/>
      </c>
      <c r="B62" s="108" t="str">
        <f>IF(A62&lt;&gt;"",SUMIFS('Табель '!$D$8:$D$905,'Табель '!$B$8:$B$905,A62,'Табель '!$A$8:$A$905,$C$6,'Табель '!$A$8:$A$905,$D$6),"")</f>
        <v/>
      </c>
      <c r="C62" s="109" t="str">
        <f>IF(A62&lt;&gt;"",SUMIFS('Табель '!E$8:E$905,'Табель '!$B$8:$B$905,A62,'Табель '!$A$8:$A$905,$C$6,'Табель '!$A$8:$A$905,$D$6),"")</f>
        <v/>
      </c>
      <c r="D62" s="108" t="str">
        <f>IF(A62&lt;&gt;"",SUMIFS('Табель '!F$8:F$905,'Табель '!$B$8:$B$905,A62,'Табель '!$A$8:$A$905,$C$6,'Табель '!$A$8:$A$905,$D$6),"")</f>
        <v/>
      </c>
      <c r="E62" s="108" t="str">
        <f>IF(A62&lt;&gt;"",SUMIFS('Табель '!G$8:G$905,'Табель '!$B$8:$B$905,A62,'Табель '!$A$8:$A$905,$C$6,'Табель '!$A$8:$A$905,$D$6),"")</f>
        <v/>
      </c>
      <c r="F62" s="108" t="str">
        <f>IF(A62&lt;&gt;"",SUMIFS('Табель '!H$8:H$905,'Табель '!$B$8:$B$905,A62,'Табель '!$A$8:$A$905,$C$6,'Табель '!$A$8:$A$905,$D$6),"")</f>
        <v/>
      </c>
      <c r="G62" s="108" t="str">
        <f>IF(A62&lt;&gt;"",SUMIFS('Табель '!I$8:I$905,'Табель '!$B$8:$B$905,A62,'Табель '!$A$8:$A$905,$C$6,'Табель '!$A$8:$A$905,$D$6),"")</f>
        <v/>
      </c>
      <c r="H62" s="108" t="str">
        <f>IF(A62&lt;&gt;"",SUMIFS('Табель '!J$8:J$905,'Табель '!$B$8:$B$905,A62,'Табель '!$A$8:$A$905,$C$6,'Табель '!$A$8:$A$905,$D$6),"")</f>
        <v/>
      </c>
      <c r="I62" s="108" t="str">
        <f>IF(A62&lt;&gt;"",SUMIFS('Табель '!K$8:K$905,'Табель '!$B$8:$B$905,A62,'Табель '!$A$8:$A$905,$C$6,'Табель '!$A$8:$A$905,$D$6),"")</f>
        <v/>
      </c>
      <c r="J62" s="109" t="str">
        <f>IF(A62&lt;&gt;"",SUMIFS('Табель '!L$8:L$905,'Табель '!$B$8:$B$905,A62,'Табель '!$A$8:$A$905,$C$6,'Табель '!$A$8:$A$905,$D$6),"")</f>
        <v/>
      </c>
      <c r="K62" s="109" t="str">
        <f>IF(A62&lt;&gt;"",SUMIFS('Табель '!M$8:M$905,'Табель '!$B$8:$B$905,A62,'Табель '!$A$8:$A$905,$C$6,'Табель '!$A$8:$A$905,$D$6),"")</f>
        <v/>
      </c>
      <c r="L62" s="110" t="str">
        <f>IF(A62&lt;&gt;"",ROUND(IF(ISBLANK(A62)= FALSE,SUMIFS(УчетОтгулов!$G$4:$G$9051,УчетОтгулов!$A$4:$A$9051,A62,УчетОтгулов!$F$4:$F$9051,$L$9),""),6),"")</f>
        <v/>
      </c>
      <c r="M62" s="110" t="str">
        <f>IF(A62&lt;&gt;"",ROUND(IF(A62&lt;&gt;"",SUMIFS(УчетОтгулов!$G$4:$G$9051,УчетОтгулов!$A$4:$A$9051,A62,УчетОтгулов!$F$4:$F$9051,"*Д*"),""),6),"")</f>
        <v/>
      </c>
      <c r="N62" s="108" t="str">
        <f t="shared" si="6"/>
        <v/>
      </c>
      <c r="O62" s="110" t="str">
        <f t="shared" si="7"/>
        <v/>
      </c>
      <c r="P62">
        <f>SUM(Таблица2[[#This Row],[Явка, дней]:[ОТО, дней]])</f>
        <v>0</v>
      </c>
    </row>
    <row r="63" spans="1:16" x14ac:dyDescent="0.3">
      <c r="A63" s="107" t="str">
        <f>IF(TEMP!A54="","",TEMP!A54)</f>
        <v/>
      </c>
      <c r="B63" s="108" t="str">
        <f>IF(A63&lt;&gt;"",SUMIFS('Табель '!$D$8:$D$905,'Табель '!$B$8:$B$905,A63,'Табель '!$A$8:$A$905,$C$6,'Табель '!$A$8:$A$905,$D$6),"")</f>
        <v/>
      </c>
      <c r="C63" s="109" t="str">
        <f>IF(A63&lt;&gt;"",SUMIFS('Табель '!E$8:E$905,'Табель '!$B$8:$B$905,A63,'Табель '!$A$8:$A$905,$C$6,'Табель '!$A$8:$A$905,$D$6),"")</f>
        <v/>
      </c>
      <c r="D63" s="108" t="str">
        <f>IF(A63&lt;&gt;"",SUMIFS('Табель '!F$8:F$905,'Табель '!$B$8:$B$905,A63,'Табель '!$A$8:$A$905,$C$6,'Табель '!$A$8:$A$905,$D$6),"")</f>
        <v/>
      </c>
      <c r="E63" s="108" t="str">
        <f>IF(A63&lt;&gt;"",SUMIFS('Табель '!G$8:G$905,'Табель '!$B$8:$B$905,A63,'Табель '!$A$8:$A$905,$C$6,'Табель '!$A$8:$A$905,$D$6),"")</f>
        <v/>
      </c>
      <c r="F63" s="108" t="str">
        <f>IF(A63&lt;&gt;"",SUMIFS('Табель '!H$8:H$905,'Табель '!$B$8:$B$905,A63,'Табель '!$A$8:$A$905,$C$6,'Табель '!$A$8:$A$905,$D$6),"")</f>
        <v/>
      </c>
      <c r="G63" s="108" t="str">
        <f>IF(A63&lt;&gt;"",SUMIFS('Табель '!I$8:I$905,'Табель '!$B$8:$B$905,A63,'Табель '!$A$8:$A$905,$C$6,'Табель '!$A$8:$A$905,$D$6),"")</f>
        <v/>
      </c>
      <c r="H63" s="108" t="str">
        <f>IF(A63&lt;&gt;"",SUMIFS('Табель '!J$8:J$905,'Табель '!$B$8:$B$905,A63,'Табель '!$A$8:$A$905,$C$6,'Табель '!$A$8:$A$905,$D$6),"")</f>
        <v/>
      </c>
      <c r="I63" s="108" t="str">
        <f>IF(A63&lt;&gt;"",SUMIFS('Табель '!K$8:K$905,'Табель '!$B$8:$B$905,A63,'Табель '!$A$8:$A$905,$C$6,'Табель '!$A$8:$A$905,$D$6),"")</f>
        <v/>
      </c>
      <c r="J63" s="109" t="str">
        <f>IF(A63&lt;&gt;"",SUMIFS('Табель '!L$8:L$905,'Табель '!$B$8:$B$905,A63,'Табель '!$A$8:$A$905,$C$6,'Табель '!$A$8:$A$905,$D$6),"")</f>
        <v/>
      </c>
      <c r="K63" s="109" t="str">
        <f>IF(A63&lt;&gt;"",SUMIFS('Табель '!M$8:M$905,'Табель '!$B$8:$B$905,A63,'Табель '!$A$8:$A$905,$C$6,'Табель '!$A$8:$A$905,$D$6),"")</f>
        <v/>
      </c>
      <c r="L63" s="110" t="str">
        <f>IF(A63&lt;&gt;"",ROUND(IF(ISBLANK(A63)= FALSE,SUMIFS(УчетОтгулов!$G$4:$G$9051,УчетОтгулов!$A$4:$A$9051,A63,УчетОтгулов!$F$4:$F$9051,$L$9),""),6),"")</f>
        <v/>
      </c>
      <c r="M63" s="110" t="str">
        <f>IF(A63&lt;&gt;"",ROUND(IF(A63&lt;&gt;"",SUMIFS(УчетОтгулов!$G$4:$G$9051,УчетОтгулов!$A$4:$A$9051,A63,УчетОтгулов!$F$4:$F$9051,"*Д*"),""),6),"")</f>
        <v/>
      </c>
      <c r="N63" s="108" t="str">
        <f t="shared" si="6"/>
        <v/>
      </c>
      <c r="O63" s="110" t="str">
        <f t="shared" si="7"/>
        <v/>
      </c>
      <c r="P63">
        <f>SUM(Таблица2[[#This Row],[Явка, дней]:[ОТО, дней]])</f>
        <v>0</v>
      </c>
    </row>
    <row r="64" spans="1:16" x14ac:dyDescent="0.3">
      <c r="A64" s="107" t="str">
        <f>IF(TEMP!A55="","",TEMP!A55)</f>
        <v/>
      </c>
      <c r="B64" s="108" t="str">
        <f>IF(A64&lt;&gt;"",SUMIFS('Табель '!$D$8:$D$905,'Табель '!$B$8:$B$905,A64,'Табель '!$A$8:$A$905,$C$6,'Табель '!$A$8:$A$905,$D$6),"")</f>
        <v/>
      </c>
      <c r="C64" s="109" t="str">
        <f>IF(A64&lt;&gt;"",SUMIFS('Табель '!E$8:E$905,'Табель '!$B$8:$B$905,A64,'Табель '!$A$8:$A$905,$C$6,'Табель '!$A$8:$A$905,$D$6),"")</f>
        <v/>
      </c>
      <c r="D64" s="108" t="str">
        <f>IF(A64&lt;&gt;"",SUMIFS('Табель '!F$8:F$905,'Табель '!$B$8:$B$905,A64,'Табель '!$A$8:$A$905,$C$6,'Табель '!$A$8:$A$905,$D$6),"")</f>
        <v/>
      </c>
      <c r="E64" s="108" t="str">
        <f>IF(A64&lt;&gt;"",SUMIFS('Табель '!G$8:G$905,'Табель '!$B$8:$B$905,A64,'Табель '!$A$8:$A$905,$C$6,'Табель '!$A$8:$A$905,$D$6),"")</f>
        <v/>
      </c>
      <c r="F64" s="108" t="str">
        <f>IF(A64&lt;&gt;"",SUMIFS('Табель '!H$8:H$905,'Табель '!$B$8:$B$905,A64,'Табель '!$A$8:$A$905,$C$6,'Табель '!$A$8:$A$905,$D$6),"")</f>
        <v/>
      </c>
      <c r="G64" s="108" t="str">
        <f>IF(A64&lt;&gt;"",SUMIFS('Табель '!I$8:I$905,'Табель '!$B$8:$B$905,A64,'Табель '!$A$8:$A$905,$C$6,'Табель '!$A$8:$A$905,$D$6),"")</f>
        <v/>
      </c>
      <c r="H64" s="108" t="str">
        <f>IF(A64&lt;&gt;"",SUMIFS('Табель '!J$8:J$905,'Табель '!$B$8:$B$905,A64,'Табель '!$A$8:$A$905,$C$6,'Табель '!$A$8:$A$905,$D$6),"")</f>
        <v/>
      </c>
      <c r="I64" s="108" t="str">
        <f>IF(A64&lt;&gt;"",SUMIFS('Табель '!K$8:K$905,'Табель '!$B$8:$B$905,A64,'Табель '!$A$8:$A$905,$C$6,'Табель '!$A$8:$A$905,$D$6),"")</f>
        <v/>
      </c>
      <c r="J64" s="109" t="str">
        <f>IF(A64&lt;&gt;"",SUMIFS('Табель '!L$8:L$905,'Табель '!$B$8:$B$905,A64,'Табель '!$A$8:$A$905,$C$6,'Табель '!$A$8:$A$905,$D$6),"")</f>
        <v/>
      </c>
      <c r="K64" s="109" t="str">
        <f>IF(A64&lt;&gt;"",SUMIFS('Табель '!M$8:M$905,'Табель '!$B$8:$B$905,A64,'Табель '!$A$8:$A$905,$C$6,'Табель '!$A$8:$A$905,$D$6),"")</f>
        <v/>
      </c>
      <c r="L64" s="110" t="str">
        <f>IF(A64&lt;&gt;"",ROUND(IF(ISBLANK(A64)= FALSE,SUMIFS(УчетОтгулов!$G$4:$G$9051,УчетОтгулов!$A$4:$A$9051,A64,УчетОтгулов!$F$4:$F$9051,$L$9),""),6),"")</f>
        <v/>
      </c>
      <c r="M64" s="110" t="str">
        <f>IF(A64&lt;&gt;"",ROUND(IF(A64&lt;&gt;"",SUMIFS(УчетОтгулов!$G$4:$G$9051,УчетОтгулов!$A$4:$A$9051,A64,УчетОтгулов!$F$4:$F$9051,"*Д*"),""),6),"")</f>
        <v/>
      </c>
      <c r="N64" s="108" t="str">
        <f t="shared" si="6"/>
        <v/>
      </c>
      <c r="O64" s="110" t="str">
        <f t="shared" si="7"/>
        <v/>
      </c>
      <c r="P64">
        <f>SUM(Таблица2[[#This Row],[Явка, дней]:[ОТО, дней]])</f>
        <v>0</v>
      </c>
    </row>
    <row r="65" spans="1:16" x14ac:dyDescent="0.3">
      <c r="A65" s="107" t="str">
        <f>IF(TEMP!A56="","",TEMP!A56)</f>
        <v/>
      </c>
      <c r="B65" s="108" t="str">
        <f>IF(A65&lt;&gt;"",SUMIFS('Табель '!$D$8:$D$905,'Табель '!$B$8:$B$905,A65,'Табель '!$A$8:$A$905,$C$6,'Табель '!$A$8:$A$905,$D$6),"")</f>
        <v/>
      </c>
      <c r="C65" s="109" t="str">
        <f>IF(A65&lt;&gt;"",SUMIFS('Табель '!E$8:E$905,'Табель '!$B$8:$B$905,A65,'Табель '!$A$8:$A$905,$C$6,'Табель '!$A$8:$A$905,$D$6),"")</f>
        <v/>
      </c>
      <c r="D65" s="108" t="str">
        <f>IF(A65&lt;&gt;"",SUMIFS('Табель '!F$8:F$905,'Табель '!$B$8:$B$905,A65,'Табель '!$A$8:$A$905,$C$6,'Табель '!$A$8:$A$905,$D$6),"")</f>
        <v/>
      </c>
      <c r="E65" s="108" t="str">
        <f>IF(A65&lt;&gt;"",SUMIFS('Табель '!G$8:G$905,'Табель '!$B$8:$B$905,A65,'Табель '!$A$8:$A$905,$C$6,'Табель '!$A$8:$A$905,$D$6),"")</f>
        <v/>
      </c>
      <c r="F65" s="108" t="str">
        <f>IF(A65&lt;&gt;"",SUMIFS('Табель '!H$8:H$905,'Табель '!$B$8:$B$905,A65,'Табель '!$A$8:$A$905,$C$6,'Табель '!$A$8:$A$905,$D$6),"")</f>
        <v/>
      </c>
      <c r="G65" s="108" t="str">
        <f>IF(A65&lt;&gt;"",SUMIFS('Табель '!I$8:I$905,'Табель '!$B$8:$B$905,A65,'Табель '!$A$8:$A$905,$C$6,'Табель '!$A$8:$A$905,$D$6),"")</f>
        <v/>
      </c>
      <c r="H65" s="108" t="str">
        <f>IF(A65&lt;&gt;"",SUMIFS('Табель '!J$8:J$905,'Табель '!$B$8:$B$905,A65,'Табель '!$A$8:$A$905,$C$6,'Табель '!$A$8:$A$905,$D$6),"")</f>
        <v/>
      </c>
      <c r="I65" s="108" t="str">
        <f>IF(A65&lt;&gt;"",SUMIFS('Табель '!K$8:K$905,'Табель '!$B$8:$B$905,A65,'Табель '!$A$8:$A$905,$C$6,'Табель '!$A$8:$A$905,$D$6),"")</f>
        <v/>
      </c>
      <c r="J65" s="109" t="str">
        <f>IF(A65&lt;&gt;"",SUMIFS('Табель '!L$8:L$905,'Табель '!$B$8:$B$905,A65,'Табель '!$A$8:$A$905,$C$6,'Табель '!$A$8:$A$905,$D$6),"")</f>
        <v/>
      </c>
      <c r="K65" s="109" t="str">
        <f>IF(A65&lt;&gt;"",SUMIFS('Табель '!M$8:M$905,'Табель '!$B$8:$B$905,A65,'Табель '!$A$8:$A$905,$C$6,'Табель '!$A$8:$A$905,$D$6),"")</f>
        <v/>
      </c>
      <c r="L65" s="110" t="str">
        <f>IF(A65&lt;&gt;"",ROUND(IF(ISBLANK(A65)= FALSE,SUMIFS(УчетОтгулов!$G$4:$G$9051,УчетОтгулов!$A$4:$A$9051,A65,УчетОтгулов!$F$4:$F$9051,$L$9),""),6),"")</f>
        <v/>
      </c>
      <c r="M65" s="110" t="str">
        <f>IF(A65&lt;&gt;"",ROUND(IF(A65&lt;&gt;"",SUMIFS(УчетОтгулов!$G$4:$G$9051,УчетОтгулов!$A$4:$A$9051,A65,УчетОтгулов!$F$4:$F$9051,"*Д*"),""),6),"")</f>
        <v/>
      </c>
      <c r="N65" s="108" t="str">
        <f t="shared" si="6"/>
        <v/>
      </c>
      <c r="O65" s="110" t="str">
        <f t="shared" si="7"/>
        <v/>
      </c>
      <c r="P65">
        <f>SUM(Таблица2[[#This Row],[Явка, дней]:[ОТО, дней]])</f>
        <v>0</v>
      </c>
    </row>
    <row r="66" spans="1:16" x14ac:dyDescent="0.3">
      <c r="A66" s="107" t="str">
        <f>IF(TEMP!A57="","",TEMP!A57)</f>
        <v/>
      </c>
      <c r="B66" s="108" t="str">
        <f>IF(A66&lt;&gt;"",SUMIFS('Табель '!$D$8:$D$905,'Табель '!$B$8:$B$905,A66,'Табель '!$A$8:$A$905,$C$6,'Табель '!$A$8:$A$905,$D$6),"")</f>
        <v/>
      </c>
      <c r="C66" s="109" t="str">
        <f>IF(A66&lt;&gt;"",SUMIFS('Табель '!E$8:E$905,'Табель '!$B$8:$B$905,A66,'Табель '!$A$8:$A$905,$C$6,'Табель '!$A$8:$A$905,$D$6),"")</f>
        <v/>
      </c>
      <c r="D66" s="108" t="str">
        <f>IF(A66&lt;&gt;"",SUMIFS('Табель '!F$8:F$905,'Табель '!$B$8:$B$905,A66,'Табель '!$A$8:$A$905,$C$6,'Табель '!$A$8:$A$905,$D$6),"")</f>
        <v/>
      </c>
      <c r="E66" s="108" t="str">
        <f>IF(A66&lt;&gt;"",SUMIFS('Табель '!G$8:G$905,'Табель '!$B$8:$B$905,A66,'Табель '!$A$8:$A$905,$C$6,'Табель '!$A$8:$A$905,$D$6),"")</f>
        <v/>
      </c>
      <c r="F66" s="108" t="str">
        <f>IF(A66&lt;&gt;"",SUMIFS('Табель '!H$8:H$905,'Табель '!$B$8:$B$905,A66,'Табель '!$A$8:$A$905,$C$6,'Табель '!$A$8:$A$905,$D$6),"")</f>
        <v/>
      </c>
      <c r="G66" s="108" t="str">
        <f>IF(A66&lt;&gt;"",SUMIFS('Табель '!I$8:I$905,'Табель '!$B$8:$B$905,A66,'Табель '!$A$8:$A$905,$C$6,'Табель '!$A$8:$A$905,$D$6),"")</f>
        <v/>
      </c>
      <c r="H66" s="108" t="str">
        <f>IF(A66&lt;&gt;"",SUMIFS('Табель '!J$8:J$905,'Табель '!$B$8:$B$905,A66,'Табель '!$A$8:$A$905,$C$6,'Табель '!$A$8:$A$905,$D$6),"")</f>
        <v/>
      </c>
      <c r="I66" s="108" t="str">
        <f>IF(A66&lt;&gt;"",SUMIFS('Табель '!K$8:K$905,'Табель '!$B$8:$B$905,A66,'Табель '!$A$8:$A$905,$C$6,'Табель '!$A$8:$A$905,$D$6),"")</f>
        <v/>
      </c>
      <c r="J66" s="109" t="str">
        <f>IF(A66&lt;&gt;"",SUMIFS('Табель '!L$8:L$905,'Табель '!$B$8:$B$905,A66,'Табель '!$A$8:$A$905,$C$6,'Табель '!$A$8:$A$905,$D$6),"")</f>
        <v/>
      </c>
      <c r="K66" s="109" t="str">
        <f>IF(A66&lt;&gt;"",SUMIFS('Табель '!M$8:M$905,'Табель '!$B$8:$B$905,A66,'Табель '!$A$8:$A$905,$C$6,'Табель '!$A$8:$A$905,$D$6),"")</f>
        <v/>
      </c>
      <c r="L66" s="110" t="str">
        <f>IF(A66&lt;&gt;"",ROUND(IF(ISBLANK(A66)= FALSE,SUMIFS(УчетОтгулов!$G$4:$G$9051,УчетОтгулов!$A$4:$A$9051,A66,УчетОтгулов!$F$4:$F$9051,$L$9),""),6),"")</f>
        <v/>
      </c>
      <c r="M66" s="110" t="str">
        <f>IF(A66&lt;&gt;"",ROUND(IF(A66&lt;&gt;"",SUMIFS(УчетОтгулов!$G$4:$G$9051,УчетОтгулов!$A$4:$A$9051,A66,УчетОтгулов!$F$4:$F$9051,"*Д*"),""),6),"")</f>
        <v/>
      </c>
      <c r="N66" s="108" t="str">
        <f t="shared" si="6"/>
        <v/>
      </c>
      <c r="O66" s="110" t="str">
        <f t="shared" si="7"/>
        <v/>
      </c>
      <c r="P66">
        <f>SUM(Таблица2[[#This Row],[Явка, дней]:[ОТО, дней]])</f>
        <v>0</v>
      </c>
    </row>
    <row r="67" spans="1:16" x14ac:dyDescent="0.3">
      <c r="A67" s="107" t="str">
        <f>IF(TEMP!A58="","",TEMP!A58)</f>
        <v/>
      </c>
      <c r="B67" s="108" t="str">
        <f>IF(A67&lt;&gt;"",SUMIFS('Табель '!$D$8:$D$905,'Табель '!$B$8:$B$905,A67,'Табель '!$A$8:$A$905,$C$6,'Табель '!$A$8:$A$905,$D$6),"")</f>
        <v/>
      </c>
      <c r="C67" s="109" t="str">
        <f>IF(A67&lt;&gt;"",SUMIFS('Табель '!E$8:E$905,'Табель '!$B$8:$B$905,A67,'Табель '!$A$8:$A$905,$C$6,'Табель '!$A$8:$A$905,$D$6),"")</f>
        <v/>
      </c>
      <c r="D67" s="108" t="str">
        <f>IF(A67&lt;&gt;"",SUMIFS('Табель '!F$8:F$905,'Табель '!$B$8:$B$905,A67,'Табель '!$A$8:$A$905,$C$6,'Табель '!$A$8:$A$905,$D$6),"")</f>
        <v/>
      </c>
      <c r="E67" s="108" t="str">
        <f>IF(A67&lt;&gt;"",SUMIFS('Табель '!G$8:G$905,'Табель '!$B$8:$B$905,A67,'Табель '!$A$8:$A$905,$C$6,'Табель '!$A$8:$A$905,$D$6),"")</f>
        <v/>
      </c>
      <c r="F67" s="108" t="str">
        <f>IF(A67&lt;&gt;"",SUMIFS('Табель '!H$8:H$905,'Табель '!$B$8:$B$905,A67,'Табель '!$A$8:$A$905,$C$6,'Табель '!$A$8:$A$905,$D$6),"")</f>
        <v/>
      </c>
      <c r="G67" s="108" t="str">
        <f>IF(A67&lt;&gt;"",SUMIFS('Табель '!I$8:I$905,'Табель '!$B$8:$B$905,A67,'Табель '!$A$8:$A$905,$C$6,'Табель '!$A$8:$A$905,$D$6),"")</f>
        <v/>
      </c>
      <c r="H67" s="108" t="str">
        <f>IF(A67&lt;&gt;"",SUMIFS('Табель '!J$8:J$905,'Табель '!$B$8:$B$905,A67,'Табель '!$A$8:$A$905,$C$6,'Табель '!$A$8:$A$905,$D$6),"")</f>
        <v/>
      </c>
      <c r="I67" s="108" t="str">
        <f>IF(A67&lt;&gt;"",SUMIFS('Табель '!K$8:K$905,'Табель '!$B$8:$B$905,A67,'Табель '!$A$8:$A$905,$C$6,'Табель '!$A$8:$A$905,$D$6),"")</f>
        <v/>
      </c>
      <c r="J67" s="109" t="str">
        <f>IF(A67&lt;&gt;"",SUMIFS('Табель '!L$8:L$905,'Табель '!$B$8:$B$905,A67,'Табель '!$A$8:$A$905,$C$6,'Табель '!$A$8:$A$905,$D$6),"")</f>
        <v/>
      </c>
      <c r="K67" s="109" t="str">
        <f>IF(A67&lt;&gt;"",SUMIFS('Табель '!M$8:M$905,'Табель '!$B$8:$B$905,A67,'Табель '!$A$8:$A$905,$C$6,'Табель '!$A$8:$A$905,$D$6),"")</f>
        <v/>
      </c>
      <c r="L67" s="110" t="str">
        <f>IF(A67&lt;&gt;"",ROUND(IF(ISBLANK(A67)= FALSE,SUMIFS(УчетОтгулов!$G$4:$G$9051,УчетОтгулов!$A$4:$A$9051,A67,УчетОтгулов!$F$4:$F$9051,$L$9),""),6),"")</f>
        <v/>
      </c>
      <c r="M67" s="110" t="str">
        <f>IF(A67&lt;&gt;"",ROUND(IF(A67&lt;&gt;"",SUMIFS(УчетОтгулов!$G$4:$G$9051,УчетОтгулов!$A$4:$A$9051,A67,УчетОтгулов!$F$4:$F$9051,"*Д*"),""),6),"")</f>
        <v/>
      </c>
      <c r="N67" s="108" t="str">
        <f t="shared" si="6"/>
        <v/>
      </c>
      <c r="O67" s="110" t="str">
        <f t="shared" si="7"/>
        <v/>
      </c>
      <c r="P67">
        <f>SUM(Таблица2[[#This Row],[Явка, дней]:[ОТО, дней]])</f>
        <v>0</v>
      </c>
    </row>
    <row r="68" spans="1:16" x14ac:dyDescent="0.3">
      <c r="A68" s="107" t="str">
        <f>IF(TEMP!A59="","",TEMP!A59)</f>
        <v/>
      </c>
      <c r="B68" s="108" t="str">
        <f>IF(A68&lt;&gt;"",SUMIFS('Табель '!$D$8:$D$905,'Табель '!$B$8:$B$905,A68,'Табель '!$A$8:$A$905,$C$6,'Табель '!$A$8:$A$905,$D$6),"")</f>
        <v/>
      </c>
      <c r="C68" s="109" t="str">
        <f>IF(A68&lt;&gt;"",SUMIFS('Табель '!E$8:E$905,'Табель '!$B$8:$B$905,A68,'Табель '!$A$8:$A$905,$C$6,'Табель '!$A$8:$A$905,$D$6),"")</f>
        <v/>
      </c>
      <c r="D68" s="108" t="str">
        <f>IF(A68&lt;&gt;"",SUMIFS('Табель '!F$8:F$905,'Табель '!$B$8:$B$905,A68,'Табель '!$A$8:$A$905,$C$6,'Табель '!$A$8:$A$905,$D$6),"")</f>
        <v/>
      </c>
      <c r="E68" s="108" t="str">
        <f>IF(A68&lt;&gt;"",SUMIFS('Табель '!G$8:G$905,'Табель '!$B$8:$B$905,A68,'Табель '!$A$8:$A$905,$C$6,'Табель '!$A$8:$A$905,$D$6),"")</f>
        <v/>
      </c>
      <c r="F68" s="108" t="str">
        <f>IF(A68&lt;&gt;"",SUMIFS('Табель '!H$8:H$905,'Табель '!$B$8:$B$905,A68,'Табель '!$A$8:$A$905,$C$6,'Табель '!$A$8:$A$905,$D$6),"")</f>
        <v/>
      </c>
      <c r="G68" s="108" t="str">
        <f>IF(A68&lt;&gt;"",SUMIFS('Табель '!I$8:I$905,'Табель '!$B$8:$B$905,A68,'Табель '!$A$8:$A$905,$C$6,'Табель '!$A$8:$A$905,$D$6),"")</f>
        <v/>
      </c>
      <c r="H68" s="108" t="str">
        <f>IF(A68&lt;&gt;"",SUMIFS('Табель '!J$8:J$905,'Табель '!$B$8:$B$905,A68,'Табель '!$A$8:$A$905,$C$6,'Табель '!$A$8:$A$905,$D$6),"")</f>
        <v/>
      </c>
      <c r="I68" s="108" t="str">
        <f>IF(A68&lt;&gt;"",SUMIFS('Табель '!K$8:K$905,'Табель '!$B$8:$B$905,A68,'Табель '!$A$8:$A$905,$C$6,'Табель '!$A$8:$A$905,$D$6),"")</f>
        <v/>
      </c>
      <c r="J68" s="109" t="str">
        <f>IF(A68&lt;&gt;"",SUMIFS('Табель '!L$8:L$905,'Табель '!$B$8:$B$905,A68,'Табель '!$A$8:$A$905,$C$6,'Табель '!$A$8:$A$905,$D$6),"")</f>
        <v/>
      </c>
      <c r="K68" s="109" t="str">
        <f>IF(A68&lt;&gt;"",SUMIFS('Табель '!M$8:M$905,'Табель '!$B$8:$B$905,A68,'Табель '!$A$8:$A$905,$C$6,'Табель '!$A$8:$A$905,$D$6),"")</f>
        <v/>
      </c>
      <c r="L68" s="110" t="str">
        <f>IF(A68&lt;&gt;"",ROUND(IF(ISBLANK(A68)= FALSE,SUMIFS(УчетОтгулов!$G$4:$G$9051,УчетОтгулов!$A$4:$A$9051,A68,УчетОтгулов!$F$4:$F$9051,$L$9),""),6),"")</f>
        <v/>
      </c>
      <c r="M68" s="110" t="str">
        <f>IF(A68&lt;&gt;"",ROUND(IF(A68&lt;&gt;"",SUMIFS(УчетОтгулов!$G$4:$G$9051,УчетОтгулов!$A$4:$A$9051,A68,УчетОтгулов!$F$4:$F$9051,"*Д*"),""),6),"")</f>
        <v/>
      </c>
      <c r="N68" s="108" t="str">
        <f t="shared" si="6"/>
        <v/>
      </c>
      <c r="O68" s="110" t="str">
        <f t="shared" si="7"/>
        <v/>
      </c>
      <c r="P68">
        <f>SUM(Таблица2[[#This Row],[Явка, дней]:[ОТО, дней]])</f>
        <v>0</v>
      </c>
    </row>
    <row r="69" spans="1:16" x14ac:dyDescent="0.3">
      <c r="A69" s="107" t="str">
        <f>IF(TEMP!A60="","",TEMP!A60)</f>
        <v/>
      </c>
      <c r="B69" s="108" t="str">
        <f>IF(A69&lt;&gt;"",SUMIFS('Табель '!$D$8:$D$905,'Табель '!$B$8:$B$905,A69,'Табель '!$A$8:$A$905,$C$6,'Табель '!$A$8:$A$905,$D$6),"")</f>
        <v/>
      </c>
      <c r="C69" s="109" t="str">
        <f>IF(A69&lt;&gt;"",SUMIFS('Табель '!E$8:E$905,'Табель '!$B$8:$B$905,A69,'Табель '!$A$8:$A$905,$C$6,'Табель '!$A$8:$A$905,$D$6),"")</f>
        <v/>
      </c>
      <c r="D69" s="108" t="str">
        <f>IF(A69&lt;&gt;"",SUMIFS('Табель '!F$8:F$905,'Табель '!$B$8:$B$905,A69,'Табель '!$A$8:$A$905,$C$6,'Табель '!$A$8:$A$905,$D$6),"")</f>
        <v/>
      </c>
      <c r="E69" s="108" t="str">
        <f>IF(A69&lt;&gt;"",SUMIFS('Табель '!G$8:G$905,'Табель '!$B$8:$B$905,A69,'Табель '!$A$8:$A$905,$C$6,'Табель '!$A$8:$A$905,$D$6),"")</f>
        <v/>
      </c>
      <c r="F69" s="108" t="str">
        <f>IF(A69&lt;&gt;"",SUMIFS('Табель '!H$8:H$905,'Табель '!$B$8:$B$905,A69,'Табель '!$A$8:$A$905,$C$6,'Табель '!$A$8:$A$905,$D$6),"")</f>
        <v/>
      </c>
      <c r="G69" s="108" t="str">
        <f>IF(A69&lt;&gt;"",SUMIFS('Табель '!I$8:I$905,'Табель '!$B$8:$B$905,A69,'Табель '!$A$8:$A$905,$C$6,'Табель '!$A$8:$A$905,$D$6),"")</f>
        <v/>
      </c>
      <c r="H69" s="108" t="str">
        <f>IF(A69&lt;&gt;"",SUMIFS('Табель '!J$8:J$905,'Табель '!$B$8:$B$905,A69,'Табель '!$A$8:$A$905,$C$6,'Табель '!$A$8:$A$905,$D$6),"")</f>
        <v/>
      </c>
      <c r="I69" s="108" t="str">
        <f>IF(A69&lt;&gt;"",SUMIFS('Табель '!K$8:K$905,'Табель '!$B$8:$B$905,A69,'Табель '!$A$8:$A$905,$C$6,'Табель '!$A$8:$A$905,$D$6),"")</f>
        <v/>
      </c>
      <c r="J69" s="109" t="str">
        <f>IF(A69&lt;&gt;"",SUMIFS('Табель '!L$8:L$905,'Табель '!$B$8:$B$905,A69,'Табель '!$A$8:$A$905,$C$6,'Табель '!$A$8:$A$905,$D$6),"")</f>
        <v/>
      </c>
      <c r="K69" s="109" t="str">
        <f>IF(A69&lt;&gt;"",SUMIFS('Табель '!M$8:M$905,'Табель '!$B$8:$B$905,A69,'Табель '!$A$8:$A$905,$C$6,'Табель '!$A$8:$A$905,$D$6),"")</f>
        <v/>
      </c>
      <c r="L69" s="110" t="str">
        <f>IF(A69&lt;&gt;"",ROUND(IF(ISBLANK(A69)= FALSE,SUMIFS(УчетОтгулов!$G$4:$G$9051,УчетОтгулов!$A$4:$A$9051,A69,УчетОтгулов!$F$4:$F$9051,$L$9),""),6),"")</f>
        <v/>
      </c>
      <c r="M69" s="110" t="str">
        <f>IF(A69&lt;&gt;"",ROUND(IF(A69&lt;&gt;"",SUMIFS(УчетОтгулов!$G$4:$G$9051,УчетОтгулов!$A$4:$A$9051,A69,УчетОтгулов!$F$4:$F$9051,"*Д*"),""),6),"")</f>
        <v/>
      </c>
      <c r="N69" s="108" t="str">
        <f t="shared" si="6"/>
        <v/>
      </c>
      <c r="O69" s="110" t="str">
        <f t="shared" si="7"/>
        <v/>
      </c>
      <c r="P69">
        <f>SUM(Таблица2[[#This Row],[Явка, дней]:[ОТО, дней]])</f>
        <v>0</v>
      </c>
    </row>
    <row r="70" spans="1:16" x14ac:dyDescent="0.3">
      <c r="A70" s="107" t="str">
        <f>IF(TEMP!A61="","",TEMP!A61)</f>
        <v/>
      </c>
      <c r="B70" s="108" t="str">
        <f>IF(A70&lt;&gt;"",SUMIFS('Табель '!$D$8:$D$905,'Табель '!$B$8:$B$905,A70,'Табель '!$A$8:$A$905,$C$6,'Табель '!$A$8:$A$905,$D$6),"")</f>
        <v/>
      </c>
      <c r="C70" s="109" t="str">
        <f>IF(A70&lt;&gt;"",SUMIFS('Табель '!E$8:E$905,'Табель '!$B$8:$B$905,A70,'Табель '!$A$8:$A$905,$C$6,'Табель '!$A$8:$A$905,$D$6),"")</f>
        <v/>
      </c>
      <c r="D70" s="108" t="str">
        <f>IF(A70&lt;&gt;"",SUMIFS('Табель '!F$8:F$905,'Табель '!$B$8:$B$905,A70,'Табель '!$A$8:$A$905,$C$6,'Табель '!$A$8:$A$905,$D$6),"")</f>
        <v/>
      </c>
      <c r="E70" s="108" t="str">
        <f>IF(A70&lt;&gt;"",SUMIFS('Табель '!G$8:G$905,'Табель '!$B$8:$B$905,A70,'Табель '!$A$8:$A$905,$C$6,'Табель '!$A$8:$A$905,$D$6),"")</f>
        <v/>
      </c>
      <c r="F70" s="108" t="str">
        <f>IF(A70&lt;&gt;"",SUMIFS('Табель '!H$8:H$905,'Табель '!$B$8:$B$905,A70,'Табель '!$A$8:$A$905,$C$6,'Табель '!$A$8:$A$905,$D$6),"")</f>
        <v/>
      </c>
      <c r="G70" s="108" t="str">
        <f>IF(A70&lt;&gt;"",SUMIFS('Табель '!I$8:I$905,'Табель '!$B$8:$B$905,A70,'Табель '!$A$8:$A$905,$C$6,'Табель '!$A$8:$A$905,$D$6),"")</f>
        <v/>
      </c>
      <c r="H70" s="108" t="str">
        <f>IF(A70&lt;&gt;"",SUMIFS('Табель '!J$8:J$905,'Табель '!$B$8:$B$905,A70,'Табель '!$A$8:$A$905,$C$6,'Табель '!$A$8:$A$905,$D$6),"")</f>
        <v/>
      </c>
      <c r="I70" s="108" t="str">
        <f>IF(A70&lt;&gt;"",SUMIFS('Табель '!K$8:K$905,'Табель '!$B$8:$B$905,A70,'Табель '!$A$8:$A$905,$C$6,'Табель '!$A$8:$A$905,$D$6),"")</f>
        <v/>
      </c>
      <c r="J70" s="109" t="str">
        <f>IF(A70&lt;&gt;"",SUMIFS('Табель '!L$8:L$905,'Табель '!$B$8:$B$905,A70,'Табель '!$A$8:$A$905,$C$6,'Табель '!$A$8:$A$905,$D$6),"")</f>
        <v/>
      </c>
      <c r="K70" s="109" t="str">
        <f>IF(A70&lt;&gt;"",SUMIFS('Табель '!M$8:M$905,'Табель '!$B$8:$B$905,A70,'Табель '!$A$8:$A$905,$C$6,'Табель '!$A$8:$A$905,$D$6),"")</f>
        <v/>
      </c>
      <c r="L70" s="110" t="str">
        <f>IF(A70&lt;&gt;"",ROUND(IF(ISBLANK(A70)= FALSE,SUMIFS(УчетОтгулов!$G$4:$G$9051,УчетОтгулов!$A$4:$A$9051,A70,УчетОтгулов!$F$4:$F$9051,$L$9),""),6),"")</f>
        <v/>
      </c>
      <c r="M70" s="110" t="str">
        <f>IF(A70&lt;&gt;"",ROUND(IF(A70&lt;&gt;"",SUMIFS(УчетОтгулов!$G$4:$G$9051,УчетОтгулов!$A$4:$A$9051,A70,УчетОтгулов!$F$4:$F$9051,"*Д*"),""),6),"")</f>
        <v/>
      </c>
      <c r="N70" s="108" t="str">
        <f t="shared" si="6"/>
        <v/>
      </c>
      <c r="O70" s="110" t="str">
        <f t="shared" si="7"/>
        <v/>
      </c>
      <c r="P70">
        <f>SUM(Таблица2[[#This Row],[Явка, дней]:[ОТО, дней]])</f>
        <v>0</v>
      </c>
    </row>
    <row r="71" spans="1:16" x14ac:dyDescent="0.3">
      <c r="A71" s="107" t="str">
        <f>IF(TEMP!A62="","",TEMP!A62)</f>
        <v/>
      </c>
      <c r="B71" s="108" t="str">
        <f>IF(A71&lt;&gt;"",SUMIFS('Табель '!$D$8:$D$905,'Табель '!$B$8:$B$905,A71,'Табель '!$A$8:$A$905,$C$6,'Табель '!$A$8:$A$905,$D$6),"")</f>
        <v/>
      </c>
      <c r="C71" s="109" t="str">
        <f>IF(A71&lt;&gt;"",SUMIFS('Табель '!E$8:E$905,'Табель '!$B$8:$B$905,A71,'Табель '!$A$8:$A$905,$C$6,'Табель '!$A$8:$A$905,$D$6),"")</f>
        <v/>
      </c>
      <c r="D71" s="108" t="str">
        <f>IF(A71&lt;&gt;"",SUMIFS('Табель '!F$8:F$905,'Табель '!$B$8:$B$905,A71,'Табель '!$A$8:$A$905,$C$6,'Табель '!$A$8:$A$905,$D$6),"")</f>
        <v/>
      </c>
      <c r="E71" s="108" t="str">
        <f>IF(A71&lt;&gt;"",SUMIFS('Табель '!G$8:G$905,'Табель '!$B$8:$B$905,A71,'Табель '!$A$8:$A$905,$C$6,'Табель '!$A$8:$A$905,$D$6),"")</f>
        <v/>
      </c>
      <c r="F71" s="108" t="str">
        <f>IF(A71&lt;&gt;"",SUMIFS('Табель '!H$8:H$905,'Табель '!$B$8:$B$905,A71,'Табель '!$A$8:$A$905,$C$6,'Табель '!$A$8:$A$905,$D$6),"")</f>
        <v/>
      </c>
      <c r="G71" s="108" t="str">
        <f>IF(A71&lt;&gt;"",SUMIFS('Табель '!I$8:I$905,'Табель '!$B$8:$B$905,A71,'Табель '!$A$8:$A$905,$C$6,'Табель '!$A$8:$A$905,$D$6),"")</f>
        <v/>
      </c>
      <c r="H71" s="108" t="str">
        <f>IF(A71&lt;&gt;"",SUMIFS('Табель '!J$8:J$905,'Табель '!$B$8:$B$905,A71,'Табель '!$A$8:$A$905,$C$6,'Табель '!$A$8:$A$905,$D$6),"")</f>
        <v/>
      </c>
      <c r="I71" s="108" t="str">
        <f>IF(A71&lt;&gt;"",SUMIFS('Табель '!K$8:K$905,'Табель '!$B$8:$B$905,A71,'Табель '!$A$8:$A$905,$C$6,'Табель '!$A$8:$A$905,$D$6),"")</f>
        <v/>
      </c>
      <c r="J71" s="109" t="str">
        <f>IF(A71&lt;&gt;"",SUMIFS('Табель '!L$8:L$905,'Табель '!$B$8:$B$905,A71,'Табель '!$A$8:$A$905,$C$6,'Табель '!$A$8:$A$905,$D$6),"")</f>
        <v/>
      </c>
      <c r="K71" s="109" t="str">
        <f>IF(A71&lt;&gt;"",SUMIFS('Табель '!M$8:M$905,'Табель '!$B$8:$B$905,A71,'Табель '!$A$8:$A$905,$C$6,'Табель '!$A$8:$A$905,$D$6),"")</f>
        <v/>
      </c>
      <c r="L71" s="110" t="str">
        <f>IF(A71&lt;&gt;"",ROUND(IF(ISBLANK(A71)= FALSE,SUMIFS(УчетОтгулов!$G$4:$G$9051,УчетОтгулов!$A$4:$A$9051,A71,УчетОтгулов!$F$4:$F$9051,$L$9),""),6),"")</f>
        <v/>
      </c>
      <c r="M71" s="110" t="str">
        <f>IF(A71&lt;&gt;"",ROUND(IF(A71&lt;&gt;"",SUMIFS(УчетОтгулов!$G$4:$G$9051,УчетОтгулов!$A$4:$A$9051,A71,УчетОтгулов!$F$4:$F$9051,"*Д*"),""),6),"")</f>
        <v/>
      </c>
      <c r="N71" s="108" t="str">
        <f t="shared" si="6"/>
        <v/>
      </c>
      <c r="O71" s="110" t="str">
        <f t="shared" si="7"/>
        <v/>
      </c>
      <c r="P71">
        <f>SUM(Таблица2[[#This Row],[Явка, дней]:[ОТО, дней]])</f>
        <v>0</v>
      </c>
    </row>
    <row r="72" spans="1:16" x14ac:dyDescent="0.3">
      <c r="A72" s="107" t="str">
        <f>IF(TEMP!A63="","",TEMP!A63)</f>
        <v/>
      </c>
      <c r="B72" s="108" t="str">
        <f>IF(A72&lt;&gt;"",SUMIFS('Табель '!$D$8:$D$905,'Табель '!$B$8:$B$905,A72,'Табель '!$A$8:$A$905,$C$6,'Табель '!$A$8:$A$905,$D$6),"")</f>
        <v/>
      </c>
      <c r="C72" s="109" t="str">
        <f>IF(A72&lt;&gt;"",SUMIFS('Табель '!E$8:E$905,'Табель '!$B$8:$B$905,A72,'Табель '!$A$8:$A$905,$C$6,'Табель '!$A$8:$A$905,$D$6),"")</f>
        <v/>
      </c>
      <c r="D72" s="108" t="str">
        <f>IF(A72&lt;&gt;"",SUMIFS('Табель '!F$8:F$905,'Табель '!$B$8:$B$905,A72,'Табель '!$A$8:$A$905,$C$6,'Табель '!$A$8:$A$905,$D$6),"")</f>
        <v/>
      </c>
      <c r="E72" s="108" t="str">
        <f>IF(A72&lt;&gt;"",SUMIFS('Табель '!G$8:G$905,'Табель '!$B$8:$B$905,A72,'Табель '!$A$8:$A$905,$C$6,'Табель '!$A$8:$A$905,$D$6),"")</f>
        <v/>
      </c>
      <c r="F72" s="108" t="str">
        <f>IF(A72&lt;&gt;"",SUMIFS('Табель '!H$8:H$905,'Табель '!$B$8:$B$905,A72,'Табель '!$A$8:$A$905,$C$6,'Табель '!$A$8:$A$905,$D$6),"")</f>
        <v/>
      </c>
      <c r="G72" s="108" t="str">
        <f>IF(A72&lt;&gt;"",SUMIFS('Табель '!I$8:I$905,'Табель '!$B$8:$B$905,A72,'Табель '!$A$8:$A$905,$C$6,'Табель '!$A$8:$A$905,$D$6),"")</f>
        <v/>
      </c>
      <c r="H72" s="108" t="str">
        <f>IF(A72&lt;&gt;"",SUMIFS('Табель '!J$8:J$905,'Табель '!$B$8:$B$905,A72,'Табель '!$A$8:$A$905,$C$6,'Табель '!$A$8:$A$905,$D$6),"")</f>
        <v/>
      </c>
      <c r="I72" s="108" t="str">
        <f>IF(A72&lt;&gt;"",SUMIFS('Табель '!K$8:K$905,'Табель '!$B$8:$B$905,A72,'Табель '!$A$8:$A$905,$C$6,'Табель '!$A$8:$A$905,$D$6),"")</f>
        <v/>
      </c>
      <c r="J72" s="109" t="str">
        <f>IF(A72&lt;&gt;"",SUMIFS('Табель '!L$8:L$905,'Табель '!$B$8:$B$905,A72,'Табель '!$A$8:$A$905,$C$6,'Табель '!$A$8:$A$905,$D$6),"")</f>
        <v/>
      </c>
      <c r="K72" s="109" t="str">
        <f>IF(A72&lt;&gt;"",SUMIFS('Табель '!M$8:M$905,'Табель '!$B$8:$B$905,A72,'Табель '!$A$8:$A$905,$C$6,'Табель '!$A$8:$A$905,$D$6),"")</f>
        <v/>
      </c>
      <c r="L72" s="110" t="str">
        <f>IF(A72&lt;&gt;"",ROUND(IF(ISBLANK(A72)= FALSE,SUMIFS(УчетОтгулов!$G$4:$G$9051,УчетОтгулов!$A$4:$A$9051,A72,УчетОтгулов!$F$4:$F$9051,$L$9),""),6),"")</f>
        <v/>
      </c>
      <c r="M72" s="110" t="str">
        <f>IF(A72&lt;&gt;"",ROUND(IF(A72&lt;&gt;"",SUMIFS(УчетОтгулов!$G$4:$G$9051,УчетОтгулов!$A$4:$A$9051,A72,УчетОтгулов!$F$4:$F$9051,"*Д*"),""),6),"")</f>
        <v/>
      </c>
      <c r="N72" s="108" t="str">
        <f t="shared" si="6"/>
        <v/>
      </c>
      <c r="O72" s="110" t="str">
        <f t="shared" si="7"/>
        <v/>
      </c>
      <c r="P72">
        <f>SUM(Таблица2[[#This Row],[Явка, дней]:[ОТО, дней]])</f>
        <v>0</v>
      </c>
    </row>
    <row r="73" spans="1:16" x14ac:dyDescent="0.3">
      <c r="A73" s="107" t="str">
        <f>IF(TEMP!A64="","",TEMP!A64)</f>
        <v/>
      </c>
      <c r="B73" s="108" t="str">
        <f>IF(A73&lt;&gt;"",SUMIFS('Табель '!$D$8:$D$905,'Табель '!$B$8:$B$905,A73,'Табель '!$A$8:$A$905,$C$6,'Табель '!$A$8:$A$905,$D$6),"")</f>
        <v/>
      </c>
      <c r="C73" s="109" t="str">
        <f>IF(A73&lt;&gt;"",SUMIFS('Табель '!E$8:E$905,'Табель '!$B$8:$B$905,A73,'Табель '!$A$8:$A$905,$C$6,'Табель '!$A$8:$A$905,$D$6),"")</f>
        <v/>
      </c>
      <c r="D73" s="108" t="str">
        <f>IF(A73&lt;&gt;"",SUMIFS('Табель '!F$8:F$905,'Табель '!$B$8:$B$905,A73,'Табель '!$A$8:$A$905,$C$6,'Табель '!$A$8:$A$905,$D$6),"")</f>
        <v/>
      </c>
      <c r="E73" s="108" t="str">
        <f>IF(A73&lt;&gt;"",SUMIFS('Табель '!G$8:G$905,'Табель '!$B$8:$B$905,A73,'Табель '!$A$8:$A$905,$C$6,'Табель '!$A$8:$A$905,$D$6),"")</f>
        <v/>
      </c>
      <c r="F73" s="108" t="str">
        <f>IF(A73&lt;&gt;"",SUMIFS('Табель '!H$8:H$905,'Табель '!$B$8:$B$905,A73,'Табель '!$A$8:$A$905,$C$6,'Табель '!$A$8:$A$905,$D$6),"")</f>
        <v/>
      </c>
      <c r="G73" s="108" t="str">
        <f>IF(A73&lt;&gt;"",SUMIFS('Табель '!I$8:I$905,'Табель '!$B$8:$B$905,A73,'Табель '!$A$8:$A$905,$C$6,'Табель '!$A$8:$A$905,$D$6),"")</f>
        <v/>
      </c>
      <c r="H73" s="108" t="str">
        <f>IF(A73&lt;&gt;"",SUMIFS('Табель '!J$8:J$905,'Табель '!$B$8:$B$905,A73,'Табель '!$A$8:$A$905,$C$6,'Табель '!$A$8:$A$905,$D$6),"")</f>
        <v/>
      </c>
      <c r="I73" s="108" t="str">
        <f>IF(A73&lt;&gt;"",SUMIFS('Табель '!K$8:K$905,'Табель '!$B$8:$B$905,A73,'Табель '!$A$8:$A$905,$C$6,'Табель '!$A$8:$A$905,$D$6),"")</f>
        <v/>
      </c>
      <c r="J73" s="109" t="str">
        <f>IF(A73&lt;&gt;"",SUMIFS('Табель '!L$8:L$905,'Табель '!$B$8:$B$905,A73,'Табель '!$A$8:$A$905,$C$6,'Табель '!$A$8:$A$905,$D$6),"")</f>
        <v/>
      </c>
      <c r="K73" s="109" t="str">
        <f>IF(A73&lt;&gt;"",SUMIFS('Табель '!M$8:M$905,'Табель '!$B$8:$B$905,A73,'Табель '!$A$8:$A$905,$C$6,'Табель '!$A$8:$A$905,$D$6),"")</f>
        <v/>
      </c>
      <c r="L73" s="110" t="str">
        <f>IF(A73&lt;&gt;"",ROUND(IF(ISBLANK(A73)= FALSE,SUMIFS(УчетОтгулов!$G$4:$G$9051,УчетОтгулов!$A$4:$A$9051,A73,УчетОтгулов!$F$4:$F$9051,$L$9),""),6),"")</f>
        <v/>
      </c>
      <c r="M73" s="110" t="str">
        <f>IF(A73&lt;&gt;"",ROUND(IF(A73&lt;&gt;"",SUMIFS(УчетОтгулов!$G$4:$G$9051,УчетОтгулов!$A$4:$A$9051,A73,УчетОтгулов!$F$4:$F$9051,"*Д*"),""),6),"")</f>
        <v/>
      </c>
      <c r="N73" s="108" t="str">
        <f t="shared" si="6"/>
        <v/>
      </c>
      <c r="O73" s="110" t="str">
        <f t="shared" si="7"/>
        <v/>
      </c>
      <c r="P73">
        <f>SUM(Таблица2[[#This Row],[Явка, дней]:[ОТО, дней]])</f>
        <v>0</v>
      </c>
    </row>
    <row r="74" spans="1:16" x14ac:dyDescent="0.3">
      <c r="A74" s="107" t="str">
        <f>IF(TEMP!A65="","",TEMP!A65)</f>
        <v/>
      </c>
      <c r="B74" s="108" t="str">
        <f>IF(A74&lt;&gt;"",SUMIFS('Табель '!$D$8:$D$905,'Табель '!$B$8:$B$905,A74,'Табель '!$A$8:$A$905,$C$6,'Табель '!$A$8:$A$905,$D$6),"")</f>
        <v/>
      </c>
      <c r="C74" s="109" t="str">
        <f>IF(A74&lt;&gt;"",SUMIFS('Табель '!E$8:E$905,'Табель '!$B$8:$B$905,A74,'Табель '!$A$8:$A$905,$C$6,'Табель '!$A$8:$A$905,$D$6),"")</f>
        <v/>
      </c>
      <c r="D74" s="108" t="str">
        <f>IF(A74&lt;&gt;"",SUMIFS('Табель '!F$8:F$905,'Табель '!$B$8:$B$905,A74,'Табель '!$A$8:$A$905,$C$6,'Табель '!$A$8:$A$905,$D$6),"")</f>
        <v/>
      </c>
      <c r="E74" s="108" t="str">
        <f>IF(A74&lt;&gt;"",SUMIFS('Табель '!G$8:G$905,'Табель '!$B$8:$B$905,A74,'Табель '!$A$8:$A$905,$C$6,'Табель '!$A$8:$A$905,$D$6),"")</f>
        <v/>
      </c>
      <c r="F74" s="108" t="str">
        <f>IF(A74&lt;&gt;"",SUMIFS('Табель '!H$8:H$905,'Табель '!$B$8:$B$905,A74,'Табель '!$A$8:$A$905,$C$6,'Табель '!$A$8:$A$905,$D$6),"")</f>
        <v/>
      </c>
      <c r="G74" s="108" t="str">
        <f>IF(A74&lt;&gt;"",SUMIFS('Табель '!I$8:I$905,'Табель '!$B$8:$B$905,A74,'Табель '!$A$8:$A$905,$C$6,'Табель '!$A$8:$A$905,$D$6),"")</f>
        <v/>
      </c>
      <c r="H74" s="108" t="str">
        <f>IF(A74&lt;&gt;"",SUMIFS('Табель '!J$8:J$905,'Табель '!$B$8:$B$905,A74,'Табель '!$A$8:$A$905,$C$6,'Табель '!$A$8:$A$905,$D$6),"")</f>
        <v/>
      </c>
      <c r="I74" s="108" t="str">
        <f>IF(A74&lt;&gt;"",SUMIFS('Табель '!K$8:K$905,'Табель '!$B$8:$B$905,A74,'Табель '!$A$8:$A$905,$C$6,'Табель '!$A$8:$A$905,$D$6),"")</f>
        <v/>
      </c>
      <c r="J74" s="109" t="str">
        <f>IF(A74&lt;&gt;"",SUMIFS('Табель '!L$8:L$905,'Табель '!$B$8:$B$905,A74,'Табель '!$A$8:$A$905,$C$6,'Табель '!$A$8:$A$905,$D$6),"")</f>
        <v/>
      </c>
      <c r="K74" s="109" t="str">
        <f>IF(A74&lt;&gt;"",SUMIFS('Табель '!M$8:M$905,'Табель '!$B$8:$B$905,A74,'Табель '!$A$8:$A$905,$C$6,'Табель '!$A$8:$A$905,$D$6),"")</f>
        <v/>
      </c>
      <c r="L74" s="110" t="str">
        <f>IF(A74&lt;&gt;"",ROUND(IF(ISBLANK(A74)= FALSE,SUMIFS(УчетОтгулов!$G$4:$G$9051,УчетОтгулов!$A$4:$A$9051,A74,УчетОтгулов!$F$4:$F$9051,$L$9),""),6),"")</f>
        <v/>
      </c>
      <c r="M74" s="110" t="str">
        <f>IF(A74&lt;&gt;"",ROUND(IF(A74&lt;&gt;"",SUMIFS(УчетОтгулов!$G$4:$G$9051,УчетОтгулов!$A$4:$A$9051,A74,УчетОтгулов!$F$4:$F$9051,"*Д*"),""),6),"")</f>
        <v/>
      </c>
      <c r="N74" s="108" t="str">
        <f t="shared" ref="N74:N105" si="8">IF(A74&lt;&gt;"",IF(L74-M74=0,"Часов нет",IF(L74-M74&gt;0,"Отгулы есть","Отгулов нет, долг")),"")</f>
        <v/>
      </c>
      <c r="O74" s="110" t="str">
        <f t="shared" ref="O74:O105" si="9">IF(A74&lt;&gt;"",ABS(L74-M74),"")</f>
        <v/>
      </c>
      <c r="P74">
        <f>SUM(Таблица2[[#This Row],[Явка, дней]:[ОТО, дней]])</f>
        <v>0</v>
      </c>
    </row>
    <row r="75" spans="1:16" x14ac:dyDescent="0.3">
      <c r="A75" s="107" t="str">
        <f>IF(TEMP!A66="","",TEMP!A66)</f>
        <v/>
      </c>
      <c r="B75" s="108" t="str">
        <f>IF(A75&lt;&gt;"",SUMIFS('Табель '!$D$8:$D$905,'Табель '!$B$8:$B$905,A75,'Табель '!$A$8:$A$905,$C$6,'Табель '!$A$8:$A$905,$D$6),"")</f>
        <v/>
      </c>
      <c r="C75" s="109" t="str">
        <f>IF(A75&lt;&gt;"",SUMIFS('Табель '!E$8:E$905,'Табель '!$B$8:$B$905,A75,'Табель '!$A$8:$A$905,$C$6,'Табель '!$A$8:$A$905,$D$6),"")</f>
        <v/>
      </c>
      <c r="D75" s="108" t="str">
        <f>IF(A75&lt;&gt;"",SUMIFS('Табель '!F$8:F$905,'Табель '!$B$8:$B$905,A75,'Табель '!$A$8:$A$905,$C$6,'Табель '!$A$8:$A$905,$D$6),"")</f>
        <v/>
      </c>
      <c r="E75" s="108" t="str">
        <f>IF(A75&lt;&gt;"",SUMIFS('Табель '!G$8:G$905,'Табель '!$B$8:$B$905,A75,'Табель '!$A$8:$A$905,$C$6,'Табель '!$A$8:$A$905,$D$6),"")</f>
        <v/>
      </c>
      <c r="F75" s="108" t="str">
        <f>IF(A75&lt;&gt;"",SUMIFS('Табель '!H$8:H$905,'Табель '!$B$8:$B$905,A75,'Табель '!$A$8:$A$905,$C$6,'Табель '!$A$8:$A$905,$D$6),"")</f>
        <v/>
      </c>
      <c r="G75" s="108" t="str">
        <f>IF(A75&lt;&gt;"",SUMIFS('Табель '!I$8:I$905,'Табель '!$B$8:$B$905,A75,'Табель '!$A$8:$A$905,$C$6,'Табель '!$A$8:$A$905,$D$6),"")</f>
        <v/>
      </c>
      <c r="H75" s="108" t="str">
        <f>IF(A75&lt;&gt;"",SUMIFS('Табель '!J$8:J$905,'Табель '!$B$8:$B$905,A75,'Табель '!$A$8:$A$905,$C$6,'Табель '!$A$8:$A$905,$D$6),"")</f>
        <v/>
      </c>
      <c r="I75" s="108" t="str">
        <f>IF(A75&lt;&gt;"",SUMIFS('Табель '!K$8:K$905,'Табель '!$B$8:$B$905,A75,'Табель '!$A$8:$A$905,$C$6,'Табель '!$A$8:$A$905,$D$6),"")</f>
        <v/>
      </c>
      <c r="J75" s="109" t="str">
        <f>IF(A75&lt;&gt;"",SUMIFS('Табель '!L$8:L$905,'Табель '!$B$8:$B$905,A75,'Табель '!$A$8:$A$905,$C$6,'Табель '!$A$8:$A$905,$D$6),"")</f>
        <v/>
      </c>
      <c r="K75" s="109" t="str">
        <f>IF(A75&lt;&gt;"",SUMIFS('Табель '!M$8:M$905,'Табель '!$B$8:$B$905,A75,'Табель '!$A$8:$A$905,$C$6,'Табель '!$A$8:$A$905,$D$6),"")</f>
        <v/>
      </c>
      <c r="L75" s="110" t="str">
        <f>IF(A75&lt;&gt;"",ROUND(IF(ISBLANK(A75)= FALSE,SUMIFS(УчетОтгулов!$G$4:$G$9051,УчетОтгулов!$A$4:$A$9051,A75,УчетОтгулов!$F$4:$F$9051,$L$9),""),6),"")</f>
        <v/>
      </c>
      <c r="M75" s="110" t="str">
        <f>IF(A75&lt;&gt;"",ROUND(IF(A75&lt;&gt;"",SUMIFS(УчетОтгулов!$G$4:$G$9051,УчетОтгулов!$A$4:$A$9051,A75,УчетОтгулов!$F$4:$F$9051,"*Д*"),""),6),"")</f>
        <v/>
      </c>
      <c r="N75" s="108" t="str">
        <f t="shared" si="8"/>
        <v/>
      </c>
      <c r="O75" s="110" t="str">
        <f t="shared" si="9"/>
        <v/>
      </c>
      <c r="P75">
        <f>SUM(Таблица2[[#This Row],[Явка, дней]:[ОТО, дней]])</f>
        <v>0</v>
      </c>
    </row>
    <row r="76" spans="1:16" x14ac:dyDescent="0.3">
      <c r="A76" s="107" t="str">
        <f>IF(TEMP!A67="","",TEMP!A67)</f>
        <v/>
      </c>
      <c r="B76" s="108" t="str">
        <f>IF(A76&lt;&gt;"",SUMIFS('Табель '!$D$8:$D$905,'Табель '!$B$8:$B$905,A76,'Табель '!$A$8:$A$905,$C$6,'Табель '!$A$8:$A$905,$D$6),"")</f>
        <v/>
      </c>
      <c r="C76" s="109" t="str">
        <f>IF(A76&lt;&gt;"",SUMIFS('Табель '!E$8:E$905,'Табель '!$B$8:$B$905,A76,'Табель '!$A$8:$A$905,$C$6,'Табель '!$A$8:$A$905,$D$6),"")</f>
        <v/>
      </c>
      <c r="D76" s="108" t="str">
        <f>IF(A76&lt;&gt;"",SUMIFS('Табель '!F$8:F$905,'Табель '!$B$8:$B$905,A76,'Табель '!$A$8:$A$905,$C$6,'Табель '!$A$8:$A$905,$D$6),"")</f>
        <v/>
      </c>
      <c r="E76" s="108" t="str">
        <f>IF(A76&lt;&gt;"",SUMIFS('Табель '!G$8:G$905,'Табель '!$B$8:$B$905,A76,'Табель '!$A$8:$A$905,$C$6,'Табель '!$A$8:$A$905,$D$6),"")</f>
        <v/>
      </c>
      <c r="F76" s="108" t="str">
        <f>IF(A76&lt;&gt;"",SUMIFS('Табель '!H$8:H$905,'Табель '!$B$8:$B$905,A76,'Табель '!$A$8:$A$905,$C$6,'Табель '!$A$8:$A$905,$D$6),"")</f>
        <v/>
      </c>
      <c r="G76" s="108" t="str">
        <f>IF(A76&lt;&gt;"",SUMIFS('Табель '!I$8:I$905,'Табель '!$B$8:$B$905,A76,'Табель '!$A$8:$A$905,$C$6,'Табель '!$A$8:$A$905,$D$6),"")</f>
        <v/>
      </c>
      <c r="H76" s="108" t="str">
        <f>IF(A76&lt;&gt;"",SUMIFS('Табель '!J$8:J$905,'Табель '!$B$8:$B$905,A76,'Табель '!$A$8:$A$905,$C$6,'Табель '!$A$8:$A$905,$D$6),"")</f>
        <v/>
      </c>
      <c r="I76" s="108" t="str">
        <f>IF(A76&lt;&gt;"",SUMIFS('Табель '!K$8:K$905,'Табель '!$B$8:$B$905,A76,'Табель '!$A$8:$A$905,$C$6,'Табель '!$A$8:$A$905,$D$6),"")</f>
        <v/>
      </c>
      <c r="J76" s="109" t="str">
        <f>IF(A76&lt;&gt;"",SUMIFS('Табель '!L$8:L$905,'Табель '!$B$8:$B$905,A76,'Табель '!$A$8:$A$905,$C$6,'Табель '!$A$8:$A$905,$D$6),"")</f>
        <v/>
      </c>
      <c r="K76" s="109" t="str">
        <f>IF(A76&lt;&gt;"",SUMIFS('Табель '!M$8:M$905,'Табель '!$B$8:$B$905,A76,'Табель '!$A$8:$A$905,$C$6,'Табель '!$A$8:$A$905,$D$6),"")</f>
        <v/>
      </c>
      <c r="L76" s="110" t="str">
        <f>IF(A76&lt;&gt;"",ROUND(IF(ISBLANK(A76)= FALSE,SUMIFS(УчетОтгулов!$G$4:$G$9051,УчетОтгулов!$A$4:$A$9051,A76,УчетОтгулов!$F$4:$F$9051,$L$9),""),6),"")</f>
        <v/>
      </c>
      <c r="M76" s="110" t="str">
        <f>IF(A76&lt;&gt;"",ROUND(IF(A76&lt;&gt;"",SUMIFS(УчетОтгулов!$G$4:$G$9051,УчетОтгулов!$A$4:$A$9051,A76,УчетОтгулов!$F$4:$F$9051,"*Д*"),""),6),"")</f>
        <v/>
      </c>
      <c r="N76" s="108" t="str">
        <f t="shared" si="8"/>
        <v/>
      </c>
      <c r="O76" s="110" t="str">
        <f t="shared" si="9"/>
        <v/>
      </c>
      <c r="P76">
        <f>SUM(Таблица2[[#This Row],[Явка, дней]:[ОТО, дней]])</f>
        <v>0</v>
      </c>
    </row>
    <row r="77" spans="1:16" x14ac:dyDescent="0.3">
      <c r="A77" s="107" t="str">
        <f>IF(TEMP!A68="","",TEMP!A68)</f>
        <v/>
      </c>
      <c r="B77" s="108" t="str">
        <f>IF(A77&lt;&gt;"",SUMIFS('Табель '!$D$8:$D$905,'Табель '!$B$8:$B$905,A77,'Табель '!$A$8:$A$905,$C$6,'Табель '!$A$8:$A$905,$D$6),"")</f>
        <v/>
      </c>
      <c r="C77" s="109" t="str">
        <f>IF(A77&lt;&gt;"",SUMIFS('Табель '!E$8:E$905,'Табель '!$B$8:$B$905,A77,'Табель '!$A$8:$A$905,$C$6,'Табель '!$A$8:$A$905,$D$6),"")</f>
        <v/>
      </c>
      <c r="D77" s="108" t="str">
        <f>IF(A77&lt;&gt;"",SUMIFS('Табель '!F$8:F$905,'Табель '!$B$8:$B$905,A77,'Табель '!$A$8:$A$905,$C$6,'Табель '!$A$8:$A$905,$D$6),"")</f>
        <v/>
      </c>
      <c r="E77" s="108" t="str">
        <f>IF(A77&lt;&gt;"",SUMIFS('Табель '!G$8:G$905,'Табель '!$B$8:$B$905,A77,'Табель '!$A$8:$A$905,$C$6,'Табель '!$A$8:$A$905,$D$6),"")</f>
        <v/>
      </c>
      <c r="F77" s="108" t="str">
        <f>IF(A77&lt;&gt;"",SUMIFS('Табель '!H$8:H$905,'Табель '!$B$8:$B$905,A77,'Табель '!$A$8:$A$905,$C$6,'Табель '!$A$8:$A$905,$D$6),"")</f>
        <v/>
      </c>
      <c r="G77" s="108" t="str">
        <f>IF(A77&lt;&gt;"",SUMIFS('Табель '!I$8:I$905,'Табель '!$B$8:$B$905,A77,'Табель '!$A$8:$A$905,$C$6,'Табель '!$A$8:$A$905,$D$6),"")</f>
        <v/>
      </c>
      <c r="H77" s="108" t="str">
        <f>IF(A77&lt;&gt;"",SUMIFS('Табель '!J$8:J$905,'Табель '!$B$8:$B$905,A77,'Табель '!$A$8:$A$905,$C$6,'Табель '!$A$8:$A$905,$D$6),"")</f>
        <v/>
      </c>
      <c r="I77" s="108" t="str">
        <f>IF(A77&lt;&gt;"",SUMIFS('Табель '!K$8:K$905,'Табель '!$B$8:$B$905,A77,'Табель '!$A$8:$A$905,$C$6,'Табель '!$A$8:$A$905,$D$6),"")</f>
        <v/>
      </c>
      <c r="J77" s="109" t="str">
        <f>IF(A77&lt;&gt;"",SUMIFS('Табель '!L$8:L$905,'Табель '!$B$8:$B$905,A77,'Табель '!$A$8:$A$905,$C$6,'Табель '!$A$8:$A$905,$D$6),"")</f>
        <v/>
      </c>
      <c r="K77" s="109" t="str">
        <f>IF(A77&lt;&gt;"",SUMIFS('Табель '!M$8:M$905,'Табель '!$B$8:$B$905,A77,'Табель '!$A$8:$A$905,$C$6,'Табель '!$A$8:$A$905,$D$6),"")</f>
        <v/>
      </c>
      <c r="L77" s="110" t="str">
        <f>IF(A77&lt;&gt;"",ROUND(IF(ISBLANK(A77)= FALSE,SUMIFS(УчетОтгулов!$G$4:$G$9051,УчетОтгулов!$A$4:$A$9051,A77,УчетОтгулов!$F$4:$F$9051,$L$9),""),6),"")</f>
        <v/>
      </c>
      <c r="M77" s="110" t="str">
        <f>IF(A77&lt;&gt;"",ROUND(IF(A77&lt;&gt;"",SUMIFS(УчетОтгулов!$G$4:$G$9051,УчетОтгулов!$A$4:$A$9051,A77,УчетОтгулов!$F$4:$F$9051,"*Д*"),""),6),"")</f>
        <v/>
      </c>
      <c r="N77" s="108" t="str">
        <f t="shared" si="8"/>
        <v/>
      </c>
      <c r="O77" s="110" t="str">
        <f t="shared" si="9"/>
        <v/>
      </c>
      <c r="P77">
        <f>SUM(Таблица2[[#This Row],[Явка, дней]:[ОТО, дней]])</f>
        <v>0</v>
      </c>
    </row>
    <row r="78" spans="1:16" x14ac:dyDescent="0.3">
      <c r="A78" s="107" t="str">
        <f>IF(TEMP!A69="","",TEMP!A69)</f>
        <v/>
      </c>
      <c r="B78" s="108" t="str">
        <f>IF(A78&lt;&gt;"",SUMIFS('Табель '!$D$8:$D$905,'Табель '!$B$8:$B$905,A78,'Табель '!$A$8:$A$905,$C$6,'Табель '!$A$8:$A$905,$D$6),"")</f>
        <v/>
      </c>
      <c r="C78" s="109" t="str">
        <f>IF(A78&lt;&gt;"",SUMIFS('Табель '!E$8:E$905,'Табель '!$B$8:$B$905,A78,'Табель '!$A$8:$A$905,$C$6,'Табель '!$A$8:$A$905,$D$6),"")</f>
        <v/>
      </c>
      <c r="D78" s="108" t="str">
        <f>IF(A78&lt;&gt;"",SUMIFS('Табель '!F$8:F$905,'Табель '!$B$8:$B$905,A78,'Табель '!$A$8:$A$905,$C$6,'Табель '!$A$8:$A$905,$D$6),"")</f>
        <v/>
      </c>
      <c r="E78" s="108" t="str">
        <f>IF(A78&lt;&gt;"",SUMIFS('Табель '!G$8:G$905,'Табель '!$B$8:$B$905,A78,'Табель '!$A$8:$A$905,$C$6,'Табель '!$A$8:$A$905,$D$6),"")</f>
        <v/>
      </c>
      <c r="F78" s="108" t="str">
        <f>IF(A78&lt;&gt;"",SUMIFS('Табель '!H$8:H$905,'Табель '!$B$8:$B$905,A78,'Табель '!$A$8:$A$905,$C$6,'Табель '!$A$8:$A$905,$D$6),"")</f>
        <v/>
      </c>
      <c r="G78" s="108" t="str">
        <f>IF(A78&lt;&gt;"",SUMIFS('Табель '!I$8:I$905,'Табель '!$B$8:$B$905,A78,'Табель '!$A$8:$A$905,$C$6,'Табель '!$A$8:$A$905,$D$6),"")</f>
        <v/>
      </c>
      <c r="H78" s="108" t="str">
        <f>IF(A78&lt;&gt;"",SUMIFS('Табель '!J$8:J$905,'Табель '!$B$8:$B$905,A78,'Табель '!$A$8:$A$905,$C$6,'Табель '!$A$8:$A$905,$D$6),"")</f>
        <v/>
      </c>
      <c r="I78" s="108" t="str">
        <f>IF(A78&lt;&gt;"",SUMIFS('Табель '!K$8:K$905,'Табель '!$B$8:$B$905,A78,'Табель '!$A$8:$A$905,$C$6,'Табель '!$A$8:$A$905,$D$6),"")</f>
        <v/>
      </c>
      <c r="J78" s="109" t="str">
        <f>IF(A78&lt;&gt;"",SUMIFS('Табель '!L$8:L$905,'Табель '!$B$8:$B$905,A78,'Табель '!$A$8:$A$905,$C$6,'Табель '!$A$8:$A$905,$D$6),"")</f>
        <v/>
      </c>
      <c r="K78" s="109" t="str">
        <f>IF(A78&lt;&gt;"",SUMIFS('Табель '!M$8:M$905,'Табель '!$B$8:$B$905,A78,'Табель '!$A$8:$A$905,$C$6,'Табель '!$A$8:$A$905,$D$6),"")</f>
        <v/>
      </c>
      <c r="L78" s="110" t="str">
        <f>IF(A78&lt;&gt;"",ROUND(IF(ISBLANK(A78)= FALSE,SUMIFS(УчетОтгулов!$G$4:$G$9051,УчетОтгулов!$A$4:$A$9051,A78,УчетОтгулов!$F$4:$F$9051,$L$9),""),6),"")</f>
        <v/>
      </c>
      <c r="M78" s="110" t="str">
        <f>IF(A78&lt;&gt;"",ROUND(IF(A78&lt;&gt;"",SUMIFS(УчетОтгулов!$G$4:$G$9051,УчетОтгулов!$A$4:$A$9051,A78,УчетОтгулов!$F$4:$F$9051,"*Д*"),""),6),"")</f>
        <v/>
      </c>
      <c r="N78" s="108" t="str">
        <f t="shared" si="8"/>
        <v/>
      </c>
      <c r="O78" s="110" t="str">
        <f t="shared" si="9"/>
        <v/>
      </c>
      <c r="P78">
        <f>SUM(Таблица2[[#This Row],[Явка, дней]:[ОТО, дней]])</f>
        <v>0</v>
      </c>
    </row>
    <row r="79" spans="1:16" x14ac:dyDescent="0.3">
      <c r="A79" s="107" t="str">
        <f>IF(TEMP!A70="","",TEMP!A70)</f>
        <v/>
      </c>
      <c r="B79" s="108" t="str">
        <f>IF(A79&lt;&gt;"",SUMIFS('Табель '!$D$8:$D$905,'Табель '!$B$8:$B$905,A79,'Табель '!$A$8:$A$905,$C$6,'Табель '!$A$8:$A$905,$D$6),"")</f>
        <v/>
      </c>
      <c r="C79" s="109" t="str">
        <f>IF(A79&lt;&gt;"",SUMIFS('Табель '!E$8:E$905,'Табель '!$B$8:$B$905,A79,'Табель '!$A$8:$A$905,$C$6,'Табель '!$A$8:$A$905,$D$6),"")</f>
        <v/>
      </c>
      <c r="D79" s="108" t="str">
        <f>IF(A79&lt;&gt;"",SUMIFS('Табель '!F$8:F$905,'Табель '!$B$8:$B$905,A79,'Табель '!$A$8:$A$905,$C$6,'Табель '!$A$8:$A$905,$D$6),"")</f>
        <v/>
      </c>
      <c r="E79" s="108" t="str">
        <f>IF(A79&lt;&gt;"",SUMIFS('Табель '!G$8:G$905,'Табель '!$B$8:$B$905,A79,'Табель '!$A$8:$A$905,$C$6,'Табель '!$A$8:$A$905,$D$6),"")</f>
        <v/>
      </c>
      <c r="F79" s="108" t="str">
        <f>IF(A79&lt;&gt;"",SUMIFS('Табель '!H$8:H$905,'Табель '!$B$8:$B$905,A79,'Табель '!$A$8:$A$905,$C$6,'Табель '!$A$8:$A$905,$D$6),"")</f>
        <v/>
      </c>
      <c r="G79" s="108" t="str">
        <f>IF(A79&lt;&gt;"",SUMIFS('Табель '!I$8:I$905,'Табель '!$B$8:$B$905,A79,'Табель '!$A$8:$A$905,$C$6,'Табель '!$A$8:$A$905,$D$6),"")</f>
        <v/>
      </c>
      <c r="H79" s="108" t="str">
        <f>IF(A79&lt;&gt;"",SUMIFS('Табель '!J$8:J$905,'Табель '!$B$8:$B$905,A79,'Табель '!$A$8:$A$905,$C$6,'Табель '!$A$8:$A$905,$D$6),"")</f>
        <v/>
      </c>
      <c r="I79" s="108" t="str">
        <f>IF(A79&lt;&gt;"",SUMIFS('Табель '!K$8:K$905,'Табель '!$B$8:$B$905,A79,'Табель '!$A$8:$A$905,$C$6,'Табель '!$A$8:$A$905,$D$6),"")</f>
        <v/>
      </c>
      <c r="J79" s="109" t="str">
        <f>IF(A79&lt;&gt;"",SUMIFS('Табель '!L$8:L$905,'Табель '!$B$8:$B$905,A79,'Табель '!$A$8:$A$905,$C$6,'Табель '!$A$8:$A$905,$D$6),"")</f>
        <v/>
      </c>
      <c r="K79" s="109" t="str">
        <f>IF(A79&lt;&gt;"",SUMIFS('Табель '!M$8:M$905,'Табель '!$B$8:$B$905,A79,'Табель '!$A$8:$A$905,$C$6,'Табель '!$A$8:$A$905,$D$6),"")</f>
        <v/>
      </c>
      <c r="L79" s="110" t="str">
        <f>IF(A79&lt;&gt;"",ROUND(IF(ISBLANK(A79)= FALSE,SUMIFS(УчетОтгулов!$G$4:$G$9051,УчетОтгулов!$A$4:$A$9051,A79,УчетОтгулов!$F$4:$F$9051,$L$9),""),6),"")</f>
        <v/>
      </c>
      <c r="M79" s="110" t="str">
        <f>IF(A79&lt;&gt;"",ROUND(IF(A79&lt;&gt;"",SUMIFS(УчетОтгулов!$G$4:$G$9051,УчетОтгулов!$A$4:$A$9051,A79,УчетОтгулов!$F$4:$F$9051,"*Д*"),""),6),"")</f>
        <v/>
      </c>
      <c r="N79" s="108" t="str">
        <f t="shared" si="8"/>
        <v/>
      </c>
      <c r="O79" s="110" t="str">
        <f t="shared" si="9"/>
        <v/>
      </c>
      <c r="P79">
        <f>SUM(Таблица2[[#This Row],[Явка, дней]:[ОТО, дней]])</f>
        <v>0</v>
      </c>
    </row>
    <row r="80" spans="1:16" x14ac:dyDescent="0.3">
      <c r="A80" s="107" t="str">
        <f>IF(TEMP!A71="","",TEMP!A71)</f>
        <v/>
      </c>
      <c r="B80" s="108" t="str">
        <f>IF(A80&lt;&gt;"",SUMIFS('Табель '!$D$8:$D$905,'Табель '!$B$8:$B$905,A80,'Табель '!$A$8:$A$905,$C$6,'Табель '!$A$8:$A$905,$D$6),"")</f>
        <v/>
      </c>
      <c r="C80" s="109" t="str">
        <f>IF(A80&lt;&gt;"",SUMIFS('Табель '!E$8:E$905,'Табель '!$B$8:$B$905,A80,'Табель '!$A$8:$A$905,$C$6,'Табель '!$A$8:$A$905,$D$6),"")</f>
        <v/>
      </c>
      <c r="D80" s="108" t="str">
        <f>IF(A80&lt;&gt;"",SUMIFS('Табель '!F$8:F$905,'Табель '!$B$8:$B$905,A80,'Табель '!$A$8:$A$905,$C$6,'Табель '!$A$8:$A$905,$D$6),"")</f>
        <v/>
      </c>
      <c r="E80" s="108" t="str">
        <f>IF(A80&lt;&gt;"",SUMIFS('Табель '!G$8:G$905,'Табель '!$B$8:$B$905,A80,'Табель '!$A$8:$A$905,$C$6,'Табель '!$A$8:$A$905,$D$6),"")</f>
        <v/>
      </c>
      <c r="F80" s="108" t="str">
        <f>IF(A80&lt;&gt;"",SUMIFS('Табель '!H$8:H$905,'Табель '!$B$8:$B$905,A80,'Табель '!$A$8:$A$905,$C$6,'Табель '!$A$8:$A$905,$D$6),"")</f>
        <v/>
      </c>
      <c r="G80" s="108" t="str">
        <f>IF(A80&lt;&gt;"",SUMIFS('Табель '!I$8:I$905,'Табель '!$B$8:$B$905,A80,'Табель '!$A$8:$A$905,$C$6,'Табель '!$A$8:$A$905,$D$6),"")</f>
        <v/>
      </c>
      <c r="H80" s="108" t="str">
        <f>IF(A80&lt;&gt;"",SUMIFS('Табель '!J$8:J$905,'Табель '!$B$8:$B$905,A80,'Табель '!$A$8:$A$905,$C$6,'Табель '!$A$8:$A$905,$D$6),"")</f>
        <v/>
      </c>
      <c r="I80" s="108" t="str">
        <f>IF(A80&lt;&gt;"",SUMIFS('Табель '!K$8:K$905,'Табель '!$B$8:$B$905,A80,'Табель '!$A$8:$A$905,$C$6,'Табель '!$A$8:$A$905,$D$6),"")</f>
        <v/>
      </c>
      <c r="J80" s="109" t="str">
        <f>IF(A80&lt;&gt;"",SUMIFS('Табель '!L$8:L$905,'Табель '!$B$8:$B$905,A80,'Табель '!$A$8:$A$905,$C$6,'Табель '!$A$8:$A$905,$D$6),"")</f>
        <v/>
      </c>
      <c r="K80" s="109" t="str">
        <f>IF(A80&lt;&gt;"",SUMIFS('Табель '!M$8:M$905,'Табель '!$B$8:$B$905,A80,'Табель '!$A$8:$A$905,$C$6,'Табель '!$A$8:$A$905,$D$6),"")</f>
        <v/>
      </c>
      <c r="L80" s="110" t="str">
        <f>IF(A80&lt;&gt;"",ROUND(IF(ISBLANK(A80)= FALSE,SUMIFS(УчетОтгулов!$G$4:$G$9051,УчетОтгулов!$A$4:$A$9051,A80,УчетОтгулов!$F$4:$F$9051,$L$9),""),6),"")</f>
        <v/>
      </c>
      <c r="M80" s="110" t="str">
        <f>IF(A80&lt;&gt;"",ROUND(IF(A80&lt;&gt;"",SUMIFS(УчетОтгулов!$G$4:$G$9051,УчетОтгулов!$A$4:$A$9051,A80,УчетОтгулов!$F$4:$F$9051,"*Д*"),""),6),"")</f>
        <v/>
      </c>
      <c r="N80" s="108" t="str">
        <f t="shared" si="8"/>
        <v/>
      </c>
      <c r="O80" s="110" t="str">
        <f t="shared" si="9"/>
        <v/>
      </c>
      <c r="P80">
        <f>SUM(Таблица2[[#This Row],[Явка, дней]:[ОТО, дней]])</f>
        <v>0</v>
      </c>
    </row>
    <row r="81" spans="1:16" x14ac:dyDescent="0.3">
      <c r="A81" s="107" t="str">
        <f>IF(TEMP!A72="","",TEMP!A72)</f>
        <v/>
      </c>
      <c r="B81" s="108" t="str">
        <f>IF(A81&lt;&gt;"",SUMIFS('Табель '!$D$8:$D$905,'Табель '!$B$8:$B$905,A81,'Табель '!$A$8:$A$905,$C$6,'Табель '!$A$8:$A$905,$D$6),"")</f>
        <v/>
      </c>
      <c r="C81" s="109" t="str">
        <f>IF(A81&lt;&gt;"",SUMIFS('Табель '!E$8:E$905,'Табель '!$B$8:$B$905,A81,'Табель '!$A$8:$A$905,$C$6,'Табель '!$A$8:$A$905,$D$6),"")</f>
        <v/>
      </c>
      <c r="D81" s="108" t="str">
        <f>IF(A81&lt;&gt;"",SUMIFS('Табель '!F$8:F$905,'Табель '!$B$8:$B$905,A81,'Табель '!$A$8:$A$905,$C$6,'Табель '!$A$8:$A$905,$D$6),"")</f>
        <v/>
      </c>
      <c r="E81" s="108" t="str">
        <f>IF(A81&lt;&gt;"",SUMIFS('Табель '!G$8:G$905,'Табель '!$B$8:$B$905,A81,'Табель '!$A$8:$A$905,$C$6,'Табель '!$A$8:$A$905,$D$6),"")</f>
        <v/>
      </c>
      <c r="F81" s="108" t="str">
        <f>IF(A81&lt;&gt;"",SUMIFS('Табель '!H$8:H$905,'Табель '!$B$8:$B$905,A81,'Табель '!$A$8:$A$905,$C$6,'Табель '!$A$8:$A$905,$D$6),"")</f>
        <v/>
      </c>
      <c r="G81" s="108" t="str">
        <f>IF(A81&lt;&gt;"",SUMIFS('Табель '!I$8:I$905,'Табель '!$B$8:$B$905,A81,'Табель '!$A$8:$A$905,$C$6,'Табель '!$A$8:$A$905,$D$6),"")</f>
        <v/>
      </c>
      <c r="H81" s="108" t="str">
        <f>IF(A81&lt;&gt;"",SUMIFS('Табель '!J$8:J$905,'Табель '!$B$8:$B$905,A81,'Табель '!$A$8:$A$905,$C$6,'Табель '!$A$8:$A$905,$D$6),"")</f>
        <v/>
      </c>
      <c r="I81" s="108" t="str">
        <f>IF(A81&lt;&gt;"",SUMIFS('Табель '!K$8:K$905,'Табель '!$B$8:$B$905,A81,'Табель '!$A$8:$A$905,$C$6,'Табель '!$A$8:$A$905,$D$6),"")</f>
        <v/>
      </c>
      <c r="J81" s="109" t="str">
        <f>IF(A81&lt;&gt;"",SUMIFS('Табель '!L$8:L$905,'Табель '!$B$8:$B$905,A81,'Табель '!$A$8:$A$905,$C$6,'Табель '!$A$8:$A$905,$D$6),"")</f>
        <v/>
      </c>
      <c r="K81" s="109" t="str">
        <f>IF(A81&lt;&gt;"",SUMIFS('Табель '!M$8:M$905,'Табель '!$B$8:$B$905,A81,'Табель '!$A$8:$A$905,$C$6,'Табель '!$A$8:$A$905,$D$6),"")</f>
        <v/>
      </c>
      <c r="L81" s="110" t="str">
        <f>IF(A81&lt;&gt;"",ROUND(IF(ISBLANK(A81)= FALSE,SUMIFS(УчетОтгулов!$G$4:$G$9051,УчетОтгулов!$A$4:$A$9051,A81,УчетОтгулов!$F$4:$F$9051,$L$9),""),6),"")</f>
        <v/>
      </c>
      <c r="M81" s="110" t="str">
        <f>IF(A81&lt;&gt;"",ROUND(IF(A81&lt;&gt;"",SUMIFS(УчетОтгулов!$G$4:$G$9051,УчетОтгулов!$A$4:$A$9051,A81,УчетОтгулов!$F$4:$F$9051,"*Д*"),""),6),"")</f>
        <v/>
      </c>
      <c r="N81" s="108" t="str">
        <f t="shared" si="8"/>
        <v/>
      </c>
      <c r="O81" s="110" t="str">
        <f t="shared" si="9"/>
        <v/>
      </c>
      <c r="P81">
        <f>SUM(Таблица2[[#This Row],[Явка, дней]:[ОТО, дней]])</f>
        <v>0</v>
      </c>
    </row>
    <row r="82" spans="1:16" x14ac:dyDescent="0.3">
      <c r="A82" s="107" t="str">
        <f>IF(TEMP!A73="","",TEMP!A73)</f>
        <v/>
      </c>
      <c r="B82" s="108" t="str">
        <f>IF(A82&lt;&gt;"",SUMIFS('Табель '!$D$8:$D$905,'Табель '!$B$8:$B$905,A82,'Табель '!$A$8:$A$905,$C$6,'Табель '!$A$8:$A$905,$D$6),"")</f>
        <v/>
      </c>
      <c r="C82" s="109" t="str">
        <f>IF(A82&lt;&gt;"",SUMIFS('Табель '!E$8:E$905,'Табель '!$B$8:$B$905,A82,'Табель '!$A$8:$A$905,$C$6,'Табель '!$A$8:$A$905,$D$6),"")</f>
        <v/>
      </c>
      <c r="D82" s="108" t="str">
        <f>IF(A82&lt;&gt;"",SUMIFS('Табель '!F$8:F$905,'Табель '!$B$8:$B$905,A82,'Табель '!$A$8:$A$905,$C$6,'Табель '!$A$8:$A$905,$D$6),"")</f>
        <v/>
      </c>
      <c r="E82" s="108" t="str">
        <f>IF(A82&lt;&gt;"",SUMIFS('Табель '!G$8:G$905,'Табель '!$B$8:$B$905,A82,'Табель '!$A$8:$A$905,$C$6,'Табель '!$A$8:$A$905,$D$6),"")</f>
        <v/>
      </c>
      <c r="F82" s="108" t="str">
        <f>IF(A82&lt;&gt;"",SUMIFS('Табель '!H$8:H$905,'Табель '!$B$8:$B$905,A82,'Табель '!$A$8:$A$905,$C$6,'Табель '!$A$8:$A$905,$D$6),"")</f>
        <v/>
      </c>
      <c r="G82" s="108" t="str">
        <f>IF(A82&lt;&gt;"",SUMIFS('Табель '!I$8:I$905,'Табель '!$B$8:$B$905,A82,'Табель '!$A$8:$A$905,$C$6,'Табель '!$A$8:$A$905,$D$6),"")</f>
        <v/>
      </c>
      <c r="H82" s="108" t="str">
        <f>IF(A82&lt;&gt;"",SUMIFS('Табель '!J$8:J$905,'Табель '!$B$8:$B$905,A82,'Табель '!$A$8:$A$905,$C$6,'Табель '!$A$8:$A$905,$D$6),"")</f>
        <v/>
      </c>
      <c r="I82" s="108" t="str">
        <f>IF(A82&lt;&gt;"",SUMIFS('Табель '!K$8:K$905,'Табель '!$B$8:$B$905,A82,'Табель '!$A$8:$A$905,$C$6,'Табель '!$A$8:$A$905,$D$6),"")</f>
        <v/>
      </c>
      <c r="J82" s="109" t="str">
        <f>IF(A82&lt;&gt;"",SUMIFS('Табель '!L$8:L$905,'Табель '!$B$8:$B$905,A82,'Табель '!$A$8:$A$905,$C$6,'Табель '!$A$8:$A$905,$D$6),"")</f>
        <v/>
      </c>
      <c r="K82" s="109" t="str">
        <f>IF(A82&lt;&gt;"",SUMIFS('Табель '!M$8:M$905,'Табель '!$B$8:$B$905,A82,'Табель '!$A$8:$A$905,$C$6,'Табель '!$A$8:$A$905,$D$6),"")</f>
        <v/>
      </c>
      <c r="L82" s="110" t="str">
        <f>IF(A82&lt;&gt;"",ROUND(IF(ISBLANK(A82)= FALSE,SUMIFS(УчетОтгулов!$G$4:$G$9051,УчетОтгулов!$A$4:$A$9051,A82,УчетОтгулов!$F$4:$F$9051,$L$9),""),6),"")</f>
        <v/>
      </c>
      <c r="M82" s="110" t="str">
        <f>IF(A82&lt;&gt;"",ROUND(IF(A82&lt;&gt;"",SUMIFS(УчетОтгулов!$G$4:$G$9051,УчетОтгулов!$A$4:$A$9051,A82,УчетОтгулов!$F$4:$F$9051,"*Д*"),""),6),"")</f>
        <v/>
      </c>
      <c r="N82" s="108" t="str">
        <f t="shared" si="8"/>
        <v/>
      </c>
      <c r="O82" s="110" t="str">
        <f t="shared" si="9"/>
        <v/>
      </c>
      <c r="P82">
        <f>SUM(Таблица2[[#This Row],[Явка, дней]:[ОТО, дней]])</f>
        <v>0</v>
      </c>
    </row>
    <row r="83" spans="1:16" x14ac:dyDescent="0.3">
      <c r="A83" s="107" t="str">
        <f>IF(TEMP!A74="","",TEMP!A74)</f>
        <v/>
      </c>
      <c r="B83" s="108" t="str">
        <f>IF(A83&lt;&gt;"",SUMIFS('Табель '!$D$8:$D$905,'Табель '!$B$8:$B$905,A83,'Табель '!$A$8:$A$905,$C$6,'Табель '!$A$8:$A$905,$D$6),"")</f>
        <v/>
      </c>
      <c r="C83" s="109" t="str">
        <f>IF(A83&lt;&gt;"",SUMIFS('Табель '!E$8:E$905,'Табель '!$B$8:$B$905,A83,'Табель '!$A$8:$A$905,$C$6,'Табель '!$A$8:$A$905,$D$6),"")</f>
        <v/>
      </c>
      <c r="D83" s="108" t="str">
        <f>IF(A83&lt;&gt;"",SUMIFS('Табель '!F$8:F$905,'Табель '!$B$8:$B$905,A83,'Табель '!$A$8:$A$905,$C$6,'Табель '!$A$8:$A$905,$D$6),"")</f>
        <v/>
      </c>
      <c r="E83" s="108" t="str">
        <f>IF(A83&lt;&gt;"",SUMIFS('Табель '!G$8:G$905,'Табель '!$B$8:$B$905,A83,'Табель '!$A$8:$A$905,$C$6,'Табель '!$A$8:$A$905,$D$6),"")</f>
        <v/>
      </c>
      <c r="F83" s="108" t="str">
        <f>IF(A83&lt;&gt;"",SUMIFS('Табель '!H$8:H$905,'Табель '!$B$8:$B$905,A83,'Табель '!$A$8:$A$905,$C$6,'Табель '!$A$8:$A$905,$D$6),"")</f>
        <v/>
      </c>
      <c r="G83" s="108" t="str">
        <f>IF(A83&lt;&gt;"",SUMIFS('Табель '!I$8:I$905,'Табель '!$B$8:$B$905,A83,'Табель '!$A$8:$A$905,$C$6,'Табель '!$A$8:$A$905,$D$6),"")</f>
        <v/>
      </c>
      <c r="H83" s="108" t="str">
        <f>IF(A83&lt;&gt;"",SUMIFS('Табель '!J$8:J$905,'Табель '!$B$8:$B$905,A83,'Табель '!$A$8:$A$905,$C$6,'Табель '!$A$8:$A$905,$D$6),"")</f>
        <v/>
      </c>
      <c r="I83" s="108" t="str">
        <f>IF(A83&lt;&gt;"",SUMIFS('Табель '!K$8:K$905,'Табель '!$B$8:$B$905,A83,'Табель '!$A$8:$A$905,$C$6,'Табель '!$A$8:$A$905,$D$6),"")</f>
        <v/>
      </c>
      <c r="J83" s="109" t="str">
        <f>IF(A83&lt;&gt;"",SUMIFS('Табель '!L$8:L$905,'Табель '!$B$8:$B$905,A83,'Табель '!$A$8:$A$905,$C$6,'Табель '!$A$8:$A$905,$D$6),"")</f>
        <v/>
      </c>
      <c r="K83" s="109" t="str">
        <f>IF(A83&lt;&gt;"",SUMIFS('Табель '!M$8:M$905,'Табель '!$B$8:$B$905,A83,'Табель '!$A$8:$A$905,$C$6,'Табель '!$A$8:$A$905,$D$6),"")</f>
        <v/>
      </c>
      <c r="L83" s="110" t="str">
        <f>IF(A83&lt;&gt;"",ROUND(IF(ISBLANK(A83)= FALSE,SUMIFS(УчетОтгулов!$G$4:$G$9051,УчетОтгулов!$A$4:$A$9051,A83,УчетОтгулов!$F$4:$F$9051,$L$9),""),6),"")</f>
        <v/>
      </c>
      <c r="M83" s="110" t="str">
        <f>IF(A83&lt;&gt;"",ROUND(IF(A83&lt;&gt;"",SUMIFS(УчетОтгулов!$G$4:$G$9051,УчетОтгулов!$A$4:$A$9051,A83,УчетОтгулов!$F$4:$F$9051,"*Д*"),""),6),"")</f>
        <v/>
      </c>
      <c r="N83" s="108" t="str">
        <f t="shared" si="8"/>
        <v/>
      </c>
      <c r="O83" s="110" t="str">
        <f t="shared" si="9"/>
        <v/>
      </c>
      <c r="P83">
        <f>SUM(Таблица2[[#This Row],[Явка, дней]:[ОТО, дней]])</f>
        <v>0</v>
      </c>
    </row>
    <row r="84" spans="1:16" x14ac:dyDescent="0.3">
      <c r="A84" s="107" t="str">
        <f>IF(TEMP!A75="","",TEMP!A75)</f>
        <v/>
      </c>
      <c r="B84" s="108" t="str">
        <f>IF(A84&lt;&gt;"",SUMIFS('Табель '!$D$8:$D$905,'Табель '!$B$8:$B$905,A84,'Табель '!$A$8:$A$905,$C$6,'Табель '!$A$8:$A$905,$D$6),"")</f>
        <v/>
      </c>
      <c r="C84" s="109" t="str">
        <f>IF(A84&lt;&gt;"",SUMIFS('Табель '!E$8:E$905,'Табель '!$B$8:$B$905,A84,'Табель '!$A$8:$A$905,$C$6,'Табель '!$A$8:$A$905,$D$6),"")</f>
        <v/>
      </c>
      <c r="D84" s="108" t="str">
        <f>IF(A84&lt;&gt;"",SUMIFS('Табель '!F$8:F$905,'Табель '!$B$8:$B$905,A84,'Табель '!$A$8:$A$905,$C$6,'Табель '!$A$8:$A$905,$D$6),"")</f>
        <v/>
      </c>
      <c r="E84" s="108" t="str">
        <f>IF(A84&lt;&gt;"",SUMIFS('Табель '!G$8:G$905,'Табель '!$B$8:$B$905,A84,'Табель '!$A$8:$A$905,$C$6,'Табель '!$A$8:$A$905,$D$6),"")</f>
        <v/>
      </c>
      <c r="F84" s="108" t="str">
        <f>IF(A84&lt;&gt;"",SUMIFS('Табель '!H$8:H$905,'Табель '!$B$8:$B$905,A84,'Табель '!$A$8:$A$905,$C$6,'Табель '!$A$8:$A$905,$D$6),"")</f>
        <v/>
      </c>
      <c r="G84" s="108" t="str">
        <f>IF(A84&lt;&gt;"",SUMIFS('Табель '!I$8:I$905,'Табель '!$B$8:$B$905,A84,'Табель '!$A$8:$A$905,$C$6,'Табель '!$A$8:$A$905,$D$6),"")</f>
        <v/>
      </c>
      <c r="H84" s="108" t="str">
        <f>IF(A84&lt;&gt;"",SUMIFS('Табель '!J$8:J$905,'Табель '!$B$8:$B$905,A84,'Табель '!$A$8:$A$905,$C$6,'Табель '!$A$8:$A$905,$D$6),"")</f>
        <v/>
      </c>
      <c r="I84" s="108" t="str">
        <f>IF(A84&lt;&gt;"",SUMIFS('Табель '!K$8:K$905,'Табель '!$B$8:$B$905,A84,'Табель '!$A$8:$A$905,$C$6,'Табель '!$A$8:$A$905,$D$6),"")</f>
        <v/>
      </c>
      <c r="J84" s="109" t="str">
        <f>IF(A84&lt;&gt;"",SUMIFS('Табель '!L$8:L$905,'Табель '!$B$8:$B$905,A84,'Табель '!$A$8:$A$905,$C$6,'Табель '!$A$8:$A$905,$D$6),"")</f>
        <v/>
      </c>
      <c r="K84" s="109" t="str">
        <f>IF(A84&lt;&gt;"",SUMIFS('Табель '!M$8:M$905,'Табель '!$B$8:$B$905,A84,'Табель '!$A$8:$A$905,$C$6,'Табель '!$A$8:$A$905,$D$6),"")</f>
        <v/>
      </c>
      <c r="L84" s="110" t="str">
        <f>IF(A84&lt;&gt;"",ROUND(IF(ISBLANK(A84)= FALSE,SUMIFS(УчетОтгулов!$G$4:$G$9051,УчетОтгулов!$A$4:$A$9051,A84,УчетОтгулов!$F$4:$F$9051,$L$9),""),6),"")</f>
        <v/>
      </c>
      <c r="M84" s="110" t="str">
        <f>IF(A84&lt;&gt;"",ROUND(IF(A84&lt;&gt;"",SUMIFS(УчетОтгулов!$G$4:$G$9051,УчетОтгулов!$A$4:$A$9051,A84,УчетОтгулов!$F$4:$F$9051,"*Д*"),""),6),"")</f>
        <v/>
      </c>
      <c r="N84" s="108" t="str">
        <f t="shared" si="8"/>
        <v/>
      </c>
      <c r="O84" s="110" t="str">
        <f t="shared" si="9"/>
        <v/>
      </c>
      <c r="P84">
        <f>SUM(Таблица2[[#This Row],[Явка, дней]:[ОТО, дней]])</f>
        <v>0</v>
      </c>
    </row>
    <row r="85" spans="1:16" x14ac:dyDescent="0.3">
      <c r="A85" s="107" t="str">
        <f>IF(TEMP!A76="","",TEMP!A76)</f>
        <v/>
      </c>
      <c r="B85" s="108" t="str">
        <f>IF(A85&lt;&gt;"",SUMIFS('Табель '!$D$8:$D$905,'Табель '!$B$8:$B$905,A85,'Табель '!$A$8:$A$905,$C$6,'Табель '!$A$8:$A$905,$D$6),"")</f>
        <v/>
      </c>
      <c r="C85" s="109" t="str">
        <f>IF(A85&lt;&gt;"",SUMIFS('Табель '!E$8:E$905,'Табель '!$B$8:$B$905,A85,'Табель '!$A$8:$A$905,$C$6,'Табель '!$A$8:$A$905,$D$6),"")</f>
        <v/>
      </c>
      <c r="D85" s="108" t="str">
        <f>IF(A85&lt;&gt;"",SUMIFS('Табель '!F$8:F$905,'Табель '!$B$8:$B$905,A85,'Табель '!$A$8:$A$905,$C$6,'Табель '!$A$8:$A$905,$D$6),"")</f>
        <v/>
      </c>
      <c r="E85" s="108" t="str">
        <f>IF(A85&lt;&gt;"",SUMIFS('Табель '!G$8:G$905,'Табель '!$B$8:$B$905,A85,'Табель '!$A$8:$A$905,$C$6,'Табель '!$A$8:$A$905,$D$6),"")</f>
        <v/>
      </c>
      <c r="F85" s="108" t="str">
        <f>IF(A85&lt;&gt;"",SUMIFS('Табель '!H$8:H$905,'Табель '!$B$8:$B$905,A85,'Табель '!$A$8:$A$905,$C$6,'Табель '!$A$8:$A$905,$D$6),"")</f>
        <v/>
      </c>
      <c r="G85" s="108" t="str">
        <f>IF(A85&lt;&gt;"",SUMIFS('Табель '!I$8:I$905,'Табель '!$B$8:$B$905,A85,'Табель '!$A$8:$A$905,$C$6,'Табель '!$A$8:$A$905,$D$6),"")</f>
        <v/>
      </c>
      <c r="H85" s="108" t="str">
        <f>IF(A85&lt;&gt;"",SUMIFS('Табель '!J$8:J$905,'Табель '!$B$8:$B$905,A85,'Табель '!$A$8:$A$905,$C$6,'Табель '!$A$8:$A$905,$D$6),"")</f>
        <v/>
      </c>
      <c r="I85" s="108" t="str">
        <f>IF(A85&lt;&gt;"",SUMIFS('Табель '!K$8:K$905,'Табель '!$B$8:$B$905,A85,'Табель '!$A$8:$A$905,$C$6,'Табель '!$A$8:$A$905,$D$6),"")</f>
        <v/>
      </c>
      <c r="J85" s="109" t="str">
        <f>IF(A85&lt;&gt;"",SUMIFS('Табель '!L$8:L$905,'Табель '!$B$8:$B$905,A85,'Табель '!$A$8:$A$905,$C$6,'Табель '!$A$8:$A$905,$D$6),"")</f>
        <v/>
      </c>
      <c r="K85" s="109" t="str">
        <f>IF(A85&lt;&gt;"",SUMIFS('Табель '!M$8:M$905,'Табель '!$B$8:$B$905,A85,'Табель '!$A$8:$A$905,$C$6,'Табель '!$A$8:$A$905,$D$6),"")</f>
        <v/>
      </c>
      <c r="L85" s="110" t="str">
        <f>IF(A85&lt;&gt;"",ROUND(IF(ISBLANK(A85)= FALSE,SUMIFS(УчетОтгулов!$G$4:$G$9051,УчетОтгулов!$A$4:$A$9051,A85,УчетОтгулов!$F$4:$F$9051,$L$9),""),6),"")</f>
        <v/>
      </c>
      <c r="M85" s="110" t="str">
        <f>IF(A85&lt;&gt;"",ROUND(IF(A85&lt;&gt;"",SUMIFS(УчетОтгулов!$G$4:$G$9051,УчетОтгулов!$A$4:$A$9051,A85,УчетОтгулов!$F$4:$F$9051,"*Д*"),""),6),"")</f>
        <v/>
      </c>
      <c r="N85" s="108" t="str">
        <f t="shared" si="8"/>
        <v/>
      </c>
      <c r="O85" s="110" t="str">
        <f t="shared" si="9"/>
        <v/>
      </c>
      <c r="P85">
        <f>SUM(Таблица2[[#This Row],[Явка, дней]:[ОТО, дней]])</f>
        <v>0</v>
      </c>
    </row>
    <row r="86" spans="1:16" x14ac:dyDescent="0.3">
      <c r="A86" s="107" t="str">
        <f>IF(TEMP!A77="","",TEMP!A77)</f>
        <v/>
      </c>
      <c r="B86" s="108" t="str">
        <f>IF(A86&lt;&gt;"",SUMIFS('Табель '!$D$8:$D$905,'Табель '!$B$8:$B$905,A86,'Табель '!$A$8:$A$905,$C$6,'Табель '!$A$8:$A$905,$D$6),"")</f>
        <v/>
      </c>
      <c r="C86" s="109" t="str">
        <f>IF(A86&lt;&gt;"",SUMIFS('Табель '!E$8:E$905,'Табель '!$B$8:$B$905,A86,'Табель '!$A$8:$A$905,$C$6,'Табель '!$A$8:$A$905,$D$6),"")</f>
        <v/>
      </c>
      <c r="D86" s="108" t="str">
        <f>IF(A86&lt;&gt;"",SUMIFS('Табель '!F$8:F$905,'Табель '!$B$8:$B$905,A86,'Табель '!$A$8:$A$905,$C$6,'Табель '!$A$8:$A$905,$D$6),"")</f>
        <v/>
      </c>
      <c r="E86" s="108" t="str">
        <f>IF(A86&lt;&gt;"",SUMIFS('Табель '!G$8:G$905,'Табель '!$B$8:$B$905,A86,'Табель '!$A$8:$A$905,$C$6,'Табель '!$A$8:$A$905,$D$6),"")</f>
        <v/>
      </c>
      <c r="F86" s="108" t="str">
        <f>IF(A86&lt;&gt;"",SUMIFS('Табель '!H$8:H$905,'Табель '!$B$8:$B$905,A86,'Табель '!$A$8:$A$905,$C$6,'Табель '!$A$8:$A$905,$D$6),"")</f>
        <v/>
      </c>
      <c r="G86" s="108" t="str">
        <f>IF(A86&lt;&gt;"",SUMIFS('Табель '!I$8:I$905,'Табель '!$B$8:$B$905,A86,'Табель '!$A$8:$A$905,$C$6,'Табель '!$A$8:$A$905,$D$6),"")</f>
        <v/>
      </c>
      <c r="H86" s="108" t="str">
        <f>IF(A86&lt;&gt;"",SUMIFS('Табель '!J$8:J$905,'Табель '!$B$8:$B$905,A86,'Табель '!$A$8:$A$905,$C$6,'Табель '!$A$8:$A$905,$D$6),"")</f>
        <v/>
      </c>
      <c r="I86" s="108" t="str">
        <f>IF(A86&lt;&gt;"",SUMIFS('Табель '!K$8:K$905,'Табель '!$B$8:$B$905,A86,'Табель '!$A$8:$A$905,$C$6,'Табель '!$A$8:$A$905,$D$6),"")</f>
        <v/>
      </c>
      <c r="J86" s="109" t="str">
        <f>IF(A86&lt;&gt;"",SUMIFS('Табель '!L$8:L$905,'Табель '!$B$8:$B$905,A86,'Табель '!$A$8:$A$905,$C$6,'Табель '!$A$8:$A$905,$D$6),"")</f>
        <v/>
      </c>
      <c r="K86" s="109" t="str">
        <f>IF(A86&lt;&gt;"",SUMIFS('Табель '!M$8:M$905,'Табель '!$B$8:$B$905,A86,'Табель '!$A$8:$A$905,$C$6,'Табель '!$A$8:$A$905,$D$6),"")</f>
        <v/>
      </c>
      <c r="L86" s="110" t="str">
        <f>IF(A86&lt;&gt;"",ROUND(IF(ISBLANK(A86)= FALSE,SUMIFS(УчетОтгулов!$G$4:$G$9051,УчетОтгулов!$A$4:$A$9051,A86,УчетОтгулов!$F$4:$F$9051,$L$9),""),6),"")</f>
        <v/>
      </c>
      <c r="M86" s="110" t="str">
        <f>IF(A86&lt;&gt;"",ROUND(IF(A86&lt;&gt;"",SUMIFS(УчетОтгулов!$G$4:$G$9051,УчетОтгулов!$A$4:$A$9051,A86,УчетОтгулов!$F$4:$F$9051,"*Д*"),""),6),"")</f>
        <v/>
      </c>
      <c r="N86" s="108" t="str">
        <f t="shared" si="8"/>
        <v/>
      </c>
      <c r="O86" s="110" t="str">
        <f t="shared" si="9"/>
        <v/>
      </c>
      <c r="P86">
        <f>SUM(Таблица2[[#This Row],[Явка, дней]:[ОТО, дней]])</f>
        <v>0</v>
      </c>
    </row>
    <row r="87" spans="1:16" x14ac:dyDescent="0.3">
      <c r="A87" s="107" t="str">
        <f>IF(TEMP!A78="","",TEMP!A78)</f>
        <v/>
      </c>
      <c r="B87" s="108" t="str">
        <f>IF(A87&lt;&gt;"",SUMIFS('Табель '!$D$8:$D$905,'Табель '!$B$8:$B$905,A87,'Табель '!$A$8:$A$905,$C$6,'Табель '!$A$8:$A$905,$D$6),"")</f>
        <v/>
      </c>
      <c r="C87" s="109" t="str">
        <f>IF(A87&lt;&gt;"",SUMIFS('Табель '!E$8:E$905,'Табель '!$B$8:$B$905,A87,'Табель '!$A$8:$A$905,$C$6,'Табель '!$A$8:$A$905,$D$6),"")</f>
        <v/>
      </c>
      <c r="D87" s="108" t="str">
        <f>IF(A87&lt;&gt;"",SUMIFS('Табель '!F$8:F$905,'Табель '!$B$8:$B$905,A87,'Табель '!$A$8:$A$905,$C$6,'Табель '!$A$8:$A$905,$D$6),"")</f>
        <v/>
      </c>
      <c r="E87" s="108" t="str">
        <f>IF(A87&lt;&gt;"",SUMIFS('Табель '!G$8:G$905,'Табель '!$B$8:$B$905,A87,'Табель '!$A$8:$A$905,$C$6,'Табель '!$A$8:$A$905,$D$6),"")</f>
        <v/>
      </c>
      <c r="F87" s="108" t="str">
        <f>IF(A87&lt;&gt;"",SUMIFS('Табель '!H$8:H$905,'Табель '!$B$8:$B$905,A87,'Табель '!$A$8:$A$905,$C$6,'Табель '!$A$8:$A$905,$D$6),"")</f>
        <v/>
      </c>
      <c r="G87" s="108" t="str">
        <f>IF(A87&lt;&gt;"",SUMIFS('Табель '!I$8:I$905,'Табель '!$B$8:$B$905,A87,'Табель '!$A$8:$A$905,$C$6,'Табель '!$A$8:$A$905,$D$6),"")</f>
        <v/>
      </c>
      <c r="H87" s="108" t="str">
        <f>IF(A87&lt;&gt;"",SUMIFS('Табель '!J$8:J$905,'Табель '!$B$8:$B$905,A87,'Табель '!$A$8:$A$905,$C$6,'Табель '!$A$8:$A$905,$D$6),"")</f>
        <v/>
      </c>
      <c r="I87" s="108" t="str">
        <f>IF(A87&lt;&gt;"",SUMIFS('Табель '!K$8:K$905,'Табель '!$B$8:$B$905,A87,'Табель '!$A$8:$A$905,$C$6,'Табель '!$A$8:$A$905,$D$6),"")</f>
        <v/>
      </c>
      <c r="J87" s="109" t="str">
        <f>IF(A87&lt;&gt;"",SUMIFS('Табель '!L$8:L$905,'Табель '!$B$8:$B$905,A87,'Табель '!$A$8:$A$905,$C$6,'Табель '!$A$8:$A$905,$D$6),"")</f>
        <v/>
      </c>
      <c r="K87" s="109" t="str">
        <f>IF(A87&lt;&gt;"",SUMIFS('Табель '!M$8:M$905,'Табель '!$B$8:$B$905,A87,'Табель '!$A$8:$A$905,$C$6,'Табель '!$A$8:$A$905,$D$6),"")</f>
        <v/>
      </c>
      <c r="L87" s="110" t="str">
        <f>IF(A87&lt;&gt;"",ROUND(IF(ISBLANK(A87)= FALSE,SUMIFS(УчетОтгулов!$G$4:$G$9051,УчетОтгулов!$A$4:$A$9051,A87,УчетОтгулов!$F$4:$F$9051,$L$9),""),6),"")</f>
        <v/>
      </c>
      <c r="M87" s="110" t="str">
        <f>IF(A87&lt;&gt;"",ROUND(IF(A87&lt;&gt;"",SUMIFS(УчетОтгулов!$G$4:$G$9051,УчетОтгулов!$A$4:$A$9051,A87,УчетОтгулов!$F$4:$F$9051,"*Д*"),""),6),"")</f>
        <v/>
      </c>
      <c r="N87" s="108" t="str">
        <f t="shared" si="8"/>
        <v/>
      </c>
      <c r="O87" s="110" t="str">
        <f t="shared" si="9"/>
        <v/>
      </c>
      <c r="P87">
        <f>SUM(Таблица2[[#This Row],[Явка, дней]:[ОТО, дней]])</f>
        <v>0</v>
      </c>
    </row>
    <row r="88" spans="1:16" x14ac:dyDescent="0.3">
      <c r="A88" s="107" t="str">
        <f>IF(TEMP!A79="","",TEMP!A79)</f>
        <v/>
      </c>
      <c r="B88" s="108" t="str">
        <f>IF(A88&lt;&gt;"",SUMIFS('Табель '!$D$8:$D$905,'Табель '!$B$8:$B$905,A88,'Табель '!$A$8:$A$905,$C$6,'Табель '!$A$8:$A$905,$D$6),"")</f>
        <v/>
      </c>
      <c r="C88" s="109" t="str">
        <f>IF(A88&lt;&gt;"",SUMIFS('Табель '!E$8:E$905,'Табель '!$B$8:$B$905,A88,'Табель '!$A$8:$A$905,$C$6,'Табель '!$A$8:$A$905,$D$6),"")</f>
        <v/>
      </c>
      <c r="D88" s="108" t="str">
        <f>IF(A88&lt;&gt;"",SUMIFS('Табель '!F$8:F$905,'Табель '!$B$8:$B$905,A88,'Табель '!$A$8:$A$905,$C$6,'Табель '!$A$8:$A$905,$D$6),"")</f>
        <v/>
      </c>
      <c r="E88" s="108" t="str">
        <f>IF(A88&lt;&gt;"",SUMIFS('Табель '!G$8:G$905,'Табель '!$B$8:$B$905,A88,'Табель '!$A$8:$A$905,$C$6,'Табель '!$A$8:$A$905,$D$6),"")</f>
        <v/>
      </c>
      <c r="F88" s="108" t="str">
        <f>IF(A88&lt;&gt;"",SUMIFS('Табель '!H$8:H$905,'Табель '!$B$8:$B$905,A88,'Табель '!$A$8:$A$905,$C$6,'Табель '!$A$8:$A$905,$D$6),"")</f>
        <v/>
      </c>
      <c r="G88" s="108" t="str">
        <f>IF(A88&lt;&gt;"",SUMIFS('Табель '!I$8:I$905,'Табель '!$B$8:$B$905,A88,'Табель '!$A$8:$A$905,$C$6,'Табель '!$A$8:$A$905,$D$6),"")</f>
        <v/>
      </c>
      <c r="H88" s="108" t="str">
        <f>IF(A88&lt;&gt;"",SUMIFS('Табель '!J$8:J$905,'Табель '!$B$8:$B$905,A88,'Табель '!$A$8:$A$905,$C$6,'Табель '!$A$8:$A$905,$D$6),"")</f>
        <v/>
      </c>
      <c r="I88" s="108" t="str">
        <f>IF(A88&lt;&gt;"",SUMIFS('Табель '!K$8:K$905,'Табель '!$B$8:$B$905,A88,'Табель '!$A$8:$A$905,$C$6,'Табель '!$A$8:$A$905,$D$6),"")</f>
        <v/>
      </c>
      <c r="J88" s="109" t="str">
        <f>IF(A88&lt;&gt;"",SUMIFS('Табель '!L$8:L$905,'Табель '!$B$8:$B$905,A88,'Табель '!$A$8:$A$905,$C$6,'Табель '!$A$8:$A$905,$D$6),"")</f>
        <v/>
      </c>
      <c r="K88" s="109" t="str">
        <f>IF(A88&lt;&gt;"",SUMIFS('Табель '!M$8:M$905,'Табель '!$B$8:$B$905,A88,'Табель '!$A$8:$A$905,$C$6,'Табель '!$A$8:$A$905,$D$6),"")</f>
        <v/>
      </c>
      <c r="L88" s="110" t="str">
        <f>IF(A88&lt;&gt;"",ROUND(IF(ISBLANK(A88)= FALSE,SUMIFS(УчетОтгулов!$G$4:$G$9051,УчетОтгулов!$A$4:$A$9051,A88,УчетОтгулов!$F$4:$F$9051,$L$9),""),6),"")</f>
        <v/>
      </c>
      <c r="M88" s="110" t="str">
        <f>IF(A88&lt;&gt;"",ROUND(IF(A88&lt;&gt;"",SUMIFS(УчетОтгулов!$G$4:$G$9051,УчетОтгулов!$A$4:$A$9051,A88,УчетОтгулов!$F$4:$F$9051,"*Д*"),""),6),"")</f>
        <v/>
      </c>
      <c r="N88" s="108" t="str">
        <f t="shared" si="8"/>
        <v/>
      </c>
      <c r="O88" s="110" t="str">
        <f t="shared" si="9"/>
        <v/>
      </c>
      <c r="P88">
        <f>SUM(Таблица2[[#This Row],[Явка, дней]:[ОТО, дней]])</f>
        <v>0</v>
      </c>
    </row>
    <row r="89" spans="1:16" x14ac:dyDescent="0.3">
      <c r="A89" s="107" t="str">
        <f>IF(TEMP!A80="","",TEMP!A80)</f>
        <v/>
      </c>
      <c r="B89" s="108" t="str">
        <f>IF(A89&lt;&gt;"",SUMIFS('Табель '!$D$8:$D$905,'Табель '!$B$8:$B$905,A89,'Табель '!$A$8:$A$905,$C$6,'Табель '!$A$8:$A$905,$D$6),"")</f>
        <v/>
      </c>
      <c r="C89" s="109" t="str">
        <f>IF(A89&lt;&gt;"",SUMIFS('Табель '!E$8:E$905,'Табель '!$B$8:$B$905,A89,'Табель '!$A$8:$A$905,$C$6,'Табель '!$A$8:$A$905,$D$6),"")</f>
        <v/>
      </c>
      <c r="D89" s="108" t="str">
        <f>IF(A89&lt;&gt;"",SUMIFS('Табель '!F$8:F$905,'Табель '!$B$8:$B$905,A89,'Табель '!$A$8:$A$905,$C$6,'Табель '!$A$8:$A$905,$D$6),"")</f>
        <v/>
      </c>
      <c r="E89" s="108" t="str">
        <f>IF(A89&lt;&gt;"",SUMIFS('Табель '!G$8:G$905,'Табель '!$B$8:$B$905,A89,'Табель '!$A$8:$A$905,$C$6,'Табель '!$A$8:$A$905,$D$6),"")</f>
        <v/>
      </c>
      <c r="F89" s="108" t="str">
        <f>IF(A89&lt;&gt;"",SUMIFS('Табель '!H$8:H$905,'Табель '!$B$8:$B$905,A89,'Табель '!$A$8:$A$905,$C$6,'Табель '!$A$8:$A$905,$D$6),"")</f>
        <v/>
      </c>
      <c r="G89" s="108" t="str">
        <f>IF(A89&lt;&gt;"",SUMIFS('Табель '!I$8:I$905,'Табель '!$B$8:$B$905,A89,'Табель '!$A$8:$A$905,$C$6,'Табель '!$A$8:$A$905,$D$6),"")</f>
        <v/>
      </c>
      <c r="H89" s="108" t="str">
        <f>IF(A89&lt;&gt;"",SUMIFS('Табель '!J$8:J$905,'Табель '!$B$8:$B$905,A89,'Табель '!$A$8:$A$905,$C$6,'Табель '!$A$8:$A$905,$D$6),"")</f>
        <v/>
      </c>
      <c r="I89" s="108" t="str">
        <f>IF(A89&lt;&gt;"",SUMIFS('Табель '!K$8:K$905,'Табель '!$B$8:$B$905,A89,'Табель '!$A$8:$A$905,$C$6,'Табель '!$A$8:$A$905,$D$6),"")</f>
        <v/>
      </c>
      <c r="J89" s="109" t="str">
        <f>IF(A89&lt;&gt;"",SUMIFS('Табель '!L$8:L$905,'Табель '!$B$8:$B$905,A89,'Табель '!$A$8:$A$905,$C$6,'Табель '!$A$8:$A$905,$D$6),"")</f>
        <v/>
      </c>
      <c r="K89" s="109" t="str">
        <f>IF(A89&lt;&gt;"",SUMIFS('Табель '!M$8:M$905,'Табель '!$B$8:$B$905,A89,'Табель '!$A$8:$A$905,$C$6,'Табель '!$A$8:$A$905,$D$6),"")</f>
        <v/>
      </c>
      <c r="L89" s="110" t="str">
        <f>IF(A89&lt;&gt;"",ROUND(IF(ISBLANK(A89)= FALSE,SUMIFS(УчетОтгулов!$G$4:$G$9051,УчетОтгулов!$A$4:$A$9051,A89,УчетОтгулов!$F$4:$F$9051,$L$9),""),6),"")</f>
        <v/>
      </c>
      <c r="M89" s="110" t="str">
        <f>IF(A89&lt;&gt;"",ROUND(IF(A89&lt;&gt;"",SUMIFS(УчетОтгулов!$G$4:$G$9051,УчетОтгулов!$A$4:$A$9051,A89,УчетОтгулов!$F$4:$F$9051,"*Д*"),""),6),"")</f>
        <v/>
      </c>
      <c r="N89" s="108" t="str">
        <f t="shared" si="8"/>
        <v/>
      </c>
      <c r="O89" s="110" t="str">
        <f t="shared" si="9"/>
        <v/>
      </c>
      <c r="P89">
        <f>SUM(Таблица2[[#This Row],[Явка, дней]:[ОТО, дней]])</f>
        <v>0</v>
      </c>
    </row>
    <row r="90" spans="1:16" x14ac:dyDescent="0.3">
      <c r="A90" s="107" t="str">
        <f>IF(TEMP!A81="","",TEMP!A81)</f>
        <v/>
      </c>
      <c r="B90" s="108" t="str">
        <f>IF(A90&lt;&gt;"",SUMIFS('Табель '!$D$8:$D$905,'Табель '!$B$8:$B$905,A90,'Табель '!$A$8:$A$905,$C$6,'Табель '!$A$8:$A$905,$D$6),"")</f>
        <v/>
      </c>
      <c r="C90" s="109" t="str">
        <f>IF(A90&lt;&gt;"",SUMIFS('Табель '!E$8:E$905,'Табель '!$B$8:$B$905,A90,'Табель '!$A$8:$A$905,$C$6,'Табель '!$A$8:$A$905,$D$6),"")</f>
        <v/>
      </c>
      <c r="D90" s="108" t="str">
        <f>IF(A90&lt;&gt;"",SUMIFS('Табель '!F$8:F$905,'Табель '!$B$8:$B$905,A90,'Табель '!$A$8:$A$905,$C$6,'Табель '!$A$8:$A$905,$D$6),"")</f>
        <v/>
      </c>
      <c r="E90" s="108" t="str">
        <f>IF(A90&lt;&gt;"",SUMIFS('Табель '!G$8:G$905,'Табель '!$B$8:$B$905,A90,'Табель '!$A$8:$A$905,$C$6,'Табель '!$A$8:$A$905,$D$6),"")</f>
        <v/>
      </c>
      <c r="F90" s="108" t="str">
        <f>IF(A90&lt;&gt;"",SUMIFS('Табель '!H$8:H$905,'Табель '!$B$8:$B$905,A90,'Табель '!$A$8:$A$905,$C$6,'Табель '!$A$8:$A$905,$D$6),"")</f>
        <v/>
      </c>
      <c r="G90" s="108" t="str">
        <f>IF(A90&lt;&gt;"",SUMIFS('Табель '!I$8:I$905,'Табель '!$B$8:$B$905,A90,'Табель '!$A$8:$A$905,$C$6,'Табель '!$A$8:$A$905,$D$6),"")</f>
        <v/>
      </c>
      <c r="H90" s="108" t="str">
        <f>IF(A90&lt;&gt;"",SUMIFS('Табель '!J$8:J$905,'Табель '!$B$8:$B$905,A90,'Табель '!$A$8:$A$905,$C$6,'Табель '!$A$8:$A$905,$D$6),"")</f>
        <v/>
      </c>
      <c r="I90" s="108" t="str">
        <f>IF(A90&lt;&gt;"",SUMIFS('Табель '!K$8:K$905,'Табель '!$B$8:$B$905,A90,'Табель '!$A$8:$A$905,$C$6,'Табель '!$A$8:$A$905,$D$6),"")</f>
        <v/>
      </c>
      <c r="J90" s="109" t="str">
        <f>IF(A90&lt;&gt;"",SUMIFS('Табель '!L$8:L$905,'Табель '!$B$8:$B$905,A90,'Табель '!$A$8:$A$905,$C$6,'Табель '!$A$8:$A$905,$D$6),"")</f>
        <v/>
      </c>
      <c r="K90" s="109" t="str">
        <f>IF(A90&lt;&gt;"",SUMIFS('Табель '!M$8:M$905,'Табель '!$B$8:$B$905,A90,'Табель '!$A$8:$A$905,$C$6,'Табель '!$A$8:$A$905,$D$6),"")</f>
        <v/>
      </c>
      <c r="L90" s="110" t="str">
        <f>IF(A90&lt;&gt;"",ROUND(IF(ISBLANK(A90)= FALSE,SUMIFS(УчетОтгулов!$G$4:$G$9051,УчетОтгулов!$A$4:$A$9051,A90,УчетОтгулов!$F$4:$F$9051,$L$9),""),6),"")</f>
        <v/>
      </c>
      <c r="M90" s="110" t="str">
        <f>IF(A90&lt;&gt;"",ROUND(IF(A90&lt;&gt;"",SUMIFS(УчетОтгулов!$G$4:$G$9051,УчетОтгулов!$A$4:$A$9051,A90,УчетОтгулов!$F$4:$F$9051,"*Д*"),""),6),"")</f>
        <v/>
      </c>
      <c r="N90" s="108" t="str">
        <f t="shared" si="8"/>
        <v/>
      </c>
      <c r="O90" s="110" t="str">
        <f t="shared" si="9"/>
        <v/>
      </c>
      <c r="P90">
        <f>SUM(Таблица2[[#This Row],[Явка, дней]:[ОТО, дней]])</f>
        <v>0</v>
      </c>
    </row>
    <row r="91" spans="1:16" x14ac:dyDescent="0.3">
      <c r="A91" s="107" t="str">
        <f>IF(TEMP!A82="","",TEMP!A82)</f>
        <v/>
      </c>
      <c r="B91" s="108" t="str">
        <f>IF(A91&lt;&gt;"",SUMIFS('Табель '!$D$8:$D$905,'Табель '!$B$8:$B$905,A91,'Табель '!$A$8:$A$905,$C$6,'Табель '!$A$8:$A$905,$D$6),"")</f>
        <v/>
      </c>
      <c r="C91" s="109" t="str">
        <f>IF(A91&lt;&gt;"",SUMIFS('Табель '!E$8:E$905,'Табель '!$B$8:$B$905,A91,'Табель '!$A$8:$A$905,$C$6,'Табель '!$A$8:$A$905,$D$6),"")</f>
        <v/>
      </c>
      <c r="D91" s="108" t="str">
        <f>IF(A91&lt;&gt;"",SUMIFS('Табель '!F$8:F$905,'Табель '!$B$8:$B$905,A91,'Табель '!$A$8:$A$905,$C$6,'Табель '!$A$8:$A$905,$D$6),"")</f>
        <v/>
      </c>
      <c r="E91" s="108" t="str">
        <f>IF(A91&lt;&gt;"",SUMIFS('Табель '!G$8:G$905,'Табель '!$B$8:$B$905,A91,'Табель '!$A$8:$A$905,$C$6,'Табель '!$A$8:$A$905,$D$6),"")</f>
        <v/>
      </c>
      <c r="F91" s="108" t="str">
        <f>IF(A91&lt;&gt;"",SUMIFS('Табель '!H$8:H$905,'Табель '!$B$8:$B$905,A91,'Табель '!$A$8:$A$905,$C$6,'Табель '!$A$8:$A$905,$D$6),"")</f>
        <v/>
      </c>
      <c r="G91" s="108" t="str">
        <f>IF(A91&lt;&gt;"",SUMIFS('Табель '!I$8:I$905,'Табель '!$B$8:$B$905,A91,'Табель '!$A$8:$A$905,$C$6,'Табель '!$A$8:$A$905,$D$6),"")</f>
        <v/>
      </c>
      <c r="H91" s="108" t="str">
        <f>IF(A91&lt;&gt;"",SUMIFS('Табель '!J$8:J$905,'Табель '!$B$8:$B$905,A91,'Табель '!$A$8:$A$905,$C$6,'Табель '!$A$8:$A$905,$D$6),"")</f>
        <v/>
      </c>
      <c r="I91" s="108" t="str">
        <f>IF(A91&lt;&gt;"",SUMIFS('Табель '!K$8:K$905,'Табель '!$B$8:$B$905,A91,'Табель '!$A$8:$A$905,$C$6,'Табель '!$A$8:$A$905,$D$6),"")</f>
        <v/>
      </c>
      <c r="J91" s="109" t="str">
        <f>IF(A91&lt;&gt;"",SUMIFS('Табель '!L$8:L$905,'Табель '!$B$8:$B$905,A91,'Табель '!$A$8:$A$905,$C$6,'Табель '!$A$8:$A$905,$D$6),"")</f>
        <v/>
      </c>
      <c r="K91" s="109" t="str">
        <f>IF(A91&lt;&gt;"",SUMIFS('Табель '!M$8:M$905,'Табель '!$B$8:$B$905,A91,'Табель '!$A$8:$A$905,$C$6,'Табель '!$A$8:$A$905,$D$6),"")</f>
        <v/>
      </c>
      <c r="L91" s="110" t="str">
        <f>IF(A91&lt;&gt;"",ROUND(IF(ISBLANK(A91)= FALSE,SUMIFS(УчетОтгулов!$G$4:$G$9051,УчетОтгулов!$A$4:$A$9051,A91,УчетОтгулов!$F$4:$F$9051,$L$9),""),6),"")</f>
        <v/>
      </c>
      <c r="M91" s="110" t="str">
        <f>IF(A91&lt;&gt;"",ROUND(IF(A91&lt;&gt;"",SUMIFS(УчетОтгулов!$G$4:$G$9051,УчетОтгулов!$A$4:$A$9051,A91,УчетОтгулов!$F$4:$F$9051,"*Д*"),""),6),"")</f>
        <v/>
      </c>
      <c r="N91" s="108" t="str">
        <f t="shared" si="8"/>
        <v/>
      </c>
      <c r="O91" s="110" t="str">
        <f t="shared" si="9"/>
        <v/>
      </c>
      <c r="P91">
        <f>SUM(Таблица2[[#This Row],[Явка, дней]:[ОТО, дней]])</f>
        <v>0</v>
      </c>
    </row>
    <row r="92" spans="1:16" x14ac:dyDescent="0.3">
      <c r="A92" s="107" t="str">
        <f>IF(TEMP!A83="","",TEMP!A83)</f>
        <v/>
      </c>
      <c r="B92" s="108" t="str">
        <f>IF(A92&lt;&gt;"",SUMIFS('Табель '!$D$8:$D$905,'Табель '!$B$8:$B$905,A92,'Табель '!$A$8:$A$905,$C$6,'Табель '!$A$8:$A$905,$D$6),"")</f>
        <v/>
      </c>
      <c r="C92" s="109" t="str">
        <f>IF(A92&lt;&gt;"",SUMIFS('Табель '!E$8:E$905,'Табель '!$B$8:$B$905,A92,'Табель '!$A$8:$A$905,$C$6,'Табель '!$A$8:$A$905,$D$6),"")</f>
        <v/>
      </c>
      <c r="D92" s="108" t="str">
        <f>IF(A92&lt;&gt;"",SUMIFS('Табель '!F$8:F$905,'Табель '!$B$8:$B$905,A92,'Табель '!$A$8:$A$905,$C$6,'Табель '!$A$8:$A$905,$D$6),"")</f>
        <v/>
      </c>
      <c r="E92" s="108" t="str">
        <f>IF(A92&lt;&gt;"",SUMIFS('Табель '!G$8:G$905,'Табель '!$B$8:$B$905,A92,'Табель '!$A$8:$A$905,$C$6,'Табель '!$A$8:$A$905,$D$6),"")</f>
        <v/>
      </c>
      <c r="F92" s="108" t="str">
        <f>IF(A92&lt;&gt;"",SUMIFS('Табель '!H$8:H$905,'Табель '!$B$8:$B$905,A92,'Табель '!$A$8:$A$905,$C$6,'Табель '!$A$8:$A$905,$D$6),"")</f>
        <v/>
      </c>
      <c r="G92" s="108" t="str">
        <f>IF(A92&lt;&gt;"",SUMIFS('Табель '!I$8:I$905,'Табель '!$B$8:$B$905,A92,'Табель '!$A$8:$A$905,$C$6,'Табель '!$A$8:$A$905,$D$6),"")</f>
        <v/>
      </c>
      <c r="H92" s="108" t="str">
        <f>IF(A92&lt;&gt;"",SUMIFS('Табель '!J$8:J$905,'Табель '!$B$8:$B$905,A92,'Табель '!$A$8:$A$905,$C$6,'Табель '!$A$8:$A$905,$D$6),"")</f>
        <v/>
      </c>
      <c r="I92" s="108" t="str">
        <f>IF(A92&lt;&gt;"",SUMIFS('Табель '!K$8:K$905,'Табель '!$B$8:$B$905,A92,'Табель '!$A$8:$A$905,$C$6,'Табель '!$A$8:$A$905,$D$6),"")</f>
        <v/>
      </c>
      <c r="J92" s="109" t="str">
        <f>IF(A92&lt;&gt;"",SUMIFS('Табель '!L$8:L$905,'Табель '!$B$8:$B$905,A92,'Табель '!$A$8:$A$905,$C$6,'Табель '!$A$8:$A$905,$D$6),"")</f>
        <v/>
      </c>
      <c r="K92" s="109" t="str">
        <f>IF(A92&lt;&gt;"",SUMIFS('Табель '!M$8:M$905,'Табель '!$B$8:$B$905,A92,'Табель '!$A$8:$A$905,$C$6,'Табель '!$A$8:$A$905,$D$6),"")</f>
        <v/>
      </c>
      <c r="L92" s="110" t="str">
        <f>IF(A92&lt;&gt;"",ROUND(IF(ISBLANK(A92)= FALSE,SUMIFS(УчетОтгулов!$G$4:$G$9051,УчетОтгулов!$A$4:$A$9051,A92,УчетОтгулов!$F$4:$F$9051,$L$9),""),6),"")</f>
        <v/>
      </c>
      <c r="M92" s="110" t="str">
        <f>IF(A92&lt;&gt;"",ROUND(IF(A92&lt;&gt;"",SUMIFS(УчетОтгулов!$G$4:$G$9051,УчетОтгулов!$A$4:$A$9051,A92,УчетОтгулов!$F$4:$F$9051,"*Д*"),""),6),"")</f>
        <v/>
      </c>
      <c r="N92" s="108" t="str">
        <f t="shared" si="8"/>
        <v/>
      </c>
      <c r="O92" s="110" t="str">
        <f t="shared" si="9"/>
        <v/>
      </c>
      <c r="P92">
        <f>SUM(Таблица2[[#This Row],[Явка, дней]:[ОТО, дней]])</f>
        <v>0</v>
      </c>
    </row>
    <row r="93" spans="1:16" x14ac:dyDescent="0.3">
      <c r="A93" s="107" t="str">
        <f>IF(TEMP!A84="","",TEMP!A84)</f>
        <v/>
      </c>
      <c r="B93" s="108" t="str">
        <f>IF(A93&lt;&gt;"",SUMIFS('Табель '!$D$8:$D$905,'Табель '!$B$8:$B$905,A93,'Табель '!$A$8:$A$905,$C$6,'Табель '!$A$8:$A$905,$D$6),"")</f>
        <v/>
      </c>
      <c r="C93" s="109" t="str">
        <f>IF(A93&lt;&gt;"",SUMIFS('Табель '!E$8:E$905,'Табель '!$B$8:$B$905,A93,'Табель '!$A$8:$A$905,$C$6,'Табель '!$A$8:$A$905,$D$6),"")</f>
        <v/>
      </c>
      <c r="D93" s="108" t="str">
        <f>IF(A93&lt;&gt;"",SUMIFS('Табель '!F$8:F$905,'Табель '!$B$8:$B$905,A93,'Табель '!$A$8:$A$905,$C$6,'Табель '!$A$8:$A$905,$D$6),"")</f>
        <v/>
      </c>
      <c r="E93" s="108" t="str">
        <f>IF(A93&lt;&gt;"",SUMIFS('Табель '!G$8:G$905,'Табель '!$B$8:$B$905,A93,'Табель '!$A$8:$A$905,$C$6,'Табель '!$A$8:$A$905,$D$6),"")</f>
        <v/>
      </c>
      <c r="F93" s="108" t="str">
        <f>IF(A93&lt;&gt;"",SUMIFS('Табель '!H$8:H$905,'Табель '!$B$8:$B$905,A93,'Табель '!$A$8:$A$905,$C$6,'Табель '!$A$8:$A$905,$D$6),"")</f>
        <v/>
      </c>
      <c r="G93" s="108" t="str">
        <f>IF(A93&lt;&gt;"",SUMIFS('Табель '!I$8:I$905,'Табель '!$B$8:$B$905,A93,'Табель '!$A$8:$A$905,$C$6,'Табель '!$A$8:$A$905,$D$6),"")</f>
        <v/>
      </c>
      <c r="H93" s="108" t="str">
        <f>IF(A93&lt;&gt;"",SUMIFS('Табель '!J$8:J$905,'Табель '!$B$8:$B$905,A93,'Табель '!$A$8:$A$905,$C$6,'Табель '!$A$8:$A$905,$D$6),"")</f>
        <v/>
      </c>
      <c r="I93" s="108" t="str">
        <f>IF(A93&lt;&gt;"",SUMIFS('Табель '!K$8:K$905,'Табель '!$B$8:$B$905,A93,'Табель '!$A$8:$A$905,$C$6,'Табель '!$A$8:$A$905,$D$6),"")</f>
        <v/>
      </c>
      <c r="J93" s="109" t="str">
        <f>IF(A93&lt;&gt;"",SUMIFS('Табель '!L$8:L$905,'Табель '!$B$8:$B$905,A93,'Табель '!$A$8:$A$905,$C$6,'Табель '!$A$8:$A$905,$D$6),"")</f>
        <v/>
      </c>
      <c r="K93" s="109" t="str">
        <f>IF(A93&lt;&gt;"",SUMIFS('Табель '!M$8:M$905,'Табель '!$B$8:$B$905,A93,'Табель '!$A$8:$A$905,$C$6,'Табель '!$A$8:$A$905,$D$6),"")</f>
        <v/>
      </c>
      <c r="L93" s="110" t="str">
        <f>IF(A93&lt;&gt;"",ROUND(IF(ISBLANK(A93)= FALSE,SUMIFS(УчетОтгулов!$G$4:$G$9051,УчетОтгулов!$A$4:$A$9051,A93,УчетОтгулов!$F$4:$F$9051,$L$9),""),6),"")</f>
        <v/>
      </c>
      <c r="M93" s="110" t="str">
        <f>IF(A93&lt;&gt;"",ROUND(IF(A93&lt;&gt;"",SUMIFS(УчетОтгулов!$G$4:$G$9051,УчетОтгулов!$A$4:$A$9051,A93,УчетОтгулов!$F$4:$F$9051,"*Д*"),""),6),"")</f>
        <v/>
      </c>
      <c r="N93" s="108" t="str">
        <f t="shared" si="8"/>
        <v/>
      </c>
      <c r="O93" s="110" t="str">
        <f t="shared" si="9"/>
        <v/>
      </c>
      <c r="P93">
        <f>SUM(Таблица2[[#This Row],[Явка, дней]:[ОТО, дней]])</f>
        <v>0</v>
      </c>
    </row>
    <row r="94" spans="1:16" x14ac:dyDescent="0.3">
      <c r="A94" s="107" t="str">
        <f>IF(TEMP!A85="","",TEMP!A85)</f>
        <v/>
      </c>
      <c r="B94" s="108" t="str">
        <f>IF(A94&lt;&gt;"",SUMIFS('Табель '!$D$8:$D$905,'Табель '!$B$8:$B$905,A94,'Табель '!$A$8:$A$905,$C$6,'Табель '!$A$8:$A$905,$D$6),"")</f>
        <v/>
      </c>
      <c r="C94" s="109" t="str">
        <f>IF(A94&lt;&gt;"",SUMIFS('Табель '!E$8:E$905,'Табель '!$B$8:$B$905,A94,'Табель '!$A$8:$A$905,$C$6,'Табель '!$A$8:$A$905,$D$6),"")</f>
        <v/>
      </c>
      <c r="D94" s="108" t="str">
        <f>IF(A94&lt;&gt;"",SUMIFS('Табель '!F$8:F$905,'Табель '!$B$8:$B$905,A94,'Табель '!$A$8:$A$905,$C$6,'Табель '!$A$8:$A$905,$D$6),"")</f>
        <v/>
      </c>
      <c r="E94" s="108" t="str">
        <f>IF(A94&lt;&gt;"",SUMIFS('Табель '!G$8:G$905,'Табель '!$B$8:$B$905,A94,'Табель '!$A$8:$A$905,$C$6,'Табель '!$A$8:$A$905,$D$6),"")</f>
        <v/>
      </c>
      <c r="F94" s="108" t="str">
        <f>IF(A94&lt;&gt;"",SUMIFS('Табель '!H$8:H$905,'Табель '!$B$8:$B$905,A94,'Табель '!$A$8:$A$905,$C$6,'Табель '!$A$8:$A$905,$D$6),"")</f>
        <v/>
      </c>
      <c r="G94" s="108" t="str">
        <f>IF(A94&lt;&gt;"",SUMIFS('Табель '!I$8:I$905,'Табель '!$B$8:$B$905,A94,'Табель '!$A$8:$A$905,$C$6,'Табель '!$A$8:$A$905,$D$6),"")</f>
        <v/>
      </c>
      <c r="H94" s="108" t="str">
        <f>IF(A94&lt;&gt;"",SUMIFS('Табель '!J$8:J$905,'Табель '!$B$8:$B$905,A94,'Табель '!$A$8:$A$905,$C$6,'Табель '!$A$8:$A$905,$D$6),"")</f>
        <v/>
      </c>
      <c r="I94" s="108" t="str">
        <f>IF(A94&lt;&gt;"",SUMIFS('Табель '!K$8:K$905,'Табель '!$B$8:$B$905,A94,'Табель '!$A$8:$A$905,$C$6,'Табель '!$A$8:$A$905,$D$6),"")</f>
        <v/>
      </c>
      <c r="J94" s="109" t="str">
        <f>IF(A94&lt;&gt;"",SUMIFS('Табель '!L$8:L$905,'Табель '!$B$8:$B$905,A94,'Табель '!$A$8:$A$905,$C$6,'Табель '!$A$8:$A$905,$D$6),"")</f>
        <v/>
      </c>
      <c r="K94" s="109" t="str">
        <f>IF(A94&lt;&gt;"",SUMIFS('Табель '!M$8:M$905,'Табель '!$B$8:$B$905,A94,'Табель '!$A$8:$A$905,$C$6,'Табель '!$A$8:$A$905,$D$6),"")</f>
        <v/>
      </c>
      <c r="L94" s="110" t="str">
        <f>IF(A94&lt;&gt;"",ROUND(IF(ISBLANK(A94)= FALSE,SUMIFS(УчетОтгулов!$G$4:$G$9051,УчетОтгулов!$A$4:$A$9051,A94,УчетОтгулов!$F$4:$F$9051,$L$9),""),6),"")</f>
        <v/>
      </c>
      <c r="M94" s="110" t="str">
        <f>IF(A94&lt;&gt;"",ROUND(IF(A94&lt;&gt;"",SUMIFS(УчетОтгулов!$G$4:$G$9051,УчетОтгулов!$A$4:$A$9051,A94,УчетОтгулов!$F$4:$F$9051,"*Д*"),""),6),"")</f>
        <v/>
      </c>
      <c r="N94" s="108" t="str">
        <f t="shared" si="8"/>
        <v/>
      </c>
      <c r="O94" s="110" t="str">
        <f t="shared" si="9"/>
        <v/>
      </c>
      <c r="P94">
        <f>SUM(Таблица2[[#This Row],[Явка, дней]:[ОТО, дней]])</f>
        <v>0</v>
      </c>
    </row>
    <row r="95" spans="1:16" x14ac:dyDescent="0.3">
      <c r="A95" s="107" t="str">
        <f>IF(TEMP!A86="","",TEMP!A86)</f>
        <v/>
      </c>
      <c r="B95" s="108" t="str">
        <f>IF(A95&lt;&gt;"",SUMIFS('Табель '!$D$8:$D$905,'Табель '!$B$8:$B$905,A95,'Табель '!$A$8:$A$905,$C$6,'Табель '!$A$8:$A$905,$D$6),"")</f>
        <v/>
      </c>
      <c r="C95" s="109" t="str">
        <f>IF(A95&lt;&gt;"",SUMIFS('Табель '!E$8:E$905,'Табель '!$B$8:$B$905,A95,'Табель '!$A$8:$A$905,$C$6,'Табель '!$A$8:$A$905,$D$6),"")</f>
        <v/>
      </c>
      <c r="D95" s="108" t="str">
        <f>IF(A95&lt;&gt;"",SUMIFS('Табель '!F$8:F$905,'Табель '!$B$8:$B$905,A95,'Табель '!$A$8:$A$905,$C$6,'Табель '!$A$8:$A$905,$D$6),"")</f>
        <v/>
      </c>
      <c r="E95" s="108" t="str">
        <f>IF(A95&lt;&gt;"",SUMIFS('Табель '!G$8:G$905,'Табель '!$B$8:$B$905,A95,'Табель '!$A$8:$A$905,$C$6,'Табель '!$A$8:$A$905,$D$6),"")</f>
        <v/>
      </c>
      <c r="F95" s="108" t="str">
        <f>IF(A95&lt;&gt;"",SUMIFS('Табель '!H$8:H$905,'Табель '!$B$8:$B$905,A95,'Табель '!$A$8:$A$905,$C$6,'Табель '!$A$8:$A$905,$D$6),"")</f>
        <v/>
      </c>
      <c r="G95" s="108" t="str">
        <f>IF(A95&lt;&gt;"",SUMIFS('Табель '!I$8:I$905,'Табель '!$B$8:$B$905,A95,'Табель '!$A$8:$A$905,$C$6,'Табель '!$A$8:$A$905,$D$6),"")</f>
        <v/>
      </c>
      <c r="H95" s="108" t="str">
        <f>IF(A95&lt;&gt;"",SUMIFS('Табель '!J$8:J$905,'Табель '!$B$8:$B$905,A95,'Табель '!$A$8:$A$905,$C$6,'Табель '!$A$8:$A$905,$D$6),"")</f>
        <v/>
      </c>
      <c r="I95" s="108" t="str">
        <f>IF(A95&lt;&gt;"",SUMIFS('Табель '!K$8:K$905,'Табель '!$B$8:$B$905,A95,'Табель '!$A$8:$A$905,$C$6,'Табель '!$A$8:$A$905,$D$6),"")</f>
        <v/>
      </c>
      <c r="J95" s="109" t="str">
        <f>IF(A95&lt;&gt;"",SUMIFS('Табель '!L$8:L$905,'Табель '!$B$8:$B$905,A95,'Табель '!$A$8:$A$905,$C$6,'Табель '!$A$8:$A$905,$D$6),"")</f>
        <v/>
      </c>
      <c r="K95" s="109" t="str">
        <f>IF(A95&lt;&gt;"",SUMIFS('Табель '!M$8:M$905,'Табель '!$B$8:$B$905,A95,'Табель '!$A$8:$A$905,$C$6,'Табель '!$A$8:$A$905,$D$6),"")</f>
        <v/>
      </c>
      <c r="L95" s="110" t="str">
        <f>IF(A95&lt;&gt;"",ROUND(IF(ISBLANK(A95)= FALSE,SUMIFS(УчетОтгулов!$G$4:$G$9051,УчетОтгулов!$A$4:$A$9051,A95,УчетОтгулов!$F$4:$F$9051,$L$9),""),6),"")</f>
        <v/>
      </c>
      <c r="M95" s="110" t="str">
        <f>IF(A95&lt;&gt;"",ROUND(IF(A95&lt;&gt;"",SUMIFS(УчетОтгулов!$G$4:$G$9051,УчетОтгулов!$A$4:$A$9051,A95,УчетОтгулов!$F$4:$F$9051,"*Д*"),""),6),"")</f>
        <v/>
      </c>
      <c r="N95" s="108" t="str">
        <f t="shared" si="8"/>
        <v/>
      </c>
      <c r="O95" s="110" t="str">
        <f t="shared" si="9"/>
        <v/>
      </c>
      <c r="P95">
        <f>SUM(Таблица2[[#This Row],[Явка, дней]:[ОТО, дней]])</f>
        <v>0</v>
      </c>
    </row>
    <row r="96" spans="1:16" x14ac:dyDescent="0.3">
      <c r="A96" s="107" t="str">
        <f>IF(TEMP!A87="","",TEMP!A87)</f>
        <v/>
      </c>
      <c r="B96" s="108" t="str">
        <f>IF(A96&lt;&gt;"",SUMIFS('Табель '!$D$8:$D$905,'Табель '!$B$8:$B$905,A96,'Табель '!$A$8:$A$905,$C$6,'Табель '!$A$8:$A$905,$D$6),"")</f>
        <v/>
      </c>
      <c r="C96" s="109" t="str">
        <f>IF(A96&lt;&gt;"",SUMIFS('Табель '!E$8:E$905,'Табель '!$B$8:$B$905,A96,'Табель '!$A$8:$A$905,$C$6,'Табель '!$A$8:$A$905,$D$6),"")</f>
        <v/>
      </c>
      <c r="D96" s="108" t="str">
        <f>IF(A96&lt;&gt;"",SUMIFS('Табель '!F$8:F$905,'Табель '!$B$8:$B$905,A96,'Табель '!$A$8:$A$905,$C$6,'Табель '!$A$8:$A$905,$D$6),"")</f>
        <v/>
      </c>
      <c r="E96" s="108" t="str">
        <f>IF(A96&lt;&gt;"",SUMIFS('Табель '!G$8:G$905,'Табель '!$B$8:$B$905,A96,'Табель '!$A$8:$A$905,$C$6,'Табель '!$A$8:$A$905,$D$6),"")</f>
        <v/>
      </c>
      <c r="F96" s="108" t="str">
        <f>IF(A96&lt;&gt;"",SUMIFS('Табель '!H$8:H$905,'Табель '!$B$8:$B$905,A96,'Табель '!$A$8:$A$905,$C$6,'Табель '!$A$8:$A$905,$D$6),"")</f>
        <v/>
      </c>
      <c r="G96" s="108" t="str">
        <f>IF(A96&lt;&gt;"",SUMIFS('Табель '!I$8:I$905,'Табель '!$B$8:$B$905,A96,'Табель '!$A$8:$A$905,$C$6,'Табель '!$A$8:$A$905,$D$6),"")</f>
        <v/>
      </c>
      <c r="H96" s="108" t="str">
        <f>IF(A96&lt;&gt;"",SUMIFS('Табель '!J$8:J$905,'Табель '!$B$8:$B$905,A96,'Табель '!$A$8:$A$905,$C$6,'Табель '!$A$8:$A$905,$D$6),"")</f>
        <v/>
      </c>
      <c r="I96" s="108" t="str">
        <f>IF(A96&lt;&gt;"",SUMIFS('Табель '!K$8:K$905,'Табель '!$B$8:$B$905,A96,'Табель '!$A$8:$A$905,$C$6,'Табель '!$A$8:$A$905,$D$6),"")</f>
        <v/>
      </c>
      <c r="J96" s="109" t="str">
        <f>IF(A96&lt;&gt;"",SUMIFS('Табель '!L$8:L$905,'Табель '!$B$8:$B$905,A96,'Табель '!$A$8:$A$905,$C$6,'Табель '!$A$8:$A$905,$D$6),"")</f>
        <v/>
      </c>
      <c r="K96" s="109" t="str">
        <f>IF(A96&lt;&gt;"",SUMIFS('Табель '!M$8:M$905,'Табель '!$B$8:$B$905,A96,'Табель '!$A$8:$A$905,$C$6,'Табель '!$A$8:$A$905,$D$6),"")</f>
        <v/>
      </c>
      <c r="L96" s="110" t="str">
        <f>IF(A96&lt;&gt;"",ROUND(IF(ISBLANK(A96)= FALSE,SUMIFS(УчетОтгулов!$G$4:$G$9051,УчетОтгулов!$A$4:$A$9051,A96,УчетОтгулов!$F$4:$F$9051,$L$9),""),6),"")</f>
        <v/>
      </c>
      <c r="M96" s="110" t="str">
        <f>IF(A96&lt;&gt;"",ROUND(IF(A96&lt;&gt;"",SUMIFS(УчетОтгулов!$G$4:$G$9051,УчетОтгулов!$A$4:$A$9051,A96,УчетОтгулов!$F$4:$F$9051,"*Д*"),""),6),"")</f>
        <v/>
      </c>
      <c r="N96" s="108" t="str">
        <f t="shared" si="8"/>
        <v/>
      </c>
      <c r="O96" s="110" t="str">
        <f t="shared" si="9"/>
        <v/>
      </c>
      <c r="P96">
        <f>SUM(Таблица2[[#This Row],[Явка, дней]:[ОТО, дней]])</f>
        <v>0</v>
      </c>
    </row>
    <row r="97" spans="1:16" x14ac:dyDescent="0.3">
      <c r="A97" s="107" t="str">
        <f>IF(TEMP!A88="","",TEMP!A88)</f>
        <v/>
      </c>
      <c r="B97" s="108" t="str">
        <f>IF(A97&lt;&gt;"",SUMIFS('Табель '!$D$8:$D$905,'Табель '!$B$8:$B$905,A97,'Табель '!$A$8:$A$905,$C$6,'Табель '!$A$8:$A$905,$D$6),"")</f>
        <v/>
      </c>
      <c r="C97" s="109" t="str">
        <f>IF(A97&lt;&gt;"",SUMIFS('Табель '!E$8:E$905,'Табель '!$B$8:$B$905,A97,'Табель '!$A$8:$A$905,$C$6,'Табель '!$A$8:$A$905,$D$6),"")</f>
        <v/>
      </c>
      <c r="D97" s="108" t="str">
        <f>IF(A97&lt;&gt;"",SUMIFS('Табель '!F$8:F$905,'Табель '!$B$8:$B$905,A97,'Табель '!$A$8:$A$905,$C$6,'Табель '!$A$8:$A$905,$D$6),"")</f>
        <v/>
      </c>
      <c r="E97" s="108" t="str">
        <f>IF(A97&lt;&gt;"",SUMIFS('Табель '!G$8:G$905,'Табель '!$B$8:$B$905,A97,'Табель '!$A$8:$A$905,$C$6,'Табель '!$A$8:$A$905,$D$6),"")</f>
        <v/>
      </c>
      <c r="F97" s="108" t="str">
        <f>IF(A97&lt;&gt;"",SUMIFS('Табель '!H$8:H$905,'Табель '!$B$8:$B$905,A97,'Табель '!$A$8:$A$905,$C$6,'Табель '!$A$8:$A$905,$D$6),"")</f>
        <v/>
      </c>
      <c r="G97" s="108" t="str">
        <f>IF(A97&lt;&gt;"",SUMIFS('Табель '!I$8:I$905,'Табель '!$B$8:$B$905,A97,'Табель '!$A$8:$A$905,$C$6,'Табель '!$A$8:$A$905,$D$6),"")</f>
        <v/>
      </c>
      <c r="H97" s="108" t="str">
        <f>IF(A97&lt;&gt;"",SUMIFS('Табель '!J$8:J$905,'Табель '!$B$8:$B$905,A97,'Табель '!$A$8:$A$905,$C$6,'Табель '!$A$8:$A$905,$D$6),"")</f>
        <v/>
      </c>
      <c r="I97" s="108" t="str">
        <f>IF(A97&lt;&gt;"",SUMIFS('Табель '!K$8:K$905,'Табель '!$B$8:$B$905,A97,'Табель '!$A$8:$A$905,$C$6,'Табель '!$A$8:$A$905,$D$6),"")</f>
        <v/>
      </c>
      <c r="J97" s="109" t="str">
        <f>IF(A97&lt;&gt;"",SUMIFS('Табель '!L$8:L$905,'Табель '!$B$8:$B$905,A97,'Табель '!$A$8:$A$905,$C$6,'Табель '!$A$8:$A$905,$D$6),"")</f>
        <v/>
      </c>
      <c r="K97" s="109" t="str">
        <f>IF(A97&lt;&gt;"",SUMIFS('Табель '!M$8:M$905,'Табель '!$B$8:$B$905,A97,'Табель '!$A$8:$A$905,$C$6,'Табель '!$A$8:$A$905,$D$6),"")</f>
        <v/>
      </c>
      <c r="L97" s="110" t="str">
        <f>IF(A97&lt;&gt;"",ROUND(IF(ISBLANK(A97)= FALSE,SUMIFS(УчетОтгулов!$G$4:$G$9051,УчетОтгулов!$A$4:$A$9051,A97,УчетОтгулов!$F$4:$F$9051,$L$9),""),6),"")</f>
        <v/>
      </c>
      <c r="M97" s="110" t="str">
        <f>IF(A97&lt;&gt;"",ROUND(IF(A97&lt;&gt;"",SUMIFS(УчетОтгулов!$G$4:$G$9051,УчетОтгулов!$A$4:$A$9051,A97,УчетОтгулов!$F$4:$F$9051,"*Д*"),""),6),"")</f>
        <v/>
      </c>
      <c r="N97" s="108" t="str">
        <f t="shared" si="8"/>
        <v/>
      </c>
      <c r="O97" s="110" t="str">
        <f t="shared" si="9"/>
        <v/>
      </c>
      <c r="P97">
        <f>SUM(Таблица2[[#This Row],[Явка, дней]:[ОТО, дней]])</f>
        <v>0</v>
      </c>
    </row>
    <row r="98" spans="1:16" x14ac:dyDescent="0.3">
      <c r="A98" s="107" t="str">
        <f>IF(TEMP!A89="","",TEMP!A89)</f>
        <v/>
      </c>
      <c r="B98" s="108" t="str">
        <f>IF(A98&lt;&gt;"",SUMIFS('Табель '!$D$8:$D$905,'Табель '!$B$8:$B$905,A98,'Табель '!$A$8:$A$905,$C$6,'Табель '!$A$8:$A$905,$D$6),"")</f>
        <v/>
      </c>
      <c r="C98" s="109" t="str">
        <f>IF(A98&lt;&gt;"",SUMIFS('Табель '!E$8:E$905,'Табель '!$B$8:$B$905,A98,'Табель '!$A$8:$A$905,$C$6,'Табель '!$A$8:$A$905,$D$6),"")</f>
        <v/>
      </c>
      <c r="D98" s="108" t="str">
        <f>IF(A98&lt;&gt;"",SUMIFS('Табель '!F$8:F$905,'Табель '!$B$8:$B$905,A98,'Табель '!$A$8:$A$905,$C$6,'Табель '!$A$8:$A$905,$D$6),"")</f>
        <v/>
      </c>
      <c r="E98" s="108" t="str">
        <f>IF(A98&lt;&gt;"",SUMIFS('Табель '!G$8:G$905,'Табель '!$B$8:$B$905,A98,'Табель '!$A$8:$A$905,$C$6,'Табель '!$A$8:$A$905,$D$6),"")</f>
        <v/>
      </c>
      <c r="F98" s="108" t="str">
        <f>IF(A98&lt;&gt;"",SUMIFS('Табель '!H$8:H$905,'Табель '!$B$8:$B$905,A98,'Табель '!$A$8:$A$905,$C$6,'Табель '!$A$8:$A$905,$D$6),"")</f>
        <v/>
      </c>
      <c r="G98" s="108" t="str">
        <f>IF(A98&lt;&gt;"",SUMIFS('Табель '!I$8:I$905,'Табель '!$B$8:$B$905,A98,'Табель '!$A$8:$A$905,$C$6,'Табель '!$A$8:$A$905,$D$6),"")</f>
        <v/>
      </c>
      <c r="H98" s="108" t="str">
        <f>IF(A98&lt;&gt;"",SUMIFS('Табель '!J$8:J$905,'Табель '!$B$8:$B$905,A98,'Табель '!$A$8:$A$905,$C$6,'Табель '!$A$8:$A$905,$D$6),"")</f>
        <v/>
      </c>
      <c r="I98" s="108" t="str">
        <f>IF(A98&lt;&gt;"",SUMIFS('Табель '!K$8:K$905,'Табель '!$B$8:$B$905,A98,'Табель '!$A$8:$A$905,$C$6,'Табель '!$A$8:$A$905,$D$6),"")</f>
        <v/>
      </c>
      <c r="J98" s="109" t="str">
        <f>IF(A98&lt;&gt;"",SUMIFS('Табель '!L$8:L$905,'Табель '!$B$8:$B$905,A98,'Табель '!$A$8:$A$905,$C$6,'Табель '!$A$8:$A$905,$D$6),"")</f>
        <v/>
      </c>
      <c r="K98" s="109" t="str">
        <f>IF(A98&lt;&gt;"",SUMIFS('Табель '!M$8:M$905,'Табель '!$B$8:$B$905,A98,'Табель '!$A$8:$A$905,$C$6,'Табель '!$A$8:$A$905,$D$6),"")</f>
        <v/>
      </c>
      <c r="L98" s="110" t="str">
        <f>IF(A98&lt;&gt;"",ROUND(IF(ISBLANK(A98)= FALSE,SUMIFS(УчетОтгулов!$G$4:$G$9051,УчетОтгулов!$A$4:$A$9051,A98,УчетОтгулов!$F$4:$F$9051,$L$9),""),6),"")</f>
        <v/>
      </c>
      <c r="M98" s="110" t="str">
        <f>IF(A98&lt;&gt;"",ROUND(IF(A98&lt;&gt;"",SUMIFS(УчетОтгулов!$G$4:$G$9051,УчетОтгулов!$A$4:$A$9051,A98,УчетОтгулов!$F$4:$F$9051,"*Д*"),""),6),"")</f>
        <v/>
      </c>
      <c r="N98" s="108" t="str">
        <f t="shared" si="8"/>
        <v/>
      </c>
      <c r="O98" s="110" t="str">
        <f t="shared" si="9"/>
        <v/>
      </c>
      <c r="P98">
        <f>SUM(Таблица2[[#This Row],[Явка, дней]:[ОТО, дней]])</f>
        <v>0</v>
      </c>
    </row>
    <row r="99" spans="1:16" x14ac:dyDescent="0.3">
      <c r="A99" s="107" t="str">
        <f>IF(TEMP!A90="","",TEMP!A90)</f>
        <v/>
      </c>
      <c r="B99" s="108" t="str">
        <f>IF(A99&lt;&gt;"",SUMIFS('Табель '!$D$8:$D$905,'Табель '!$B$8:$B$905,A99,'Табель '!$A$8:$A$905,$C$6,'Табель '!$A$8:$A$905,$D$6),"")</f>
        <v/>
      </c>
      <c r="C99" s="109" t="str">
        <f>IF(A99&lt;&gt;"",SUMIFS('Табель '!E$8:E$905,'Табель '!$B$8:$B$905,A99,'Табель '!$A$8:$A$905,$C$6,'Табель '!$A$8:$A$905,$D$6),"")</f>
        <v/>
      </c>
      <c r="D99" s="108" t="str">
        <f>IF(A99&lt;&gt;"",SUMIFS('Табель '!F$8:F$905,'Табель '!$B$8:$B$905,A99,'Табель '!$A$8:$A$905,$C$6,'Табель '!$A$8:$A$905,$D$6),"")</f>
        <v/>
      </c>
      <c r="E99" s="108" t="str">
        <f>IF(A99&lt;&gt;"",SUMIFS('Табель '!G$8:G$905,'Табель '!$B$8:$B$905,A99,'Табель '!$A$8:$A$905,$C$6,'Табель '!$A$8:$A$905,$D$6),"")</f>
        <v/>
      </c>
      <c r="F99" s="108" t="str">
        <f>IF(A99&lt;&gt;"",SUMIFS('Табель '!H$8:H$905,'Табель '!$B$8:$B$905,A99,'Табель '!$A$8:$A$905,$C$6,'Табель '!$A$8:$A$905,$D$6),"")</f>
        <v/>
      </c>
      <c r="G99" s="108" t="str">
        <f>IF(A99&lt;&gt;"",SUMIFS('Табель '!I$8:I$905,'Табель '!$B$8:$B$905,A99,'Табель '!$A$8:$A$905,$C$6,'Табель '!$A$8:$A$905,$D$6),"")</f>
        <v/>
      </c>
      <c r="H99" s="108" t="str">
        <f>IF(A99&lt;&gt;"",SUMIFS('Табель '!J$8:J$905,'Табель '!$B$8:$B$905,A99,'Табель '!$A$8:$A$905,$C$6,'Табель '!$A$8:$A$905,$D$6),"")</f>
        <v/>
      </c>
      <c r="I99" s="108" t="str">
        <f>IF(A99&lt;&gt;"",SUMIFS('Табель '!K$8:K$905,'Табель '!$B$8:$B$905,A99,'Табель '!$A$8:$A$905,$C$6,'Табель '!$A$8:$A$905,$D$6),"")</f>
        <v/>
      </c>
      <c r="J99" s="109" t="str">
        <f>IF(A99&lt;&gt;"",SUMIFS('Табель '!L$8:L$905,'Табель '!$B$8:$B$905,A99,'Табель '!$A$8:$A$905,$C$6,'Табель '!$A$8:$A$905,$D$6),"")</f>
        <v/>
      </c>
      <c r="K99" s="109" t="str">
        <f>IF(A99&lt;&gt;"",SUMIFS('Табель '!M$8:M$905,'Табель '!$B$8:$B$905,A99,'Табель '!$A$8:$A$905,$C$6,'Табель '!$A$8:$A$905,$D$6),"")</f>
        <v/>
      </c>
      <c r="L99" s="110" t="str">
        <f>IF(A99&lt;&gt;"",ROUND(IF(ISBLANK(A99)= FALSE,SUMIFS(УчетОтгулов!$G$4:$G$9051,УчетОтгулов!$A$4:$A$9051,A99,УчетОтгулов!$F$4:$F$9051,$L$9),""),6),"")</f>
        <v/>
      </c>
      <c r="M99" s="110" t="str">
        <f>IF(A99&lt;&gt;"",ROUND(IF(A99&lt;&gt;"",SUMIFS(УчетОтгулов!$G$4:$G$9051,УчетОтгулов!$A$4:$A$9051,A99,УчетОтгулов!$F$4:$F$9051,"*Д*"),""),6),"")</f>
        <v/>
      </c>
      <c r="N99" s="108" t="str">
        <f t="shared" si="8"/>
        <v/>
      </c>
      <c r="O99" s="110" t="str">
        <f t="shared" si="9"/>
        <v/>
      </c>
      <c r="P99">
        <f>SUM(Таблица2[[#This Row],[Явка, дней]:[ОТО, дней]])</f>
        <v>0</v>
      </c>
    </row>
    <row r="100" spans="1:16" x14ac:dyDescent="0.3">
      <c r="A100" s="107" t="str">
        <f>IF(TEMP!A91="","",TEMP!A91)</f>
        <v/>
      </c>
      <c r="B100" s="108" t="str">
        <f>IF(A100&lt;&gt;"",SUMIFS('Табель '!$D$8:$D$905,'Табель '!$B$8:$B$905,A100,'Табель '!$A$8:$A$905,$C$6,'Табель '!$A$8:$A$905,$D$6),"")</f>
        <v/>
      </c>
      <c r="C100" s="109" t="str">
        <f>IF(A100&lt;&gt;"",SUMIFS('Табель '!E$8:E$905,'Табель '!$B$8:$B$905,A100,'Табель '!$A$8:$A$905,$C$6,'Табель '!$A$8:$A$905,$D$6),"")</f>
        <v/>
      </c>
      <c r="D100" s="108" t="str">
        <f>IF(A100&lt;&gt;"",SUMIFS('Табель '!F$8:F$905,'Табель '!$B$8:$B$905,A100,'Табель '!$A$8:$A$905,$C$6,'Табель '!$A$8:$A$905,$D$6),"")</f>
        <v/>
      </c>
      <c r="E100" s="108" t="str">
        <f>IF(A100&lt;&gt;"",SUMIFS('Табель '!G$8:G$905,'Табель '!$B$8:$B$905,A100,'Табель '!$A$8:$A$905,$C$6,'Табель '!$A$8:$A$905,$D$6),"")</f>
        <v/>
      </c>
      <c r="F100" s="108" t="str">
        <f>IF(A100&lt;&gt;"",SUMIFS('Табель '!H$8:H$905,'Табель '!$B$8:$B$905,A100,'Табель '!$A$8:$A$905,$C$6,'Табель '!$A$8:$A$905,$D$6),"")</f>
        <v/>
      </c>
      <c r="G100" s="108" t="str">
        <f>IF(A100&lt;&gt;"",SUMIFS('Табель '!I$8:I$905,'Табель '!$B$8:$B$905,A100,'Табель '!$A$8:$A$905,$C$6,'Табель '!$A$8:$A$905,$D$6),"")</f>
        <v/>
      </c>
      <c r="H100" s="108" t="str">
        <f>IF(A100&lt;&gt;"",SUMIFS('Табель '!J$8:J$905,'Табель '!$B$8:$B$905,A100,'Табель '!$A$8:$A$905,$C$6,'Табель '!$A$8:$A$905,$D$6),"")</f>
        <v/>
      </c>
      <c r="I100" s="108" t="str">
        <f>IF(A100&lt;&gt;"",SUMIFS('Табель '!K$8:K$905,'Табель '!$B$8:$B$905,A100,'Табель '!$A$8:$A$905,$C$6,'Табель '!$A$8:$A$905,$D$6),"")</f>
        <v/>
      </c>
      <c r="J100" s="109" t="str">
        <f>IF(A100&lt;&gt;"",SUMIFS('Табель '!L$8:L$905,'Табель '!$B$8:$B$905,A100,'Табель '!$A$8:$A$905,$C$6,'Табель '!$A$8:$A$905,$D$6),"")</f>
        <v/>
      </c>
      <c r="K100" s="109" t="str">
        <f>IF(A100&lt;&gt;"",SUMIFS('Табель '!M$8:M$905,'Табель '!$B$8:$B$905,A100,'Табель '!$A$8:$A$905,$C$6,'Табель '!$A$8:$A$905,$D$6),"")</f>
        <v/>
      </c>
      <c r="L100" s="110" t="str">
        <f>IF(A100&lt;&gt;"",ROUND(IF(ISBLANK(A100)= FALSE,SUMIFS(УчетОтгулов!$G$4:$G$9051,УчетОтгулов!$A$4:$A$9051,A100,УчетОтгулов!$F$4:$F$9051,$L$9),""),6),"")</f>
        <v/>
      </c>
      <c r="M100" s="110" t="str">
        <f>IF(A100&lt;&gt;"",ROUND(IF(A100&lt;&gt;"",SUMIFS(УчетОтгулов!$G$4:$G$9051,УчетОтгулов!$A$4:$A$9051,A100,УчетОтгулов!$F$4:$F$9051,"*Д*"),""),6),"")</f>
        <v/>
      </c>
      <c r="N100" s="108" t="str">
        <f t="shared" si="8"/>
        <v/>
      </c>
      <c r="O100" s="110" t="str">
        <f t="shared" si="9"/>
        <v/>
      </c>
      <c r="P100">
        <f>SUM(Таблица2[[#This Row],[Явка, дней]:[ОТО, дней]])</f>
        <v>0</v>
      </c>
    </row>
    <row r="101" spans="1:16" x14ac:dyDescent="0.3">
      <c r="A101" s="107" t="str">
        <f>IF(TEMP!A92="","",TEMP!A92)</f>
        <v/>
      </c>
      <c r="B101" s="108" t="str">
        <f>IF(A101&lt;&gt;"",SUMIFS('Табель '!$D$8:$D$905,'Табель '!$B$8:$B$905,A101,'Табель '!$A$8:$A$905,$C$6,'Табель '!$A$8:$A$905,$D$6),"")</f>
        <v/>
      </c>
      <c r="C101" s="109" t="str">
        <f>IF(A101&lt;&gt;"",SUMIFS('Табель '!E$8:E$905,'Табель '!$B$8:$B$905,A101,'Табель '!$A$8:$A$905,$C$6,'Табель '!$A$8:$A$905,$D$6),"")</f>
        <v/>
      </c>
      <c r="D101" s="108" t="str">
        <f>IF(A101&lt;&gt;"",SUMIFS('Табель '!F$8:F$905,'Табель '!$B$8:$B$905,A101,'Табель '!$A$8:$A$905,$C$6,'Табель '!$A$8:$A$905,$D$6),"")</f>
        <v/>
      </c>
      <c r="E101" s="108" t="str">
        <f>IF(A101&lt;&gt;"",SUMIFS('Табель '!G$8:G$905,'Табель '!$B$8:$B$905,A101,'Табель '!$A$8:$A$905,$C$6,'Табель '!$A$8:$A$905,$D$6),"")</f>
        <v/>
      </c>
      <c r="F101" s="108" t="str">
        <f>IF(A101&lt;&gt;"",SUMIFS('Табель '!H$8:H$905,'Табель '!$B$8:$B$905,A101,'Табель '!$A$8:$A$905,$C$6,'Табель '!$A$8:$A$905,$D$6),"")</f>
        <v/>
      </c>
      <c r="G101" s="108" t="str">
        <f>IF(A101&lt;&gt;"",SUMIFS('Табель '!I$8:I$905,'Табель '!$B$8:$B$905,A101,'Табель '!$A$8:$A$905,$C$6,'Табель '!$A$8:$A$905,$D$6),"")</f>
        <v/>
      </c>
      <c r="H101" s="108" t="str">
        <f>IF(A101&lt;&gt;"",SUMIFS('Табель '!J$8:J$905,'Табель '!$B$8:$B$905,A101,'Табель '!$A$8:$A$905,$C$6,'Табель '!$A$8:$A$905,$D$6),"")</f>
        <v/>
      </c>
      <c r="I101" s="108" t="str">
        <f>IF(A101&lt;&gt;"",SUMIFS('Табель '!K$8:K$905,'Табель '!$B$8:$B$905,A101,'Табель '!$A$8:$A$905,$C$6,'Табель '!$A$8:$A$905,$D$6),"")</f>
        <v/>
      </c>
      <c r="J101" s="109" t="str">
        <f>IF(A101&lt;&gt;"",SUMIFS('Табель '!L$8:L$905,'Табель '!$B$8:$B$905,A101,'Табель '!$A$8:$A$905,$C$6,'Табель '!$A$8:$A$905,$D$6),"")</f>
        <v/>
      </c>
      <c r="K101" s="109" t="str">
        <f>IF(A101&lt;&gt;"",SUMIFS('Табель '!M$8:M$905,'Табель '!$B$8:$B$905,A101,'Табель '!$A$8:$A$905,$C$6,'Табель '!$A$8:$A$905,$D$6),"")</f>
        <v/>
      </c>
      <c r="L101" s="110" t="str">
        <f>IF(A101&lt;&gt;"",ROUND(IF(ISBLANK(A101)= FALSE,SUMIFS(УчетОтгулов!$G$4:$G$9051,УчетОтгулов!$A$4:$A$9051,A101,УчетОтгулов!$F$4:$F$9051,$L$9),""),6),"")</f>
        <v/>
      </c>
      <c r="M101" s="110" t="str">
        <f>IF(A101&lt;&gt;"",ROUND(IF(A101&lt;&gt;"",SUMIFS(УчетОтгулов!$G$4:$G$9051,УчетОтгулов!$A$4:$A$9051,A101,УчетОтгулов!$F$4:$F$9051,"*Д*"),""),6),"")</f>
        <v/>
      </c>
      <c r="N101" s="108" t="str">
        <f t="shared" si="8"/>
        <v/>
      </c>
      <c r="O101" s="110" t="str">
        <f t="shared" si="9"/>
        <v/>
      </c>
      <c r="P101">
        <f>SUM(Таблица2[[#This Row],[Явка, дней]:[ОТО, дней]])</f>
        <v>0</v>
      </c>
    </row>
    <row r="102" spans="1:16" x14ac:dyDescent="0.3">
      <c r="A102" s="107" t="str">
        <f>IF(TEMP!A93="","",TEMP!A93)</f>
        <v/>
      </c>
      <c r="B102" s="108" t="str">
        <f>IF(A102&lt;&gt;"",SUMIFS('Табель '!$D$8:$D$905,'Табель '!$B$8:$B$905,A102,'Табель '!$A$8:$A$905,$C$6,'Табель '!$A$8:$A$905,$D$6),"")</f>
        <v/>
      </c>
      <c r="C102" s="109" t="str">
        <f>IF(A102&lt;&gt;"",SUMIFS('Табель '!E$8:E$905,'Табель '!$B$8:$B$905,A102,'Табель '!$A$8:$A$905,$C$6,'Табель '!$A$8:$A$905,$D$6),"")</f>
        <v/>
      </c>
      <c r="D102" s="108" t="str">
        <f>IF(A102&lt;&gt;"",SUMIFS('Табель '!F$8:F$905,'Табель '!$B$8:$B$905,A102,'Табель '!$A$8:$A$905,$C$6,'Табель '!$A$8:$A$905,$D$6),"")</f>
        <v/>
      </c>
      <c r="E102" s="108" t="str">
        <f>IF(A102&lt;&gt;"",SUMIFS('Табель '!G$8:G$905,'Табель '!$B$8:$B$905,A102,'Табель '!$A$8:$A$905,$C$6,'Табель '!$A$8:$A$905,$D$6),"")</f>
        <v/>
      </c>
      <c r="F102" s="108" t="str">
        <f>IF(A102&lt;&gt;"",SUMIFS('Табель '!H$8:H$905,'Табель '!$B$8:$B$905,A102,'Табель '!$A$8:$A$905,$C$6,'Табель '!$A$8:$A$905,$D$6),"")</f>
        <v/>
      </c>
      <c r="G102" s="108" t="str">
        <f>IF(A102&lt;&gt;"",SUMIFS('Табель '!I$8:I$905,'Табель '!$B$8:$B$905,A102,'Табель '!$A$8:$A$905,$C$6,'Табель '!$A$8:$A$905,$D$6),"")</f>
        <v/>
      </c>
      <c r="H102" s="108" t="str">
        <f>IF(A102&lt;&gt;"",SUMIFS('Табель '!J$8:J$905,'Табель '!$B$8:$B$905,A102,'Табель '!$A$8:$A$905,$C$6,'Табель '!$A$8:$A$905,$D$6),"")</f>
        <v/>
      </c>
      <c r="I102" s="108" t="str">
        <f>IF(A102&lt;&gt;"",SUMIFS('Табель '!K$8:K$905,'Табель '!$B$8:$B$905,A102,'Табель '!$A$8:$A$905,$C$6,'Табель '!$A$8:$A$905,$D$6),"")</f>
        <v/>
      </c>
      <c r="J102" s="109" t="str">
        <f>IF(A102&lt;&gt;"",SUMIFS('Табель '!L$8:L$905,'Табель '!$B$8:$B$905,A102,'Табель '!$A$8:$A$905,$C$6,'Табель '!$A$8:$A$905,$D$6),"")</f>
        <v/>
      </c>
      <c r="K102" s="109" t="str">
        <f>IF(A102&lt;&gt;"",SUMIFS('Табель '!M$8:M$905,'Табель '!$B$8:$B$905,A102,'Табель '!$A$8:$A$905,$C$6,'Табель '!$A$8:$A$905,$D$6),"")</f>
        <v/>
      </c>
      <c r="L102" s="110" t="str">
        <f>IF(A102&lt;&gt;"",ROUND(IF(ISBLANK(A102)= FALSE,SUMIFS(УчетОтгулов!$G$4:$G$9051,УчетОтгулов!$A$4:$A$9051,A102,УчетОтгулов!$F$4:$F$9051,$L$9),""),6),"")</f>
        <v/>
      </c>
      <c r="M102" s="110" t="str">
        <f>IF(A102&lt;&gt;"",ROUND(IF(A102&lt;&gt;"",SUMIFS(УчетОтгулов!$G$4:$G$9051,УчетОтгулов!$A$4:$A$9051,A102,УчетОтгулов!$F$4:$F$9051,"*Д*"),""),6),"")</f>
        <v/>
      </c>
      <c r="N102" s="108" t="str">
        <f t="shared" si="8"/>
        <v/>
      </c>
      <c r="O102" s="110" t="str">
        <f t="shared" si="9"/>
        <v/>
      </c>
      <c r="P102">
        <f>SUM(Таблица2[[#This Row],[Явка, дней]:[ОТО, дней]])</f>
        <v>0</v>
      </c>
    </row>
    <row r="103" spans="1:16" x14ac:dyDescent="0.3">
      <c r="A103" s="107" t="str">
        <f>IF(TEMP!A94="","",TEMP!A94)</f>
        <v/>
      </c>
      <c r="B103" s="108" t="str">
        <f>IF(A103&lt;&gt;"",SUMIFS('Табель '!$D$8:$D$905,'Табель '!$B$8:$B$905,A103,'Табель '!$A$8:$A$905,$C$6,'Табель '!$A$8:$A$905,$D$6),"")</f>
        <v/>
      </c>
      <c r="C103" s="109" t="str">
        <f>IF(A103&lt;&gt;"",SUMIFS('Табель '!E$8:E$905,'Табель '!$B$8:$B$905,A103,'Табель '!$A$8:$A$905,$C$6,'Табель '!$A$8:$A$905,$D$6),"")</f>
        <v/>
      </c>
      <c r="D103" s="108" t="str">
        <f>IF(A103&lt;&gt;"",SUMIFS('Табель '!F$8:F$905,'Табель '!$B$8:$B$905,A103,'Табель '!$A$8:$A$905,$C$6,'Табель '!$A$8:$A$905,$D$6),"")</f>
        <v/>
      </c>
      <c r="E103" s="108" t="str">
        <f>IF(A103&lt;&gt;"",SUMIFS('Табель '!G$8:G$905,'Табель '!$B$8:$B$905,A103,'Табель '!$A$8:$A$905,$C$6,'Табель '!$A$8:$A$905,$D$6),"")</f>
        <v/>
      </c>
      <c r="F103" s="108" t="str">
        <f>IF(A103&lt;&gt;"",SUMIFS('Табель '!H$8:H$905,'Табель '!$B$8:$B$905,A103,'Табель '!$A$8:$A$905,$C$6,'Табель '!$A$8:$A$905,$D$6),"")</f>
        <v/>
      </c>
      <c r="G103" s="108" t="str">
        <f>IF(A103&lt;&gt;"",SUMIFS('Табель '!I$8:I$905,'Табель '!$B$8:$B$905,A103,'Табель '!$A$8:$A$905,$C$6,'Табель '!$A$8:$A$905,$D$6),"")</f>
        <v/>
      </c>
      <c r="H103" s="108" t="str">
        <f>IF(A103&lt;&gt;"",SUMIFS('Табель '!J$8:J$905,'Табель '!$B$8:$B$905,A103,'Табель '!$A$8:$A$905,$C$6,'Табель '!$A$8:$A$905,$D$6),"")</f>
        <v/>
      </c>
      <c r="I103" s="108" t="str">
        <f>IF(A103&lt;&gt;"",SUMIFS('Табель '!K$8:K$905,'Табель '!$B$8:$B$905,A103,'Табель '!$A$8:$A$905,$C$6,'Табель '!$A$8:$A$905,$D$6),"")</f>
        <v/>
      </c>
      <c r="J103" s="109" t="str">
        <f>IF(A103&lt;&gt;"",SUMIFS('Табель '!L$8:L$905,'Табель '!$B$8:$B$905,A103,'Табель '!$A$8:$A$905,$C$6,'Табель '!$A$8:$A$905,$D$6),"")</f>
        <v/>
      </c>
      <c r="K103" s="109" t="str">
        <f>IF(A103&lt;&gt;"",SUMIFS('Табель '!M$8:M$905,'Табель '!$B$8:$B$905,A103,'Табель '!$A$8:$A$905,$C$6,'Табель '!$A$8:$A$905,$D$6),"")</f>
        <v/>
      </c>
      <c r="L103" s="110" t="str">
        <f>IF(A103&lt;&gt;"",ROUND(IF(ISBLANK(A103)= FALSE,SUMIFS(УчетОтгулов!$G$4:$G$9051,УчетОтгулов!$A$4:$A$9051,A103,УчетОтгулов!$F$4:$F$9051,$L$9),""),6),"")</f>
        <v/>
      </c>
      <c r="M103" s="110" t="str">
        <f>IF(A103&lt;&gt;"",ROUND(IF(A103&lt;&gt;"",SUMIFS(УчетОтгулов!$G$4:$G$9051,УчетОтгулов!$A$4:$A$9051,A103,УчетОтгулов!$F$4:$F$9051,"*Д*"),""),6),"")</f>
        <v/>
      </c>
      <c r="N103" s="108" t="str">
        <f t="shared" si="8"/>
        <v/>
      </c>
      <c r="O103" s="110" t="str">
        <f t="shared" si="9"/>
        <v/>
      </c>
      <c r="P103">
        <f>SUM(Таблица2[[#This Row],[Явка, дней]:[ОТО, дней]])</f>
        <v>0</v>
      </c>
    </row>
    <row r="104" spans="1:16" x14ac:dyDescent="0.3">
      <c r="A104" s="107" t="str">
        <f>IF(TEMP!A95="","",TEMP!A95)</f>
        <v/>
      </c>
      <c r="B104" s="108" t="str">
        <f>IF(A104&lt;&gt;"",SUMIFS('Табель '!$D$8:$D$905,'Табель '!$B$8:$B$905,A104,'Табель '!$A$8:$A$905,$C$6,'Табель '!$A$8:$A$905,$D$6),"")</f>
        <v/>
      </c>
      <c r="C104" s="109" t="str">
        <f>IF(A104&lt;&gt;"",SUMIFS('Табель '!E$8:E$905,'Табель '!$B$8:$B$905,A104,'Табель '!$A$8:$A$905,$C$6,'Табель '!$A$8:$A$905,$D$6),"")</f>
        <v/>
      </c>
      <c r="D104" s="108" t="str">
        <f>IF(A104&lt;&gt;"",SUMIFS('Табель '!F$8:F$905,'Табель '!$B$8:$B$905,A104,'Табель '!$A$8:$A$905,$C$6,'Табель '!$A$8:$A$905,$D$6),"")</f>
        <v/>
      </c>
      <c r="E104" s="108" t="str">
        <f>IF(A104&lt;&gt;"",SUMIFS('Табель '!G$8:G$905,'Табель '!$B$8:$B$905,A104,'Табель '!$A$8:$A$905,$C$6,'Табель '!$A$8:$A$905,$D$6),"")</f>
        <v/>
      </c>
      <c r="F104" s="108" t="str">
        <f>IF(A104&lt;&gt;"",SUMIFS('Табель '!H$8:H$905,'Табель '!$B$8:$B$905,A104,'Табель '!$A$8:$A$905,$C$6,'Табель '!$A$8:$A$905,$D$6),"")</f>
        <v/>
      </c>
      <c r="G104" s="108" t="str">
        <f>IF(A104&lt;&gt;"",SUMIFS('Табель '!I$8:I$905,'Табель '!$B$8:$B$905,A104,'Табель '!$A$8:$A$905,$C$6,'Табель '!$A$8:$A$905,$D$6),"")</f>
        <v/>
      </c>
      <c r="H104" s="108" t="str">
        <f>IF(A104&lt;&gt;"",SUMIFS('Табель '!J$8:J$905,'Табель '!$B$8:$B$905,A104,'Табель '!$A$8:$A$905,$C$6,'Табель '!$A$8:$A$905,$D$6),"")</f>
        <v/>
      </c>
      <c r="I104" s="108" t="str">
        <f>IF(A104&lt;&gt;"",SUMIFS('Табель '!K$8:K$905,'Табель '!$B$8:$B$905,A104,'Табель '!$A$8:$A$905,$C$6,'Табель '!$A$8:$A$905,$D$6),"")</f>
        <v/>
      </c>
      <c r="J104" s="109" t="str">
        <f>IF(A104&lt;&gt;"",SUMIFS('Табель '!L$8:L$905,'Табель '!$B$8:$B$905,A104,'Табель '!$A$8:$A$905,$C$6,'Табель '!$A$8:$A$905,$D$6),"")</f>
        <v/>
      </c>
      <c r="K104" s="109" t="str">
        <f>IF(A104&lt;&gt;"",SUMIFS('Табель '!M$8:M$905,'Табель '!$B$8:$B$905,A104,'Табель '!$A$8:$A$905,$C$6,'Табель '!$A$8:$A$905,$D$6),"")</f>
        <v/>
      </c>
      <c r="L104" s="110" t="str">
        <f>IF(A104&lt;&gt;"",ROUND(IF(ISBLANK(A104)= FALSE,SUMIFS(УчетОтгулов!$G$4:$G$9051,УчетОтгулов!$A$4:$A$9051,A104,УчетОтгулов!$F$4:$F$9051,$L$9),""),6),"")</f>
        <v/>
      </c>
      <c r="M104" s="110" t="str">
        <f>IF(A104&lt;&gt;"",ROUND(IF(A104&lt;&gt;"",SUMIFS(УчетОтгулов!$G$4:$G$9051,УчетОтгулов!$A$4:$A$9051,A104,УчетОтгулов!$F$4:$F$9051,"*Д*"),""),6),"")</f>
        <v/>
      </c>
      <c r="N104" s="108" t="str">
        <f t="shared" si="8"/>
        <v/>
      </c>
      <c r="O104" s="110" t="str">
        <f t="shared" si="9"/>
        <v/>
      </c>
      <c r="P104">
        <f>SUM(Таблица2[[#This Row],[Явка, дней]:[ОТО, дней]])</f>
        <v>0</v>
      </c>
    </row>
    <row r="105" spans="1:16" x14ac:dyDescent="0.3">
      <c r="A105" s="107" t="str">
        <f>IF(TEMP!A96="","",TEMP!A96)</f>
        <v/>
      </c>
      <c r="B105" s="108" t="str">
        <f>IF(A105&lt;&gt;"",SUMIFS('Табель '!$D$8:$D$905,'Табель '!$B$8:$B$905,A105,'Табель '!$A$8:$A$905,$C$6,'Табель '!$A$8:$A$905,$D$6),"")</f>
        <v/>
      </c>
      <c r="C105" s="109" t="str">
        <f>IF(A105&lt;&gt;"",SUMIFS('Табель '!E$8:E$905,'Табель '!$B$8:$B$905,A105,'Табель '!$A$8:$A$905,$C$6,'Табель '!$A$8:$A$905,$D$6),"")</f>
        <v/>
      </c>
      <c r="D105" s="108" t="str">
        <f>IF(A105&lt;&gt;"",SUMIFS('Табель '!F$8:F$905,'Табель '!$B$8:$B$905,A105,'Табель '!$A$8:$A$905,$C$6,'Табель '!$A$8:$A$905,$D$6),"")</f>
        <v/>
      </c>
      <c r="E105" s="108" t="str">
        <f>IF(A105&lt;&gt;"",SUMIFS('Табель '!G$8:G$905,'Табель '!$B$8:$B$905,A105,'Табель '!$A$8:$A$905,$C$6,'Табель '!$A$8:$A$905,$D$6),"")</f>
        <v/>
      </c>
      <c r="F105" s="108" t="str">
        <f>IF(A105&lt;&gt;"",SUMIFS('Табель '!H$8:H$905,'Табель '!$B$8:$B$905,A105,'Табель '!$A$8:$A$905,$C$6,'Табель '!$A$8:$A$905,$D$6),"")</f>
        <v/>
      </c>
      <c r="G105" s="108" t="str">
        <f>IF(A105&lt;&gt;"",SUMIFS('Табель '!I$8:I$905,'Табель '!$B$8:$B$905,A105,'Табель '!$A$8:$A$905,$C$6,'Табель '!$A$8:$A$905,$D$6),"")</f>
        <v/>
      </c>
      <c r="H105" s="108" t="str">
        <f>IF(A105&lt;&gt;"",SUMIFS('Табель '!J$8:J$905,'Табель '!$B$8:$B$905,A105,'Табель '!$A$8:$A$905,$C$6,'Табель '!$A$8:$A$905,$D$6),"")</f>
        <v/>
      </c>
      <c r="I105" s="108" t="str">
        <f>IF(A105&lt;&gt;"",SUMIFS('Табель '!K$8:K$905,'Табель '!$B$8:$B$905,A105,'Табель '!$A$8:$A$905,$C$6,'Табель '!$A$8:$A$905,$D$6),"")</f>
        <v/>
      </c>
      <c r="J105" s="109" t="str">
        <f>IF(A105&lt;&gt;"",SUMIFS('Табель '!L$8:L$905,'Табель '!$B$8:$B$905,A105,'Табель '!$A$8:$A$905,$C$6,'Табель '!$A$8:$A$905,$D$6),"")</f>
        <v/>
      </c>
      <c r="K105" s="109" t="str">
        <f>IF(A105&lt;&gt;"",SUMIFS('Табель '!M$8:M$905,'Табель '!$B$8:$B$905,A105,'Табель '!$A$8:$A$905,$C$6,'Табель '!$A$8:$A$905,$D$6),"")</f>
        <v/>
      </c>
      <c r="L105" s="110" t="str">
        <f>IF(A105&lt;&gt;"",ROUND(IF(ISBLANK(A105)= FALSE,SUMIFS(УчетОтгулов!$G$4:$G$9051,УчетОтгулов!$A$4:$A$9051,A105,УчетОтгулов!$F$4:$F$9051,$L$9),""),6),"")</f>
        <v/>
      </c>
      <c r="M105" s="110" t="str">
        <f>IF(A105&lt;&gt;"",ROUND(IF(A105&lt;&gt;"",SUMIFS(УчетОтгулов!$G$4:$G$9051,УчетОтгулов!$A$4:$A$9051,A105,УчетОтгулов!$F$4:$F$9051,"*Д*"),""),6),"")</f>
        <v/>
      </c>
      <c r="N105" s="108" t="str">
        <f t="shared" si="8"/>
        <v/>
      </c>
      <c r="O105" s="110" t="str">
        <f t="shared" si="9"/>
        <v/>
      </c>
      <c r="P105">
        <f>SUM(Таблица2[[#This Row],[Явка, дней]:[ОТО, дней]])</f>
        <v>0</v>
      </c>
    </row>
    <row r="106" spans="1:16" x14ac:dyDescent="0.3">
      <c r="A106" s="107" t="str">
        <f>IF(TEMP!A97="","",TEMP!A97)</f>
        <v/>
      </c>
      <c r="B106" s="108" t="str">
        <f>IF(A106&lt;&gt;"",SUMIFS('Табель '!$D$8:$D$905,'Табель '!$B$8:$B$905,A106,'Табель '!$A$8:$A$905,$C$6,'Табель '!$A$8:$A$905,$D$6),"")</f>
        <v/>
      </c>
      <c r="C106" s="109" t="str">
        <f>IF(A106&lt;&gt;"",SUMIFS('Табель '!E$8:E$905,'Табель '!$B$8:$B$905,A106,'Табель '!$A$8:$A$905,$C$6,'Табель '!$A$8:$A$905,$D$6),"")</f>
        <v/>
      </c>
      <c r="D106" s="108" t="str">
        <f>IF(A106&lt;&gt;"",SUMIFS('Табель '!F$8:F$905,'Табель '!$B$8:$B$905,A106,'Табель '!$A$8:$A$905,$C$6,'Табель '!$A$8:$A$905,$D$6),"")</f>
        <v/>
      </c>
      <c r="E106" s="108" t="str">
        <f>IF(A106&lt;&gt;"",SUMIFS('Табель '!G$8:G$905,'Табель '!$B$8:$B$905,A106,'Табель '!$A$8:$A$905,$C$6,'Табель '!$A$8:$A$905,$D$6),"")</f>
        <v/>
      </c>
      <c r="F106" s="108" t="str">
        <f>IF(A106&lt;&gt;"",SUMIFS('Табель '!H$8:H$905,'Табель '!$B$8:$B$905,A106,'Табель '!$A$8:$A$905,$C$6,'Табель '!$A$8:$A$905,$D$6),"")</f>
        <v/>
      </c>
      <c r="G106" s="108" t="str">
        <f>IF(A106&lt;&gt;"",SUMIFS('Табель '!I$8:I$905,'Табель '!$B$8:$B$905,A106,'Табель '!$A$8:$A$905,$C$6,'Табель '!$A$8:$A$905,$D$6),"")</f>
        <v/>
      </c>
      <c r="H106" s="108" t="str">
        <f>IF(A106&lt;&gt;"",SUMIFS('Табель '!J$8:J$905,'Табель '!$B$8:$B$905,A106,'Табель '!$A$8:$A$905,$C$6,'Табель '!$A$8:$A$905,$D$6),"")</f>
        <v/>
      </c>
      <c r="I106" s="108" t="str">
        <f>IF(A106&lt;&gt;"",SUMIFS('Табель '!K$8:K$905,'Табель '!$B$8:$B$905,A106,'Табель '!$A$8:$A$905,$C$6,'Табель '!$A$8:$A$905,$D$6),"")</f>
        <v/>
      </c>
      <c r="J106" s="109" t="str">
        <f>IF(A106&lt;&gt;"",SUMIFS('Табель '!L$8:L$905,'Табель '!$B$8:$B$905,A106,'Табель '!$A$8:$A$905,$C$6,'Табель '!$A$8:$A$905,$D$6),"")</f>
        <v/>
      </c>
      <c r="K106" s="109" t="str">
        <f>IF(A106&lt;&gt;"",SUMIFS('Табель '!M$8:M$905,'Табель '!$B$8:$B$905,A106,'Табель '!$A$8:$A$905,$C$6,'Табель '!$A$8:$A$905,$D$6),"")</f>
        <v/>
      </c>
      <c r="L106" s="110" t="str">
        <f>IF(A106&lt;&gt;"",ROUND(IF(ISBLANK(A106)= FALSE,SUMIFS(УчетОтгулов!$G$4:$G$9051,УчетОтгулов!$A$4:$A$9051,A106,УчетОтгулов!$F$4:$F$9051,$L$9),""),6),"")</f>
        <v/>
      </c>
      <c r="M106" s="110" t="str">
        <f>IF(A106&lt;&gt;"",ROUND(IF(A106&lt;&gt;"",SUMIFS(УчетОтгулов!$G$4:$G$9051,УчетОтгулов!$A$4:$A$9051,A106,УчетОтгулов!$F$4:$F$9051,"*Д*"),""),6),"")</f>
        <v/>
      </c>
      <c r="N106" s="108" t="str">
        <f t="shared" ref="N106:N137" si="10">IF(A106&lt;&gt;"",IF(L106-M106=0,"Часов нет",IF(L106-M106&gt;0,"Отгулы есть","Отгулов нет, долг")),"")</f>
        <v/>
      </c>
      <c r="O106" s="110" t="str">
        <f t="shared" ref="O106:O137" si="11">IF(A106&lt;&gt;"",ABS(L106-M106),"")</f>
        <v/>
      </c>
      <c r="P106">
        <f>SUM(Таблица2[[#This Row],[Явка, дней]:[ОТО, дней]])</f>
        <v>0</v>
      </c>
    </row>
    <row r="107" spans="1:16" x14ac:dyDescent="0.3">
      <c r="A107" s="107" t="str">
        <f>IF(TEMP!A98="","",TEMP!A98)</f>
        <v/>
      </c>
      <c r="B107" s="108" t="str">
        <f>IF(A107&lt;&gt;"",SUMIFS('Табель '!$D$8:$D$905,'Табель '!$B$8:$B$905,A107,'Табель '!$A$8:$A$905,$C$6,'Табель '!$A$8:$A$905,$D$6),"")</f>
        <v/>
      </c>
      <c r="C107" s="109" t="str">
        <f>IF(A107&lt;&gt;"",SUMIFS('Табель '!E$8:E$905,'Табель '!$B$8:$B$905,A107,'Табель '!$A$8:$A$905,$C$6,'Табель '!$A$8:$A$905,$D$6),"")</f>
        <v/>
      </c>
      <c r="D107" s="108" t="str">
        <f>IF(A107&lt;&gt;"",SUMIFS('Табель '!F$8:F$905,'Табель '!$B$8:$B$905,A107,'Табель '!$A$8:$A$905,$C$6,'Табель '!$A$8:$A$905,$D$6),"")</f>
        <v/>
      </c>
      <c r="E107" s="108" t="str">
        <f>IF(A107&lt;&gt;"",SUMIFS('Табель '!G$8:G$905,'Табель '!$B$8:$B$905,A107,'Табель '!$A$8:$A$905,$C$6,'Табель '!$A$8:$A$905,$D$6),"")</f>
        <v/>
      </c>
      <c r="F107" s="108" t="str">
        <f>IF(A107&lt;&gt;"",SUMIFS('Табель '!H$8:H$905,'Табель '!$B$8:$B$905,A107,'Табель '!$A$8:$A$905,$C$6,'Табель '!$A$8:$A$905,$D$6),"")</f>
        <v/>
      </c>
      <c r="G107" s="108" t="str">
        <f>IF(A107&lt;&gt;"",SUMIFS('Табель '!I$8:I$905,'Табель '!$B$8:$B$905,A107,'Табель '!$A$8:$A$905,$C$6,'Табель '!$A$8:$A$905,$D$6),"")</f>
        <v/>
      </c>
      <c r="H107" s="108" t="str">
        <f>IF(A107&lt;&gt;"",SUMIFS('Табель '!J$8:J$905,'Табель '!$B$8:$B$905,A107,'Табель '!$A$8:$A$905,$C$6,'Табель '!$A$8:$A$905,$D$6),"")</f>
        <v/>
      </c>
      <c r="I107" s="108" t="str">
        <f>IF(A107&lt;&gt;"",SUMIFS('Табель '!K$8:K$905,'Табель '!$B$8:$B$905,A107,'Табель '!$A$8:$A$905,$C$6,'Табель '!$A$8:$A$905,$D$6),"")</f>
        <v/>
      </c>
      <c r="J107" s="109" t="str">
        <f>IF(A107&lt;&gt;"",SUMIFS('Табель '!L$8:L$905,'Табель '!$B$8:$B$905,A107,'Табель '!$A$8:$A$905,$C$6,'Табель '!$A$8:$A$905,$D$6),"")</f>
        <v/>
      </c>
      <c r="K107" s="109" t="str">
        <f>IF(A107&lt;&gt;"",SUMIFS('Табель '!M$8:M$905,'Табель '!$B$8:$B$905,A107,'Табель '!$A$8:$A$905,$C$6,'Табель '!$A$8:$A$905,$D$6),"")</f>
        <v/>
      </c>
      <c r="L107" s="110" t="str">
        <f>IF(A107&lt;&gt;"",ROUND(IF(ISBLANK(A107)= FALSE,SUMIFS(УчетОтгулов!$G$4:$G$9051,УчетОтгулов!$A$4:$A$9051,A107,УчетОтгулов!$F$4:$F$9051,$L$9),""),6),"")</f>
        <v/>
      </c>
      <c r="M107" s="110" t="str">
        <f>IF(A107&lt;&gt;"",ROUND(IF(A107&lt;&gt;"",SUMIFS(УчетОтгулов!$G$4:$G$9051,УчетОтгулов!$A$4:$A$9051,A107,УчетОтгулов!$F$4:$F$9051,"*Д*"),""),6),"")</f>
        <v/>
      </c>
      <c r="N107" s="108" t="str">
        <f t="shared" si="10"/>
        <v/>
      </c>
      <c r="O107" s="110" t="str">
        <f t="shared" si="11"/>
        <v/>
      </c>
      <c r="P107">
        <f>SUM(Таблица2[[#This Row],[Явка, дней]:[ОТО, дней]])</f>
        <v>0</v>
      </c>
    </row>
    <row r="108" spans="1:16" x14ac:dyDescent="0.3">
      <c r="A108" s="107" t="str">
        <f>IF(TEMP!A99="","",TEMP!A99)</f>
        <v/>
      </c>
      <c r="B108" s="108" t="str">
        <f>IF(A108&lt;&gt;"",SUMIFS('Табель '!$D$8:$D$905,'Табель '!$B$8:$B$905,A108,'Табель '!$A$8:$A$905,$C$6,'Табель '!$A$8:$A$905,$D$6),"")</f>
        <v/>
      </c>
      <c r="C108" s="109" t="str">
        <f>IF(A108&lt;&gt;"",SUMIFS('Табель '!E$8:E$905,'Табель '!$B$8:$B$905,A108,'Табель '!$A$8:$A$905,$C$6,'Табель '!$A$8:$A$905,$D$6),"")</f>
        <v/>
      </c>
      <c r="D108" s="108" t="str">
        <f>IF(A108&lt;&gt;"",SUMIFS('Табель '!F$8:F$905,'Табель '!$B$8:$B$905,A108,'Табель '!$A$8:$A$905,$C$6,'Табель '!$A$8:$A$905,$D$6),"")</f>
        <v/>
      </c>
      <c r="E108" s="108" t="str">
        <f>IF(A108&lt;&gt;"",SUMIFS('Табель '!G$8:G$905,'Табель '!$B$8:$B$905,A108,'Табель '!$A$8:$A$905,$C$6,'Табель '!$A$8:$A$905,$D$6),"")</f>
        <v/>
      </c>
      <c r="F108" s="108" t="str">
        <f>IF(A108&lt;&gt;"",SUMIFS('Табель '!H$8:H$905,'Табель '!$B$8:$B$905,A108,'Табель '!$A$8:$A$905,$C$6,'Табель '!$A$8:$A$905,$D$6),"")</f>
        <v/>
      </c>
      <c r="G108" s="108" t="str">
        <f>IF(A108&lt;&gt;"",SUMIFS('Табель '!I$8:I$905,'Табель '!$B$8:$B$905,A108,'Табель '!$A$8:$A$905,$C$6,'Табель '!$A$8:$A$905,$D$6),"")</f>
        <v/>
      </c>
      <c r="H108" s="108" t="str">
        <f>IF(A108&lt;&gt;"",SUMIFS('Табель '!J$8:J$905,'Табель '!$B$8:$B$905,A108,'Табель '!$A$8:$A$905,$C$6,'Табель '!$A$8:$A$905,$D$6),"")</f>
        <v/>
      </c>
      <c r="I108" s="108" t="str">
        <f>IF(A108&lt;&gt;"",SUMIFS('Табель '!K$8:K$905,'Табель '!$B$8:$B$905,A108,'Табель '!$A$8:$A$905,$C$6,'Табель '!$A$8:$A$905,$D$6),"")</f>
        <v/>
      </c>
      <c r="J108" s="109" t="str">
        <f>IF(A108&lt;&gt;"",SUMIFS('Табель '!L$8:L$905,'Табель '!$B$8:$B$905,A108,'Табель '!$A$8:$A$905,$C$6,'Табель '!$A$8:$A$905,$D$6),"")</f>
        <v/>
      </c>
      <c r="K108" s="109" t="str">
        <f>IF(A108&lt;&gt;"",SUMIFS('Табель '!M$8:M$905,'Табель '!$B$8:$B$905,A108,'Табель '!$A$8:$A$905,$C$6,'Табель '!$A$8:$A$905,$D$6),"")</f>
        <v/>
      </c>
      <c r="L108" s="111" t="str">
        <f>IF(A108&lt;&gt;"",ROUND(IF(ISBLANK(A108)= FALSE,SUMIFS(УчетОтгулов!$G$4:$G$9051,УчетОтгулов!$A$4:$A$9051,A108,УчетОтгулов!$F$4:$F$9051,$L$9),""),6),"")</f>
        <v/>
      </c>
      <c r="M108" s="111" t="str">
        <f>IF(A108&lt;&gt;"",ROUND(IF(A108&lt;&gt;"",SUMIFS(УчетОтгулов!$G$4:$G$9051,УчетОтгулов!$A$4:$A$9051,A108,УчетОтгулов!$F$4:$F$9051,"*Д*"),""),6),"")</f>
        <v/>
      </c>
      <c r="N108" s="108" t="str">
        <f t="shared" si="10"/>
        <v/>
      </c>
      <c r="O108" s="111" t="str">
        <f t="shared" si="11"/>
        <v/>
      </c>
      <c r="P108">
        <f>SUM(Таблица2[[#This Row],[Явка, дней]:[ОТО, дней]])</f>
        <v>0</v>
      </c>
    </row>
    <row r="109" spans="1:16" x14ac:dyDescent="0.3">
      <c r="A109" s="107" t="str">
        <f>IF(TEMP!A100="","",TEMP!A100)</f>
        <v/>
      </c>
      <c r="B109" s="108" t="str">
        <f>IF(A109&lt;&gt;"",SUMIFS('Табель '!$D$8:$D$905,'Табель '!$B$8:$B$905,A109,'Табель '!$A$8:$A$905,$C$6,'Табель '!$A$8:$A$905,$D$6),"")</f>
        <v/>
      </c>
      <c r="C109" s="109" t="str">
        <f>IF(A109&lt;&gt;"",SUMIFS('Табель '!E$8:E$905,'Табель '!$B$8:$B$905,A109,'Табель '!$A$8:$A$905,$C$6,'Табель '!$A$8:$A$905,$D$6),"")</f>
        <v/>
      </c>
      <c r="D109" s="108" t="str">
        <f>IF(A109&lt;&gt;"",SUMIFS('Табель '!F$8:F$905,'Табель '!$B$8:$B$905,A109,'Табель '!$A$8:$A$905,$C$6,'Табель '!$A$8:$A$905,$D$6),"")</f>
        <v/>
      </c>
      <c r="E109" s="108" t="str">
        <f>IF(A109&lt;&gt;"",SUMIFS('Табель '!G$8:G$905,'Табель '!$B$8:$B$905,A109,'Табель '!$A$8:$A$905,$C$6,'Табель '!$A$8:$A$905,$D$6),"")</f>
        <v/>
      </c>
      <c r="F109" s="108" t="str">
        <f>IF(A109&lt;&gt;"",SUMIFS('Табель '!H$8:H$905,'Табель '!$B$8:$B$905,A109,'Табель '!$A$8:$A$905,$C$6,'Табель '!$A$8:$A$905,$D$6),"")</f>
        <v/>
      </c>
      <c r="G109" s="108" t="str">
        <f>IF(A109&lt;&gt;"",SUMIFS('Табель '!I$8:I$905,'Табель '!$B$8:$B$905,A109,'Табель '!$A$8:$A$905,$C$6,'Табель '!$A$8:$A$905,$D$6),"")</f>
        <v/>
      </c>
      <c r="H109" s="108" t="str">
        <f>IF(A109&lt;&gt;"",SUMIFS('Табель '!J$8:J$905,'Табель '!$B$8:$B$905,A109,'Табель '!$A$8:$A$905,$C$6,'Табель '!$A$8:$A$905,$D$6),"")</f>
        <v/>
      </c>
      <c r="I109" s="108" t="str">
        <f>IF(A109&lt;&gt;"",SUMIFS('Табель '!K$8:K$905,'Табель '!$B$8:$B$905,A109,'Табель '!$A$8:$A$905,$C$6,'Табель '!$A$8:$A$905,$D$6),"")</f>
        <v/>
      </c>
      <c r="J109" s="109" t="str">
        <f>IF(A109&lt;&gt;"",SUMIFS('Табель '!L$8:L$905,'Табель '!$B$8:$B$905,A109,'Табель '!$A$8:$A$905,$C$6,'Табель '!$A$8:$A$905,$D$6),"")</f>
        <v/>
      </c>
      <c r="K109" s="109" t="str">
        <f>IF(A109&lt;&gt;"",SUMIFS('Табель '!M$8:M$905,'Табель '!$B$8:$B$905,A109,'Табель '!$A$8:$A$905,$C$6,'Табель '!$A$8:$A$905,$D$6),"")</f>
        <v/>
      </c>
      <c r="L109" s="111" t="str">
        <f>IF(A109&lt;&gt;"",ROUND(IF(ISBLANK(A109)= FALSE,SUMIFS(УчетОтгулов!$G$4:$G$9051,УчетОтгулов!$A$4:$A$9051,A109,УчетОтгулов!$F$4:$F$9051,$L$9),""),6),"")</f>
        <v/>
      </c>
      <c r="M109" s="111" t="str">
        <f>IF(A109&lt;&gt;"",ROUND(IF(A109&lt;&gt;"",SUMIFS(УчетОтгулов!$G$4:$G$9051,УчетОтгулов!$A$4:$A$9051,A109,УчетОтгулов!$F$4:$F$9051,"*Д*"),""),6),"")</f>
        <v/>
      </c>
      <c r="N109" s="108" t="str">
        <f t="shared" si="10"/>
        <v/>
      </c>
      <c r="O109" s="111" t="str">
        <f t="shared" si="11"/>
        <v/>
      </c>
      <c r="P109">
        <f>SUM(Таблица2[[#This Row],[Явка, дней]:[ОТО, дней]])</f>
        <v>0</v>
      </c>
    </row>
    <row r="110" spans="1:16" x14ac:dyDescent="0.3">
      <c r="A110" s="107" t="str">
        <f>IF(TEMP!A101="","",TEMP!A101)</f>
        <v/>
      </c>
      <c r="B110" s="108" t="str">
        <f>IF(A110&lt;&gt;"",SUMIFS('Табель '!$D$8:$D$905,'Табель '!$B$8:$B$905,A110,'Табель '!$A$8:$A$905,$C$6,'Табель '!$A$8:$A$905,$D$6),"")</f>
        <v/>
      </c>
      <c r="C110" s="109" t="str">
        <f>IF(A110&lt;&gt;"",SUMIFS('Табель '!E$8:E$905,'Табель '!$B$8:$B$905,A110,'Табель '!$A$8:$A$905,$C$6,'Табель '!$A$8:$A$905,$D$6),"")</f>
        <v/>
      </c>
      <c r="D110" s="108" t="str">
        <f>IF(A110&lt;&gt;"",SUMIFS('Табель '!F$8:F$905,'Табель '!$B$8:$B$905,A110,'Табель '!$A$8:$A$905,$C$6,'Табель '!$A$8:$A$905,$D$6),"")</f>
        <v/>
      </c>
      <c r="E110" s="108" t="str">
        <f>IF(A110&lt;&gt;"",SUMIFS('Табель '!G$8:G$905,'Табель '!$B$8:$B$905,A110,'Табель '!$A$8:$A$905,$C$6,'Табель '!$A$8:$A$905,$D$6),"")</f>
        <v/>
      </c>
      <c r="F110" s="108" t="str">
        <f>IF(A110&lt;&gt;"",SUMIFS('Табель '!H$8:H$905,'Табель '!$B$8:$B$905,A110,'Табель '!$A$8:$A$905,$C$6,'Табель '!$A$8:$A$905,$D$6),"")</f>
        <v/>
      </c>
      <c r="G110" s="108" t="str">
        <f>IF(A110&lt;&gt;"",SUMIFS('Табель '!I$8:I$905,'Табель '!$B$8:$B$905,A110,'Табель '!$A$8:$A$905,$C$6,'Табель '!$A$8:$A$905,$D$6),"")</f>
        <v/>
      </c>
      <c r="H110" s="108" t="str">
        <f>IF(A110&lt;&gt;"",SUMIFS('Табель '!J$8:J$905,'Табель '!$B$8:$B$905,A110,'Табель '!$A$8:$A$905,$C$6,'Табель '!$A$8:$A$905,$D$6),"")</f>
        <v/>
      </c>
      <c r="I110" s="108" t="str">
        <f>IF(A110&lt;&gt;"",SUMIFS('Табель '!K$8:K$905,'Табель '!$B$8:$B$905,A110,'Табель '!$A$8:$A$905,$C$6,'Табель '!$A$8:$A$905,$D$6),"")</f>
        <v/>
      </c>
      <c r="J110" s="109" t="str">
        <f>IF(A110&lt;&gt;"",SUMIFS('Табель '!L$8:L$905,'Табель '!$B$8:$B$905,A110,'Табель '!$A$8:$A$905,$C$6,'Табель '!$A$8:$A$905,$D$6),"")</f>
        <v/>
      </c>
      <c r="K110" s="109" t="str">
        <f>IF(A110&lt;&gt;"",SUMIFS('Табель '!M$8:M$905,'Табель '!$B$8:$B$905,A110,'Табель '!$A$8:$A$905,$C$6,'Табель '!$A$8:$A$905,$D$6),"")</f>
        <v/>
      </c>
      <c r="L110" s="111" t="str">
        <f>IF(A110&lt;&gt;"",ROUND(IF(ISBLANK(A110)= FALSE,SUMIFS(УчетОтгулов!$G$4:$G$9051,УчетОтгулов!$A$4:$A$9051,A110,УчетОтгулов!$F$4:$F$9051,$L$9),""),6),"")</f>
        <v/>
      </c>
      <c r="M110" s="111" t="str">
        <f>IF(A110&lt;&gt;"",ROUND(IF(A110&lt;&gt;"",SUMIFS(УчетОтгулов!$G$4:$G$9051,УчетОтгулов!$A$4:$A$9051,A110,УчетОтгулов!$F$4:$F$9051,"*Д*"),""),6),"")</f>
        <v/>
      </c>
      <c r="N110" s="108" t="str">
        <f t="shared" si="10"/>
        <v/>
      </c>
      <c r="O110" s="111" t="str">
        <f t="shared" si="11"/>
        <v/>
      </c>
      <c r="P110">
        <f>SUM(Таблица2[[#This Row],[Явка, дней]:[ОТО, дней]])</f>
        <v>0</v>
      </c>
    </row>
    <row r="111" spans="1:16" x14ac:dyDescent="0.3">
      <c r="A111" s="107" t="str">
        <f>IF(TEMP!A102="","",TEMP!A102)</f>
        <v/>
      </c>
      <c r="B111" s="108" t="str">
        <f>IF(A111&lt;&gt;"",SUMIFS('Табель '!$D$8:$D$905,'Табель '!$B$8:$B$905,A111,'Табель '!$A$8:$A$905,$C$6,'Табель '!$A$8:$A$905,$D$6),"")</f>
        <v/>
      </c>
      <c r="C111" s="109" t="str">
        <f>IF(A111&lt;&gt;"",SUMIFS('Табель '!E$8:E$905,'Табель '!$B$8:$B$905,A111,'Табель '!$A$8:$A$905,$C$6,'Табель '!$A$8:$A$905,$D$6),"")</f>
        <v/>
      </c>
      <c r="D111" s="108" t="str">
        <f>IF(A111&lt;&gt;"",SUMIFS('Табель '!F$8:F$905,'Табель '!$B$8:$B$905,A111,'Табель '!$A$8:$A$905,$C$6,'Табель '!$A$8:$A$905,$D$6),"")</f>
        <v/>
      </c>
      <c r="E111" s="108" t="str">
        <f>IF(A111&lt;&gt;"",SUMIFS('Табель '!G$8:G$905,'Табель '!$B$8:$B$905,A111,'Табель '!$A$8:$A$905,$C$6,'Табель '!$A$8:$A$905,$D$6),"")</f>
        <v/>
      </c>
      <c r="F111" s="108" t="str">
        <f>IF(A111&lt;&gt;"",SUMIFS('Табель '!H$8:H$905,'Табель '!$B$8:$B$905,A111,'Табель '!$A$8:$A$905,$C$6,'Табель '!$A$8:$A$905,$D$6),"")</f>
        <v/>
      </c>
      <c r="G111" s="108" t="str">
        <f>IF(A111&lt;&gt;"",SUMIFS('Табель '!I$8:I$905,'Табель '!$B$8:$B$905,A111,'Табель '!$A$8:$A$905,$C$6,'Табель '!$A$8:$A$905,$D$6),"")</f>
        <v/>
      </c>
      <c r="H111" s="108" t="str">
        <f>IF(A111&lt;&gt;"",SUMIFS('Табель '!J$8:J$905,'Табель '!$B$8:$B$905,A111,'Табель '!$A$8:$A$905,$C$6,'Табель '!$A$8:$A$905,$D$6),"")</f>
        <v/>
      </c>
      <c r="I111" s="108" t="str">
        <f>IF(A111&lt;&gt;"",SUMIFS('Табель '!K$8:K$905,'Табель '!$B$8:$B$905,A111,'Табель '!$A$8:$A$905,$C$6,'Табель '!$A$8:$A$905,$D$6),"")</f>
        <v/>
      </c>
      <c r="J111" s="109" t="str">
        <f>IF(A111&lt;&gt;"",SUMIFS('Табель '!L$8:L$905,'Табель '!$B$8:$B$905,A111,'Табель '!$A$8:$A$905,$C$6,'Табель '!$A$8:$A$905,$D$6),"")</f>
        <v/>
      </c>
      <c r="K111" s="109" t="str">
        <f>IF(A111&lt;&gt;"",SUMIFS('Табель '!M$8:M$905,'Табель '!$B$8:$B$905,A111,'Табель '!$A$8:$A$905,$C$6,'Табель '!$A$8:$A$905,$D$6),"")</f>
        <v/>
      </c>
      <c r="L111" s="111" t="str">
        <f>IF(A111&lt;&gt;"",ROUND(IF(ISBLANK(A111)= FALSE,SUMIFS(УчетОтгулов!$G$4:$G$9051,УчетОтгулов!$A$4:$A$9051,A111,УчетОтгулов!$F$4:$F$9051,$L$9),""),6),"")</f>
        <v/>
      </c>
      <c r="M111" s="111" t="str">
        <f>IF(A111&lt;&gt;"",ROUND(IF(A111&lt;&gt;"",SUMIFS(УчетОтгулов!$G$4:$G$9051,УчетОтгулов!$A$4:$A$9051,A111,УчетОтгулов!$F$4:$F$9051,"*Д*"),""),6),"")</f>
        <v/>
      </c>
      <c r="N111" s="108" t="str">
        <f t="shared" si="10"/>
        <v/>
      </c>
      <c r="O111" s="111" t="str">
        <f t="shared" si="11"/>
        <v/>
      </c>
      <c r="P111">
        <f>SUM(Таблица2[[#This Row],[Явка, дней]:[ОТО, дней]])</f>
        <v>0</v>
      </c>
    </row>
    <row r="112" spans="1:16" x14ac:dyDescent="0.3">
      <c r="A112" s="107" t="str">
        <f>IF(TEMP!A103="","",TEMP!A103)</f>
        <v/>
      </c>
      <c r="B112" s="108" t="str">
        <f>IF(A112&lt;&gt;"",SUMIFS('Табель '!$D$8:$D$905,'Табель '!$B$8:$B$905,A112,'Табель '!$A$8:$A$905,$C$6,'Табель '!$A$8:$A$905,$D$6),"")</f>
        <v/>
      </c>
      <c r="C112" s="109" t="str">
        <f>IF(A112&lt;&gt;"",SUMIFS('Табель '!E$8:E$905,'Табель '!$B$8:$B$905,A112,'Табель '!$A$8:$A$905,$C$6,'Табель '!$A$8:$A$905,$D$6),"")</f>
        <v/>
      </c>
      <c r="D112" s="108" t="str">
        <f>IF(A112&lt;&gt;"",SUMIFS('Табель '!F$8:F$905,'Табель '!$B$8:$B$905,A112,'Табель '!$A$8:$A$905,$C$6,'Табель '!$A$8:$A$905,$D$6),"")</f>
        <v/>
      </c>
      <c r="E112" s="108" t="str">
        <f>IF(A112&lt;&gt;"",SUMIFS('Табель '!G$8:G$905,'Табель '!$B$8:$B$905,A112,'Табель '!$A$8:$A$905,$C$6,'Табель '!$A$8:$A$905,$D$6),"")</f>
        <v/>
      </c>
      <c r="F112" s="108" t="str">
        <f>IF(A112&lt;&gt;"",SUMIFS('Табель '!H$8:H$905,'Табель '!$B$8:$B$905,A112,'Табель '!$A$8:$A$905,$C$6,'Табель '!$A$8:$A$905,$D$6),"")</f>
        <v/>
      </c>
      <c r="G112" s="108" t="str">
        <f>IF(A112&lt;&gt;"",SUMIFS('Табель '!I$8:I$905,'Табель '!$B$8:$B$905,A112,'Табель '!$A$8:$A$905,$C$6,'Табель '!$A$8:$A$905,$D$6),"")</f>
        <v/>
      </c>
      <c r="H112" s="108" t="str">
        <f>IF(A112&lt;&gt;"",SUMIFS('Табель '!J$8:J$905,'Табель '!$B$8:$B$905,A112,'Табель '!$A$8:$A$905,$C$6,'Табель '!$A$8:$A$905,$D$6),"")</f>
        <v/>
      </c>
      <c r="I112" s="108" t="str">
        <f>IF(A112&lt;&gt;"",SUMIFS('Табель '!K$8:K$905,'Табель '!$B$8:$B$905,A112,'Табель '!$A$8:$A$905,$C$6,'Табель '!$A$8:$A$905,$D$6),"")</f>
        <v/>
      </c>
      <c r="J112" s="109" t="str">
        <f>IF(A112&lt;&gt;"",SUMIFS('Табель '!L$8:L$905,'Табель '!$B$8:$B$905,A112,'Табель '!$A$8:$A$905,$C$6,'Табель '!$A$8:$A$905,$D$6),"")</f>
        <v/>
      </c>
      <c r="K112" s="109" t="str">
        <f>IF(A112&lt;&gt;"",SUMIFS('Табель '!M$8:M$905,'Табель '!$B$8:$B$905,A112,'Табель '!$A$8:$A$905,$C$6,'Табель '!$A$8:$A$905,$D$6),"")</f>
        <v/>
      </c>
      <c r="L112" s="111" t="str">
        <f>IF(A112&lt;&gt;"",ROUND(IF(ISBLANK(A112)= FALSE,SUMIFS(УчетОтгулов!$G$4:$G$9051,УчетОтгулов!$A$4:$A$9051,A112,УчетОтгулов!$F$4:$F$9051,$L$9),""),6),"")</f>
        <v/>
      </c>
      <c r="M112" s="111" t="str">
        <f>IF(A112&lt;&gt;"",ROUND(IF(A112&lt;&gt;"",SUMIFS(УчетОтгулов!$G$4:$G$9051,УчетОтгулов!$A$4:$A$9051,A112,УчетОтгулов!$F$4:$F$9051,"*Д*"),""),6),"")</f>
        <v/>
      </c>
      <c r="N112" s="108" t="str">
        <f t="shared" si="10"/>
        <v/>
      </c>
      <c r="O112" s="111" t="str">
        <f t="shared" si="11"/>
        <v/>
      </c>
      <c r="P112">
        <f>SUM(Таблица2[[#This Row],[Явка, дней]:[ОТО, дней]])</f>
        <v>0</v>
      </c>
    </row>
    <row r="113" spans="1:16" x14ac:dyDescent="0.3">
      <c r="A113" s="107" t="str">
        <f>IF(TEMP!A104="","",TEMP!A104)</f>
        <v/>
      </c>
      <c r="B113" s="108" t="str">
        <f>IF(A113&lt;&gt;"",SUMIFS('Табель '!$D$8:$D$905,'Табель '!$B$8:$B$905,A113,'Табель '!$A$8:$A$905,$C$6,'Табель '!$A$8:$A$905,$D$6),"")</f>
        <v/>
      </c>
      <c r="C113" s="109" t="str">
        <f>IF(A113&lt;&gt;"",SUMIFS('Табель '!E$8:E$905,'Табель '!$B$8:$B$905,A113,'Табель '!$A$8:$A$905,$C$6,'Табель '!$A$8:$A$905,$D$6),"")</f>
        <v/>
      </c>
      <c r="D113" s="108" t="str">
        <f>IF(A113&lt;&gt;"",SUMIFS('Табель '!F$8:F$905,'Табель '!$B$8:$B$905,A113,'Табель '!$A$8:$A$905,$C$6,'Табель '!$A$8:$A$905,$D$6),"")</f>
        <v/>
      </c>
      <c r="E113" s="108" t="str">
        <f>IF(A113&lt;&gt;"",SUMIFS('Табель '!G$8:G$905,'Табель '!$B$8:$B$905,A113,'Табель '!$A$8:$A$905,$C$6,'Табель '!$A$8:$A$905,$D$6),"")</f>
        <v/>
      </c>
      <c r="F113" s="108" t="str">
        <f>IF(A113&lt;&gt;"",SUMIFS('Табель '!H$8:H$905,'Табель '!$B$8:$B$905,A113,'Табель '!$A$8:$A$905,$C$6,'Табель '!$A$8:$A$905,$D$6),"")</f>
        <v/>
      </c>
      <c r="G113" s="108" t="str">
        <f>IF(A113&lt;&gt;"",SUMIFS('Табель '!I$8:I$905,'Табель '!$B$8:$B$905,A113,'Табель '!$A$8:$A$905,$C$6,'Табель '!$A$8:$A$905,$D$6),"")</f>
        <v/>
      </c>
      <c r="H113" s="108" t="str">
        <f>IF(A113&lt;&gt;"",SUMIFS('Табель '!J$8:J$905,'Табель '!$B$8:$B$905,A113,'Табель '!$A$8:$A$905,$C$6,'Табель '!$A$8:$A$905,$D$6),"")</f>
        <v/>
      </c>
      <c r="I113" s="108" t="str">
        <f>IF(A113&lt;&gt;"",SUMIFS('Табель '!K$8:K$905,'Табель '!$B$8:$B$905,A113,'Табель '!$A$8:$A$905,$C$6,'Табель '!$A$8:$A$905,$D$6),"")</f>
        <v/>
      </c>
      <c r="J113" s="109" t="str">
        <f>IF(A113&lt;&gt;"",SUMIFS('Табель '!L$8:L$905,'Табель '!$B$8:$B$905,A113,'Табель '!$A$8:$A$905,$C$6,'Табель '!$A$8:$A$905,$D$6),"")</f>
        <v/>
      </c>
      <c r="K113" s="109" t="str">
        <f>IF(A113&lt;&gt;"",SUMIFS('Табель '!M$8:M$905,'Табель '!$B$8:$B$905,A113,'Табель '!$A$8:$A$905,$C$6,'Табель '!$A$8:$A$905,$D$6),"")</f>
        <v/>
      </c>
      <c r="L113" s="111" t="str">
        <f>IF(A113&lt;&gt;"",ROUND(IF(ISBLANK(A113)= FALSE,SUMIFS(УчетОтгулов!$G$4:$G$9051,УчетОтгулов!$A$4:$A$9051,A113,УчетОтгулов!$F$4:$F$9051,$L$9),""),6),"")</f>
        <v/>
      </c>
      <c r="M113" s="111" t="str">
        <f>IF(A113&lt;&gt;"",ROUND(IF(A113&lt;&gt;"",SUMIFS(УчетОтгулов!$G$4:$G$9051,УчетОтгулов!$A$4:$A$9051,A113,УчетОтгулов!$F$4:$F$9051,"*Д*"),""),6),"")</f>
        <v/>
      </c>
      <c r="N113" s="108" t="str">
        <f t="shared" si="10"/>
        <v/>
      </c>
      <c r="O113" s="111" t="str">
        <f t="shared" si="11"/>
        <v/>
      </c>
      <c r="P113">
        <f>SUM(Таблица2[[#This Row],[Явка, дней]:[ОТО, дней]])</f>
        <v>0</v>
      </c>
    </row>
    <row r="114" spans="1:16" x14ac:dyDescent="0.3">
      <c r="A114" s="107" t="str">
        <f>IF(TEMP!A105="","",TEMP!A105)</f>
        <v/>
      </c>
      <c r="B114" s="108" t="str">
        <f>IF(A114&lt;&gt;"",SUMIFS('Табель '!$D$8:$D$905,'Табель '!$B$8:$B$905,A114,'Табель '!$A$8:$A$905,$C$6,'Табель '!$A$8:$A$905,$D$6),"")</f>
        <v/>
      </c>
      <c r="C114" s="109" t="str">
        <f>IF(A114&lt;&gt;"",SUMIFS('Табель '!E$8:E$905,'Табель '!$B$8:$B$905,A114,'Табель '!$A$8:$A$905,$C$6,'Табель '!$A$8:$A$905,$D$6),"")</f>
        <v/>
      </c>
      <c r="D114" s="108" t="str">
        <f>IF(A114&lt;&gt;"",SUMIFS('Табель '!F$8:F$905,'Табель '!$B$8:$B$905,A114,'Табель '!$A$8:$A$905,$C$6,'Табель '!$A$8:$A$905,$D$6),"")</f>
        <v/>
      </c>
      <c r="E114" s="108" t="str">
        <f>IF(A114&lt;&gt;"",SUMIFS('Табель '!G$8:G$905,'Табель '!$B$8:$B$905,A114,'Табель '!$A$8:$A$905,$C$6,'Табель '!$A$8:$A$905,$D$6),"")</f>
        <v/>
      </c>
      <c r="F114" s="108" t="str">
        <f>IF(A114&lt;&gt;"",SUMIFS('Табель '!H$8:H$905,'Табель '!$B$8:$B$905,A114,'Табель '!$A$8:$A$905,$C$6,'Табель '!$A$8:$A$905,$D$6),"")</f>
        <v/>
      </c>
      <c r="G114" s="108" t="str">
        <f>IF(A114&lt;&gt;"",SUMIFS('Табель '!I$8:I$905,'Табель '!$B$8:$B$905,A114,'Табель '!$A$8:$A$905,$C$6,'Табель '!$A$8:$A$905,$D$6),"")</f>
        <v/>
      </c>
      <c r="H114" s="108" t="str">
        <f>IF(A114&lt;&gt;"",SUMIFS('Табель '!J$8:J$905,'Табель '!$B$8:$B$905,A114,'Табель '!$A$8:$A$905,$C$6,'Табель '!$A$8:$A$905,$D$6),"")</f>
        <v/>
      </c>
      <c r="I114" s="108" t="str">
        <f>IF(A114&lt;&gt;"",SUMIFS('Табель '!K$8:K$905,'Табель '!$B$8:$B$905,A114,'Табель '!$A$8:$A$905,$C$6,'Табель '!$A$8:$A$905,$D$6),"")</f>
        <v/>
      </c>
      <c r="J114" s="109" t="str">
        <f>IF(A114&lt;&gt;"",SUMIFS('Табель '!L$8:L$905,'Табель '!$B$8:$B$905,A114,'Табель '!$A$8:$A$905,$C$6,'Табель '!$A$8:$A$905,$D$6),"")</f>
        <v/>
      </c>
      <c r="K114" s="109" t="str">
        <f>IF(A114&lt;&gt;"",SUMIFS('Табель '!M$8:M$905,'Табель '!$B$8:$B$905,A114,'Табель '!$A$8:$A$905,$C$6,'Табель '!$A$8:$A$905,$D$6),"")</f>
        <v/>
      </c>
      <c r="L114" s="111" t="str">
        <f>IF(A114&lt;&gt;"",ROUND(IF(ISBLANK(A114)= FALSE,SUMIFS(УчетОтгулов!$G$4:$G$9051,УчетОтгулов!$A$4:$A$9051,A114,УчетОтгулов!$F$4:$F$9051,$L$9),""),6),"")</f>
        <v/>
      </c>
      <c r="M114" s="111" t="str">
        <f>IF(A114&lt;&gt;"",ROUND(IF(A114&lt;&gt;"",SUMIFS(УчетОтгулов!$G$4:$G$9051,УчетОтгулов!$A$4:$A$9051,A114,УчетОтгулов!$F$4:$F$9051,"*Д*"),""),6),"")</f>
        <v/>
      </c>
      <c r="N114" s="108" t="str">
        <f t="shared" si="10"/>
        <v/>
      </c>
      <c r="O114" s="111" t="str">
        <f t="shared" si="11"/>
        <v/>
      </c>
      <c r="P114">
        <f>SUM(Таблица2[[#This Row],[Явка, дней]:[ОТО, дней]])</f>
        <v>0</v>
      </c>
    </row>
    <row r="115" spans="1:16" x14ac:dyDescent="0.3">
      <c r="A115" s="107" t="str">
        <f>IF(TEMP!A106="","",TEMP!A106)</f>
        <v/>
      </c>
      <c r="B115" s="108" t="str">
        <f>IF(A115&lt;&gt;"",SUMIFS('Табель '!$D$8:$D$905,'Табель '!$B$8:$B$905,A115,'Табель '!$A$8:$A$905,$C$6,'Табель '!$A$8:$A$905,$D$6),"")</f>
        <v/>
      </c>
      <c r="C115" s="109" t="str">
        <f>IF(A115&lt;&gt;"",SUMIFS('Табель '!E$8:E$905,'Табель '!$B$8:$B$905,A115,'Табель '!$A$8:$A$905,$C$6,'Табель '!$A$8:$A$905,$D$6),"")</f>
        <v/>
      </c>
      <c r="D115" s="108" t="str">
        <f>IF(A115&lt;&gt;"",SUMIFS('Табель '!F$8:F$905,'Табель '!$B$8:$B$905,A115,'Табель '!$A$8:$A$905,$C$6,'Табель '!$A$8:$A$905,$D$6),"")</f>
        <v/>
      </c>
      <c r="E115" s="108" t="str">
        <f>IF(A115&lt;&gt;"",SUMIFS('Табель '!G$8:G$905,'Табель '!$B$8:$B$905,A115,'Табель '!$A$8:$A$905,$C$6,'Табель '!$A$8:$A$905,$D$6),"")</f>
        <v/>
      </c>
      <c r="F115" s="108" t="str">
        <f>IF(A115&lt;&gt;"",SUMIFS('Табель '!H$8:H$905,'Табель '!$B$8:$B$905,A115,'Табель '!$A$8:$A$905,$C$6,'Табель '!$A$8:$A$905,$D$6),"")</f>
        <v/>
      </c>
      <c r="G115" s="108" t="str">
        <f>IF(A115&lt;&gt;"",SUMIFS('Табель '!I$8:I$905,'Табель '!$B$8:$B$905,A115,'Табель '!$A$8:$A$905,$C$6,'Табель '!$A$8:$A$905,$D$6),"")</f>
        <v/>
      </c>
      <c r="H115" s="108" t="str">
        <f>IF(A115&lt;&gt;"",SUMIFS('Табель '!J$8:J$905,'Табель '!$B$8:$B$905,A115,'Табель '!$A$8:$A$905,$C$6,'Табель '!$A$8:$A$905,$D$6),"")</f>
        <v/>
      </c>
      <c r="I115" s="108" t="str">
        <f>IF(A115&lt;&gt;"",SUMIFS('Табель '!K$8:K$905,'Табель '!$B$8:$B$905,A115,'Табель '!$A$8:$A$905,$C$6,'Табель '!$A$8:$A$905,$D$6),"")</f>
        <v/>
      </c>
      <c r="J115" s="109" t="str">
        <f>IF(A115&lt;&gt;"",SUMIFS('Табель '!L$8:L$905,'Табель '!$B$8:$B$905,A115,'Табель '!$A$8:$A$905,$C$6,'Табель '!$A$8:$A$905,$D$6),"")</f>
        <v/>
      </c>
      <c r="K115" s="109" t="str">
        <f>IF(A115&lt;&gt;"",SUMIFS('Табель '!M$8:M$905,'Табель '!$B$8:$B$905,A115,'Табель '!$A$8:$A$905,$C$6,'Табель '!$A$8:$A$905,$D$6),"")</f>
        <v/>
      </c>
      <c r="L115" s="111" t="str">
        <f>IF(A115&lt;&gt;"",ROUND(IF(ISBLANK(A115)= FALSE,SUMIFS(УчетОтгулов!$G$4:$G$9051,УчетОтгулов!$A$4:$A$9051,A115,УчетОтгулов!$F$4:$F$9051,$L$9),""),6),"")</f>
        <v/>
      </c>
      <c r="M115" s="111" t="str">
        <f>IF(A115&lt;&gt;"",ROUND(IF(A115&lt;&gt;"",SUMIFS(УчетОтгулов!$G$4:$G$9051,УчетОтгулов!$A$4:$A$9051,A115,УчетОтгулов!$F$4:$F$9051,"*Д*"),""),6),"")</f>
        <v/>
      </c>
      <c r="N115" s="108" t="str">
        <f t="shared" si="10"/>
        <v/>
      </c>
      <c r="O115" s="111" t="str">
        <f t="shared" si="11"/>
        <v/>
      </c>
      <c r="P115">
        <f>SUM(Таблица2[[#This Row],[Явка, дней]:[ОТО, дней]])</f>
        <v>0</v>
      </c>
    </row>
    <row r="116" spans="1:16" x14ac:dyDescent="0.3">
      <c r="A116" s="107" t="str">
        <f>IF(TEMP!A107="","",TEMP!A107)</f>
        <v/>
      </c>
      <c r="B116" s="108" t="str">
        <f>IF(A116&lt;&gt;"",SUMIFS('Табель '!$D$8:$D$905,'Табель '!$B$8:$B$905,A116,'Табель '!$A$8:$A$905,$C$6,'Табель '!$A$8:$A$905,$D$6),"")</f>
        <v/>
      </c>
      <c r="C116" s="109" t="str">
        <f>IF(A116&lt;&gt;"",SUMIFS('Табель '!E$8:E$905,'Табель '!$B$8:$B$905,A116,'Табель '!$A$8:$A$905,$C$6,'Табель '!$A$8:$A$905,$D$6),"")</f>
        <v/>
      </c>
      <c r="D116" s="108" t="str">
        <f>IF(A116&lt;&gt;"",SUMIFS('Табель '!F$8:F$905,'Табель '!$B$8:$B$905,A116,'Табель '!$A$8:$A$905,$C$6,'Табель '!$A$8:$A$905,$D$6),"")</f>
        <v/>
      </c>
      <c r="E116" s="108" t="str">
        <f>IF(A116&lt;&gt;"",SUMIFS('Табель '!G$8:G$905,'Табель '!$B$8:$B$905,A116,'Табель '!$A$8:$A$905,$C$6,'Табель '!$A$8:$A$905,$D$6),"")</f>
        <v/>
      </c>
      <c r="F116" s="108" t="str">
        <f>IF(A116&lt;&gt;"",SUMIFS('Табель '!H$8:H$905,'Табель '!$B$8:$B$905,A116,'Табель '!$A$8:$A$905,$C$6,'Табель '!$A$8:$A$905,$D$6),"")</f>
        <v/>
      </c>
      <c r="G116" s="108" t="str">
        <f>IF(A116&lt;&gt;"",SUMIFS('Табель '!I$8:I$905,'Табель '!$B$8:$B$905,A116,'Табель '!$A$8:$A$905,$C$6,'Табель '!$A$8:$A$905,$D$6),"")</f>
        <v/>
      </c>
      <c r="H116" s="108" t="str">
        <f>IF(A116&lt;&gt;"",SUMIFS('Табель '!J$8:J$905,'Табель '!$B$8:$B$905,A116,'Табель '!$A$8:$A$905,$C$6,'Табель '!$A$8:$A$905,$D$6),"")</f>
        <v/>
      </c>
      <c r="I116" s="108" t="str">
        <f>IF(A116&lt;&gt;"",SUMIFS('Табель '!K$8:K$905,'Табель '!$B$8:$B$905,A116,'Табель '!$A$8:$A$905,$C$6,'Табель '!$A$8:$A$905,$D$6),"")</f>
        <v/>
      </c>
      <c r="J116" s="109" t="str">
        <f>IF(A116&lt;&gt;"",SUMIFS('Табель '!L$8:L$905,'Табель '!$B$8:$B$905,A116,'Табель '!$A$8:$A$905,$C$6,'Табель '!$A$8:$A$905,$D$6),"")</f>
        <v/>
      </c>
      <c r="K116" s="109" t="str">
        <f>IF(A116&lt;&gt;"",SUMIFS('Табель '!M$8:M$905,'Табель '!$B$8:$B$905,A116,'Табель '!$A$8:$A$905,$C$6,'Табель '!$A$8:$A$905,$D$6),"")</f>
        <v/>
      </c>
      <c r="L116" s="111" t="str">
        <f>IF(A116&lt;&gt;"",ROUND(IF(ISBLANK(A116)= FALSE,SUMIFS(УчетОтгулов!$G$4:$G$9051,УчетОтгулов!$A$4:$A$9051,A116,УчетОтгулов!$F$4:$F$9051,$L$9),""),6),"")</f>
        <v/>
      </c>
      <c r="M116" s="111" t="str">
        <f>IF(A116&lt;&gt;"",ROUND(IF(A116&lt;&gt;"",SUMIFS(УчетОтгулов!$G$4:$G$9051,УчетОтгулов!$A$4:$A$9051,A116,УчетОтгулов!$F$4:$F$9051,"*Д*"),""),6),"")</f>
        <v/>
      </c>
      <c r="N116" s="108" t="str">
        <f t="shared" si="10"/>
        <v/>
      </c>
      <c r="O116" s="111" t="str">
        <f t="shared" si="11"/>
        <v/>
      </c>
      <c r="P116">
        <f>SUM(Таблица2[[#This Row],[Явка, дней]:[ОТО, дней]])</f>
        <v>0</v>
      </c>
    </row>
    <row r="117" spans="1:16" x14ac:dyDescent="0.3">
      <c r="A117" s="107" t="str">
        <f>IF(TEMP!A108="","",TEMP!A108)</f>
        <v/>
      </c>
      <c r="B117" s="108" t="str">
        <f>IF(A117&lt;&gt;"",SUMIFS('Табель '!$D$8:$D$905,'Табель '!$B$8:$B$905,A117,'Табель '!$A$8:$A$905,$C$6,'Табель '!$A$8:$A$905,$D$6),"")</f>
        <v/>
      </c>
      <c r="C117" s="109" t="str">
        <f>IF(A117&lt;&gt;"",SUMIFS('Табель '!E$8:E$905,'Табель '!$B$8:$B$905,A117,'Табель '!$A$8:$A$905,$C$6,'Табель '!$A$8:$A$905,$D$6),"")</f>
        <v/>
      </c>
      <c r="D117" s="108" t="str">
        <f>IF(A117&lt;&gt;"",SUMIFS('Табель '!F$8:F$905,'Табель '!$B$8:$B$905,A117,'Табель '!$A$8:$A$905,$C$6,'Табель '!$A$8:$A$905,$D$6),"")</f>
        <v/>
      </c>
      <c r="E117" s="108" t="str">
        <f>IF(A117&lt;&gt;"",SUMIFS('Табель '!G$8:G$905,'Табель '!$B$8:$B$905,A117,'Табель '!$A$8:$A$905,$C$6,'Табель '!$A$8:$A$905,$D$6),"")</f>
        <v/>
      </c>
      <c r="F117" s="108" t="str">
        <f>IF(A117&lt;&gt;"",SUMIFS('Табель '!H$8:H$905,'Табель '!$B$8:$B$905,A117,'Табель '!$A$8:$A$905,$C$6,'Табель '!$A$8:$A$905,$D$6),"")</f>
        <v/>
      </c>
      <c r="G117" s="108" t="str">
        <f>IF(A117&lt;&gt;"",SUMIFS('Табель '!I$8:I$905,'Табель '!$B$8:$B$905,A117,'Табель '!$A$8:$A$905,$C$6,'Табель '!$A$8:$A$905,$D$6),"")</f>
        <v/>
      </c>
      <c r="H117" s="108" t="str">
        <f>IF(A117&lt;&gt;"",SUMIFS('Табель '!J$8:J$905,'Табель '!$B$8:$B$905,A117,'Табель '!$A$8:$A$905,$C$6,'Табель '!$A$8:$A$905,$D$6),"")</f>
        <v/>
      </c>
      <c r="I117" s="108" t="str">
        <f>IF(A117&lt;&gt;"",SUMIFS('Табель '!K$8:K$905,'Табель '!$B$8:$B$905,A117,'Табель '!$A$8:$A$905,$C$6,'Табель '!$A$8:$A$905,$D$6),"")</f>
        <v/>
      </c>
      <c r="J117" s="109" t="str">
        <f>IF(A117&lt;&gt;"",SUMIFS('Табель '!L$8:L$905,'Табель '!$B$8:$B$905,A117,'Табель '!$A$8:$A$905,$C$6,'Табель '!$A$8:$A$905,$D$6),"")</f>
        <v/>
      </c>
      <c r="K117" s="109" t="str">
        <f>IF(A117&lt;&gt;"",SUMIFS('Табель '!M$8:M$905,'Табель '!$B$8:$B$905,A117,'Табель '!$A$8:$A$905,$C$6,'Табель '!$A$8:$A$905,$D$6),"")</f>
        <v/>
      </c>
      <c r="L117" s="111" t="str">
        <f>IF(A117&lt;&gt;"",ROUND(IF(ISBLANK(A117)= FALSE,SUMIFS(УчетОтгулов!$G$4:$G$9051,УчетОтгулов!$A$4:$A$9051,A117,УчетОтгулов!$F$4:$F$9051,$L$9),""),6),"")</f>
        <v/>
      </c>
      <c r="M117" s="111" t="str">
        <f>IF(A117&lt;&gt;"",ROUND(IF(A117&lt;&gt;"",SUMIFS(УчетОтгулов!$G$4:$G$9051,УчетОтгулов!$A$4:$A$9051,A117,УчетОтгулов!$F$4:$F$9051,"*Д*"),""),6),"")</f>
        <v/>
      </c>
      <c r="N117" s="108" t="str">
        <f t="shared" si="10"/>
        <v/>
      </c>
      <c r="O117" s="111" t="str">
        <f t="shared" si="11"/>
        <v/>
      </c>
      <c r="P117">
        <f>SUM(Таблица2[[#This Row],[Явка, дней]:[ОТО, дней]])</f>
        <v>0</v>
      </c>
    </row>
    <row r="118" spans="1:16" x14ac:dyDescent="0.3">
      <c r="A118" s="107" t="str">
        <f>IF(TEMP!A109="","",TEMP!A109)</f>
        <v/>
      </c>
      <c r="B118" s="108" t="str">
        <f>IF(A118&lt;&gt;"",SUMIFS('Табель '!$D$8:$D$905,'Табель '!$B$8:$B$905,A118,'Табель '!$A$8:$A$905,$C$6,'Табель '!$A$8:$A$905,$D$6),"")</f>
        <v/>
      </c>
      <c r="C118" s="109" t="str">
        <f>IF(A118&lt;&gt;"",SUMIFS('Табель '!E$8:E$905,'Табель '!$B$8:$B$905,A118,'Табель '!$A$8:$A$905,$C$6,'Табель '!$A$8:$A$905,$D$6),"")</f>
        <v/>
      </c>
      <c r="D118" s="108" t="str">
        <f>IF(A118&lt;&gt;"",SUMIFS('Табель '!F$8:F$905,'Табель '!$B$8:$B$905,A118,'Табель '!$A$8:$A$905,$C$6,'Табель '!$A$8:$A$905,$D$6),"")</f>
        <v/>
      </c>
      <c r="E118" s="108" t="str">
        <f>IF(A118&lt;&gt;"",SUMIFS('Табель '!G$8:G$905,'Табель '!$B$8:$B$905,A118,'Табель '!$A$8:$A$905,$C$6,'Табель '!$A$8:$A$905,$D$6),"")</f>
        <v/>
      </c>
      <c r="F118" s="108" t="str">
        <f>IF(A118&lt;&gt;"",SUMIFS('Табель '!H$8:H$905,'Табель '!$B$8:$B$905,A118,'Табель '!$A$8:$A$905,$C$6,'Табель '!$A$8:$A$905,$D$6),"")</f>
        <v/>
      </c>
      <c r="G118" s="108" t="str">
        <f>IF(A118&lt;&gt;"",SUMIFS('Табель '!I$8:I$905,'Табель '!$B$8:$B$905,A118,'Табель '!$A$8:$A$905,$C$6,'Табель '!$A$8:$A$905,$D$6),"")</f>
        <v/>
      </c>
      <c r="H118" s="108" t="str">
        <f>IF(A118&lt;&gt;"",SUMIFS('Табель '!J$8:J$905,'Табель '!$B$8:$B$905,A118,'Табель '!$A$8:$A$905,$C$6,'Табель '!$A$8:$A$905,$D$6),"")</f>
        <v/>
      </c>
      <c r="I118" s="108" t="str">
        <f>IF(A118&lt;&gt;"",SUMIFS('Табель '!K$8:K$905,'Табель '!$B$8:$B$905,A118,'Табель '!$A$8:$A$905,$C$6,'Табель '!$A$8:$A$905,$D$6),"")</f>
        <v/>
      </c>
      <c r="J118" s="109" t="str">
        <f>IF(A118&lt;&gt;"",SUMIFS('Табель '!L$8:L$905,'Табель '!$B$8:$B$905,A118,'Табель '!$A$8:$A$905,$C$6,'Табель '!$A$8:$A$905,$D$6),"")</f>
        <v/>
      </c>
      <c r="K118" s="109" t="str">
        <f>IF(A118&lt;&gt;"",SUMIFS('Табель '!M$8:M$905,'Табель '!$B$8:$B$905,A118,'Табель '!$A$8:$A$905,$C$6,'Табель '!$A$8:$A$905,$D$6),"")</f>
        <v/>
      </c>
      <c r="L118" s="111" t="str">
        <f>IF(A118&lt;&gt;"",ROUND(IF(ISBLANK(A118)= FALSE,SUMIFS(УчетОтгулов!$G$4:$G$9051,УчетОтгулов!$A$4:$A$9051,A118,УчетОтгулов!$F$4:$F$9051,$L$9),""),6),"")</f>
        <v/>
      </c>
      <c r="M118" s="111" t="str">
        <f>IF(A118&lt;&gt;"",ROUND(IF(A118&lt;&gt;"",SUMIFS(УчетОтгулов!$G$4:$G$9051,УчетОтгулов!$A$4:$A$9051,A118,УчетОтгулов!$F$4:$F$9051,"*Д*"),""),6),"")</f>
        <v/>
      </c>
      <c r="N118" s="108" t="str">
        <f t="shared" si="10"/>
        <v/>
      </c>
      <c r="O118" s="111" t="str">
        <f t="shared" si="11"/>
        <v/>
      </c>
      <c r="P118">
        <f>SUM(Таблица2[[#This Row],[Явка, дней]:[ОТО, дней]])</f>
        <v>0</v>
      </c>
    </row>
    <row r="119" spans="1:16" x14ac:dyDescent="0.3">
      <c r="A119" s="107" t="str">
        <f>IF(TEMP!A110="","",TEMP!A110)</f>
        <v/>
      </c>
      <c r="B119" s="108" t="str">
        <f>IF(A119&lt;&gt;"",SUMIFS('Табель '!$D$8:$D$905,'Табель '!$B$8:$B$905,A119,'Табель '!$A$8:$A$905,$C$6,'Табель '!$A$8:$A$905,$D$6),"")</f>
        <v/>
      </c>
      <c r="C119" s="109" t="str">
        <f>IF(A119&lt;&gt;"",SUMIFS('Табель '!E$8:E$905,'Табель '!$B$8:$B$905,A119,'Табель '!$A$8:$A$905,$C$6,'Табель '!$A$8:$A$905,$D$6),"")</f>
        <v/>
      </c>
      <c r="D119" s="108" t="str">
        <f>IF(A119&lt;&gt;"",SUMIFS('Табель '!F$8:F$905,'Табель '!$B$8:$B$905,A119,'Табель '!$A$8:$A$905,$C$6,'Табель '!$A$8:$A$905,$D$6),"")</f>
        <v/>
      </c>
      <c r="E119" s="108" t="str">
        <f>IF(A119&lt;&gt;"",SUMIFS('Табель '!G$8:G$905,'Табель '!$B$8:$B$905,A119,'Табель '!$A$8:$A$905,$C$6,'Табель '!$A$8:$A$905,$D$6),"")</f>
        <v/>
      </c>
      <c r="F119" s="108" t="str">
        <f>IF(A119&lt;&gt;"",SUMIFS('Табель '!H$8:H$905,'Табель '!$B$8:$B$905,A119,'Табель '!$A$8:$A$905,$C$6,'Табель '!$A$8:$A$905,$D$6),"")</f>
        <v/>
      </c>
      <c r="G119" s="108" t="str">
        <f>IF(A119&lt;&gt;"",SUMIFS('Табель '!I$8:I$905,'Табель '!$B$8:$B$905,A119,'Табель '!$A$8:$A$905,$C$6,'Табель '!$A$8:$A$905,$D$6),"")</f>
        <v/>
      </c>
      <c r="H119" s="108" t="str">
        <f>IF(A119&lt;&gt;"",SUMIFS('Табель '!J$8:J$905,'Табель '!$B$8:$B$905,A119,'Табель '!$A$8:$A$905,$C$6,'Табель '!$A$8:$A$905,$D$6),"")</f>
        <v/>
      </c>
      <c r="I119" s="108" t="str">
        <f>IF(A119&lt;&gt;"",SUMIFS('Табель '!K$8:K$905,'Табель '!$B$8:$B$905,A119,'Табель '!$A$8:$A$905,$C$6,'Табель '!$A$8:$A$905,$D$6),"")</f>
        <v/>
      </c>
      <c r="J119" s="109" t="str">
        <f>IF(A119&lt;&gt;"",SUMIFS('Табель '!L$8:L$905,'Табель '!$B$8:$B$905,A119,'Табель '!$A$8:$A$905,$C$6,'Табель '!$A$8:$A$905,$D$6),"")</f>
        <v/>
      </c>
      <c r="K119" s="109" t="str">
        <f>IF(A119&lt;&gt;"",SUMIFS('Табель '!M$8:M$905,'Табель '!$B$8:$B$905,A119,'Табель '!$A$8:$A$905,$C$6,'Табель '!$A$8:$A$905,$D$6),"")</f>
        <v/>
      </c>
      <c r="L119" s="111" t="str">
        <f>IF(A119&lt;&gt;"",ROUND(IF(ISBLANK(A119)= FALSE,SUMIFS(УчетОтгулов!$G$4:$G$9051,УчетОтгулов!$A$4:$A$9051,A119,УчетОтгулов!$F$4:$F$9051,$L$9),""),6),"")</f>
        <v/>
      </c>
      <c r="M119" s="111" t="str">
        <f>IF(A119&lt;&gt;"",ROUND(IF(A119&lt;&gt;"",SUMIFS(УчетОтгулов!$G$4:$G$9051,УчетОтгулов!$A$4:$A$9051,A119,УчетОтгулов!$F$4:$F$9051,"*Д*"),""),6),"")</f>
        <v/>
      </c>
      <c r="N119" s="108" t="str">
        <f t="shared" si="10"/>
        <v/>
      </c>
      <c r="O119" s="111" t="str">
        <f t="shared" si="11"/>
        <v/>
      </c>
      <c r="P119">
        <f>SUM(Таблица2[[#This Row],[Явка, дней]:[ОТО, дней]])</f>
        <v>0</v>
      </c>
    </row>
    <row r="120" spans="1:16" x14ac:dyDescent="0.3">
      <c r="A120" s="107" t="str">
        <f>IF(TEMP!A111="","",TEMP!A111)</f>
        <v/>
      </c>
      <c r="B120" s="108" t="str">
        <f>IF(A120&lt;&gt;"",SUMIFS('Табель '!$D$8:$D$905,'Табель '!$B$8:$B$905,A120,'Табель '!$A$8:$A$905,$C$6,'Табель '!$A$8:$A$905,$D$6),"")</f>
        <v/>
      </c>
      <c r="C120" s="109" t="str">
        <f>IF(A120&lt;&gt;"",SUMIFS('Табель '!E$8:E$905,'Табель '!$B$8:$B$905,A120,'Табель '!$A$8:$A$905,$C$6,'Табель '!$A$8:$A$905,$D$6),"")</f>
        <v/>
      </c>
      <c r="D120" s="108" t="str">
        <f>IF(A120&lt;&gt;"",SUMIFS('Табель '!F$8:F$905,'Табель '!$B$8:$B$905,A120,'Табель '!$A$8:$A$905,$C$6,'Табель '!$A$8:$A$905,$D$6),"")</f>
        <v/>
      </c>
      <c r="E120" s="108" t="str">
        <f>IF(A120&lt;&gt;"",SUMIFS('Табель '!G$8:G$905,'Табель '!$B$8:$B$905,A120,'Табель '!$A$8:$A$905,$C$6,'Табель '!$A$8:$A$905,$D$6),"")</f>
        <v/>
      </c>
      <c r="F120" s="108" t="str">
        <f>IF(A120&lt;&gt;"",SUMIFS('Табель '!H$8:H$905,'Табель '!$B$8:$B$905,A120,'Табель '!$A$8:$A$905,$C$6,'Табель '!$A$8:$A$905,$D$6),"")</f>
        <v/>
      </c>
      <c r="G120" s="108" t="str">
        <f>IF(A120&lt;&gt;"",SUMIFS('Табель '!I$8:I$905,'Табель '!$B$8:$B$905,A120,'Табель '!$A$8:$A$905,$C$6,'Табель '!$A$8:$A$905,$D$6),"")</f>
        <v/>
      </c>
      <c r="H120" s="108" t="str">
        <f>IF(A120&lt;&gt;"",SUMIFS('Табель '!J$8:J$905,'Табель '!$B$8:$B$905,A120,'Табель '!$A$8:$A$905,$C$6,'Табель '!$A$8:$A$905,$D$6),"")</f>
        <v/>
      </c>
      <c r="I120" s="108" t="str">
        <f>IF(A120&lt;&gt;"",SUMIFS('Табель '!K$8:K$905,'Табель '!$B$8:$B$905,A120,'Табель '!$A$8:$A$905,$C$6,'Табель '!$A$8:$A$905,$D$6),"")</f>
        <v/>
      </c>
      <c r="J120" s="109" t="str">
        <f>IF(A120&lt;&gt;"",SUMIFS('Табель '!L$8:L$905,'Табель '!$B$8:$B$905,A120,'Табель '!$A$8:$A$905,$C$6,'Табель '!$A$8:$A$905,$D$6),"")</f>
        <v/>
      </c>
      <c r="K120" s="109" t="str">
        <f>IF(A120&lt;&gt;"",SUMIFS('Табель '!M$8:M$905,'Табель '!$B$8:$B$905,A120,'Табель '!$A$8:$A$905,$C$6,'Табель '!$A$8:$A$905,$D$6),"")</f>
        <v/>
      </c>
      <c r="L120" s="111" t="str">
        <f>IF(A120&lt;&gt;"",ROUND(IF(ISBLANK(A120)= FALSE,SUMIFS(УчетОтгулов!$G$4:$G$9051,УчетОтгулов!$A$4:$A$9051,A120,УчетОтгулов!$F$4:$F$9051,$L$9),""),6),"")</f>
        <v/>
      </c>
      <c r="M120" s="111" t="str">
        <f>IF(A120&lt;&gt;"",ROUND(IF(A120&lt;&gt;"",SUMIFS(УчетОтгулов!$G$4:$G$9051,УчетОтгулов!$A$4:$A$9051,A120,УчетОтгулов!$F$4:$F$9051,"*Д*"),""),6),"")</f>
        <v/>
      </c>
      <c r="N120" s="108" t="str">
        <f t="shared" si="10"/>
        <v/>
      </c>
      <c r="O120" s="111" t="str">
        <f t="shared" si="11"/>
        <v/>
      </c>
      <c r="P120">
        <f>SUM(Таблица2[[#This Row],[Явка, дней]:[ОТО, дней]])</f>
        <v>0</v>
      </c>
    </row>
    <row r="121" spans="1:16" x14ac:dyDescent="0.3">
      <c r="A121" s="107" t="str">
        <f>IF(TEMP!A112="","",TEMP!A112)</f>
        <v/>
      </c>
      <c r="B121" s="108" t="str">
        <f>IF(A121&lt;&gt;"",SUMIFS('Табель '!$D$8:$D$905,'Табель '!$B$8:$B$905,A121,'Табель '!$A$8:$A$905,$C$6,'Табель '!$A$8:$A$905,$D$6),"")</f>
        <v/>
      </c>
      <c r="C121" s="109" t="str">
        <f>IF(A121&lt;&gt;"",SUMIFS('Табель '!E$8:E$905,'Табель '!$B$8:$B$905,A121,'Табель '!$A$8:$A$905,$C$6,'Табель '!$A$8:$A$905,$D$6),"")</f>
        <v/>
      </c>
      <c r="D121" s="108" t="str">
        <f>IF(A121&lt;&gt;"",SUMIFS('Табель '!F$8:F$905,'Табель '!$B$8:$B$905,A121,'Табель '!$A$8:$A$905,$C$6,'Табель '!$A$8:$A$905,$D$6),"")</f>
        <v/>
      </c>
      <c r="E121" s="108" t="str">
        <f>IF(A121&lt;&gt;"",SUMIFS('Табель '!G$8:G$905,'Табель '!$B$8:$B$905,A121,'Табель '!$A$8:$A$905,$C$6,'Табель '!$A$8:$A$905,$D$6),"")</f>
        <v/>
      </c>
      <c r="F121" s="108" t="str">
        <f>IF(A121&lt;&gt;"",SUMIFS('Табель '!H$8:H$905,'Табель '!$B$8:$B$905,A121,'Табель '!$A$8:$A$905,$C$6,'Табель '!$A$8:$A$905,$D$6),"")</f>
        <v/>
      </c>
      <c r="G121" s="108" t="str">
        <f>IF(A121&lt;&gt;"",SUMIFS('Табель '!I$8:I$905,'Табель '!$B$8:$B$905,A121,'Табель '!$A$8:$A$905,$C$6,'Табель '!$A$8:$A$905,$D$6),"")</f>
        <v/>
      </c>
      <c r="H121" s="108" t="str">
        <f>IF(A121&lt;&gt;"",SUMIFS('Табель '!J$8:J$905,'Табель '!$B$8:$B$905,A121,'Табель '!$A$8:$A$905,$C$6,'Табель '!$A$8:$A$905,$D$6),"")</f>
        <v/>
      </c>
      <c r="I121" s="108" t="str">
        <f>IF(A121&lt;&gt;"",SUMIFS('Табель '!K$8:K$905,'Табель '!$B$8:$B$905,A121,'Табель '!$A$8:$A$905,$C$6,'Табель '!$A$8:$A$905,$D$6),"")</f>
        <v/>
      </c>
      <c r="J121" s="109" t="str">
        <f>IF(A121&lt;&gt;"",SUMIFS('Табель '!L$8:L$905,'Табель '!$B$8:$B$905,A121,'Табель '!$A$8:$A$905,$C$6,'Табель '!$A$8:$A$905,$D$6),"")</f>
        <v/>
      </c>
      <c r="K121" s="109" t="str">
        <f>IF(A121&lt;&gt;"",SUMIFS('Табель '!M$8:M$905,'Табель '!$B$8:$B$905,A121,'Табель '!$A$8:$A$905,$C$6,'Табель '!$A$8:$A$905,$D$6),"")</f>
        <v/>
      </c>
      <c r="L121" s="111" t="str">
        <f>IF(A121&lt;&gt;"",ROUND(IF(ISBLANK(A121)= FALSE,SUMIFS(УчетОтгулов!$G$4:$G$9051,УчетОтгулов!$A$4:$A$9051,A121,УчетОтгулов!$F$4:$F$9051,$L$9),""),6),"")</f>
        <v/>
      </c>
      <c r="M121" s="111" t="str">
        <f>IF(A121&lt;&gt;"",ROUND(IF(A121&lt;&gt;"",SUMIFS(УчетОтгулов!$G$4:$G$9051,УчетОтгулов!$A$4:$A$9051,A121,УчетОтгулов!$F$4:$F$9051,"*Д*"),""),6),"")</f>
        <v/>
      </c>
      <c r="N121" s="108" t="str">
        <f t="shared" si="10"/>
        <v/>
      </c>
      <c r="O121" s="111" t="str">
        <f t="shared" si="11"/>
        <v/>
      </c>
      <c r="P121">
        <f>SUM(Таблица2[[#This Row],[Явка, дней]:[ОТО, дней]])</f>
        <v>0</v>
      </c>
    </row>
    <row r="122" spans="1:16" x14ac:dyDescent="0.3">
      <c r="A122" s="107" t="str">
        <f>IF(TEMP!A113="","",TEMP!A113)</f>
        <v/>
      </c>
      <c r="B122" s="108" t="str">
        <f>IF(A122&lt;&gt;"",SUMIFS('Табель '!$D$8:$D$905,'Табель '!$B$8:$B$905,A122,'Табель '!$A$8:$A$905,$C$6,'Табель '!$A$8:$A$905,$D$6),"")</f>
        <v/>
      </c>
      <c r="C122" s="109" t="str">
        <f>IF(A122&lt;&gt;"",SUMIFS('Табель '!E$8:E$905,'Табель '!$B$8:$B$905,A122,'Табель '!$A$8:$A$905,$C$6,'Табель '!$A$8:$A$905,$D$6),"")</f>
        <v/>
      </c>
      <c r="D122" s="108" t="str">
        <f>IF(A122&lt;&gt;"",SUMIFS('Табель '!F$8:F$905,'Табель '!$B$8:$B$905,A122,'Табель '!$A$8:$A$905,$C$6,'Табель '!$A$8:$A$905,$D$6),"")</f>
        <v/>
      </c>
      <c r="E122" s="108" t="str">
        <f>IF(A122&lt;&gt;"",SUMIFS('Табель '!G$8:G$905,'Табель '!$B$8:$B$905,A122,'Табель '!$A$8:$A$905,$C$6,'Табель '!$A$8:$A$905,$D$6),"")</f>
        <v/>
      </c>
      <c r="F122" s="108" t="str">
        <f>IF(A122&lt;&gt;"",SUMIFS('Табель '!H$8:H$905,'Табель '!$B$8:$B$905,A122,'Табель '!$A$8:$A$905,$C$6,'Табель '!$A$8:$A$905,$D$6),"")</f>
        <v/>
      </c>
      <c r="G122" s="108" t="str">
        <f>IF(A122&lt;&gt;"",SUMIFS('Табель '!I$8:I$905,'Табель '!$B$8:$B$905,A122,'Табель '!$A$8:$A$905,$C$6,'Табель '!$A$8:$A$905,$D$6),"")</f>
        <v/>
      </c>
      <c r="H122" s="108" t="str">
        <f>IF(A122&lt;&gt;"",SUMIFS('Табель '!J$8:J$905,'Табель '!$B$8:$B$905,A122,'Табель '!$A$8:$A$905,$C$6,'Табель '!$A$8:$A$905,$D$6),"")</f>
        <v/>
      </c>
      <c r="I122" s="108" t="str">
        <f>IF(A122&lt;&gt;"",SUMIFS('Табель '!K$8:K$905,'Табель '!$B$8:$B$905,A122,'Табель '!$A$8:$A$905,$C$6,'Табель '!$A$8:$A$905,$D$6),"")</f>
        <v/>
      </c>
      <c r="J122" s="109" t="str">
        <f>IF(A122&lt;&gt;"",SUMIFS('Табель '!L$8:L$905,'Табель '!$B$8:$B$905,A122,'Табель '!$A$8:$A$905,$C$6,'Табель '!$A$8:$A$905,$D$6),"")</f>
        <v/>
      </c>
      <c r="K122" s="109" t="str">
        <f>IF(A122&lt;&gt;"",SUMIFS('Табель '!M$8:M$905,'Табель '!$B$8:$B$905,A122,'Табель '!$A$8:$A$905,$C$6,'Табель '!$A$8:$A$905,$D$6),"")</f>
        <v/>
      </c>
      <c r="L122" s="111" t="str">
        <f>IF(A122&lt;&gt;"",ROUND(IF(ISBLANK(A122)= FALSE,SUMIFS(УчетОтгулов!$G$4:$G$9051,УчетОтгулов!$A$4:$A$9051,A122,УчетОтгулов!$F$4:$F$9051,$L$9),""),6),"")</f>
        <v/>
      </c>
      <c r="M122" s="111" t="str">
        <f>IF(A122&lt;&gt;"",ROUND(IF(A122&lt;&gt;"",SUMIFS(УчетОтгулов!$G$4:$G$9051,УчетОтгулов!$A$4:$A$9051,A122,УчетОтгулов!$F$4:$F$9051,"*Д*"),""),6),"")</f>
        <v/>
      </c>
      <c r="N122" s="108" t="str">
        <f t="shared" si="10"/>
        <v/>
      </c>
      <c r="O122" s="111" t="str">
        <f t="shared" si="11"/>
        <v/>
      </c>
      <c r="P122">
        <f>SUM(Таблица2[[#This Row],[Явка, дней]:[ОТО, дней]])</f>
        <v>0</v>
      </c>
    </row>
    <row r="123" spans="1:16" x14ac:dyDescent="0.3">
      <c r="A123" s="107" t="str">
        <f>IF(TEMP!A114="","",TEMP!A114)</f>
        <v/>
      </c>
      <c r="B123" s="108" t="str">
        <f>IF(A123&lt;&gt;"",SUMIFS('Табель '!$D$8:$D$905,'Табель '!$B$8:$B$905,A123,'Табель '!$A$8:$A$905,$C$6,'Табель '!$A$8:$A$905,$D$6),"")</f>
        <v/>
      </c>
      <c r="C123" s="109" t="str">
        <f>IF(A123&lt;&gt;"",SUMIFS('Табель '!E$8:E$905,'Табель '!$B$8:$B$905,A123,'Табель '!$A$8:$A$905,$C$6,'Табель '!$A$8:$A$905,$D$6),"")</f>
        <v/>
      </c>
      <c r="D123" s="108" t="str">
        <f>IF(A123&lt;&gt;"",SUMIFS('Табель '!F$8:F$905,'Табель '!$B$8:$B$905,A123,'Табель '!$A$8:$A$905,$C$6,'Табель '!$A$8:$A$905,$D$6),"")</f>
        <v/>
      </c>
      <c r="E123" s="108" t="str">
        <f>IF(A123&lt;&gt;"",SUMIFS('Табель '!G$8:G$905,'Табель '!$B$8:$B$905,A123,'Табель '!$A$8:$A$905,$C$6,'Табель '!$A$8:$A$905,$D$6),"")</f>
        <v/>
      </c>
      <c r="F123" s="108" t="str">
        <f>IF(A123&lt;&gt;"",SUMIFS('Табель '!H$8:H$905,'Табель '!$B$8:$B$905,A123,'Табель '!$A$8:$A$905,$C$6,'Табель '!$A$8:$A$905,$D$6),"")</f>
        <v/>
      </c>
      <c r="G123" s="108" t="str">
        <f>IF(A123&lt;&gt;"",SUMIFS('Табель '!I$8:I$905,'Табель '!$B$8:$B$905,A123,'Табель '!$A$8:$A$905,$C$6,'Табель '!$A$8:$A$905,$D$6),"")</f>
        <v/>
      </c>
      <c r="H123" s="108" t="str">
        <f>IF(A123&lt;&gt;"",SUMIFS('Табель '!J$8:J$905,'Табель '!$B$8:$B$905,A123,'Табель '!$A$8:$A$905,$C$6,'Табель '!$A$8:$A$905,$D$6),"")</f>
        <v/>
      </c>
      <c r="I123" s="108" t="str">
        <f>IF(A123&lt;&gt;"",SUMIFS('Табель '!K$8:K$905,'Табель '!$B$8:$B$905,A123,'Табель '!$A$8:$A$905,$C$6,'Табель '!$A$8:$A$905,$D$6),"")</f>
        <v/>
      </c>
      <c r="J123" s="109" t="str">
        <f>IF(A123&lt;&gt;"",SUMIFS('Табель '!L$8:L$905,'Табель '!$B$8:$B$905,A123,'Табель '!$A$8:$A$905,$C$6,'Табель '!$A$8:$A$905,$D$6),"")</f>
        <v/>
      </c>
      <c r="K123" s="109" t="str">
        <f>IF(A123&lt;&gt;"",SUMIFS('Табель '!M$8:M$905,'Табель '!$B$8:$B$905,A123,'Табель '!$A$8:$A$905,$C$6,'Табель '!$A$8:$A$905,$D$6),"")</f>
        <v/>
      </c>
      <c r="L123" s="111" t="str">
        <f>IF(A123&lt;&gt;"",ROUND(IF(ISBLANK(A123)= FALSE,SUMIFS(УчетОтгулов!$G$4:$G$9051,УчетОтгулов!$A$4:$A$9051,A123,УчетОтгулов!$F$4:$F$9051,$L$9),""),6),"")</f>
        <v/>
      </c>
      <c r="M123" s="111" t="str">
        <f>IF(A123&lt;&gt;"",ROUND(IF(A123&lt;&gt;"",SUMIFS(УчетОтгулов!$G$4:$G$9051,УчетОтгулов!$A$4:$A$9051,A123,УчетОтгулов!$F$4:$F$9051,"*Д*"),""),6),"")</f>
        <v/>
      </c>
      <c r="N123" s="108" t="str">
        <f t="shared" si="10"/>
        <v/>
      </c>
      <c r="O123" s="111" t="str">
        <f t="shared" si="11"/>
        <v/>
      </c>
      <c r="P123">
        <f>SUM(Таблица2[[#This Row],[Явка, дней]:[ОТО, дней]])</f>
        <v>0</v>
      </c>
    </row>
    <row r="124" spans="1:16" x14ac:dyDescent="0.3">
      <c r="A124" s="107" t="str">
        <f>IF(TEMP!A115="","",TEMP!A115)</f>
        <v/>
      </c>
      <c r="B124" s="108" t="str">
        <f>IF(A124&lt;&gt;"",SUMIFS('Табель '!$D$8:$D$905,'Табель '!$B$8:$B$905,A124,'Табель '!$A$8:$A$905,$C$6,'Табель '!$A$8:$A$905,$D$6),"")</f>
        <v/>
      </c>
      <c r="C124" s="109" t="str">
        <f>IF(A124&lt;&gt;"",SUMIFS('Табель '!E$8:E$905,'Табель '!$B$8:$B$905,A124,'Табель '!$A$8:$A$905,$C$6,'Табель '!$A$8:$A$905,$D$6),"")</f>
        <v/>
      </c>
      <c r="D124" s="108" t="str">
        <f>IF(A124&lt;&gt;"",SUMIFS('Табель '!F$8:F$905,'Табель '!$B$8:$B$905,A124,'Табель '!$A$8:$A$905,$C$6,'Табель '!$A$8:$A$905,$D$6),"")</f>
        <v/>
      </c>
      <c r="E124" s="108" t="str">
        <f>IF(A124&lt;&gt;"",SUMIFS('Табель '!G$8:G$905,'Табель '!$B$8:$B$905,A124,'Табель '!$A$8:$A$905,$C$6,'Табель '!$A$8:$A$905,$D$6),"")</f>
        <v/>
      </c>
      <c r="F124" s="108" t="str">
        <f>IF(A124&lt;&gt;"",SUMIFS('Табель '!H$8:H$905,'Табель '!$B$8:$B$905,A124,'Табель '!$A$8:$A$905,$C$6,'Табель '!$A$8:$A$905,$D$6),"")</f>
        <v/>
      </c>
      <c r="G124" s="108" t="str">
        <f>IF(A124&lt;&gt;"",SUMIFS('Табель '!I$8:I$905,'Табель '!$B$8:$B$905,A124,'Табель '!$A$8:$A$905,$C$6,'Табель '!$A$8:$A$905,$D$6),"")</f>
        <v/>
      </c>
      <c r="H124" s="108" t="str">
        <f>IF(A124&lt;&gt;"",SUMIFS('Табель '!J$8:J$905,'Табель '!$B$8:$B$905,A124,'Табель '!$A$8:$A$905,$C$6,'Табель '!$A$8:$A$905,$D$6),"")</f>
        <v/>
      </c>
      <c r="I124" s="108" t="str">
        <f>IF(A124&lt;&gt;"",SUMIFS('Табель '!K$8:K$905,'Табель '!$B$8:$B$905,A124,'Табель '!$A$8:$A$905,$C$6,'Табель '!$A$8:$A$905,$D$6),"")</f>
        <v/>
      </c>
      <c r="J124" s="109" t="str">
        <f>IF(A124&lt;&gt;"",SUMIFS('Табель '!L$8:L$905,'Табель '!$B$8:$B$905,A124,'Табель '!$A$8:$A$905,$C$6,'Табель '!$A$8:$A$905,$D$6),"")</f>
        <v/>
      </c>
      <c r="K124" s="109" t="str">
        <f>IF(A124&lt;&gt;"",SUMIFS('Табель '!M$8:M$905,'Табель '!$B$8:$B$905,A124,'Табель '!$A$8:$A$905,$C$6,'Табель '!$A$8:$A$905,$D$6),"")</f>
        <v/>
      </c>
      <c r="L124" s="111" t="str">
        <f>IF(A124&lt;&gt;"",ROUND(IF(ISBLANK(A124)= FALSE,SUMIFS(УчетОтгулов!$G$4:$G$9051,УчетОтгулов!$A$4:$A$9051,A124,УчетОтгулов!$F$4:$F$9051,$L$9),""),6),"")</f>
        <v/>
      </c>
      <c r="M124" s="111" t="str">
        <f>IF(A124&lt;&gt;"",ROUND(IF(A124&lt;&gt;"",SUMIFS(УчетОтгулов!$G$4:$G$9051,УчетОтгулов!$A$4:$A$9051,A124,УчетОтгулов!$F$4:$F$9051,"*Д*"),""),6),"")</f>
        <v/>
      </c>
      <c r="N124" s="108" t="str">
        <f t="shared" si="10"/>
        <v/>
      </c>
      <c r="O124" s="111" t="str">
        <f t="shared" si="11"/>
        <v/>
      </c>
      <c r="P124">
        <f>SUM(Таблица2[[#This Row],[Явка, дней]:[ОТО, дней]])</f>
        <v>0</v>
      </c>
    </row>
    <row r="125" spans="1:16" x14ac:dyDescent="0.3">
      <c r="A125" s="107" t="str">
        <f>IF(TEMP!A116="","",TEMP!A116)</f>
        <v/>
      </c>
      <c r="B125" s="108" t="str">
        <f>IF(A125&lt;&gt;"",SUMIFS('Табель '!$D$8:$D$905,'Табель '!$B$8:$B$905,A125,'Табель '!$A$8:$A$905,$C$6,'Табель '!$A$8:$A$905,$D$6),"")</f>
        <v/>
      </c>
      <c r="C125" s="109" t="str">
        <f>IF(A125&lt;&gt;"",SUMIFS('Табель '!E$8:E$905,'Табель '!$B$8:$B$905,A125,'Табель '!$A$8:$A$905,$C$6,'Табель '!$A$8:$A$905,$D$6),"")</f>
        <v/>
      </c>
      <c r="D125" s="108" t="str">
        <f>IF(A125&lt;&gt;"",SUMIFS('Табель '!F$8:F$905,'Табель '!$B$8:$B$905,A125,'Табель '!$A$8:$A$905,$C$6,'Табель '!$A$8:$A$905,$D$6),"")</f>
        <v/>
      </c>
      <c r="E125" s="108" t="str">
        <f>IF(A125&lt;&gt;"",SUMIFS('Табель '!G$8:G$905,'Табель '!$B$8:$B$905,A125,'Табель '!$A$8:$A$905,$C$6,'Табель '!$A$8:$A$905,$D$6),"")</f>
        <v/>
      </c>
      <c r="F125" s="108" t="str">
        <f>IF(A125&lt;&gt;"",SUMIFS('Табель '!H$8:H$905,'Табель '!$B$8:$B$905,A125,'Табель '!$A$8:$A$905,$C$6,'Табель '!$A$8:$A$905,$D$6),"")</f>
        <v/>
      </c>
      <c r="G125" s="108" t="str">
        <f>IF(A125&lt;&gt;"",SUMIFS('Табель '!I$8:I$905,'Табель '!$B$8:$B$905,A125,'Табель '!$A$8:$A$905,$C$6,'Табель '!$A$8:$A$905,$D$6),"")</f>
        <v/>
      </c>
      <c r="H125" s="108" t="str">
        <f>IF(A125&lt;&gt;"",SUMIFS('Табель '!J$8:J$905,'Табель '!$B$8:$B$905,A125,'Табель '!$A$8:$A$905,$C$6,'Табель '!$A$8:$A$905,$D$6),"")</f>
        <v/>
      </c>
      <c r="I125" s="108" t="str">
        <f>IF(A125&lt;&gt;"",SUMIFS('Табель '!K$8:K$905,'Табель '!$B$8:$B$905,A125,'Табель '!$A$8:$A$905,$C$6,'Табель '!$A$8:$A$905,$D$6),"")</f>
        <v/>
      </c>
      <c r="J125" s="109" t="str">
        <f>IF(A125&lt;&gt;"",SUMIFS('Табель '!L$8:L$905,'Табель '!$B$8:$B$905,A125,'Табель '!$A$8:$A$905,$C$6,'Табель '!$A$8:$A$905,$D$6),"")</f>
        <v/>
      </c>
      <c r="K125" s="109" t="str">
        <f>IF(A125&lt;&gt;"",SUMIFS('Табель '!M$8:M$905,'Табель '!$B$8:$B$905,A125,'Табель '!$A$8:$A$905,$C$6,'Табель '!$A$8:$A$905,$D$6),"")</f>
        <v/>
      </c>
      <c r="L125" s="111" t="str">
        <f>IF(A125&lt;&gt;"",ROUND(IF(ISBLANK(A125)= FALSE,SUMIFS(УчетОтгулов!$G$4:$G$9051,УчетОтгулов!$A$4:$A$9051,A125,УчетОтгулов!$F$4:$F$9051,$L$9),""),6),"")</f>
        <v/>
      </c>
      <c r="M125" s="111" t="str">
        <f>IF(A125&lt;&gt;"",ROUND(IF(A125&lt;&gt;"",SUMIFS(УчетОтгулов!$G$4:$G$9051,УчетОтгулов!$A$4:$A$9051,A125,УчетОтгулов!$F$4:$F$9051,"*Д*"),""),6),"")</f>
        <v/>
      </c>
      <c r="N125" s="108" t="str">
        <f t="shared" si="10"/>
        <v/>
      </c>
      <c r="O125" s="111" t="str">
        <f t="shared" si="11"/>
        <v/>
      </c>
      <c r="P125">
        <f>SUM(Таблица2[[#This Row],[Явка, дней]:[ОТО, дней]])</f>
        <v>0</v>
      </c>
    </row>
    <row r="126" spans="1:16" x14ac:dyDescent="0.3">
      <c r="A126" s="107" t="str">
        <f>IF(TEMP!A117="","",TEMP!A117)</f>
        <v/>
      </c>
      <c r="B126" s="108" t="str">
        <f>IF(A126&lt;&gt;"",SUMIFS('Табель '!$D$8:$D$905,'Табель '!$B$8:$B$905,A126,'Табель '!$A$8:$A$905,$C$6,'Табель '!$A$8:$A$905,$D$6),"")</f>
        <v/>
      </c>
      <c r="C126" s="109" t="str">
        <f>IF(A126&lt;&gt;"",SUMIFS('Табель '!E$8:E$905,'Табель '!$B$8:$B$905,A126,'Табель '!$A$8:$A$905,$C$6,'Табель '!$A$8:$A$905,$D$6),"")</f>
        <v/>
      </c>
      <c r="D126" s="108" t="str">
        <f>IF(A126&lt;&gt;"",SUMIFS('Табель '!F$8:F$905,'Табель '!$B$8:$B$905,A126,'Табель '!$A$8:$A$905,$C$6,'Табель '!$A$8:$A$905,$D$6),"")</f>
        <v/>
      </c>
      <c r="E126" s="108" t="str">
        <f>IF(A126&lt;&gt;"",SUMIFS('Табель '!G$8:G$905,'Табель '!$B$8:$B$905,A126,'Табель '!$A$8:$A$905,$C$6,'Табель '!$A$8:$A$905,$D$6),"")</f>
        <v/>
      </c>
      <c r="F126" s="108" t="str">
        <f>IF(A126&lt;&gt;"",SUMIFS('Табель '!H$8:H$905,'Табель '!$B$8:$B$905,A126,'Табель '!$A$8:$A$905,$C$6,'Табель '!$A$8:$A$905,$D$6),"")</f>
        <v/>
      </c>
      <c r="G126" s="108" t="str">
        <f>IF(A126&lt;&gt;"",SUMIFS('Табель '!I$8:I$905,'Табель '!$B$8:$B$905,A126,'Табель '!$A$8:$A$905,$C$6,'Табель '!$A$8:$A$905,$D$6),"")</f>
        <v/>
      </c>
      <c r="H126" s="108" t="str">
        <f>IF(A126&lt;&gt;"",SUMIFS('Табель '!J$8:J$905,'Табель '!$B$8:$B$905,A126,'Табель '!$A$8:$A$905,$C$6,'Табель '!$A$8:$A$905,$D$6),"")</f>
        <v/>
      </c>
      <c r="I126" s="108" t="str">
        <f>IF(A126&lt;&gt;"",SUMIFS('Табель '!K$8:K$905,'Табель '!$B$8:$B$905,A126,'Табель '!$A$8:$A$905,$C$6,'Табель '!$A$8:$A$905,$D$6),"")</f>
        <v/>
      </c>
      <c r="J126" s="109" t="str">
        <f>IF(A126&lt;&gt;"",SUMIFS('Табель '!L$8:L$905,'Табель '!$B$8:$B$905,A126,'Табель '!$A$8:$A$905,$C$6,'Табель '!$A$8:$A$905,$D$6),"")</f>
        <v/>
      </c>
      <c r="K126" s="109" t="str">
        <f>IF(A126&lt;&gt;"",SUMIFS('Табель '!M$8:M$905,'Табель '!$B$8:$B$905,A126,'Табель '!$A$8:$A$905,$C$6,'Табель '!$A$8:$A$905,$D$6),"")</f>
        <v/>
      </c>
      <c r="L126" s="111" t="str">
        <f>IF(A126&lt;&gt;"",ROUND(IF(ISBLANK(A126)= FALSE,SUMIFS(УчетОтгулов!$G$4:$G$9051,УчетОтгулов!$A$4:$A$9051,A126,УчетОтгулов!$F$4:$F$9051,$L$9),""),6),"")</f>
        <v/>
      </c>
      <c r="M126" s="111" t="str">
        <f>IF(A126&lt;&gt;"",ROUND(IF(A126&lt;&gt;"",SUMIFS(УчетОтгулов!$G$4:$G$9051,УчетОтгулов!$A$4:$A$9051,A126,УчетОтгулов!$F$4:$F$9051,"*Д*"),""),6),"")</f>
        <v/>
      </c>
      <c r="N126" s="108" t="str">
        <f t="shared" si="10"/>
        <v/>
      </c>
      <c r="O126" s="111" t="str">
        <f t="shared" si="11"/>
        <v/>
      </c>
      <c r="P126">
        <f>SUM(Таблица2[[#This Row],[Явка, дней]:[ОТО, дней]])</f>
        <v>0</v>
      </c>
    </row>
    <row r="127" spans="1:16" x14ac:dyDescent="0.3">
      <c r="A127" s="107" t="str">
        <f>IF(TEMP!A118="","",TEMP!A118)</f>
        <v/>
      </c>
      <c r="B127" s="108" t="str">
        <f>IF(A127&lt;&gt;"",SUMIFS('Табель '!$D$8:$D$905,'Табель '!$B$8:$B$905,A127,'Табель '!$A$8:$A$905,$C$6,'Табель '!$A$8:$A$905,$D$6),"")</f>
        <v/>
      </c>
      <c r="C127" s="109" t="str">
        <f>IF(A127&lt;&gt;"",SUMIFS('Табель '!E$8:E$905,'Табель '!$B$8:$B$905,A127,'Табель '!$A$8:$A$905,$C$6,'Табель '!$A$8:$A$905,$D$6),"")</f>
        <v/>
      </c>
      <c r="D127" s="108" t="str">
        <f>IF(A127&lt;&gt;"",SUMIFS('Табель '!F$8:F$905,'Табель '!$B$8:$B$905,A127,'Табель '!$A$8:$A$905,$C$6,'Табель '!$A$8:$A$905,$D$6),"")</f>
        <v/>
      </c>
      <c r="E127" s="108" t="str">
        <f>IF(A127&lt;&gt;"",SUMIFS('Табель '!G$8:G$905,'Табель '!$B$8:$B$905,A127,'Табель '!$A$8:$A$905,$C$6,'Табель '!$A$8:$A$905,$D$6),"")</f>
        <v/>
      </c>
      <c r="F127" s="108" t="str">
        <f>IF(A127&lt;&gt;"",SUMIFS('Табель '!H$8:H$905,'Табель '!$B$8:$B$905,A127,'Табель '!$A$8:$A$905,$C$6,'Табель '!$A$8:$A$905,$D$6),"")</f>
        <v/>
      </c>
      <c r="G127" s="108" t="str">
        <f>IF(A127&lt;&gt;"",SUMIFS('Табель '!I$8:I$905,'Табель '!$B$8:$B$905,A127,'Табель '!$A$8:$A$905,$C$6,'Табель '!$A$8:$A$905,$D$6),"")</f>
        <v/>
      </c>
      <c r="H127" s="108" t="str">
        <f>IF(A127&lt;&gt;"",SUMIFS('Табель '!J$8:J$905,'Табель '!$B$8:$B$905,A127,'Табель '!$A$8:$A$905,$C$6,'Табель '!$A$8:$A$905,$D$6),"")</f>
        <v/>
      </c>
      <c r="I127" s="108" t="str">
        <f>IF(A127&lt;&gt;"",SUMIFS('Табель '!K$8:K$905,'Табель '!$B$8:$B$905,A127,'Табель '!$A$8:$A$905,$C$6,'Табель '!$A$8:$A$905,$D$6),"")</f>
        <v/>
      </c>
      <c r="J127" s="109" t="str">
        <f>IF(A127&lt;&gt;"",SUMIFS('Табель '!L$8:L$905,'Табель '!$B$8:$B$905,A127,'Табель '!$A$8:$A$905,$C$6,'Табель '!$A$8:$A$905,$D$6),"")</f>
        <v/>
      </c>
      <c r="K127" s="109" t="str">
        <f>IF(A127&lt;&gt;"",SUMIFS('Табель '!M$8:M$905,'Табель '!$B$8:$B$905,A127,'Табель '!$A$8:$A$905,$C$6,'Табель '!$A$8:$A$905,$D$6),"")</f>
        <v/>
      </c>
      <c r="L127" s="111" t="str">
        <f>IF(A127&lt;&gt;"",ROUND(IF(ISBLANK(A127)= FALSE,SUMIFS(УчетОтгулов!$G$4:$G$9051,УчетОтгулов!$A$4:$A$9051,A127,УчетОтгулов!$F$4:$F$9051,$L$9),""),6),"")</f>
        <v/>
      </c>
      <c r="M127" s="111" t="str">
        <f>IF(A127&lt;&gt;"",ROUND(IF(A127&lt;&gt;"",SUMIFS(УчетОтгулов!$G$4:$G$9051,УчетОтгулов!$A$4:$A$9051,A127,УчетОтгулов!$F$4:$F$9051,"*Д*"),""),6),"")</f>
        <v/>
      </c>
      <c r="N127" s="108" t="str">
        <f t="shared" si="10"/>
        <v/>
      </c>
      <c r="O127" s="111" t="str">
        <f t="shared" si="11"/>
        <v/>
      </c>
      <c r="P127">
        <f>SUM(Таблица2[[#This Row],[Явка, дней]:[ОТО, дней]])</f>
        <v>0</v>
      </c>
    </row>
    <row r="128" spans="1:16" x14ac:dyDescent="0.3">
      <c r="A128" s="107" t="str">
        <f>IF(TEMP!A119="","",TEMP!A119)</f>
        <v/>
      </c>
      <c r="B128" s="108" t="str">
        <f>IF(A128&lt;&gt;"",SUMIFS('Табель '!$D$8:$D$905,'Табель '!$B$8:$B$905,A128,'Табель '!$A$8:$A$905,$C$6,'Табель '!$A$8:$A$905,$D$6),"")</f>
        <v/>
      </c>
      <c r="C128" s="109" t="str">
        <f>IF(A128&lt;&gt;"",SUMIFS('Табель '!E$8:E$905,'Табель '!$B$8:$B$905,A128,'Табель '!$A$8:$A$905,$C$6,'Табель '!$A$8:$A$905,$D$6),"")</f>
        <v/>
      </c>
      <c r="D128" s="108" t="str">
        <f>IF(A128&lt;&gt;"",SUMIFS('Табель '!F$8:F$905,'Табель '!$B$8:$B$905,A128,'Табель '!$A$8:$A$905,$C$6,'Табель '!$A$8:$A$905,$D$6),"")</f>
        <v/>
      </c>
      <c r="E128" s="108" t="str">
        <f>IF(A128&lt;&gt;"",SUMIFS('Табель '!G$8:G$905,'Табель '!$B$8:$B$905,A128,'Табель '!$A$8:$A$905,$C$6,'Табель '!$A$8:$A$905,$D$6),"")</f>
        <v/>
      </c>
      <c r="F128" s="108" t="str">
        <f>IF(A128&lt;&gt;"",SUMIFS('Табель '!H$8:H$905,'Табель '!$B$8:$B$905,A128,'Табель '!$A$8:$A$905,$C$6,'Табель '!$A$8:$A$905,$D$6),"")</f>
        <v/>
      </c>
      <c r="G128" s="108" t="str">
        <f>IF(A128&lt;&gt;"",SUMIFS('Табель '!I$8:I$905,'Табель '!$B$8:$B$905,A128,'Табель '!$A$8:$A$905,$C$6,'Табель '!$A$8:$A$905,$D$6),"")</f>
        <v/>
      </c>
      <c r="H128" s="108" t="str">
        <f>IF(A128&lt;&gt;"",SUMIFS('Табель '!J$8:J$905,'Табель '!$B$8:$B$905,A128,'Табель '!$A$8:$A$905,$C$6,'Табель '!$A$8:$A$905,$D$6),"")</f>
        <v/>
      </c>
      <c r="I128" s="108" t="str">
        <f>IF(A128&lt;&gt;"",SUMIFS('Табель '!K$8:K$905,'Табель '!$B$8:$B$905,A128,'Табель '!$A$8:$A$905,$C$6,'Табель '!$A$8:$A$905,$D$6),"")</f>
        <v/>
      </c>
      <c r="J128" s="109" t="str">
        <f>IF(A128&lt;&gt;"",SUMIFS('Табель '!L$8:L$905,'Табель '!$B$8:$B$905,A128,'Табель '!$A$8:$A$905,$C$6,'Табель '!$A$8:$A$905,$D$6),"")</f>
        <v/>
      </c>
      <c r="K128" s="109" t="str">
        <f>IF(A128&lt;&gt;"",SUMIFS('Табель '!M$8:M$905,'Табель '!$B$8:$B$905,A128,'Табель '!$A$8:$A$905,$C$6,'Табель '!$A$8:$A$905,$D$6),"")</f>
        <v/>
      </c>
      <c r="L128" s="111" t="str">
        <f>IF(A128&lt;&gt;"",ROUND(IF(ISBLANK(A128)= FALSE,SUMIFS(УчетОтгулов!$G$4:$G$9051,УчетОтгулов!$A$4:$A$9051,A128,УчетОтгулов!$F$4:$F$9051,$L$9),""),6),"")</f>
        <v/>
      </c>
      <c r="M128" s="111" t="str">
        <f>IF(A128&lt;&gt;"",ROUND(IF(A128&lt;&gt;"",SUMIFS(УчетОтгулов!$G$4:$G$9051,УчетОтгулов!$A$4:$A$9051,A128,УчетОтгулов!$F$4:$F$9051,"*Д*"),""),6),"")</f>
        <v/>
      </c>
      <c r="N128" s="108" t="str">
        <f t="shared" si="10"/>
        <v/>
      </c>
      <c r="O128" s="111" t="str">
        <f t="shared" si="11"/>
        <v/>
      </c>
      <c r="P128">
        <f>SUM(Таблица2[[#This Row],[Явка, дней]:[ОТО, дней]])</f>
        <v>0</v>
      </c>
    </row>
    <row r="129" spans="1:16" x14ac:dyDescent="0.3">
      <c r="A129" s="107" t="str">
        <f>IF(TEMP!A120="","",TEMP!A120)</f>
        <v/>
      </c>
      <c r="B129" s="108" t="str">
        <f>IF(A129&lt;&gt;"",SUMIFS('Табель '!$D$8:$D$905,'Табель '!$B$8:$B$905,A129,'Табель '!$A$8:$A$905,$C$6,'Табель '!$A$8:$A$905,$D$6),"")</f>
        <v/>
      </c>
      <c r="C129" s="109" t="str">
        <f>IF(A129&lt;&gt;"",SUMIFS('Табель '!E$8:E$905,'Табель '!$B$8:$B$905,A129,'Табель '!$A$8:$A$905,$C$6,'Табель '!$A$8:$A$905,$D$6),"")</f>
        <v/>
      </c>
      <c r="D129" s="108" t="str">
        <f>IF(A129&lt;&gt;"",SUMIFS('Табель '!F$8:F$905,'Табель '!$B$8:$B$905,A129,'Табель '!$A$8:$A$905,$C$6,'Табель '!$A$8:$A$905,$D$6),"")</f>
        <v/>
      </c>
      <c r="E129" s="108" t="str">
        <f>IF(A129&lt;&gt;"",SUMIFS('Табель '!G$8:G$905,'Табель '!$B$8:$B$905,A129,'Табель '!$A$8:$A$905,$C$6,'Табель '!$A$8:$A$905,$D$6),"")</f>
        <v/>
      </c>
      <c r="F129" s="108" t="str">
        <f>IF(A129&lt;&gt;"",SUMIFS('Табель '!H$8:H$905,'Табель '!$B$8:$B$905,A129,'Табель '!$A$8:$A$905,$C$6,'Табель '!$A$8:$A$905,$D$6),"")</f>
        <v/>
      </c>
      <c r="G129" s="108" t="str">
        <f>IF(A129&lt;&gt;"",SUMIFS('Табель '!I$8:I$905,'Табель '!$B$8:$B$905,A129,'Табель '!$A$8:$A$905,$C$6,'Табель '!$A$8:$A$905,$D$6),"")</f>
        <v/>
      </c>
      <c r="H129" s="108" t="str">
        <f>IF(A129&lt;&gt;"",SUMIFS('Табель '!J$8:J$905,'Табель '!$B$8:$B$905,A129,'Табель '!$A$8:$A$905,$C$6,'Табель '!$A$8:$A$905,$D$6),"")</f>
        <v/>
      </c>
      <c r="I129" s="108" t="str">
        <f>IF(A129&lt;&gt;"",SUMIFS('Табель '!K$8:K$905,'Табель '!$B$8:$B$905,A129,'Табель '!$A$8:$A$905,$C$6,'Табель '!$A$8:$A$905,$D$6),"")</f>
        <v/>
      </c>
      <c r="J129" s="109" t="str">
        <f>IF(A129&lt;&gt;"",SUMIFS('Табель '!L$8:L$905,'Табель '!$B$8:$B$905,A129,'Табель '!$A$8:$A$905,$C$6,'Табель '!$A$8:$A$905,$D$6),"")</f>
        <v/>
      </c>
      <c r="K129" s="109" t="str">
        <f>IF(A129&lt;&gt;"",SUMIFS('Табель '!M$8:M$905,'Табель '!$B$8:$B$905,A129,'Табель '!$A$8:$A$905,$C$6,'Табель '!$A$8:$A$905,$D$6),"")</f>
        <v/>
      </c>
      <c r="L129" s="111" t="str">
        <f>IF(A129&lt;&gt;"",ROUND(IF(ISBLANK(A129)= FALSE,SUMIFS(УчетОтгулов!$G$4:$G$9051,УчетОтгулов!$A$4:$A$9051,A129,УчетОтгулов!$F$4:$F$9051,$L$9),""),6),"")</f>
        <v/>
      </c>
      <c r="M129" s="111" t="str">
        <f>IF(A129&lt;&gt;"",ROUND(IF(A129&lt;&gt;"",SUMIFS(УчетОтгулов!$G$4:$G$9051,УчетОтгулов!$A$4:$A$9051,A129,УчетОтгулов!$F$4:$F$9051,"*Д*"),""),6),"")</f>
        <v/>
      </c>
      <c r="N129" s="108" t="str">
        <f t="shared" si="10"/>
        <v/>
      </c>
      <c r="O129" s="111" t="str">
        <f t="shared" si="11"/>
        <v/>
      </c>
      <c r="P129">
        <f>SUM(Таблица2[[#This Row],[Явка, дней]:[ОТО, дней]])</f>
        <v>0</v>
      </c>
    </row>
    <row r="130" spans="1:16" x14ac:dyDescent="0.3">
      <c r="A130" s="107" t="str">
        <f>IF(TEMP!A121="","",TEMP!A121)</f>
        <v/>
      </c>
      <c r="B130" s="108" t="str">
        <f>IF(A130&lt;&gt;"",SUMIFS('Табель '!$D$8:$D$905,'Табель '!$B$8:$B$905,A130,'Табель '!$A$8:$A$905,$C$6,'Табель '!$A$8:$A$905,$D$6),"")</f>
        <v/>
      </c>
      <c r="C130" s="109" t="str">
        <f>IF(A130&lt;&gt;"",SUMIFS('Табель '!E$8:E$905,'Табель '!$B$8:$B$905,A130,'Табель '!$A$8:$A$905,$C$6,'Табель '!$A$8:$A$905,$D$6),"")</f>
        <v/>
      </c>
      <c r="D130" s="108" t="str">
        <f>IF(A130&lt;&gt;"",SUMIFS('Табель '!F$8:F$905,'Табель '!$B$8:$B$905,A130,'Табель '!$A$8:$A$905,$C$6,'Табель '!$A$8:$A$905,$D$6),"")</f>
        <v/>
      </c>
      <c r="E130" s="108" t="str">
        <f>IF(A130&lt;&gt;"",SUMIFS('Табель '!G$8:G$905,'Табель '!$B$8:$B$905,A130,'Табель '!$A$8:$A$905,$C$6,'Табель '!$A$8:$A$905,$D$6),"")</f>
        <v/>
      </c>
      <c r="F130" s="108" t="str">
        <f>IF(A130&lt;&gt;"",SUMIFS('Табель '!H$8:H$905,'Табель '!$B$8:$B$905,A130,'Табель '!$A$8:$A$905,$C$6,'Табель '!$A$8:$A$905,$D$6),"")</f>
        <v/>
      </c>
      <c r="G130" s="108" t="str">
        <f>IF(A130&lt;&gt;"",SUMIFS('Табель '!I$8:I$905,'Табель '!$B$8:$B$905,A130,'Табель '!$A$8:$A$905,$C$6,'Табель '!$A$8:$A$905,$D$6),"")</f>
        <v/>
      </c>
      <c r="H130" s="108" t="str">
        <f>IF(A130&lt;&gt;"",SUMIFS('Табель '!J$8:J$905,'Табель '!$B$8:$B$905,A130,'Табель '!$A$8:$A$905,$C$6,'Табель '!$A$8:$A$905,$D$6),"")</f>
        <v/>
      </c>
      <c r="I130" s="108" t="str">
        <f>IF(A130&lt;&gt;"",SUMIFS('Табель '!K$8:K$905,'Табель '!$B$8:$B$905,A130,'Табель '!$A$8:$A$905,$C$6,'Табель '!$A$8:$A$905,$D$6),"")</f>
        <v/>
      </c>
      <c r="J130" s="109" t="str">
        <f>IF(A130&lt;&gt;"",SUMIFS('Табель '!L$8:L$905,'Табель '!$B$8:$B$905,A130,'Табель '!$A$8:$A$905,$C$6,'Табель '!$A$8:$A$905,$D$6),"")</f>
        <v/>
      </c>
      <c r="K130" s="109" t="str">
        <f>IF(A130&lt;&gt;"",SUMIFS('Табель '!M$8:M$905,'Табель '!$B$8:$B$905,A130,'Табель '!$A$8:$A$905,$C$6,'Табель '!$A$8:$A$905,$D$6),"")</f>
        <v/>
      </c>
      <c r="L130" s="111" t="str">
        <f>IF(A130&lt;&gt;"",ROUND(IF(ISBLANK(A130)= FALSE,SUMIFS(УчетОтгулов!$G$4:$G$9051,УчетОтгулов!$A$4:$A$9051,A130,УчетОтгулов!$F$4:$F$9051,$L$9),""),6),"")</f>
        <v/>
      </c>
      <c r="M130" s="111" t="str">
        <f>IF(A130&lt;&gt;"",ROUND(IF(A130&lt;&gt;"",SUMIFS(УчетОтгулов!$G$4:$G$9051,УчетОтгулов!$A$4:$A$9051,A130,УчетОтгулов!$F$4:$F$9051,"*Д*"),""),6),"")</f>
        <v/>
      </c>
      <c r="N130" s="108" t="str">
        <f t="shared" si="10"/>
        <v/>
      </c>
      <c r="O130" s="111" t="str">
        <f t="shared" si="11"/>
        <v/>
      </c>
      <c r="P130">
        <f>SUM(Таблица2[[#This Row],[Явка, дней]:[ОТО, дней]])</f>
        <v>0</v>
      </c>
    </row>
    <row r="131" spans="1:16" x14ac:dyDescent="0.3">
      <c r="A131" s="107" t="str">
        <f>IF(TEMP!A122="","",TEMP!A122)</f>
        <v/>
      </c>
      <c r="B131" s="108" t="str">
        <f>IF(A131&lt;&gt;"",SUMIFS('Табель '!$D$8:$D$905,'Табель '!$B$8:$B$905,A131,'Табель '!$A$8:$A$905,$C$6,'Табель '!$A$8:$A$905,$D$6),"")</f>
        <v/>
      </c>
      <c r="C131" s="109" t="str">
        <f>IF(A131&lt;&gt;"",SUMIFS('Табель '!E$8:E$905,'Табель '!$B$8:$B$905,A131,'Табель '!$A$8:$A$905,$C$6,'Табель '!$A$8:$A$905,$D$6),"")</f>
        <v/>
      </c>
      <c r="D131" s="108" t="str">
        <f>IF(A131&lt;&gt;"",SUMIFS('Табель '!F$8:F$905,'Табель '!$B$8:$B$905,A131,'Табель '!$A$8:$A$905,$C$6,'Табель '!$A$8:$A$905,$D$6),"")</f>
        <v/>
      </c>
      <c r="E131" s="108" t="str">
        <f>IF(A131&lt;&gt;"",SUMIFS('Табель '!G$8:G$905,'Табель '!$B$8:$B$905,A131,'Табель '!$A$8:$A$905,$C$6,'Табель '!$A$8:$A$905,$D$6),"")</f>
        <v/>
      </c>
      <c r="F131" s="108" t="str">
        <f>IF(A131&lt;&gt;"",SUMIFS('Табель '!H$8:H$905,'Табель '!$B$8:$B$905,A131,'Табель '!$A$8:$A$905,$C$6,'Табель '!$A$8:$A$905,$D$6),"")</f>
        <v/>
      </c>
      <c r="G131" s="108" t="str">
        <f>IF(A131&lt;&gt;"",SUMIFS('Табель '!I$8:I$905,'Табель '!$B$8:$B$905,A131,'Табель '!$A$8:$A$905,$C$6,'Табель '!$A$8:$A$905,$D$6),"")</f>
        <v/>
      </c>
      <c r="H131" s="108" t="str">
        <f>IF(A131&lt;&gt;"",SUMIFS('Табель '!J$8:J$905,'Табель '!$B$8:$B$905,A131,'Табель '!$A$8:$A$905,$C$6,'Табель '!$A$8:$A$905,$D$6),"")</f>
        <v/>
      </c>
      <c r="I131" s="108" t="str">
        <f>IF(A131&lt;&gt;"",SUMIFS('Табель '!K$8:K$905,'Табель '!$B$8:$B$905,A131,'Табель '!$A$8:$A$905,$C$6,'Табель '!$A$8:$A$905,$D$6),"")</f>
        <v/>
      </c>
      <c r="J131" s="109" t="str">
        <f>IF(A131&lt;&gt;"",SUMIFS('Табель '!L$8:L$905,'Табель '!$B$8:$B$905,A131,'Табель '!$A$8:$A$905,$C$6,'Табель '!$A$8:$A$905,$D$6),"")</f>
        <v/>
      </c>
      <c r="K131" s="109" t="str">
        <f>IF(A131&lt;&gt;"",SUMIFS('Табель '!M$8:M$905,'Табель '!$B$8:$B$905,A131,'Табель '!$A$8:$A$905,$C$6,'Табель '!$A$8:$A$905,$D$6),"")</f>
        <v/>
      </c>
      <c r="L131" s="111" t="str">
        <f>IF(A131&lt;&gt;"",ROUND(IF(ISBLANK(A131)= FALSE,SUMIFS(УчетОтгулов!$G$4:$G$9051,УчетОтгулов!$A$4:$A$9051,A131,УчетОтгулов!$F$4:$F$9051,$L$9),""),6),"")</f>
        <v/>
      </c>
      <c r="M131" s="111" t="str">
        <f>IF(A131&lt;&gt;"",ROUND(IF(A131&lt;&gt;"",SUMIFS(УчетОтгулов!$G$4:$G$9051,УчетОтгулов!$A$4:$A$9051,A131,УчетОтгулов!$F$4:$F$9051,"*Д*"),""),6),"")</f>
        <v/>
      </c>
      <c r="N131" s="108" t="str">
        <f t="shared" si="10"/>
        <v/>
      </c>
      <c r="O131" s="111" t="str">
        <f t="shared" si="11"/>
        <v/>
      </c>
      <c r="P131">
        <f>SUM(Таблица2[[#This Row],[Явка, дней]:[ОТО, дней]])</f>
        <v>0</v>
      </c>
    </row>
    <row r="132" spans="1:16" x14ac:dyDescent="0.3">
      <c r="A132" s="107" t="str">
        <f>IF(TEMP!A123="","",TEMP!A123)</f>
        <v/>
      </c>
      <c r="B132" s="108" t="str">
        <f>IF(A132&lt;&gt;"",SUMIFS('Табель '!$D$8:$D$905,'Табель '!$B$8:$B$905,A132,'Табель '!$A$8:$A$905,$C$6,'Табель '!$A$8:$A$905,$D$6),"")</f>
        <v/>
      </c>
      <c r="C132" s="109" t="str">
        <f>IF(A132&lt;&gt;"",SUMIFS('Табель '!E$8:E$905,'Табель '!$B$8:$B$905,A132,'Табель '!$A$8:$A$905,$C$6,'Табель '!$A$8:$A$905,$D$6),"")</f>
        <v/>
      </c>
      <c r="D132" s="108" t="str">
        <f>IF(A132&lt;&gt;"",SUMIFS('Табель '!F$8:F$905,'Табель '!$B$8:$B$905,A132,'Табель '!$A$8:$A$905,$C$6,'Табель '!$A$8:$A$905,$D$6),"")</f>
        <v/>
      </c>
      <c r="E132" s="108" t="str">
        <f>IF(A132&lt;&gt;"",SUMIFS('Табель '!G$8:G$905,'Табель '!$B$8:$B$905,A132,'Табель '!$A$8:$A$905,$C$6,'Табель '!$A$8:$A$905,$D$6),"")</f>
        <v/>
      </c>
      <c r="F132" s="108" t="str">
        <f>IF(A132&lt;&gt;"",SUMIFS('Табель '!H$8:H$905,'Табель '!$B$8:$B$905,A132,'Табель '!$A$8:$A$905,$C$6,'Табель '!$A$8:$A$905,$D$6),"")</f>
        <v/>
      </c>
      <c r="G132" s="108" t="str">
        <f>IF(A132&lt;&gt;"",SUMIFS('Табель '!I$8:I$905,'Табель '!$B$8:$B$905,A132,'Табель '!$A$8:$A$905,$C$6,'Табель '!$A$8:$A$905,$D$6),"")</f>
        <v/>
      </c>
      <c r="H132" s="108" t="str">
        <f>IF(A132&lt;&gt;"",SUMIFS('Табель '!J$8:J$905,'Табель '!$B$8:$B$905,A132,'Табель '!$A$8:$A$905,$C$6,'Табель '!$A$8:$A$905,$D$6),"")</f>
        <v/>
      </c>
      <c r="I132" s="108" t="str">
        <f>IF(A132&lt;&gt;"",SUMIFS('Табель '!K$8:K$905,'Табель '!$B$8:$B$905,A132,'Табель '!$A$8:$A$905,$C$6,'Табель '!$A$8:$A$905,$D$6),"")</f>
        <v/>
      </c>
      <c r="J132" s="109" t="str">
        <f>IF(A132&lt;&gt;"",SUMIFS('Табель '!L$8:L$905,'Табель '!$B$8:$B$905,A132,'Табель '!$A$8:$A$905,$C$6,'Табель '!$A$8:$A$905,$D$6),"")</f>
        <v/>
      </c>
      <c r="K132" s="109" t="str">
        <f>IF(A132&lt;&gt;"",SUMIFS('Табель '!M$8:M$905,'Табель '!$B$8:$B$905,A132,'Табель '!$A$8:$A$905,$C$6,'Табель '!$A$8:$A$905,$D$6),"")</f>
        <v/>
      </c>
      <c r="L132" s="111" t="str">
        <f>IF(A132&lt;&gt;"",ROUND(IF(ISBLANK(A132)= FALSE,SUMIFS(УчетОтгулов!$G$4:$G$9051,УчетОтгулов!$A$4:$A$9051,A132,УчетОтгулов!$F$4:$F$9051,$L$9),""),6),"")</f>
        <v/>
      </c>
      <c r="M132" s="111" t="str">
        <f>IF(A132&lt;&gt;"",ROUND(IF(A132&lt;&gt;"",SUMIFS(УчетОтгулов!$G$4:$G$9051,УчетОтгулов!$A$4:$A$9051,A132,УчетОтгулов!$F$4:$F$9051,"*Д*"),""),6),"")</f>
        <v/>
      </c>
      <c r="N132" s="108" t="str">
        <f t="shared" si="10"/>
        <v/>
      </c>
      <c r="O132" s="111" t="str">
        <f t="shared" si="11"/>
        <v/>
      </c>
      <c r="P132">
        <f>SUM(Таблица2[[#This Row],[Явка, дней]:[ОТО, дней]])</f>
        <v>0</v>
      </c>
    </row>
    <row r="133" spans="1:16" x14ac:dyDescent="0.3">
      <c r="A133" s="107" t="str">
        <f>IF(TEMP!A124="","",TEMP!A124)</f>
        <v/>
      </c>
      <c r="B133" s="108" t="str">
        <f>IF(A133&lt;&gt;"",SUMIFS('Табель '!$D$8:$D$905,'Табель '!$B$8:$B$905,A133,'Табель '!$A$8:$A$905,$C$6,'Табель '!$A$8:$A$905,$D$6),"")</f>
        <v/>
      </c>
      <c r="C133" s="109" t="str">
        <f>IF(A133&lt;&gt;"",SUMIFS('Табель '!E$8:E$905,'Табель '!$B$8:$B$905,A133,'Табель '!$A$8:$A$905,$C$6,'Табель '!$A$8:$A$905,$D$6),"")</f>
        <v/>
      </c>
      <c r="D133" s="108" t="str">
        <f>IF(A133&lt;&gt;"",SUMIFS('Табель '!F$8:F$905,'Табель '!$B$8:$B$905,A133,'Табель '!$A$8:$A$905,$C$6,'Табель '!$A$8:$A$905,$D$6),"")</f>
        <v/>
      </c>
      <c r="E133" s="108" t="str">
        <f>IF(A133&lt;&gt;"",SUMIFS('Табель '!G$8:G$905,'Табель '!$B$8:$B$905,A133,'Табель '!$A$8:$A$905,$C$6,'Табель '!$A$8:$A$905,$D$6),"")</f>
        <v/>
      </c>
      <c r="F133" s="108" t="str">
        <f>IF(A133&lt;&gt;"",SUMIFS('Табель '!H$8:H$905,'Табель '!$B$8:$B$905,A133,'Табель '!$A$8:$A$905,$C$6,'Табель '!$A$8:$A$905,$D$6),"")</f>
        <v/>
      </c>
      <c r="G133" s="108" t="str">
        <f>IF(A133&lt;&gt;"",SUMIFS('Табель '!I$8:I$905,'Табель '!$B$8:$B$905,A133,'Табель '!$A$8:$A$905,$C$6,'Табель '!$A$8:$A$905,$D$6),"")</f>
        <v/>
      </c>
      <c r="H133" s="108" t="str">
        <f>IF(A133&lt;&gt;"",SUMIFS('Табель '!J$8:J$905,'Табель '!$B$8:$B$905,A133,'Табель '!$A$8:$A$905,$C$6,'Табель '!$A$8:$A$905,$D$6),"")</f>
        <v/>
      </c>
      <c r="I133" s="108" t="str">
        <f>IF(A133&lt;&gt;"",SUMIFS('Табель '!K$8:K$905,'Табель '!$B$8:$B$905,A133,'Табель '!$A$8:$A$905,$C$6,'Табель '!$A$8:$A$905,$D$6),"")</f>
        <v/>
      </c>
      <c r="J133" s="109" t="str">
        <f>IF(A133&lt;&gt;"",SUMIFS('Табель '!L$8:L$905,'Табель '!$B$8:$B$905,A133,'Табель '!$A$8:$A$905,$C$6,'Табель '!$A$8:$A$905,$D$6),"")</f>
        <v/>
      </c>
      <c r="K133" s="109" t="str">
        <f>IF(A133&lt;&gt;"",SUMIFS('Табель '!M$8:M$905,'Табель '!$B$8:$B$905,A133,'Табель '!$A$8:$A$905,$C$6,'Табель '!$A$8:$A$905,$D$6),"")</f>
        <v/>
      </c>
      <c r="L133" s="111" t="str">
        <f>IF(A133&lt;&gt;"",ROUND(IF(ISBLANK(A133)= FALSE,SUMIFS(УчетОтгулов!$G$4:$G$9051,УчетОтгулов!$A$4:$A$9051,A133,УчетОтгулов!$F$4:$F$9051,$L$9),""),6),"")</f>
        <v/>
      </c>
      <c r="M133" s="111" t="str">
        <f>IF(A133&lt;&gt;"",ROUND(IF(A133&lt;&gt;"",SUMIFS(УчетОтгулов!$G$4:$G$9051,УчетОтгулов!$A$4:$A$9051,A133,УчетОтгулов!$F$4:$F$9051,"*Д*"),""),6),"")</f>
        <v/>
      </c>
      <c r="N133" s="108" t="str">
        <f t="shared" si="10"/>
        <v/>
      </c>
      <c r="O133" s="111" t="str">
        <f t="shared" si="11"/>
        <v/>
      </c>
      <c r="P133">
        <f>SUM(Таблица2[[#This Row],[Явка, дней]:[ОТО, дней]])</f>
        <v>0</v>
      </c>
    </row>
    <row r="134" spans="1:16" x14ac:dyDescent="0.3">
      <c r="A134" s="107" t="str">
        <f>IF(TEMP!A125="","",TEMP!A125)</f>
        <v/>
      </c>
      <c r="B134" s="108" t="str">
        <f>IF(A134&lt;&gt;"",SUMIFS('Табель '!$D$8:$D$905,'Табель '!$B$8:$B$905,A134,'Табель '!$A$8:$A$905,$C$6,'Табель '!$A$8:$A$905,$D$6),"")</f>
        <v/>
      </c>
      <c r="C134" s="109" t="str">
        <f>IF(A134&lt;&gt;"",SUMIFS('Табель '!E$8:E$905,'Табель '!$B$8:$B$905,A134,'Табель '!$A$8:$A$905,$C$6,'Табель '!$A$8:$A$905,$D$6),"")</f>
        <v/>
      </c>
      <c r="D134" s="108" t="str">
        <f>IF(A134&lt;&gt;"",SUMIFS('Табель '!F$8:F$905,'Табель '!$B$8:$B$905,A134,'Табель '!$A$8:$A$905,$C$6,'Табель '!$A$8:$A$905,$D$6),"")</f>
        <v/>
      </c>
      <c r="E134" s="108" t="str">
        <f>IF(A134&lt;&gt;"",SUMIFS('Табель '!G$8:G$905,'Табель '!$B$8:$B$905,A134,'Табель '!$A$8:$A$905,$C$6,'Табель '!$A$8:$A$905,$D$6),"")</f>
        <v/>
      </c>
      <c r="F134" s="108" t="str">
        <f>IF(A134&lt;&gt;"",SUMIFS('Табель '!H$8:H$905,'Табель '!$B$8:$B$905,A134,'Табель '!$A$8:$A$905,$C$6,'Табель '!$A$8:$A$905,$D$6),"")</f>
        <v/>
      </c>
      <c r="G134" s="108" t="str">
        <f>IF(A134&lt;&gt;"",SUMIFS('Табель '!I$8:I$905,'Табель '!$B$8:$B$905,A134,'Табель '!$A$8:$A$905,$C$6,'Табель '!$A$8:$A$905,$D$6),"")</f>
        <v/>
      </c>
      <c r="H134" s="108" t="str">
        <f>IF(A134&lt;&gt;"",SUMIFS('Табель '!J$8:J$905,'Табель '!$B$8:$B$905,A134,'Табель '!$A$8:$A$905,$C$6,'Табель '!$A$8:$A$905,$D$6),"")</f>
        <v/>
      </c>
      <c r="I134" s="108" t="str">
        <f>IF(A134&lt;&gt;"",SUMIFS('Табель '!K$8:K$905,'Табель '!$B$8:$B$905,A134,'Табель '!$A$8:$A$905,$C$6,'Табель '!$A$8:$A$905,$D$6),"")</f>
        <v/>
      </c>
      <c r="J134" s="109" t="str">
        <f>IF(A134&lt;&gt;"",SUMIFS('Табель '!L$8:L$905,'Табель '!$B$8:$B$905,A134,'Табель '!$A$8:$A$905,$C$6,'Табель '!$A$8:$A$905,$D$6),"")</f>
        <v/>
      </c>
      <c r="K134" s="109" t="str">
        <f>IF(A134&lt;&gt;"",SUMIFS('Табель '!M$8:M$905,'Табель '!$B$8:$B$905,A134,'Табель '!$A$8:$A$905,$C$6,'Табель '!$A$8:$A$905,$D$6),"")</f>
        <v/>
      </c>
      <c r="L134" s="111" t="str">
        <f>IF(A134&lt;&gt;"",ROUND(IF(ISBLANK(A134)= FALSE,SUMIFS(УчетОтгулов!$G$4:$G$9051,УчетОтгулов!$A$4:$A$9051,A134,УчетОтгулов!$F$4:$F$9051,$L$9),""),6),"")</f>
        <v/>
      </c>
      <c r="M134" s="111" t="str">
        <f>IF(A134&lt;&gt;"",ROUND(IF(A134&lt;&gt;"",SUMIFS(УчетОтгулов!$G$4:$G$9051,УчетОтгулов!$A$4:$A$9051,A134,УчетОтгулов!$F$4:$F$9051,"*Д*"),""),6),"")</f>
        <v/>
      </c>
      <c r="N134" s="108" t="str">
        <f t="shared" si="10"/>
        <v/>
      </c>
      <c r="O134" s="111" t="str">
        <f t="shared" si="11"/>
        <v/>
      </c>
      <c r="P134">
        <f>SUM(Таблица2[[#This Row],[Явка, дней]:[ОТО, дней]])</f>
        <v>0</v>
      </c>
    </row>
    <row r="135" spans="1:16" x14ac:dyDescent="0.3">
      <c r="A135" s="107" t="str">
        <f>IF(TEMP!A126="","",TEMP!A126)</f>
        <v/>
      </c>
      <c r="B135" s="108" t="str">
        <f>IF(A135&lt;&gt;"",SUMIFS('Табель '!$D$8:$D$905,'Табель '!$B$8:$B$905,A135,'Табель '!$A$8:$A$905,$C$6,'Табель '!$A$8:$A$905,$D$6),"")</f>
        <v/>
      </c>
      <c r="C135" s="109" t="str">
        <f>IF(A135&lt;&gt;"",SUMIFS('Табель '!E$8:E$905,'Табель '!$B$8:$B$905,A135,'Табель '!$A$8:$A$905,$C$6,'Табель '!$A$8:$A$905,$D$6),"")</f>
        <v/>
      </c>
      <c r="D135" s="108" t="str">
        <f>IF(A135&lt;&gt;"",SUMIFS('Табель '!F$8:F$905,'Табель '!$B$8:$B$905,A135,'Табель '!$A$8:$A$905,$C$6,'Табель '!$A$8:$A$905,$D$6),"")</f>
        <v/>
      </c>
      <c r="E135" s="108" t="str">
        <f>IF(A135&lt;&gt;"",SUMIFS('Табель '!G$8:G$905,'Табель '!$B$8:$B$905,A135,'Табель '!$A$8:$A$905,$C$6,'Табель '!$A$8:$A$905,$D$6),"")</f>
        <v/>
      </c>
      <c r="F135" s="108" t="str">
        <f>IF(A135&lt;&gt;"",SUMIFS('Табель '!H$8:H$905,'Табель '!$B$8:$B$905,A135,'Табель '!$A$8:$A$905,$C$6,'Табель '!$A$8:$A$905,$D$6),"")</f>
        <v/>
      </c>
      <c r="G135" s="108" t="str">
        <f>IF(A135&lt;&gt;"",SUMIFS('Табель '!I$8:I$905,'Табель '!$B$8:$B$905,A135,'Табель '!$A$8:$A$905,$C$6,'Табель '!$A$8:$A$905,$D$6),"")</f>
        <v/>
      </c>
      <c r="H135" s="108" t="str">
        <f>IF(A135&lt;&gt;"",SUMIFS('Табель '!J$8:J$905,'Табель '!$B$8:$B$905,A135,'Табель '!$A$8:$A$905,$C$6,'Табель '!$A$8:$A$905,$D$6),"")</f>
        <v/>
      </c>
      <c r="I135" s="108" t="str">
        <f>IF(A135&lt;&gt;"",SUMIFS('Табель '!K$8:K$905,'Табель '!$B$8:$B$905,A135,'Табель '!$A$8:$A$905,$C$6,'Табель '!$A$8:$A$905,$D$6),"")</f>
        <v/>
      </c>
      <c r="J135" s="109" t="str">
        <f>IF(A135&lt;&gt;"",SUMIFS('Табель '!L$8:L$905,'Табель '!$B$8:$B$905,A135,'Табель '!$A$8:$A$905,$C$6,'Табель '!$A$8:$A$905,$D$6),"")</f>
        <v/>
      </c>
      <c r="K135" s="109" t="str">
        <f>IF(A135&lt;&gt;"",SUMIFS('Табель '!M$8:M$905,'Табель '!$B$8:$B$905,A135,'Табель '!$A$8:$A$905,$C$6,'Табель '!$A$8:$A$905,$D$6),"")</f>
        <v/>
      </c>
      <c r="L135" s="111" t="str">
        <f>IF(A135&lt;&gt;"",ROUND(IF(ISBLANK(A135)= FALSE,SUMIFS(УчетОтгулов!$G$4:$G$9051,УчетОтгулов!$A$4:$A$9051,A135,УчетОтгулов!$F$4:$F$9051,$L$9),""),6),"")</f>
        <v/>
      </c>
      <c r="M135" s="111" t="str">
        <f>IF(A135&lt;&gt;"",ROUND(IF(A135&lt;&gt;"",SUMIFS(УчетОтгулов!$G$4:$G$9051,УчетОтгулов!$A$4:$A$9051,A135,УчетОтгулов!$F$4:$F$9051,"*Д*"),""),6),"")</f>
        <v/>
      </c>
      <c r="N135" s="108" t="str">
        <f t="shared" si="10"/>
        <v/>
      </c>
      <c r="O135" s="111" t="str">
        <f t="shared" si="11"/>
        <v/>
      </c>
      <c r="P135">
        <f>SUM(Таблица2[[#This Row],[Явка, дней]:[ОТО, дней]])</f>
        <v>0</v>
      </c>
    </row>
    <row r="136" spans="1:16" x14ac:dyDescent="0.3">
      <c r="A136" s="107" t="str">
        <f>IF(TEMP!A127="","",TEMP!A127)</f>
        <v/>
      </c>
      <c r="B136" s="108" t="str">
        <f>IF(A136&lt;&gt;"",SUMIFS('Табель '!$D$8:$D$905,'Табель '!$B$8:$B$905,A136,'Табель '!$A$8:$A$905,$C$6,'Табель '!$A$8:$A$905,$D$6),"")</f>
        <v/>
      </c>
      <c r="C136" s="109" t="str">
        <f>IF(A136&lt;&gt;"",SUMIFS('Табель '!E$8:E$905,'Табель '!$B$8:$B$905,A136,'Табель '!$A$8:$A$905,$C$6,'Табель '!$A$8:$A$905,$D$6),"")</f>
        <v/>
      </c>
      <c r="D136" s="108" t="str">
        <f>IF(A136&lt;&gt;"",SUMIFS('Табель '!F$8:F$905,'Табель '!$B$8:$B$905,A136,'Табель '!$A$8:$A$905,$C$6,'Табель '!$A$8:$A$905,$D$6),"")</f>
        <v/>
      </c>
      <c r="E136" s="108" t="str">
        <f>IF(A136&lt;&gt;"",SUMIFS('Табель '!G$8:G$905,'Табель '!$B$8:$B$905,A136,'Табель '!$A$8:$A$905,$C$6,'Табель '!$A$8:$A$905,$D$6),"")</f>
        <v/>
      </c>
      <c r="F136" s="108" t="str">
        <f>IF(A136&lt;&gt;"",SUMIFS('Табель '!H$8:H$905,'Табель '!$B$8:$B$905,A136,'Табель '!$A$8:$A$905,$C$6,'Табель '!$A$8:$A$905,$D$6),"")</f>
        <v/>
      </c>
      <c r="G136" s="108" t="str">
        <f>IF(A136&lt;&gt;"",SUMIFS('Табель '!I$8:I$905,'Табель '!$B$8:$B$905,A136,'Табель '!$A$8:$A$905,$C$6,'Табель '!$A$8:$A$905,$D$6),"")</f>
        <v/>
      </c>
      <c r="H136" s="108" t="str">
        <f>IF(A136&lt;&gt;"",SUMIFS('Табель '!J$8:J$905,'Табель '!$B$8:$B$905,A136,'Табель '!$A$8:$A$905,$C$6,'Табель '!$A$8:$A$905,$D$6),"")</f>
        <v/>
      </c>
      <c r="I136" s="108" t="str">
        <f>IF(A136&lt;&gt;"",SUMIFS('Табель '!K$8:K$905,'Табель '!$B$8:$B$905,A136,'Табель '!$A$8:$A$905,$C$6,'Табель '!$A$8:$A$905,$D$6),"")</f>
        <v/>
      </c>
      <c r="J136" s="109" t="str">
        <f>IF(A136&lt;&gt;"",SUMIFS('Табель '!L$8:L$905,'Табель '!$B$8:$B$905,A136,'Табель '!$A$8:$A$905,$C$6,'Табель '!$A$8:$A$905,$D$6),"")</f>
        <v/>
      </c>
      <c r="K136" s="109" t="str">
        <f>IF(A136&lt;&gt;"",SUMIFS('Табель '!M$8:M$905,'Табель '!$B$8:$B$905,A136,'Табель '!$A$8:$A$905,$C$6,'Табель '!$A$8:$A$905,$D$6),"")</f>
        <v/>
      </c>
      <c r="L136" s="111" t="str">
        <f>IF(A136&lt;&gt;"",ROUND(IF(ISBLANK(A136)= FALSE,SUMIFS(УчетОтгулов!$G$4:$G$9051,УчетОтгулов!$A$4:$A$9051,A136,УчетОтгулов!$F$4:$F$9051,$L$9),""),6),"")</f>
        <v/>
      </c>
      <c r="M136" s="111" t="str">
        <f>IF(A136&lt;&gt;"",ROUND(IF(A136&lt;&gt;"",SUMIFS(УчетОтгулов!$G$4:$G$9051,УчетОтгулов!$A$4:$A$9051,A136,УчетОтгулов!$F$4:$F$9051,"*Д*"),""),6),"")</f>
        <v/>
      </c>
      <c r="N136" s="108" t="str">
        <f t="shared" si="10"/>
        <v/>
      </c>
      <c r="O136" s="111" t="str">
        <f t="shared" si="11"/>
        <v/>
      </c>
      <c r="P136">
        <f>SUM(Таблица2[[#This Row],[Явка, дней]:[ОТО, дней]])</f>
        <v>0</v>
      </c>
    </row>
    <row r="137" spans="1:16" x14ac:dyDescent="0.3">
      <c r="A137" s="107" t="str">
        <f>IF(TEMP!A128="","",TEMP!A128)</f>
        <v/>
      </c>
      <c r="B137" s="108" t="str">
        <f>IF(A137&lt;&gt;"",SUMIFS('Табель '!$D$8:$D$905,'Табель '!$B$8:$B$905,A137,'Табель '!$A$8:$A$905,$C$6,'Табель '!$A$8:$A$905,$D$6),"")</f>
        <v/>
      </c>
      <c r="C137" s="109" t="str">
        <f>IF(A137&lt;&gt;"",SUMIFS('Табель '!E$8:E$905,'Табель '!$B$8:$B$905,A137,'Табель '!$A$8:$A$905,$C$6,'Табель '!$A$8:$A$905,$D$6),"")</f>
        <v/>
      </c>
      <c r="D137" s="108" t="str">
        <f>IF(A137&lt;&gt;"",SUMIFS('Табель '!F$8:F$905,'Табель '!$B$8:$B$905,A137,'Табель '!$A$8:$A$905,$C$6,'Табель '!$A$8:$A$905,$D$6),"")</f>
        <v/>
      </c>
      <c r="E137" s="108" t="str">
        <f>IF(A137&lt;&gt;"",SUMIFS('Табель '!G$8:G$905,'Табель '!$B$8:$B$905,A137,'Табель '!$A$8:$A$905,$C$6,'Табель '!$A$8:$A$905,$D$6),"")</f>
        <v/>
      </c>
      <c r="F137" s="108" t="str">
        <f>IF(A137&lt;&gt;"",SUMIFS('Табель '!H$8:H$905,'Табель '!$B$8:$B$905,A137,'Табель '!$A$8:$A$905,$C$6,'Табель '!$A$8:$A$905,$D$6),"")</f>
        <v/>
      </c>
      <c r="G137" s="108" t="str">
        <f>IF(A137&lt;&gt;"",SUMIFS('Табель '!I$8:I$905,'Табель '!$B$8:$B$905,A137,'Табель '!$A$8:$A$905,$C$6,'Табель '!$A$8:$A$905,$D$6),"")</f>
        <v/>
      </c>
      <c r="H137" s="108" t="str">
        <f>IF(A137&lt;&gt;"",SUMIFS('Табель '!J$8:J$905,'Табель '!$B$8:$B$905,A137,'Табель '!$A$8:$A$905,$C$6,'Табель '!$A$8:$A$905,$D$6),"")</f>
        <v/>
      </c>
      <c r="I137" s="108" t="str">
        <f>IF(A137&lt;&gt;"",SUMIFS('Табель '!K$8:K$905,'Табель '!$B$8:$B$905,A137,'Табель '!$A$8:$A$905,$C$6,'Табель '!$A$8:$A$905,$D$6),"")</f>
        <v/>
      </c>
      <c r="J137" s="109" t="str">
        <f>IF(A137&lt;&gt;"",SUMIFS('Табель '!L$8:L$905,'Табель '!$B$8:$B$905,A137,'Табель '!$A$8:$A$905,$C$6,'Табель '!$A$8:$A$905,$D$6),"")</f>
        <v/>
      </c>
      <c r="K137" s="109" t="str">
        <f>IF(A137&lt;&gt;"",SUMIFS('Табель '!M$8:M$905,'Табель '!$B$8:$B$905,A137,'Табель '!$A$8:$A$905,$C$6,'Табель '!$A$8:$A$905,$D$6),"")</f>
        <v/>
      </c>
      <c r="L137" s="111" t="str">
        <f>IF(A137&lt;&gt;"",ROUND(IF(ISBLANK(A137)= FALSE,SUMIFS(УчетОтгулов!$G$4:$G$9051,УчетОтгулов!$A$4:$A$9051,A137,УчетОтгулов!$F$4:$F$9051,$L$9),""),6),"")</f>
        <v/>
      </c>
      <c r="M137" s="111" t="str">
        <f>IF(A137&lt;&gt;"",ROUND(IF(A137&lt;&gt;"",SUMIFS(УчетОтгулов!$G$4:$G$9051,УчетОтгулов!$A$4:$A$9051,A137,УчетОтгулов!$F$4:$F$9051,"*Д*"),""),6),"")</f>
        <v/>
      </c>
      <c r="N137" s="108" t="str">
        <f t="shared" si="10"/>
        <v/>
      </c>
      <c r="O137" s="111" t="str">
        <f t="shared" si="11"/>
        <v/>
      </c>
      <c r="P137">
        <f>SUM(Таблица2[[#This Row],[Явка, дней]:[ОТО, дней]])</f>
        <v>0</v>
      </c>
    </row>
    <row r="138" spans="1:16" x14ac:dyDescent="0.3">
      <c r="A138" s="107" t="str">
        <f>IF(TEMP!A129="","",TEMP!A129)</f>
        <v/>
      </c>
      <c r="B138" s="108" t="str">
        <f>IF(A138&lt;&gt;"",SUMIFS('Табель '!$D$8:$D$905,'Табель '!$B$8:$B$905,A138,'Табель '!$A$8:$A$905,$C$6,'Табель '!$A$8:$A$905,$D$6),"")</f>
        <v/>
      </c>
      <c r="C138" s="109" t="str">
        <f>IF(A138&lt;&gt;"",SUMIFS('Табель '!E$8:E$905,'Табель '!$B$8:$B$905,A138,'Табель '!$A$8:$A$905,$C$6,'Табель '!$A$8:$A$905,$D$6),"")</f>
        <v/>
      </c>
      <c r="D138" s="108" t="str">
        <f>IF(A138&lt;&gt;"",SUMIFS('Табель '!F$8:F$905,'Табель '!$B$8:$B$905,A138,'Табель '!$A$8:$A$905,$C$6,'Табель '!$A$8:$A$905,$D$6),"")</f>
        <v/>
      </c>
      <c r="E138" s="108" t="str">
        <f>IF(A138&lt;&gt;"",SUMIFS('Табель '!G$8:G$905,'Табель '!$B$8:$B$905,A138,'Табель '!$A$8:$A$905,$C$6,'Табель '!$A$8:$A$905,$D$6),"")</f>
        <v/>
      </c>
      <c r="F138" s="108" t="str">
        <f>IF(A138&lt;&gt;"",SUMIFS('Табель '!H$8:H$905,'Табель '!$B$8:$B$905,A138,'Табель '!$A$8:$A$905,$C$6,'Табель '!$A$8:$A$905,$D$6),"")</f>
        <v/>
      </c>
      <c r="G138" s="108" t="str">
        <f>IF(A138&lt;&gt;"",SUMIFS('Табель '!I$8:I$905,'Табель '!$B$8:$B$905,A138,'Табель '!$A$8:$A$905,$C$6,'Табель '!$A$8:$A$905,$D$6),"")</f>
        <v/>
      </c>
      <c r="H138" s="108" t="str">
        <f>IF(A138&lt;&gt;"",SUMIFS('Табель '!J$8:J$905,'Табель '!$B$8:$B$905,A138,'Табель '!$A$8:$A$905,$C$6,'Табель '!$A$8:$A$905,$D$6),"")</f>
        <v/>
      </c>
      <c r="I138" s="108" t="str">
        <f>IF(A138&lt;&gt;"",SUMIFS('Табель '!K$8:K$905,'Табель '!$B$8:$B$905,A138,'Табель '!$A$8:$A$905,$C$6,'Табель '!$A$8:$A$905,$D$6),"")</f>
        <v/>
      </c>
      <c r="J138" s="109" t="str">
        <f>IF(A138&lt;&gt;"",SUMIFS('Табель '!L$8:L$905,'Табель '!$B$8:$B$905,A138,'Табель '!$A$8:$A$905,$C$6,'Табель '!$A$8:$A$905,$D$6),"")</f>
        <v/>
      </c>
      <c r="K138" s="109" t="str">
        <f>IF(A138&lt;&gt;"",SUMIFS('Табель '!M$8:M$905,'Табель '!$B$8:$B$905,A138,'Табель '!$A$8:$A$905,$C$6,'Табель '!$A$8:$A$905,$D$6),"")</f>
        <v/>
      </c>
      <c r="L138" s="111" t="str">
        <f>IF(A138&lt;&gt;"",ROUND(IF(ISBLANK(A138)= FALSE,SUMIFS(УчетОтгулов!$G$4:$G$9051,УчетОтгулов!$A$4:$A$9051,A138,УчетОтгулов!$F$4:$F$9051,$L$9),""),6),"")</f>
        <v/>
      </c>
      <c r="M138" s="111" t="str">
        <f>IF(A138&lt;&gt;"",ROUND(IF(A138&lt;&gt;"",SUMIFS(УчетОтгулов!$G$4:$G$9051,УчетОтгулов!$A$4:$A$9051,A138,УчетОтгулов!$F$4:$F$9051,"*Д*"),""),6),"")</f>
        <v/>
      </c>
      <c r="N138" s="108" t="str">
        <f t="shared" ref="N138:N169" si="12">IF(A138&lt;&gt;"",IF(L138-M138=0,"Часов нет",IF(L138-M138&gt;0,"Отгулы есть","Отгулов нет, долг")),"")</f>
        <v/>
      </c>
      <c r="O138" s="111" t="str">
        <f t="shared" ref="O138:O169" si="13">IF(A138&lt;&gt;"",ABS(L138-M138),"")</f>
        <v/>
      </c>
      <c r="P138">
        <f>SUM(Таблица2[[#This Row],[Явка, дней]:[ОТО, дней]])</f>
        <v>0</v>
      </c>
    </row>
    <row r="139" spans="1:16" x14ac:dyDescent="0.3">
      <c r="A139" s="107" t="str">
        <f>IF(TEMP!A130="","",TEMP!A130)</f>
        <v/>
      </c>
      <c r="B139" s="108" t="str">
        <f>IF(A139&lt;&gt;"",SUMIFS('Табель '!$D$8:$D$905,'Табель '!$B$8:$B$905,A139,'Табель '!$A$8:$A$905,$C$6,'Табель '!$A$8:$A$905,$D$6),"")</f>
        <v/>
      </c>
      <c r="C139" s="109" t="str">
        <f>IF(A139&lt;&gt;"",SUMIFS('Табель '!E$8:E$905,'Табель '!$B$8:$B$905,A139,'Табель '!$A$8:$A$905,$C$6,'Табель '!$A$8:$A$905,$D$6),"")</f>
        <v/>
      </c>
      <c r="D139" s="108" t="str">
        <f>IF(A139&lt;&gt;"",SUMIFS('Табель '!F$8:F$905,'Табель '!$B$8:$B$905,A139,'Табель '!$A$8:$A$905,$C$6,'Табель '!$A$8:$A$905,$D$6),"")</f>
        <v/>
      </c>
      <c r="E139" s="108" t="str">
        <f>IF(A139&lt;&gt;"",SUMIFS('Табель '!G$8:G$905,'Табель '!$B$8:$B$905,A139,'Табель '!$A$8:$A$905,$C$6,'Табель '!$A$8:$A$905,$D$6),"")</f>
        <v/>
      </c>
      <c r="F139" s="108" t="str">
        <f>IF(A139&lt;&gt;"",SUMIFS('Табель '!H$8:H$905,'Табель '!$B$8:$B$905,A139,'Табель '!$A$8:$A$905,$C$6,'Табель '!$A$8:$A$905,$D$6),"")</f>
        <v/>
      </c>
      <c r="G139" s="108" t="str">
        <f>IF(A139&lt;&gt;"",SUMIFS('Табель '!I$8:I$905,'Табель '!$B$8:$B$905,A139,'Табель '!$A$8:$A$905,$C$6,'Табель '!$A$8:$A$905,$D$6),"")</f>
        <v/>
      </c>
      <c r="H139" s="108" t="str">
        <f>IF(A139&lt;&gt;"",SUMIFS('Табель '!J$8:J$905,'Табель '!$B$8:$B$905,A139,'Табель '!$A$8:$A$905,$C$6,'Табель '!$A$8:$A$905,$D$6),"")</f>
        <v/>
      </c>
      <c r="I139" s="108" t="str">
        <f>IF(A139&lt;&gt;"",SUMIFS('Табель '!K$8:K$905,'Табель '!$B$8:$B$905,A139,'Табель '!$A$8:$A$905,$C$6,'Табель '!$A$8:$A$905,$D$6),"")</f>
        <v/>
      </c>
      <c r="J139" s="109" t="str">
        <f>IF(A139&lt;&gt;"",SUMIFS('Табель '!L$8:L$905,'Табель '!$B$8:$B$905,A139,'Табель '!$A$8:$A$905,$C$6,'Табель '!$A$8:$A$905,$D$6),"")</f>
        <v/>
      </c>
      <c r="K139" s="109" t="str">
        <f>IF(A139&lt;&gt;"",SUMIFS('Табель '!M$8:M$905,'Табель '!$B$8:$B$905,A139,'Табель '!$A$8:$A$905,$C$6,'Табель '!$A$8:$A$905,$D$6),"")</f>
        <v/>
      </c>
      <c r="L139" s="111" t="str">
        <f>IF(A139&lt;&gt;"",ROUND(IF(ISBLANK(A139)= FALSE,SUMIFS(УчетОтгулов!$G$4:$G$9051,УчетОтгулов!$A$4:$A$9051,A139,УчетОтгулов!$F$4:$F$9051,$L$9),""),6),"")</f>
        <v/>
      </c>
      <c r="M139" s="111" t="str">
        <f>IF(A139&lt;&gt;"",ROUND(IF(A139&lt;&gt;"",SUMIFS(УчетОтгулов!$G$4:$G$9051,УчетОтгулов!$A$4:$A$9051,A139,УчетОтгулов!$F$4:$F$9051,"*Д*"),""),6),"")</f>
        <v/>
      </c>
      <c r="N139" s="108" t="str">
        <f t="shared" si="12"/>
        <v/>
      </c>
      <c r="O139" s="111" t="str">
        <f t="shared" si="13"/>
        <v/>
      </c>
      <c r="P139">
        <f>SUM(Таблица2[[#This Row],[Явка, дней]:[ОТО, дней]])</f>
        <v>0</v>
      </c>
    </row>
    <row r="140" spans="1:16" x14ac:dyDescent="0.3">
      <c r="A140" s="107" t="str">
        <f>IF(TEMP!A131="","",TEMP!A131)</f>
        <v/>
      </c>
      <c r="B140" s="108" t="str">
        <f>IF(A140&lt;&gt;"",SUMIFS('Табель '!$D$8:$D$905,'Табель '!$B$8:$B$905,A140,'Табель '!$A$8:$A$905,$C$6,'Табель '!$A$8:$A$905,$D$6),"")</f>
        <v/>
      </c>
      <c r="C140" s="109" t="str">
        <f>IF(A140&lt;&gt;"",SUMIFS('Табель '!E$8:E$905,'Табель '!$B$8:$B$905,A140,'Табель '!$A$8:$A$905,$C$6,'Табель '!$A$8:$A$905,$D$6),"")</f>
        <v/>
      </c>
      <c r="D140" s="108" t="str">
        <f>IF(A140&lt;&gt;"",SUMIFS('Табель '!F$8:F$905,'Табель '!$B$8:$B$905,A140,'Табель '!$A$8:$A$905,$C$6,'Табель '!$A$8:$A$905,$D$6),"")</f>
        <v/>
      </c>
      <c r="E140" s="108" t="str">
        <f>IF(A140&lt;&gt;"",SUMIFS('Табель '!G$8:G$905,'Табель '!$B$8:$B$905,A140,'Табель '!$A$8:$A$905,$C$6,'Табель '!$A$8:$A$905,$D$6),"")</f>
        <v/>
      </c>
      <c r="F140" s="108" t="str">
        <f>IF(A140&lt;&gt;"",SUMIFS('Табель '!H$8:H$905,'Табель '!$B$8:$B$905,A140,'Табель '!$A$8:$A$905,$C$6,'Табель '!$A$8:$A$905,$D$6),"")</f>
        <v/>
      </c>
      <c r="G140" s="108" t="str">
        <f>IF(A140&lt;&gt;"",SUMIFS('Табель '!I$8:I$905,'Табель '!$B$8:$B$905,A140,'Табель '!$A$8:$A$905,$C$6,'Табель '!$A$8:$A$905,$D$6),"")</f>
        <v/>
      </c>
      <c r="H140" s="108" t="str">
        <f>IF(A140&lt;&gt;"",SUMIFS('Табель '!J$8:J$905,'Табель '!$B$8:$B$905,A140,'Табель '!$A$8:$A$905,$C$6,'Табель '!$A$8:$A$905,$D$6),"")</f>
        <v/>
      </c>
      <c r="I140" s="108" t="str">
        <f>IF(A140&lt;&gt;"",SUMIFS('Табель '!K$8:K$905,'Табель '!$B$8:$B$905,A140,'Табель '!$A$8:$A$905,$C$6,'Табель '!$A$8:$A$905,$D$6),"")</f>
        <v/>
      </c>
      <c r="J140" s="109" t="str">
        <f>IF(A140&lt;&gt;"",SUMIFS('Табель '!L$8:L$905,'Табель '!$B$8:$B$905,A140,'Табель '!$A$8:$A$905,$C$6,'Табель '!$A$8:$A$905,$D$6),"")</f>
        <v/>
      </c>
      <c r="K140" s="109" t="str">
        <f>IF(A140&lt;&gt;"",SUMIFS('Табель '!M$8:M$905,'Табель '!$B$8:$B$905,A140,'Табель '!$A$8:$A$905,$C$6,'Табель '!$A$8:$A$905,$D$6),"")</f>
        <v/>
      </c>
      <c r="L140" s="111" t="str">
        <f>IF(A140&lt;&gt;"",ROUND(IF(ISBLANK(A140)= FALSE,SUMIFS(УчетОтгулов!$G$4:$G$9051,УчетОтгулов!$A$4:$A$9051,A140,УчетОтгулов!$F$4:$F$9051,$L$9),""),6),"")</f>
        <v/>
      </c>
      <c r="M140" s="111" t="str">
        <f>IF(A140&lt;&gt;"",ROUND(IF(A140&lt;&gt;"",SUMIFS(УчетОтгулов!$G$4:$G$9051,УчетОтгулов!$A$4:$A$9051,A140,УчетОтгулов!$F$4:$F$9051,"*Д*"),""),6),"")</f>
        <v/>
      </c>
      <c r="N140" s="108" t="str">
        <f t="shared" si="12"/>
        <v/>
      </c>
      <c r="O140" s="111" t="str">
        <f t="shared" si="13"/>
        <v/>
      </c>
      <c r="P140">
        <f>SUM(Таблица2[[#This Row],[Явка, дней]:[ОТО, дней]])</f>
        <v>0</v>
      </c>
    </row>
    <row r="141" spans="1:16" x14ac:dyDescent="0.3">
      <c r="A141" s="107" t="str">
        <f>IF(TEMP!A132="","",TEMP!A132)</f>
        <v/>
      </c>
      <c r="B141" s="108" t="str">
        <f>IF(A141&lt;&gt;"",SUMIFS('Табель '!$D$8:$D$905,'Табель '!$B$8:$B$905,A141,'Табель '!$A$8:$A$905,$C$6,'Табель '!$A$8:$A$905,$D$6),"")</f>
        <v/>
      </c>
      <c r="C141" s="109" t="str">
        <f>IF(A141&lt;&gt;"",SUMIFS('Табель '!E$8:E$905,'Табель '!$B$8:$B$905,A141,'Табель '!$A$8:$A$905,$C$6,'Табель '!$A$8:$A$905,$D$6),"")</f>
        <v/>
      </c>
      <c r="D141" s="108" t="str">
        <f>IF(A141&lt;&gt;"",SUMIFS('Табель '!F$8:F$905,'Табель '!$B$8:$B$905,A141,'Табель '!$A$8:$A$905,$C$6,'Табель '!$A$8:$A$905,$D$6),"")</f>
        <v/>
      </c>
      <c r="E141" s="108" t="str">
        <f>IF(A141&lt;&gt;"",SUMIFS('Табель '!G$8:G$905,'Табель '!$B$8:$B$905,A141,'Табель '!$A$8:$A$905,$C$6,'Табель '!$A$8:$A$905,$D$6),"")</f>
        <v/>
      </c>
      <c r="F141" s="108" t="str">
        <f>IF(A141&lt;&gt;"",SUMIFS('Табель '!H$8:H$905,'Табель '!$B$8:$B$905,A141,'Табель '!$A$8:$A$905,$C$6,'Табель '!$A$8:$A$905,$D$6),"")</f>
        <v/>
      </c>
      <c r="G141" s="108" t="str">
        <f>IF(A141&lt;&gt;"",SUMIFS('Табель '!I$8:I$905,'Табель '!$B$8:$B$905,A141,'Табель '!$A$8:$A$905,$C$6,'Табель '!$A$8:$A$905,$D$6),"")</f>
        <v/>
      </c>
      <c r="H141" s="108" t="str">
        <f>IF(A141&lt;&gt;"",SUMIFS('Табель '!J$8:J$905,'Табель '!$B$8:$B$905,A141,'Табель '!$A$8:$A$905,$C$6,'Табель '!$A$8:$A$905,$D$6),"")</f>
        <v/>
      </c>
      <c r="I141" s="108" t="str">
        <f>IF(A141&lt;&gt;"",SUMIFS('Табель '!K$8:K$905,'Табель '!$B$8:$B$905,A141,'Табель '!$A$8:$A$905,$C$6,'Табель '!$A$8:$A$905,$D$6),"")</f>
        <v/>
      </c>
      <c r="J141" s="109" t="str">
        <f>IF(A141&lt;&gt;"",SUMIFS('Табель '!L$8:L$905,'Табель '!$B$8:$B$905,A141,'Табель '!$A$8:$A$905,$C$6,'Табель '!$A$8:$A$905,$D$6),"")</f>
        <v/>
      </c>
      <c r="K141" s="109" t="str">
        <f>IF(A141&lt;&gt;"",SUMIFS('Табель '!M$8:M$905,'Табель '!$B$8:$B$905,A141,'Табель '!$A$8:$A$905,$C$6,'Табель '!$A$8:$A$905,$D$6),"")</f>
        <v/>
      </c>
      <c r="L141" s="111" t="str">
        <f>IF(A141&lt;&gt;"",ROUND(IF(ISBLANK(A141)= FALSE,SUMIFS(УчетОтгулов!$G$4:$G$9051,УчетОтгулов!$A$4:$A$9051,A141,УчетОтгулов!$F$4:$F$9051,$L$9),""),6),"")</f>
        <v/>
      </c>
      <c r="M141" s="111" t="str">
        <f>IF(A141&lt;&gt;"",ROUND(IF(A141&lt;&gt;"",SUMIFS(УчетОтгулов!$G$4:$G$9051,УчетОтгулов!$A$4:$A$9051,A141,УчетОтгулов!$F$4:$F$9051,"*Д*"),""),6),"")</f>
        <v/>
      </c>
      <c r="N141" s="108" t="str">
        <f t="shared" si="12"/>
        <v/>
      </c>
      <c r="O141" s="111" t="str">
        <f t="shared" si="13"/>
        <v/>
      </c>
      <c r="P141">
        <f>SUM(Таблица2[[#This Row],[Явка, дней]:[ОТО, дней]])</f>
        <v>0</v>
      </c>
    </row>
    <row r="142" spans="1:16" x14ac:dyDescent="0.3">
      <c r="A142" s="107" t="str">
        <f>IF(TEMP!A133="","",TEMP!A133)</f>
        <v/>
      </c>
      <c r="B142" s="108" t="str">
        <f>IF(A142&lt;&gt;"",SUMIFS('Табель '!$D$8:$D$905,'Табель '!$B$8:$B$905,A142,'Табель '!$A$8:$A$905,$C$6,'Табель '!$A$8:$A$905,$D$6),"")</f>
        <v/>
      </c>
      <c r="C142" s="109" t="str">
        <f>IF(A142&lt;&gt;"",SUMIFS('Табель '!E$8:E$905,'Табель '!$B$8:$B$905,A142,'Табель '!$A$8:$A$905,$C$6,'Табель '!$A$8:$A$905,$D$6),"")</f>
        <v/>
      </c>
      <c r="D142" s="108" t="str">
        <f>IF(A142&lt;&gt;"",SUMIFS('Табель '!F$8:F$905,'Табель '!$B$8:$B$905,A142,'Табель '!$A$8:$A$905,$C$6,'Табель '!$A$8:$A$905,$D$6),"")</f>
        <v/>
      </c>
      <c r="E142" s="108" t="str">
        <f>IF(A142&lt;&gt;"",SUMIFS('Табель '!G$8:G$905,'Табель '!$B$8:$B$905,A142,'Табель '!$A$8:$A$905,$C$6,'Табель '!$A$8:$A$905,$D$6),"")</f>
        <v/>
      </c>
      <c r="F142" s="108" t="str">
        <f>IF(A142&lt;&gt;"",SUMIFS('Табель '!H$8:H$905,'Табель '!$B$8:$B$905,A142,'Табель '!$A$8:$A$905,$C$6,'Табель '!$A$8:$A$905,$D$6),"")</f>
        <v/>
      </c>
      <c r="G142" s="108" t="str">
        <f>IF(A142&lt;&gt;"",SUMIFS('Табель '!I$8:I$905,'Табель '!$B$8:$B$905,A142,'Табель '!$A$8:$A$905,$C$6,'Табель '!$A$8:$A$905,$D$6),"")</f>
        <v/>
      </c>
      <c r="H142" s="108" t="str">
        <f>IF(A142&lt;&gt;"",SUMIFS('Табель '!J$8:J$905,'Табель '!$B$8:$B$905,A142,'Табель '!$A$8:$A$905,$C$6,'Табель '!$A$8:$A$905,$D$6),"")</f>
        <v/>
      </c>
      <c r="I142" s="108" t="str">
        <f>IF(A142&lt;&gt;"",SUMIFS('Табель '!K$8:K$905,'Табель '!$B$8:$B$905,A142,'Табель '!$A$8:$A$905,$C$6,'Табель '!$A$8:$A$905,$D$6),"")</f>
        <v/>
      </c>
      <c r="J142" s="109" t="str">
        <f>IF(A142&lt;&gt;"",SUMIFS('Табель '!L$8:L$905,'Табель '!$B$8:$B$905,A142,'Табель '!$A$8:$A$905,$C$6,'Табель '!$A$8:$A$905,$D$6),"")</f>
        <v/>
      </c>
      <c r="K142" s="109" t="str">
        <f>IF(A142&lt;&gt;"",SUMIFS('Табель '!M$8:M$905,'Табель '!$B$8:$B$905,A142,'Табель '!$A$8:$A$905,$C$6,'Табель '!$A$8:$A$905,$D$6),"")</f>
        <v/>
      </c>
      <c r="L142" s="111" t="str">
        <f>IF(A142&lt;&gt;"",ROUND(IF(ISBLANK(A142)= FALSE,SUMIFS(УчетОтгулов!$G$4:$G$9051,УчетОтгулов!$A$4:$A$9051,A142,УчетОтгулов!$F$4:$F$9051,$L$9),""),6),"")</f>
        <v/>
      </c>
      <c r="M142" s="111" t="str">
        <f>IF(A142&lt;&gt;"",ROUND(IF(A142&lt;&gt;"",SUMIFS(УчетОтгулов!$G$4:$G$9051,УчетОтгулов!$A$4:$A$9051,A142,УчетОтгулов!$F$4:$F$9051,"*Д*"),""),6),"")</f>
        <v/>
      </c>
      <c r="N142" s="108" t="str">
        <f t="shared" si="12"/>
        <v/>
      </c>
      <c r="O142" s="111" t="str">
        <f t="shared" si="13"/>
        <v/>
      </c>
      <c r="P142">
        <f>SUM(Таблица2[[#This Row],[Явка, дней]:[ОТО, дней]])</f>
        <v>0</v>
      </c>
    </row>
    <row r="143" spans="1:16" x14ac:dyDescent="0.3">
      <c r="A143" s="107" t="str">
        <f>IF(TEMP!A134="","",TEMP!A134)</f>
        <v/>
      </c>
      <c r="B143" s="108" t="str">
        <f>IF(A143&lt;&gt;"",SUMIFS('Табель '!$D$8:$D$905,'Табель '!$B$8:$B$905,A143,'Табель '!$A$8:$A$905,$C$6,'Табель '!$A$8:$A$905,$D$6),"")</f>
        <v/>
      </c>
      <c r="C143" s="109" t="str">
        <f>IF(A143&lt;&gt;"",SUMIFS('Табель '!E$8:E$905,'Табель '!$B$8:$B$905,A143,'Табель '!$A$8:$A$905,$C$6,'Табель '!$A$8:$A$905,$D$6),"")</f>
        <v/>
      </c>
      <c r="D143" s="108" t="str">
        <f>IF(A143&lt;&gt;"",SUMIFS('Табель '!F$8:F$905,'Табель '!$B$8:$B$905,A143,'Табель '!$A$8:$A$905,$C$6,'Табель '!$A$8:$A$905,$D$6),"")</f>
        <v/>
      </c>
      <c r="E143" s="108" t="str">
        <f>IF(A143&lt;&gt;"",SUMIFS('Табель '!G$8:G$905,'Табель '!$B$8:$B$905,A143,'Табель '!$A$8:$A$905,$C$6,'Табель '!$A$8:$A$905,$D$6),"")</f>
        <v/>
      </c>
      <c r="F143" s="108" t="str">
        <f>IF(A143&lt;&gt;"",SUMIFS('Табель '!H$8:H$905,'Табель '!$B$8:$B$905,A143,'Табель '!$A$8:$A$905,$C$6,'Табель '!$A$8:$A$905,$D$6),"")</f>
        <v/>
      </c>
      <c r="G143" s="108" t="str">
        <f>IF(A143&lt;&gt;"",SUMIFS('Табель '!I$8:I$905,'Табель '!$B$8:$B$905,A143,'Табель '!$A$8:$A$905,$C$6,'Табель '!$A$8:$A$905,$D$6),"")</f>
        <v/>
      </c>
      <c r="H143" s="108" t="str">
        <f>IF(A143&lt;&gt;"",SUMIFS('Табель '!J$8:J$905,'Табель '!$B$8:$B$905,A143,'Табель '!$A$8:$A$905,$C$6,'Табель '!$A$8:$A$905,$D$6),"")</f>
        <v/>
      </c>
      <c r="I143" s="108" t="str">
        <f>IF(A143&lt;&gt;"",SUMIFS('Табель '!K$8:K$905,'Табель '!$B$8:$B$905,A143,'Табель '!$A$8:$A$905,$C$6,'Табель '!$A$8:$A$905,$D$6),"")</f>
        <v/>
      </c>
      <c r="J143" s="109" t="str">
        <f>IF(A143&lt;&gt;"",SUMIFS('Табель '!L$8:L$905,'Табель '!$B$8:$B$905,A143,'Табель '!$A$8:$A$905,$C$6,'Табель '!$A$8:$A$905,$D$6),"")</f>
        <v/>
      </c>
      <c r="K143" s="109" t="str">
        <f>IF(A143&lt;&gt;"",SUMIFS('Табель '!M$8:M$905,'Табель '!$B$8:$B$905,A143,'Табель '!$A$8:$A$905,$C$6,'Табель '!$A$8:$A$905,$D$6),"")</f>
        <v/>
      </c>
      <c r="L143" s="111" t="str">
        <f>IF(A143&lt;&gt;"",ROUND(IF(ISBLANK(A143)= FALSE,SUMIFS(УчетОтгулов!$G$4:$G$9051,УчетОтгулов!$A$4:$A$9051,A143,УчетОтгулов!$F$4:$F$9051,$L$9),""),6),"")</f>
        <v/>
      </c>
      <c r="M143" s="111" t="str">
        <f>IF(A143&lt;&gt;"",ROUND(IF(A143&lt;&gt;"",SUMIFS(УчетОтгулов!$G$4:$G$9051,УчетОтгулов!$A$4:$A$9051,A143,УчетОтгулов!$F$4:$F$9051,"*Д*"),""),6),"")</f>
        <v/>
      </c>
      <c r="N143" s="108" t="str">
        <f t="shared" si="12"/>
        <v/>
      </c>
      <c r="O143" s="111" t="str">
        <f t="shared" si="13"/>
        <v/>
      </c>
      <c r="P143">
        <f>SUM(Таблица2[[#This Row],[Явка, дней]:[ОТО, дней]])</f>
        <v>0</v>
      </c>
    </row>
    <row r="144" spans="1:16" x14ac:dyDescent="0.3">
      <c r="A144" s="107" t="str">
        <f>IF(TEMP!A135="","",TEMP!A135)</f>
        <v/>
      </c>
      <c r="B144" s="108" t="str">
        <f>IF(A144&lt;&gt;"",SUMIFS('Табель '!$D$8:$D$905,'Табель '!$B$8:$B$905,A144,'Табель '!$A$8:$A$905,$C$6,'Табель '!$A$8:$A$905,$D$6),"")</f>
        <v/>
      </c>
      <c r="C144" s="109" t="str">
        <f>IF(A144&lt;&gt;"",SUMIFS('Табель '!E$8:E$905,'Табель '!$B$8:$B$905,A144,'Табель '!$A$8:$A$905,$C$6,'Табель '!$A$8:$A$905,$D$6),"")</f>
        <v/>
      </c>
      <c r="D144" s="108" t="str">
        <f>IF(A144&lt;&gt;"",SUMIFS('Табель '!F$8:F$905,'Табель '!$B$8:$B$905,A144,'Табель '!$A$8:$A$905,$C$6,'Табель '!$A$8:$A$905,$D$6),"")</f>
        <v/>
      </c>
      <c r="E144" s="108" t="str">
        <f>IF(A144&lt;&gt;"",SUMIFS('Табель '!G$8:G$905,'Табель '!$B$8:$B$905,A144,'Табель '!$A$8:$A$905,$C$6,'Табель '!$A$8:$A$905,$D$6),"")</f>
        <v/>
      </c>
      <c r="F144" s="108" t="str">
        <f>IF(A144&lt;&gt;"",SUMIFS('Табель '!H$8:H$905,'Табель '!$B$8:$B$905,A144,'Табель '!$A$8:$A$905,$C$6,'Табель '!$A$8:$A$905,$D$6),"")</f>
        <v/>
      </c>
      <c r="G144" s="108" t="str">
        <f>IF(A144&lt;&gt;"",SUMIFS('Табель '!I$8:I$905,'Табель '!$B$8:$B$905,A144,'Табель '!$A$8:$A$905,$C$6,'Табель '!$A$8:$A$905,$D$6),"")</f>
        <v/>
      </c>
      <c r="H144" s="108" t="str">
        <f>IF(A144&lt;&gt;"",SUMIFS('Табель '!J$8:J$905,'Табель '!$B$8:$B$905,A144,'Табель '!$A$8:$A$905,$C$6,'Табель '!$A$8:$A$905,$D$6),"")</f>
        <v/>
      </c>
      <c r="I144" s="108" t="str">
        <f>IF(A144&lt;&gt;"",SUMIFS('Табель '!K$8:K$905,'Табель '!$B$8:$B$905,A144,'Табель '!$A$8:$A$905,$C$6,'Табель '!$A$8:$A$905,$D$6),"")</f>
        <v/>
      </c>
      <c r="J144" s="109" t="str">
        <f>IF(A144&lt;&gt;"",SUMIFS('Табель '!L$8:L$905,'Табель '!$B$8:$B$905,A144,'Табель '!$A$8:$A$905,$C$6,'Табель '!$A$8:$A$905,$D$6),"")</f>
        <v/>
      </c>
      <c r="K144" s="109" t="str">
        <f>IF(A144&lt;&gt;"",SUMIFS('Табель '!M$8:M$905,'Табель '!$B$8:$B$905,A144,'Табель '!$A$8:$A$905,$C$6,'Табель '!$A$8:$A$905,$D$6),"")</f>
        <v/>
      </c>
      <c r="L144" s="111" t="str">
        <f>IF(A144&lt;&gt;"",ROUND(IF(ISBLANK(A144)= FALSE,SUMIFS(УчетОтгулов!$G$4:$G$9051,УчетОтгулов!$A$4:$A$9051,A144,УчетОтгулов!$F$4:$F$9051,$L$9),""),6),"")</f>
        <v/>
      </c>
      <c r="M144" s="111" t="str">
        <f>IF(A144&lt;&gt;"",ROUND(IF(A144&lt;&gt;"",SUMIFS(УчетОтгулов!$G$4:$G$9051,УчетОтгулов!$A$4:$A$9051,A144,УчетОтгулов!$F$4:$F$9051,"*Д*"),""),6),"")</f>
        <v/>
      </c>
      <c r="N144" s="108" t="str">
        <f t="shared" si="12"/>
        <v/>
      </c>
      <c r="O144" s="111" t="str">
        <f t="shared" si="13"/>
        <v/>
      </c>
      <c r="P144">
        <f>SUM(Таблица2[[#This Row],[Явка, дней]:[ОТО, дней]])</f>
        <v>0</v>
      </c>
    </row>
    <row r="145" spans="1:16" x14ac:dyDescent="0.3">
      <c r="A145" s="107" t="str">
        <f>IF(TEMP!A136="","",TEMP!A136)</f>
        <v/>
      </c>
      <c r="B145" s="108" t="str">
        <f>IF(A145&lt;&gt;"",SUMIFS('Табель '!$D$8:$D$905,'Табель '!$B$8:$B$905,A145,'Табель '!$A$8:$A$905,$C$6,'Табель '!$A$8:$A$905,$D$6),"")</f>
        <v/>
      </c>
      <c r="C145" s="109" t="str">
        <f>IF(A145&lt;&gt;"",SUMIFS('Табель '!E$8:E$905,'Табель '!$B$8:$B$905,A145,'Табель '!$A$8:$A$905,$C$6,'Табель '!$A$8:$A$905,$D$6),"")</f>
        <v/>
      </c>
      <c r="D145" s="108" t="str">
        <f>IF(A145&lt;&gt;"",SUMIFS('Табель '!F$8:F$905,'Табель '!$B$8:$B$905,A145,'Табель '!$A$8:$A$905,$C$6,'Табель '!$A$8:$A$905,$D$6),"")</f>
        <v/>
      </c>
      <c r="E145" s="108" t="str">
        <f>IF(A145&lt;&gt;"",SUMIFS('Табель '!G$8:G$905,'Табель '!$B$8:$B$905,A145,'Табель '!$A$8:$A$905,$C$6,'Табель '!$A$8:$A$905,$D$6),"")</f>
        <v/>
      </c>
      <c r="F145" s="108" t="str">
        <f>IF(A145&lt;&gt;"",SUMIFS('Табель '!H$8:H$905,'Табель '!$B$8:$B$905,A145,'Табель '!$A$8:$A$905,$C$6,'Табель '!$A$8:$A$905,$D$6),"")</f>
        <v/>
      </c>
      <c r="G145" s="108" t="str">
        <f>IF(A145&lt;&gt;"",SUMIFS('Табель '!I$8:I$905,'Табель '!$B$8:$B$905,A145,'Табель '!$A$8:$A$905,$C$6,'Табель '!$A$8:$A$905,$D$6),"")</f>
        <v/>
      </c>
      <c r="H145" s="108" t="str">
        <f>IF(A145&lt;&gt;"",SUMIFS('Табель '!J$8:J$905,'Табель '!$B$8:$B$905,A145,'Табель '!$A$8:$A$905,$C$6,'Табель '!$A$8:$A$905,$D$6),"")</f>
        <v/>
      </c>
      <c r="I145" s="108" t="str">
        <f>IF(A145&lt;&gt;"",SUMIFS('Табель '!K$8:K$905,'Табель '!$B$8:$B$905,A145,'Табель '!$A$8:$A$905,$C$6,'Табель '!$A$8:$A$905,$D$6),"")</f>
        <v/>
      </c>
      <c r="J145" s="109" t="str">
        <f>IF(A145&lt;&gt;"",SUMIFS('Табель '!L$8:L$905,'Табель '!$B$8:$B$905,A145,'Табель '!$A$8:$A$905,$C$6,'Табель '!$A$8:$A$905,$D$6),"")</f>
        <v/>
      </c>
      <c r="K145" s="109" t="str">
        <f>IF(A145&lt;&gt;"",SUMIFS('Табель '!M$8:M$905,'Табель '!$B$8:$B$905,A145,'Табель '!$A$8:$A$905,$C$6,'Табель '!$A$8:$A$905,$D$6),"")</f>
        <v/>
      </c>
      <c r="L145" s="111" t="str">
        <f>IF(A145&lt;&gt;"",ROUND(IF(ISBLANK(A145)= FALSE,SUMIFS(УчетОтгулов!$G$4:$G$9051,УчетОтгулов!$A$4:$A$9051,A145,УчетОтгулов!$F$4:$F$9051,$L$9),""),6),"")</f>
        <v/>
      </c>
      <c r="M145" s="111" t="str">
        <f>IF(A145&lt;&gt;"",ROUND(IF(A145&lt;&gt;"",SUMIFS(УчетОтгулов!$G$4:$G$9051,УчетОтгулов!$A$4:$A$9051,A145,УчетОтгулов!$F$4:$F$9051,"*Д*"),""),6),"")</f>
        <v/>
      </c>
      <c r="N145" s="108" t="str">
        <f t="shared" si="12"/>
        <v/>
      </c>
      <c r="O145" s="111" t="str">
        <f t="shared" si="13"/>
        <v/>
      </c>
      <c r="P145">
        <f>SUM(Таблица2[[#This Row],[Явка, дней]:[ОТО, дней]])</f>
        <v>0</v>
      </c>
    </row>
    <row r="146" spans="1:16" x14ac:dyDescent="0.3">
      <c r="A146" s="107" t="str">
        <f>IF(TEMP!A137="","",TEMP!A137)</f>
        <v/>
      </c>
      <c r="B146" s="108" t="str">
        <f>IF(A146&lt;&gt;"",SUMIFS('Табель '!$D$8:$D$905,'Табель '!$B$8:$B$905,A146,'Табель '!$A$8:$A$905,$C$6,'Табель '!$A$8:$A$905,$D$6),"")</f>
        <v/>
      </c>
      <c r="C146" s="109" t="str">
        <f>IF(A146&lt;&gt;"",SUMIFS('Табель '!E$8:E$905,'Табель '!$B$8:$B$905,A146,'Табель '!$A$8:$A$905,$C$6,'Табель '!$A$8:$A$905,$D$6),"")</f>
        <v/>
      </c>
      <c r="D146" s="108" t="str">
        <f>IF(A146&lt;&gt;"",SUMIFS('Табель '!F$8:F$905,'Табель '!$B$8:$B$905,A146,'Табель '!$A$8:$A$905,$C$6,'Табель '!$A$8:$A$905,$D$6),"")</f>
        <v/>
      </c>
      <c r="E146" s="108" t="str">
        <f>IF(A146&lt;&gt;"",SUMIFS('Табель '!G$8:G$905,'Табель '!$B$8:$B$905,A146,'Табель '!$A$8:$A$905,$C$6,'Табель '!$A$8:$A$905,$D$6),"")</f>
        <v/>
      </c>
      <c r="F146" s="108" t="str">
        <f>IF(A146&lt;&gt;"",SUMIFS('Табель '!H$8:H$905,'Табель '!$B$8:$B$905,A146,'Табель '!$A$8:$A$905,$C$6,'Табель '!$A$8:$A$905,$D$6),"")</f>
        <v/>
      </c>
      <c r="G146" s="108" t="str">
        <f>IF(A146&lt;&gt;"",SUMIFS('Табель '!I$8:I$905,'Табель '!$B$8:$B$905,A146,'Табель '!$A$8:$A$905,$C$6,'Табель '!$A$8:$A$905,$D$6),"")</f>
        <v/>
      </c>
      <c r="H146" s="108" t="str">
        <f>IF(A146&lt;&gt;"",SUMIFS('Табель '!J$8:J$905,'Табель '!$B$8:$B$905,A146,'Табель '!$A$8:$A$905,$C$6,'Табель '!$A$8:$A$905,$D$6),"")</f>
        <v/>
      </c>
      <c r="I146" s="108" t="str">
        <f>IF(A146&lt;&gt;"",SUMIFS('Табель '!K$8:K$905,'Табель '!$B$8:$B$905,A146,'Табель '!$A$8:$A$905,$C$6,'Табель '!$A$8:$A$905,$D$6),"")</f>
        <v/>
      </c>
      <c r="J146" s="109" t="str">
        <f>IF(A146&lt;&gt;"",SUMIFS('Табель '!L$8:L$905,'Табель '!$B$8:$B$905,A146,'Табель '!$A$8:$A$905,$C$6,'Табель '!$A$8:$A$905,$D$6),"")</f>
        <v/>
      </c>
      <c r="K146" s="109" t="str">
        <f>IF(A146&lt;&gt;"",SUMIFS('Табель '!M$8:M$905,'Табель '!$B$8:$B$905,A146,'Табель '!$A$8:$A$905,$C$6,'Табель '!$A$8:$A$905,$D$6),"")</f>
        <v/>
      </c>
      <c r="L146" s="111" t="str">
        <f>IF(A146&lt;&gt;"",ROUND(IF(ISBLANK(A146)= FALSE,SUMIFS(УчетОтгулов!$G$4:$G$9051,УчетОтгулов!$A$4:$A$9051,A146,УчетОтгулов!$F$4:$F$9051,$L$9),""),6),"")</f>
        <v/>
      </c>
      <c r="M146" s="111" t="str">
        <f>IF(A146&lt;&gt;"",ROUND(IF(A146&lt;&gt;"",SUMIFS(УчетОтгулов!$G$4:$G$9051,УчетОтгулов!$A$4:$A$9051,A146,УчетОтгулов!$F$4:$F$9051,"*Д*"),""),6),"")</f>
        <v/>
      </c>
      <c r="N146" s="108" t="str">
        <f t="shared" si="12"/>
        <v/>
      </c>
      <c r="O146" s="111" t="str">
        <f t="shared" si="13"/>
        <v/>
      </c>
      <c r="P146">
        <f>SUM(Таблица2[[#This Row],[Явка, дней]:[ОТО, дней]])</f>
        <v>0</v>
      </c>
    </row>
    <row r="147" spans="1:16" x14ac:dyDescent="0.3">
      <c r="A147" s="107" t="str">
        <f>IF(TEMP!A138="","",TEMP!A138)</f>
        <v/>
      </c>
      <c r="B147" s="108" t="str">
        <f>IF(A147&lt;&gt;"",SUMIFS('Табель '!$D$8:$D$905,'Табель '!$B$8:$B$905,A147,'Табель '!$A$8:$A$905,$C$6,'Табель '!$A$8:$A$905,$D$6),"")</f>
        <v/>
      </c>
      <c r="C147" s="109" t="str">
        <f>IF(A147&lt;&gt;"",SUMIFS('Табель '!E$8:E$905,'Табель '!$B$8:$B$905,A147,'Табель '!$A$8:$A$905,$C$6,'Табель '!$A$8:$A$905,$D$6),"")</f>
        <v/>
      </c>
      <c r="D147" s="108" t="str">
        <f>IF(A147&lt;&gt;"",SUMIFS('Табель '!F$8:F$905,'Табель '!$B$8:$B$905,A147,'Табель '!$A$8:$A$905,$C$6,'Табель '!$A$8:$A$905,$D$6),"")</f>
        <v/>
      </c>
      <c r="E147" s="108" t="str">
        <f>IF(A147&lt;&gt;"",SUMIFS('Табель '!G$8:G$905,'Табель '!$B$8:$B$905,A147,'Табель '!$A$8:$A$905,$C$6,'Табель '!$A$8:$A$905,$D$6),"")</f>
        <v/>
      </c>
      <c r="F147" s="108" t="str">
        <f>IF(A147&lt;&gt;"",SUMIFS('Табель '!H$8:H$905,'Табель '!$B$8:$B$905,A147,'Табель '!$A$8:$A$905,$C$6,'Табель '!$A$8:$A$905,$D$6),"")</f>
        <v/>
      </c>
      <c r="G147" s="108" t="str">
        <f>IF(A147&lt;&gt;"",SUMIFS('Табель '!I$8:I$905,'Табель '!$B$8:$B$905,A147,'Табель '!$A$8:$A$905,$C$6,'Табель '!$A$8:$A$905,$D$6),"")</f>
        <v/>
      </c>
      <c r="H147" s="108" t="str">
        <f>IF(A147&lt;&gt;"",SUMIFS('Табель '!J$8:J$905,'Табель '!$B$8:$B$905,A147,'Табель '!$A$8:$A$905,$C$6,'Табель '!$A$8:$A$905,$D$6),"")</f>
        <v/>
      </c>
      <c r="I147" s="108" t="str">
        <f>IF(A147&lt;&gt;"",SUMIFS('Табель '!K$8:K$905,'Табель '!$B$8:$B$905,A147,'Табель '!$A$8:$A$905,$C$6,'Табель '!$A$8:$A$905,$D$6),"")</f>
        <v/>
      </c>
      <c r="J147" s="109" t="str">
        <f>IF(A147&lt;&gt;"",SUMIFS('Табель '!L$8:L$905,'Табель '!$B$8:$B$905,A147,'Табель '!$A$8:$A$905,$C$6,'Табель '!$A$8:$A$905,$D$6),"")</f>
        <v/>
      </c>
      <c r="K147" s="109" t="str">
        <f>IF(A147&lt;&gt;"",SUMIFS('Табель '!M$8:M$905,'Табель '!$B$8:$B$905,A147,'Табель '!$A$8:$A$905,$C$6,'Табель '!$A$8:$A$905,$D$6),"")</f>
        <v/>
      </c>
      <c r="L147" s="111" t="str">
        <f>IF(A147&lt;&gt;"",ROUND(IF(ISBLANK(A147)= FALSE,SUMIFS(УчетОтгулов!$G$4:$G$9051,УчетОтгулов!$A$4:$A$9051,A147,УчетОтгулов!$F$4:$F$9051,$L$9),""),6),"")</f>
        <v/>
      </c>
      <c r="M147" s="111" t="str">
        <f>IF(A147&lt;&gt;"",ROUND(IF(A147&lt;&gt;"",SUMIFS(УчетОтгулов!$G$4:$G$9051,УчетОтгулов!$A$4:$A$9051,A147,УчетОтгулов!$F$4:$F$9051,"*Д*"),""),6),"")</f>
        <v/>
      </c>
      <c r="N147" s="108" t="str">
        <f t="shared" si="12"/>
        <v/>
      </c>
      <c r="O147" s="111" t="str">
        <f t="shared" si="13"/>
        <v/>
      </c>
      <c r="P147">
        <f>SUM(Таблица2[[#This Row],[Явка, дней]:[ОТО, дней]])</f>
        <v>0</v>
      </c>
    </row>
    <row r="148" spans="1:16" x14ac:dyDescent="0.3">
      <c r="A148" s="107" t="str">
        <f>IF(TEMP!A139="","",TEMP!A139)</f>
        <v/>
      </c>
      <c r="B148" s="108" t="str">
        <f>IF(A148&lt;&gt;"",SUMIFS('Табель '!$D$8:$D$905,'Табель '!$B$8:$B$905,A148,'Табель '!$A$8:$A$905,$C$6,'Табель '!$A$8:$A$905,$D$6),"")</f>
        <v/>
      </c>
      <c r="C148" s="109" t="str">
        <f>IF(A148&lt;&gt;"",SUMIFS('Табель '!E$8:E$905,'Табель '!$B$8:$B$905,A148,'Табель '!$A$8:$A$905,$C$6,'Табель '!$A$8:$A$905,$D$6),"")</f>
        <v/>
      </c>
      <c r="D148" s="108" t="str">
        <f>IF(A148&lt;&gt;"",SUMIFS('Табель '!F$8:F$905,'Табель '!$B$8:$B$905,A148,'Табель '!$A$8:$A$905,$C$6,'Табель '!$A$8:$A$905,$D$6),"")</f>
        <v/>
      </c>
      <c r="E148" s="108" t="str">
        <f>IF(A148&lt;&gt;"",SUMIFS('Табель '!G$8:G$905,'Табель '!$B$8:$B$905,A148,'Табель '!$A$8:$A$905,$C$6,'Табель '!$A$8:$A$905,$D$6),"")</f>
        <v/>
      </c>
      <c r="F148" s="108" t="str">
        <f>IF(A148&lt;&gt;"",SUMIFS('Табель '!H$8:H$905,'Табель '!$B$8:$B$905,A148,'Табель '!$A$8:$A$905,$C$6,'Табель '!$A$8:$A$905,$D$6),"")</f>
        <v/>
      </c>
      <c r="G148" s="108" t="str">
        <f>IF(A148&lt;&gt;"",SUMIFS('Табель '!I$8:I$905,'Табель '!$B$8:$B$905,A148,'Табель '!$A$8:$A$905,$C$6,'Табель '!$A$8:$A$905,$D$6),"")</f>
        <v/>
      </c>
      <c r="H148" s="108" t="str">
        <f>IF(A148&lt;&gt;"",SUMIFS('Табель '!J$8:J$905,'Табель '!$B$8:$B$905,A148,'Табель '!$A$8:$A$905,$C$6,'Табель '!$A$8:$A$905,$D$6),"")</f>
        <v/>
      </c>
      <c r="I148" s="108" t="str">
        <f>IF(A148&lt;&gt;"",SUMIFS('Табель '!K$8:K$905,'Табель '!$B$8:$B$905,A148,'Табель '!$A$8:$A$905,$C$6,'Табель '!$A$8:$A$905,$D$6),"")</f>
        <v/>
      </c>
      <c r="J148" s="109" t="str">
        <f>IF(A148&lt;&gt;"",SUMIFS('Табель '!L$8:L$905,'Табель '!$B$8:$B$905,A148,'Табель '!$A$8:$A$905,$C$6,'Табель '!$A$8:$A$905,$D$6),"")</f>
        <v/>
      </c>
      <c r="K148" s="109" t="str">
        <f>IF(A148&lt;&gt;"",SUMIFS('Табель '!M$8:M$905,'Табель '!$B$8:$B$905,A148,'Табель '!$A$8:$A$905,$C$6,'Табель '!$A$8:$A$905,$D$6),"")</f>
        <v/>
      </c>
      <c r="L148" s="111" t="str">
        <f>IF(A148&lt;&gt;"",ROUND(IF(ISBLANK(A148)= FALSE,SUMIFS(УчетОтгулов!$G$4:$G$9051,УчетОтгулов!$A$4:$A$9051,A148,УчетОтгулов!$F$4:$F$9051,$L$9),""),6),"")</f>
        <v/>
      </c>
      <c r="M148" s="111" t="str">
        <f>IF(A148&lt;&gt;"",ROUND(IF(A148&lt;&gt;"",SUMIFS(УчетОтгулов!$G$4:$G$9051,УчетОтгулов!$A$4:$A$9051,A148,УчетОтгулов!$F$4:$F$9051,"*Д*"),""),6),"")</f>
        <v/>
      </c>
      <c r="N148" s="108" t="str">
        <f t="shared" si="12"/>
        <v/>
      </c>
      <c r="O148" s="111" t="str">
        <f t="shared" si="13"/>
        <v/>
      </c>
      <c r="P148">
        <f>SUM(Таблица2[[#This Row],[Явка, дней]:[ОТО, дней]])</f>
        <v>0</v>
      </c>
    </row>
    <row r="149" spans="1:16" x14ac:dyDescent="0.3">
      <c r="A149" s="107" t="str">
        <f>IF(TEMP!A140="","",TEMP!A140)</f>
        <v/>
      </c>
      <c r="B149" s="108" t="str">
        <f>IF(A149&lt;&gt;"",SUMIFS('Табель '!$D$8:$D$905,'Табель '!$B$8:$B$905,A149,'Табель '!$A$8:$A$905,$C$6,'Табель '!$A$8:$A$905,$D$6),"")</f>
        <v/>
      </c>
      <c r="C149" s="109" t="str">
        <f>IF(A149&lt;&gt;"",SUMIFS('Табель '!E$8:E$905,'Табель '!$B$8:$B$905,A149,'Табель '!$A$8:$A$905,$C$6,'Табель '!$A$8:$A$905,$D$6),"")</f>
        <v/>
      </c>
      <c r="D149" s="108" t="str">
        <f>IF(A149&lt;&gt;"",SUMIFS('Табель '!F$8:F$905,'Табель '!$B$8:$B$905,A149,'Табель '!$A$8:$A$905,$C$6,'Табель '!$A$8:$A$905,$D$6),"")</f>
        <v/>
      </c>
      <c r="E149" s="108" t="str">
        <f>IF(A149&lt;&gt;"",SUMIFS('Табель '!G$8:G$905,'Табель '!$B$8:$B$905,A149,'Табель '!$A$8:$A$905,$C$6,'Табель '!$A$8:$A$905,$D$6),"")</f>
        <v/>
      </c>
      <c r="F149" s="108" t="str">
        <f>IF(A149&lt;&gt;"",SUMIFS('Табель '!H$8:H$905,'Табель '!$B$8:$B$905,A149,'Табель '!$A$8:$A$905,$C$6,'Табель '!$A$8:$A$905,$D$6),"")</f>
        <v/>
      </c>
      <c r="G149" s="108" t="str">
        <f>IF(A149&lt;&gt;"",SUMIFS('Табель '!I$8:I$905,'Табель '!$B$8:$B$905,A149,'Табель '!$A$8:$A$905,$C$6,'Табель '!$A$8:$A$905,$D$6),"")</f>
        <v/>
      </c>
      <c r="H149" s="108" t="str">
        <f>IF(A149&lt;&gt;"",SUMIFS('Табель '!J$8:J$905,'Табель '!$B$8:$B$905,A149,'Табель '!$A$8:$A$905,$C$6,'Табель '!$A$8:$A$905,$D$6),"")</f>
        <v/>
      </c>
      <c r="I149" s="108" t="str">
        <f>IF(A149&lt;&gt;"",SUMIFS('Табель '!K$8:K$905,'Табель '!$B$8:$B$905,A149,'Табель '!$A$8:$A$905,$C$6,'Табель '!$A$8:$A$905,$D$6),"")</f>
        <v/>
      </c>
      <c r="J149" s="109" t="str">
        <f>IF(A149&lt;&gt;"",SUMIFS('Табель '!L$8:L$905,'Табель '!$B$8:$B$905,A149,'Табель '!$A$8:$A$905,$C$6,'Табель '!$A$8:$A$905,$D$6),"")</f>
        <v/>
      </c>
      <c r="K149" s="109" t="str">
        <f>IF(A149&lt;&gt;"",SUMIFS('Табель '!M$8:M$905,'Табель '!$B$8:$B$905,A149,'Табель '!$A$8:$A$905,$C$6,'Табель '!$A$8:$A$905,$D$6),"")</f>
        <v/>
      </c>
      <c r="L149" s="111" t="str">
        <f>IF(A149&lt;&gt;"",ROUND(IF(ISBLANK(A149)= FALSE,SUMIFS(УчетОтгулов!$G$4:$G$9051,УчетОтгулов!$A$4:$A$9051,A149,УчетОтгулов!$F$4:$F$9051,$L$9),""),6),"")</f>
        <v/>
      </c>
      <c r="M149" s="111" t="str">
        <f>IF(A149&lt;&gt;"",ROUND(IF(A149&lt;&gt;"",SUMIFS(УчетОтгулов!$G$4:$G$9051,УчетОтгулов!$A$4:$A$9051,A149,УчетОтгулов!$F$4:$F$9051,"*Д*"),""),6),"")</f>
        <v/>
      </c>
      <c r="N149" s="108" t="str">
        <f t="shared" si="12"/>
        <v/>
      </c>
      <c r="O149" s="111" t="str">
        <f t="shared" si="13"/>
        <v/>
      </c>
      <c r="P149">
        <f>SUM(Таблица2[[#This Row],[Явка, дней]:[ОТО, дней]])</f>
        <v>0</v>
      </c>
    </row>
    <row r="150" spans="1:16" x14ac:dyDescent="0.3">
      <c r="A150" s="107" t="str">
        <f>IF(TEMP!A141="","",TEMP!A141)</f>
        <v/>
      </c>
      <c r="B150" s="108" t="str">
        <f>IF(A150&lt;&gt;"",SUMIFS('Табель '!$D$8:$D$905,'Табель '!$B$8:$B$905,A150,'Табель '!$A$8:$A$905,$C$6,'Табель '!$A$8:$A$905,$D$6),"")</f>
        <v/>
      </c>
      <c r="C150" s="109" t="str">
        <f>IF(A150&lt;&gt;"",SUMIFS('Табель '!E$8:E$905,'Табель '!$B$8:$B$905,A150,'Табель '!$A$8:$A$905,$C$6,'Табель '!$A$8:$A$905,$D$6),"")</f>
        <v/>
      </c>
      <c r="D150" s="108" t="str">
        <f>IF(A150&lt;&gt;"",SUMIFS('Табель '!F$8:F$905,'Табель '!$B$8:$B$905,A150,'Табель '!$A$8:$A$905,$C$6,'Табель '!$A$8:$A$905,$D$6),"")</f>
        <v/>
      </c>
      <c r="E150" s="108" t="str">
        <f>IF(A150&lt;&gt;"",SUMIFS('Табель '!G$8:G$905,'Табель '!$B$8:$B$905,A150,'Табель '!$A$8:$A$905,$C$6,'Табель '!$A$8:$A$905,$D$6),"")</f>
        <v/>
      </c>
      <c r="F150" s="108" t="str">
        <f>IF(A150&lt;&gt;"",SUMIFS('Табель '!H$8:H$905,'Табель '!$B$8:$B$905,A150,'Табель '!$A$8:$A$905,$C$6,'Табель '!$A$8:$A$905,$D$6),"")</f>
        <v/>
      </c>
      <c r="G150" s="108" t="str">
        <f>IF(A150&lt;&gt;"",SUMIFS('Табель '!I$8:I$905,'Табель '!$B$8:$B$905,A150,'Табель '!$A$8:$A$905,$C$6,'Табель '!$A$8:$A$905,$D$6),"")</f>
        <v/>
      </c>
      <c r="H150" s="108" t="str">
        <f>IF(A150&lt;&gt;"",SUMIFS('Табель '!J$8:J$905,'Табель '!$B$8:$B$905,A150,'Табель '!$A$8:$A$905,$C$6,'Табель '!$A$8:$A$905,$D$6),"")</f>
        <v/>
      </c>
      <c r="I150" s="108" t="str">
        <f>IF(A150&lt;&gt;"",SUMIFS('Табель '!K$8:K$905,'Табель '!$B$8:$B$905,A150,'Табель '!$A$8:$A$905,$C$6,'Табель '!$A$8:$A$905,$D$6),"")</f>
        <v/>
      </c>
      <c r="J150" s="109" t="str">
        <f>IF(A150&lt;&gt;"",SUMIFS('Табель '!L$8:L$905,'Табель '!$B$8:$B$905,A150,'Табель '!$A$8:$A$905,$C$6,'Табель '!$A$8:$A$905,$D$6),"")</f>
        <v/>
      </c>
      <c r="K150" s="109" t="str">
        <f>IF(A150&lt;&gt;"",SUMIFS('Табель '!M$8:M$905,'Табель '!$B$8:$B$905,A150,'Табель '!$A$8:$A$905,$C$6,'Табель '!$A$8:$A$905,$D$6),"")</f>
        <v/>
      </c>
      <c r="L150" s="111" t="str">
        <f>IF(A150&lt;&gt;"",ROUND(IF(ISBLANK(A150)= FALSE,SUMIFS(УчетОтгулов!$G$4:$G$9051,УчетОтгулов!$A$4:$A$9051,A150,УчетОтгулов!$F$4:$F$9051,$L$9),""),6),"")</f>
        <v/>
      </c>
      <c r="M150" s="111" t="str">
        <f>IF(A150&lt;&gt;"",ROUND(IF(A150&lt;&gt;"",SUMIFS(УчетОтгулов!$G$4:$G$9051,УчетОтгулов!$A$4:$A$9051,A150,УчетОтгулов!$F$4:$F$9051,"*Д*"),""),6),"")</f>
        <v/>
      </c>
      <c r="N150" s="108" t="str">
        <f t="shared" si="12"/>
        <v/>
      </c>
      <c r="O150" s="111" t="str">
        <f t="shared" si="13"/>
        <v/>
      </c>
      <c r="P150">
        <f>SUM(Таблица2[[#This Row],[Явка, дней]:[ОТО, дней]])</f>
        <v>0</v>
      </c>
    </row>
    <row r="151" spans="1:16" x14ac:dyDescent="0.3">
      <c r="A151" s="107" t="str">
        <f>IF(TEMP!A142="","",TEMP!A142)</f>
        <v/>
      </c>
      <c r="B151" s="108" t="str">
        <f>IF(A151&lt;&gt;"",SUMIFS('Табель '!$D$8:$D$905,'Табель '!$B$8:$B$905,A151,'Табель '!$A$8:$A$905,$C$6,'Табель '!$A$8:$A$905,$D$6),"")</f>
        <v/>
      </c>
      <c r="C151" s="109" t="str">
        <f>IF(A151&lt;&gt;"",SUMIFS('Табель '!E$8:E$905,'Табель '!$B$8:$B$905,A151,'Табель '!$A$8:$A$905,$C$6,'Табель '!$A$8:$A$905,$D$6),"")</f>
        <v/>
      </c>
      <c r="D151" s="108" t="str">
        <f>IF(A151&lt;&gt;"",SUMIFS('Табель '!F$8:F$905,'Табель '!$B$8:$B$905,A151,'Табель '!$A$8:$A$905,$C$6,'Табель '!$A$8:$A$905,$D$6),"")</f>
        <v/>
      </c>
      <c r="E151" s="108" t="str">
        <f>IF(A151&lt;&gt;"",SUMIFS('Табель '!G$8:G$905,'Табель '!$B$8:$B$905,A151,'Табель '!$A$8:$A$905,$C$6,'Табель '!$A$8:$A$905,$D$6),"")</f>
        <v/>
      </c>
      <c r="F151" s="108" t="str">
        <f>IF(A151&lt;&gt;"",SUMIFS('Табель '!H$8:H$905,'Табель '!$B$8:$B$905,A151,'Табель '!$A$8:$A$905,$C$6,'Табель '!$A$8:$A$905,$D$6),"")</f>
        <v/>
      </c>
      <c r="G151" s="108" t="str">
        <f>IF(A151&lt;&gt;"",SUMIFS('Табель '!I$8:I$905,'Табель '!$B$8:$B$905,A151,'Табель '!$A$8:$A$905,$C$6,'Табель '!$A$8:$A$905,$D$6),"")</f>
        <v/>
      </c>
      <c r="H151" s="108" t="str">
        <f>IF(A151&lt;&gt;"",SUMIFS('Табель '!J$8:J$905,'Табель '!$B$8:$B$905,A151,'Табель '!$A$8:$A$905,$C$6,'Табель '!$A$8:$A$905,$D$6),"")</f>
        <v/>
      </c>
      <c r="I151" s="108" t="str">
        <f>IF(A151&lt;&gt;"",SUMIFS('Табель '!K$8:K$905,'Табель '!$B$8:$B$905,A151,'Табель '!$A$8:$A$905,$C$6,'Табель '!$A$8:$A$905,$D$6),"")</f>
        <v/>
      </c>
      <c r="J151" s="109" t="str">
        <f>IF(A151&lt;&gt;"",SUMIFS('Табель '!L$8:L$905,'Табель '!$B$8:$B$905,A151,'Табель '!$A$8:$A$905,$C$6,'Табель '!$A$8:$A$905,$D$6),"")</f>
        <v/>
      </c>
      <c r="K151" s="109" t="str">
        <f>IF(A151&lt;&gt;"",SUMIFS('Табель '!M$8:M$905,'Табель '!$B$8:$B$905,A151,'Табель '!$A$8:$A$905,$C$6,'Табель '!$A$8:$A$905,$D$6),"")</f>
        <v/>
      </c>
      <c r="L151" s="111" t="str">
        <f>IF(A151&lt;&gt;"",ROUND(IF(ISBLANK(A151)= FALSE,SUMIFS(УчетОтгулов!$G$4:$G$9051,УчетОтгулов!$A$4:$A$9051,A151,УчетОтгулов!$F$4:$F$9051,$L$9),""),6),"")</f>
        <v/>
      </c>
      <c r="M151" s="111" t="str">
        <f>IF(A151&lt;&gt;"",ROUND(IF(A151&lt;&gt;"",SUMIFS(УчетОтгулов!$G$4:$G$9051,УчетОтгулов!$A$4:$A$9051,A151,УчетОтгулов!$F$4:$F$9051,"*Д*"),""),6),"")</f>
        <v/>
      </c>
      <c r="N151" s="108" t="str">
        <f t="shared" si="12"/>
        <v/>
      </c>
      <c r="O151" s="111" t="str">
        <f t="shared" si="13"/>
        <v/>
      </c>
      <c r="P151">
        <f>SUM(Таблица2[[#This Row],[Явка, дней]:[ОТО, дней]])</f>
        <v>0</v>
      </c>
    </row>
    <row r="152" spans="1:16" x14ac:dyDescent="0.3">
      <c r="A152" s="107" t="str">
        <f>IF(TEMP!A143="","",TEMP!A143)</f>
        <v/>
      </c>
      <c r="B152" s="108" t="str">
        <f>IF(A152&lt;&gt;"",SUMIFS('Табель '!$D$8:$D$905,'Табель '!$B$8:$B$905,A152,'Табель '!$A$8:$A$905,$C$6,'Табель '!$A$8:$A$905,$D$6),"")</f>
        <v/>
      </c>
      <c r="C152" s="109" t="str">
        <f>IF(A152&lt;&gt;"",SUMIFS('Табель '!E$8:E$905,'Табель '!$B$8:$B$905,A152,'Табель '!$A$8:$A$905,$C$6,'Табель '!$A$8:$A$905,$D$6),"")</f>
        <v/>
      </c>
      <c r="D152" s="108" t="str">
        <f>IF(A152&lt;&gt;"",SUMIFS('Табель '!F$8:F$905,'Табель '!$B$8:$B$905,A152,'Табель '!$A$8:$A$905,$C$6,'Табель '!$A$8:$A$905,$D$6),"")</f>
        <v/>
      </c>
      <c r="E152" s="108" t="str">
        <f>IF(A152&lt;&gt;"",SUMIFS('Табель '!G$8:G$905,'Табель '!$B$8:$B$905,A152,'Табель '!$A$8:$A$905,$C$6,'Табель '!$A$8:$A$905,$D$6),"")</f>
        <v/>
      </c>
      <c r="F152" s="108" t="str">
        <f>IF(A152&lt;&gt;"",SUMIFS('Табель '!H$8:H$905,'Табель '!$B$8:$B$905,A152,'Табель '!$A$8:$A$905,$C$6,'Табель '!$A$8:$A$905,$D$6),"")</f>
        <v/>
      </c>
      <c r="G152" s="108" t="str">
        <f>IF(A152&lt;&gt;"",SUMIFS('Табель '!I$8:I$905,'Табель '!$B$8:$B$905,A152,'Табель '!$A$8:$A$905,$C$6,'Табель '!$A$8:$A$905,$D$6),"")</f>
        <v/>
      </c>
      <c r="H152" s="108" t="str">
        <f>IF(A152&lt;&gt;"",SUMIFS('Табель '!J$8:J$905,'Табель '!$B$8:$B$905,A152,'Табель '!$A$8:$A$905,$C$6,'Табель '!$A$8:$A$905,$D$6),"")</f>
        <v/>
      </c>
      <c r="I152" s="108" t="str">
        <f>IF(A152&lt;&gt;"",SUMIFS('Табель '!K$8:K$905,'Табель '!$B$8:$B$905,A152,'Табель '!$A$8:$A$905,$C$6,'Табель '!$A$8:$A$905,$D$6),"")</f>
        <v/>
      </c>
      <c r="J152" s="109" t="str">
        <f>IF(A152&lt;&gt;"",SUMIFS('Табель '!L$8:L$905,'Табель '!$B$8:$B$905,A152,'Табель '!$A$8:$A$905,$C$6,'Табель '!$A$8:$A$905,$D$6),"")</f>
        <v/>
      </c>
      <c r="K152" s="109" t="str">
        <f>IF(A152&lt;&gt;"",SUMIFS('Табель '!M$8:M$905,'Табель '!$B$8:$B$905,A152,'Табель '!$A$8:$A$905,$C$6,'Табель '!$A$8:$A$905,$D$6),"")</f>
        <v/>
      </c>
      <c r="L152" s="111" t="str">
        <f>IF(A152&lt;&gt;"",ROUND(IF(ISBLANK(A152)= FALSE,SUMIFS(УчетОтгулов!$G$4:$G$9051,УчетОтгулов!$A$4:$A$9051,A152,УчетОтгулов!$F$4:$F$9051,$L$9),""),6),"")</f>
        <v/>
      </c>
      <c r="M152" s="111" t="str">
        <f>IF(A152&lt;&gt;"",ROUND(IF(A152&lt;&gt;"",SUMIFS(УчетОтгулов!$G$4:$G$9051,УчетОтгулов!$A$4:$A$9051,A152,УчетОтгулов!$F$4:$F$9051,"*Д*"),""),6),"")</f>
        <v/>
      </c>
      <c r="N152" s="108" t="str">
        <f t="shared" si="12"/>
        <v/>
      </c>
      <c r="O152" s="111" t="str">
        <f t="shared" si="13"/>
        <v/>
      </c>
      <c r="P152">
        <f>SUM(Таблица2[[#This Row],[Явка, дней]:[ОТО, дней]])</f>
        <v>0</v>
      </c>
    </row>
    <row r="153" spans="1:16" x14ac:dyDescent="0.3">
      <c r="A153" s="107" t="str">
        <f>IF(TEMP!A144="","",TEMP!A144)</f>
        <v/>
      </c>
      <c r="B153" s="108" t="str">
        <f>IF(A153&lt;&gt;"",SUMIFS('Табель '!$D$8:$D$905,'Табель '!$B$8:$B$905,A153,'Табель '!$A$8:$A$905,$C$6,'Табель '!$A$8:$A$905,$D$6),"")</f>
        <v/>
      </c>
      <c r="C153" s="109" t="str">
        <f>IF(A153&lt;&gt;"",SUMIFS('Табель '!E$8:E$905,'Табель '!$B$8:$B$905,A153,'Табель '!$A$8:$A$905,$C$6,'Табель '!$A$8:$A$905,$D$6),"")</f>
        <v/>
      </c>
      <c r="D153" s="108" t="str">
        <f>IF(A153&lt;&gt;"",SUMIFS('Табель '!F$8:F$905,'Табель '!$B$8:$B$905,A153,'Табель '!$A$8:$A$905,$C$6,'Табель '!$A$8:$A$905,$D$6),"")</f>
        <v/>
      </c>
      <c r="E153" s="108" t="str">
        <f>IF(A153&lt;&gt;"",SUMIFS('Табель '!G$8:G$905,'Табель '!$B$8:$B$905,A153,'Табель '!$A$8:$A$905,$C$6,'Табель '!$A$8:$A$905,$D$6),"")</f>
        <v/>
      </c>
      <c r="F153" s="108" t="str">
        <f>IF(A153&lt;&gt;"",SUMIFS('Табель '!H$8:H$905,'Табель '!$B$8:$B$905,A153,'Табель '!$A$8:$A$905,$C$6,'Табель '!$A$8:$A$905,$D$6),"")</f>
        <v/>
      </c>
      <c r="G153" s="108" t="str">
        <f>IF(A153&lt;&gt;"",SUMIFS('Табель '!I$8:I$905,'Табель '!$B$8:$B$905,A153,'Табель '!$A$8:$A$905,$C$6,'Табель '!$A$8:$A$905,$D$6),"")</f>
        <v/>
      </c>
      <c r="H153" s="108" t="str">
        <f>IF(A153&lt;&gt;"",SUMIFS('Табель '!J$8:J$905,'Табель '!$B$8:$B$905,A153,'Табель '!$A$8:$A$905,$C$6,'Табель '!$A$8:$A$905,$D$6),"")</f>
        <v/>
      </c>
      <c r="I153" s="108" t="str">
        <f>IF(A153&lt;&gt;"",SUMIFS('Табель '!K$8:K$905,'Табель '!$B$8:$B$905,A153,'Табель '!$A$8:$A$905,$C$6,'Табель '!$A$8:$A$905,$D$6),"")</f>
        <v/>
      </c>
      <c r="J153" s="109" t="str">
        <f>IF(A153&lt;&gt;"",SUMIFS('Табель '!L$8:L$905,'Табель '!$B$8:$B$905,A153,'Табель '!$A$8:$A$905,$C$6,'Табель '!$A$8:$A$905,$D$6),"")</f>
        <v/>
      </c>
      <c r="K153" s="109" t="str">
        <f>IF(A153&lt;&gt;"",SUMIFS('Табель '!M$8:M$905,'Табель '!$B$8:$B$905,A153,'Табель '!$A$8:$A$905,$C$6,'Табель '!$A$8:$A$905,$D$6),"")</f>
        <v/>
      </c>
      <c r="L153" s="111" t="str">
        <f>IF(A153&lt;&gt;"",ROUND(IF(ISBLANK(A153)= FALSE,SUMIFS(УчетОтгулов!$G$4:$G$9051,УчетОтгулов!$A$4:$A$9051,A153,УчетОтгулов!$F$4:$F$9051,$L$9),""),6),"")</f>
        <v/>
      </c>
      <c r="M153" s="111" t="str">
        <f>IF(A153&lt;&gt;"",ROUND(IF(A153&lt;&gt;"",SUMIFS(УчетОтгулов!$G$4:$G$9051,УчетОтгулов!$A$4:$A$9051,A153,УчетОтгулов!$F$4:$F$9051,"*Д*"),""),6),"")</f>
        <v/>
      </c>
      <c r="N153" s="108" t="str">
        <f t="shared" si="12"/>
        <v/>
      </c>
      <c r="O153" s="111" t="str">
        <f t="shared" si="13"/>
        <v/>
      </c>
      <c r="P153">
        <f>SUM(Таблица2[[#This Row],[Явка, дней]:[ОТО, дней]])</f>
        <v>0</v>
      </c>
    </row>
    <row r="154" spans="1:16" x14ac:dyDescent="0.3">
      <c r="A154" s="107" t="str">
        <f>IF(TEMP!A145="","",TEMP!A145)</f>
        <v/>
      </c>
      <c r="B154" s="108" t="str">
        <f>IF(A154&lt;&gt;"",SUMIFS('Табель '!$D$8:$D$905,'Табель '!$B$8:$B$905,A154,'Табель '!$A$8:$A$905,$C$6,'Табель '!$A$8:$A$905,$D$6),"")</f>
        <v/>
      </c>
      <c r="C154" s="109" t="str">
        <f>IF(A154&lt;&gt;"",SUMIFS('Табель '!E$8:E$905,'Табель '!$B$8:$B$905,A154,'Табель '!$A$8:$A$905,$C$6,'Табель '!$A$8:$A$905,$D$6),"")</f>
        <v/>
      </c>
      <c r="D154" s="108" t="str">
        <f>IF(A154&lt;&gt;"",SUMIFS('Табель '!F$8:F$905,'Табель '!$B$8:$B$905,A154,'Табель '!$A$8:$A$905,$C$6,'Табель '!$A$8:$A$905,$D$6),"")</f>
        <v/>
      </c>
      <c r="E154" s="108" t="str">
        <f>IF(A154&lt;&gt;"",SUMIFS('Табель '!G$8:G$905,'Табель '!$B$8:$B$905,A154,'Табель '!$A$8:$A$905,$C$6,'Табель '!$A$8:$A$905,$D$6),"")</f>
        <v/>
      </c>
      <c r="F154" s="108" t="str">
        <f>IF(A154&lt;&gt;"",SUMIFS('Табель '!H$8:H$905,'Табель '!$B$8:$B$905,A154,'Табель '!$A$8:$A$905,$C$6,'Табель '!$A$8:$A$905,$D$6),"")</f>
        <v/>
      </c>
      <c r="G154" s="108" t="str">
        <f>IF(A154&lt;&gt;"",SUMIFS('Табель '!I$8:I$905,'Табель '!$B$8:$B$905,A154,'Табель '!$A$8:$A$905,$C$6,'Табель '!$A$8:$A$905,$D$6),"")</f>
        <v/>
      </c>
      <c r="H154" s="108" t="str">
        <f>IF(A154&lt;&gt;"",SUMIFS('Табель '!J$8:J$905,'Табель '!$B$8:$B$905,A154,'Табель '!$A$8:$A$905,$C$6,'Табель '!$A$8:$A$905,$D$6),"")</f>
        <v/>
      </c>
      <c r="I154" s="108" t="str">
        <f>IF(A154&lt;&gt;"",SUMIFS('Табель '!K$8:K$905,'Табель '!$B$8:$B$905,A154,'Табель '!$A$8:$A$905,$C$6,'Табель '!$A$8:$A$905,$D$6),"")</f>
        <v/>
      </c>
      <c r="J154" s="109" t="str">
        <f>IF(A154&lt;&gt;"",SUMIFS('Табель '!L$8:L$905,'Табель '!$B$8:$B$905,A154,'Табель '!$A$8:$A$905,$C$6,'Табель '!$A$8:$A$905,$D$6),"")</f>
        <v/>
      </c>
      <c r="K154" s="109" t="str">
        <f>IF(A154&lt;&gt;"",SUMIFS('Табель '!M$8:M$905,'Табель '!$B$8:$B$905,A154,'Табель '!$A$8:$A$905,$C$6,'Табель '!$A$8:$A$905,$D$6),"")</f>
        <v/>
      </c>
      <c r="L154" s="111" t="str">
        <f>IF(A154&lt;&gt;"",ROUND(IF(ISBLANK(A154)= FALSE,SUMIFS(УчетОтгулов!$G$4:$G$9051,УчетОтгулов!$A$4:$A$9051,A154,УчетОтгулов!$F$4:$F$9051,$L$9),""),6),"")</f>
        <v/>
      </c>
      <c r="M154" s="111" t="str">
        <f>IF(A154&lt;&gt;"",ROUND(IF(A154&lt;&gt;"",SUMIFS(УчетОтгулов!$G$4:$G$9051,УчетОтгулов!$A$4:$A$9051,A154,УчетОтгулов!$F$4:$F$9051,"*Д*"),""),6),"")</f>
        <v/>
      </c>
      <c r="N154" s="108" t="str">
        <f t="shared" si="12"/>
        <v/>
      </c>
      <c r="O154" s="111" t="str">
        <f t="shared" si="13"/>
        <v/>
      </c>
      <c r="P154">
        <f>SUM(Таблица2[[#This Row],[Явка, дней]:[ОТО, дней]])</f>
        <v>0</v>
      </c>
    </row>
    <row r="155" spans="1:16" x14ac:dyDescent="0.3">
      <c r="A155" s="107" t="str">
        <f>IF(TEMP!A146="","",TEMP!A146)</f>
        <v/>
      </c>
      <c r="B155" s="108" t="str">
        <f>IF(A155&lt;&gt;"",SUMIFS('Табель '!$D$8:$D$905,'Табель '!$B$8:$B$905,A155,'Табель '!$A$8:$A$905,$C$6,'Табель '!$A$8:$A$905,$D$6),"")</f>
        <v/>
      </c>
      <c r="C155" s="109" t="str">
        <f>IF(A155&lt;&gt;"",SUMIFS('Табель '!E$8:E$905,'Табель '!$B$8:$B$905,A155,'Табель '!$A$8:$A$905,$C$6,'Табель '!$A$8:$A$905,$D$6),"")</f>
        <v/>
      </c>
      <c r="D155" s="108" t="str">
        <f>IF(A155&lt;&gt;"",SUMIFS('Табель '!F$8:F$905,'Табель '!$B$8:$B$905,A155,'Табель '!$A$8:$A$905,$C$6,'Табель '!$A$8:$A$905,$D$6),"")</f>
        <v/>
      </c>
      <c r="E155" s="108" t="str">
        <f>IF(A155&lt;&gt;"",SUMIFS('Табель '!G$8:G$905,'Табель '!$B$8:$B$905,A155,'Табель '!$A$8:$A$905,$C$6,'Табель '!$A$8:$A$905,$D$6),"")</f>
        <v/>
      </c>
      <c r="F155" s="108" t="str">
        <f>IF(A155&lt;&gt;"",SUMIFS('Табель '!H$8:H$905,'Табель '!$B$8:$B$905,A155,'Табель '!$A$8:$A$905,$C$6,'Табель '!$A$8:$A$905,$D$6),"")</f>
        <v/>
      </c>
      <c r="G155" s="108" t="str">
        <f>IF(A155&lt;&gt;"",SUMIFS('Табель '!I$8:I$905,'Табель '!$B$8:$B$905,A155,'Табель '!$A$8:$A$905,$C$6,'Табель '!$A$8:$A$905,$D$6),"")</f>
        <v/>
      </c>
      <c r="H155" s="108" t="str">
        <f>IF(A155&lt;&gt;"",SUMIFS('Табель '!J$8:J$905,'Табель '!$B$8:$B$905,A155,'Табель '!$A$8:$A$905,$C$6,'Табель '!$A$8:$A$905,$D$6),"")</f>
        <v/>
      </c>
      <c r="I155" s="108" t="str">
        <f>IF(A155&lt;&gt;"",SUMIFS('Табель '!K$8:K$905,'Табель '!$B$8:$B$905,A155,'Табель '!$A$8:$A$905,$C$6,'Табель '!$A$8:$A$905,$D$6),"")</f>
        <v/>
      </c>
      <c r="J155" s="109" t="str">
        <f>IF(A155&lt;&gt;"",SUMIFS('Табель '!L$8:L$905,'Табель '!$B$8:$B$905,A155,'Табель '!$A$8:$A$905,$C$6,'Табель '!$A$8:$A$905,$D$6),"")</f>
        <v/>
      </c>
      <c r="K155" s="109" t="str">
        <f>IF(A155&lt;&gt;"",SUMIFS('Табель '!M$8:M$905,'Табель '!$B$8:$B$905,A155,'Табель '!$A$8:$A$905,$C$6,'Табель '!$A$8:$A$905,$D$6),"")</f>
        <v/>
      </c>
      <c r="L155" s="111" t="str">
        <f>IF(A155&lt;&gt;"",ROUND(IF(ISBLANK(A155)= FALSE,SUMIFS(УчетОтгулов!$G$4:$G$9051,УчетОтгулов!$A$4:$A$9051,A155,УчетОтгулов!$F$4:$F$9051,$L$9),""),6),"")</f>
        <v/>
      </c>
      <c r="M155" s="111" t="str">
        <f>IF(A155&lt;&gt;"",ROUND(IF(A155&lt;&gt;"",SUMIFS(УчетОтгулов!$G$4:$G$9051,УчетОтгулов!$A$4:$A$9051,A155,УчетОтгулов!$F$4:$F$9051,"*Д*"),""),6),"")</f>
        <v/>
      </c>
      <c r="N155" s="108" t="str">
        <f t="shared" si="12"/>
        <v/>
      </c>
      <c r="O155" s="111" t="str">
        <f t="shared" si="13"/>
        <v/>
      </c>
      <c r="P155">
        <f>SUM(Таблица2[[#This Row],[Явка, дней]:[ОТО, дней]])</f>
        <v>0</v>
      </c>
    </row>
    <row r="156" spans="1:16" x14ac:dyDescent="0.3">
      <c r="A156" s="107" t="str">
        <f>IF(TEMP!A147="","",TEMP!A147)</f>
        <v/>
      </c>
      <c r="B156" s="108" t="str">
        <f>IF(A156&lt;&gt;"",SUMIFS('Табель '!$D$8:$D$905,'Табель '!$B$8:$B$905,A156,'Табель '!$A$8:$A$905,$C$6,'Табель '!$A$8:$A$905,$D$6),"")</f>
        <v/>
      </c>
      <c r="C156" s="109" t="str">
        <f>IF(A156&lt;&gt;"",SUMIFS('Табель '!E$8:E$905,'Табель '!$B$8:$B$905,A156,'Табель '!$A$8:$A$905,$C$6,'Табель '!$A$8:$A$905,$D$6),"")</f>
        <v/>
      </c>
      <c r="D156" s="108" t="str">
        <f>IF(A156&lt;&gt;"",SUMIFS('Табель '!F$8:F$905,'Табель '!$B$8:$B$905,A156,'Табель '!$A$8:$A$905,$C$6,'Табель '!$A$8:$A$905,$D$6),"")</f>
        <v/>
      </c>
      <c r="E156" s="108" t="str">
        <f>IF(A156&lt;&gt;"",SUMIFS('Табель '!G$8:G$905,'Табель '!$B$8:$B$905,A156,'Табель '!$A$8:$A$905,$C$6,'Табель '!$A$8:$A$905,$D$6),"")</f>
        <v/>
      </c>
      <c r="F156" s="108" t="str">
        <f>IF(A156&lt;&gt;"",SUMIFS('Табель '!H$8:H$905,'Табель '!$B$8:$B$905,A156,'Табель '!$A$8:$A$905,$C$6,'Табель '!$A$8:$A$905,$D$6),"")</f>
        <v/>
      </c>
      <c r="G156" s="108" t="str">
        <f>IF(A156&lt;&gt;"",SUMIFS('Табель '!I$8:I$905,'Табель '!$B$8:$B$905,A156,'Табель '!$A$8:$A$905,$C$6,'Табель '!$A$8:$A$905,$D$6),"")</f>
        <v/>
      </c>
      <c r="H156" s="108" t="str">
        <f>IF(A156&lt;&gt;"",SUMIFS('Табель '!J$8:J$905,'Табель '!$B$8:$B$905,A156,'Табель '!$A$8:$A$905,$C$6,'Табель '!$A$8:$A$905,$D$6),"")</f>
        <v/>
      </c>
      <c r="I156" s="108" t="str">
        <f>IF(A156&lt;&gt;"",SUMIFS('Табель '!K$8:K$905,'Табель '!$B$8:$B$905,A156,'Табель '!$A$8:$A$905,$C$6,'Табель '!$A$8:$A$905,$D$6),"")</f>
        <v/>
      </c>
      <c r="J156" s="109" t="str">
        <f>IF(A156&lt;&gt;"",SUMIFS('Табель '!L$8:L$905,'Табель '!$B$8:$B$905,A156,'Табель '!$A$8:$A$905,$C$6,'Табель '!$A$8:$A$905,$D$6),"")</f>
        <v/>
      </c>
      <c r="K156" s="109" t="str">
        <f>IF(A156&lt;&gt;"",SUMIFS('Табель '!M$8:M$905,'Табель '!$B$8:$B$905,A156,'Табель '!$A$8:$A$905,$C$6,'Табель '!$A$8:$A$905,$D$6),"")</f>
        <v/>
      </c>
      <c r="L156" s="111" t="str">
        <f>IF(A156&lt;&gt;"",ROUND(IF(ISBLANK(A156)= FALSE,SUMIFS(УчетОтгулов!$G$4:$G$9051,УчетОтгулов!$A$4:$A$9051,A156,УчетОтгулов!$F$4:$F$9051,$L$9),""),6),"")</f>
        <v/>
      </c>
      <c r="M156" s="111" t="str">
        <f>IF(A156&lt;&gt;"",ROUND(IF(A156&lt;&gt;"",SUMIFS(УчетОтгулов!$G$4:$G$9051,УчетОтгулов!$A$4:$A$9051,A156,УчетОтгулов!$F$4:$F$9051,"*Д*"),""),6),"")</f>
        <v/>
      </c>
      <c r="N156" s="108" t="str">
        <f t="shared" si="12"/>
        <v/>
      </c>
      <c r="O156" s="111" t="str">
        <f t="shared" si="13"/>
        <v/>
      </c>
      <c r="P156">
        <f>SUM(Таблица2[[#This Row],[Явка, дней]:[ОТО, дней]])</f>
        <v>0</v>
      </c>
    </row>
    <row r="157" spans="1:16" x14ac:dyDescent="0.3">
      <c r="A157" s="107" t="str">
        <f>IF(TEMP!A148="","",TEMP!A148)</f>
        <v/>
      </c>
      <c r="B157" s="108" t="str">
        <f>IF(A157&lt;&gt;"",SUMIFS('Табель '!$D$8:$D$905,'Табель '!$B$8:$B$905,A157,'Табель '!$A$8:$A$905,$C$6,'Табель '!$A$8:$A$905,$D$6),"")</f>
        <v/>
      </c>
      <c r="C157" s="109" t="str">
        <f>IF(A157&lt;&gt;"",SUMIFS('Табель '!E$8:E$905,'Табель '!$B$8:$B$905,A157,'Табель '!$A$8:$A$905,$C$6,'Табель '!$A$8:$A$905,$D$6),"")</f>
        <v/>
      </c>
      <c r="D157" s="108" t="str">
        <f>IF(A157&lt;&gt;"",SUMIFS('Табель '!F$8:F$905,'Табель '!$B$8:$B$905,A157,'Табель '!$A$8:$A$905,$C$6,'Табель '!$A$8:$A$905,$D$6),"")</f>
        <v/>
      </c>
      <c r="E157" s="108" t="str">
        <f>IF(A157&lt;&gt;"",SUMIFS('Табель '!G$8:G$905,'Табель '!$B$8:$B$905,A157,'Табель '!$A$8:$A$905,$C$6,'Табель '!$A$8:$A$905,$D$6),"")</f>
        <v/>
      </c>
      <c r="F157" s="108" t="str">
        <f>IF(A157&lt;&gt;"",SUMIFS('Табель '!H$8:H$905,'Табель '!$B$8:$B$905,A157,'Табель '!$A$8:$A$905,$C$6,'Табель '!$A$8:$A$905,$D$6),"")</f>
        <v/>
      </c>
      <c r="G157" s="108" t="str">
        <f>IF(A157&lt;&gt;"",SUMIFS('Табель '!I$8:I$905,'Табель '!$B$8:$B$905,A157,'Табель '!$A$8:$A$905,$C$6,'Табель '!$A$8:$A$905,$D$6),"")</f>
        <v/>
      </c>
      <c r="H157" s="108" t="str">
        <f>IF(A157&lt;&gt;"",SUMIFS('Табель '!J$8:J$905,'Табель '!$B$8:$B$905,A157,'Табель '!$A$8:$A$905,$C$6,'Табель '!$A$8:$A$905,$D$6),"")</f>
        <v/>
      </c>
      <c r="I157" s="108" t="str">
        <f>IF(A157&lt;&gt;"",SUMIFS('Табель '!K$8:K$905,'Табель '!$B$8:$B$905,A157,'Табель '!$A$8:$A$905,$C$6,'Табель '!$A$8:$A$905,$D$6),"")</f>
        <v/>
      </c>
      <c r="J157" s="109" t="str">
        <f>IF(A157&lt;&gt;"",SUMIFS('Табель '!L$8:L$905,'Табель '!$B$8:$B$905,A157,'Табель '!$A$8:$A$905,$C$6,'Табель '!$A$8:$A$905,$D$6),"")</f>
        <v/>
      </c>
      <c r="K157" s="109" t="str">
        <f>IF(A157&lt;&gt;"",SUMIFS('Табель '!M$8:M$905,'Табель '!$B$8:$B$905,A157,'Табель '!$A$8:$A$905,$C$6,'Табель '!$A$8:$A$905,$D$6),"")</f>
        <v/>
      </c>
      <c r="L157" s="111" t="str">
        <f>IF(A157&lt;&gt;"",ROUND(IF(ISBLANK(A157)= FALSE,SUMIFS(УчетОтгулов!$G$4:$G$9051,УчетОтгулов!$A$4:$A$9051,A157,УчетОтгулов!$F$4:$F$9051,$L$9),""),6),"")</f>
        <v/>
      </c>
      <c r="M157" s="111" t="str">
        <f>IF(A157&lt;&gt;"",ROUND(IF(A157&lt;&gt;"",SUMIFS(УчетОтгулов!$G$4:$G$9051,УчетОтгулов!$A$4:$A$9051,A157,УчетОтгулов!$F$4:$F$9051,"*Д*"),""),6),"")</f>
        <v/>
      </c>
      <c r="N157" s="108" t="str">
        <f t="shared" si="12"/>
        <v/>
      </c>
      <c r="O157" s="111" t="str">
        <f t="shared" si="13"/>
        <v/>
      </c>
      <c r="P157">
        <f>SUM(Таблица2[[#This Row],[Явка, дней]:[ОТО, дней]])</f>
        <v>0</v>
      </c>
    </row>
    <row r="158" spans="1:16" x14ac:dyDescent="0.3">
      <c r="A158" s="107" t="str">
        <f>IF(TEMP!A149="","",TEMP!A149)</f>
        <v/>
      </c>
      <c r="B158" s="108" t="str">
        <f>IF(A158&lt;&gt;"",SUMIFS('Табель '!$D$8:$D$905,'Табель '!$B$8:$B$905,A158,'Табель '!$A$8:$A$905,$C$6,'Табель '!$A$8:$A$905,$D$6),"")</f>
        <v/>
      </c>
      <c r="C158" s="109" t="str">
        <f>IF(A158&lt;&gt;"",SUMIFS('Табель '!E$8:E$905,'Табель '!$B$8:$B$905,A158,'Табель '!$A$8:$A$905,$C$6,'Табель '!$A$8:$A$905,$D$6),"")</f>
        <v/>
      </c>
      <c r="D158" s="108" t="str">
        <f>IF(A158&lt;&gt;"",SUMIFS('Табель '!F$8:F$905,'Табель '!$B$8:$B$905,A158,'Табель '!$A$8:$A$905,$C$6,'Табель '!$A$8:$A$905,$D$6),"")</f>
        <v/>
      </c>
      <c r="E158" s="108" t="str">
        <f>IF(A158&lt;&gt;"",SUMIFS('Табель '!G$8:G$905,'Табель '!$B$8:$B$905,A158,'Табель '!$A$8:$A$905,$C$6,'Табель '!$A$8:$A$905,$D$6),"")</f>
        <v/>
      </c>
      <c r="F158" s="108" t="str">
        <f>IF(A158&lt;&gt;"",SUMIFS('Табель '!H$8:H$905,'Табель '!$B$8:$B$905,A158,'Табель '!$A$8:$A$905,$C$6,'Табель '!$A$8:$A$905,$D$6),"")</f>
        <v/>
      </c>
      <c r="G158" s="108" t="str">
        <f>IF(A158&lt;&gt;"",SUMIFS('Табель '!I$8:I$905,'Табель '!$B$8:$B$905,A158,'Табель '!$A$8:$A$905,$C$6,'Табель '!$A$8:$A$905,$D$6),"")</f>
        <v/>
      </c>
      <c r="H158" s="108" t="str">
        <f>IF(A158&lt;&gt;"",SUMIFS('Табель '!J$8:J$905,'Табель '!$B$8:$B$905,A158,'Табель '!$A$8:$A$905,$C$6,'Табель '!$A$8:$A$905,$D$6),"")</f>
        <v/>
      </c>
      <c r="I158" s="108" t="str">
        <f>IF(A158&lt;&gt;"",SUMIFS('Табель '!K$8:K$905,'Табель '!$B$8:$B$905,A158,'Табель '!$A$8:$A$905,$C$6,'Табель '!$A$8:$A$905,$D$6),"")</f>
        <v/>
      </c>
      <c r="J158" s="109" t="str">
        <f>IF(A158&lt;&gt;"",SUMIFS('Табель '!L$8:L$905,'Табель '!$B$8:$B$905,A158,'Табель '!$A$8:$A$905,$C$6,'Табель '!$A$8:$A$905,$D$6),"")</f>
        <v/>
      </c>
      <c r="K158" s="109" t="str">
        <f>IF(A158&lt;&gt;"",SUMIFS('Табель '!M$8:M$905,'Табель '!$B$8:$B$905,A158,'Табель '!$A$8:$A$905,$C$6,'Табель '!$A$8:$A$905,$D$6),"")</f>
        <v/>
      </c>
      <c r="L158" s="111" t="str">
        <f>IF(A158&lt;&gt;"",ROUND(IF(ISBLANK(A158)= FALSE,SUMIFS(УчетОтгулов!$G$4:$G$9051,УчетОтгулов!$A$4:$A$9051,A158,УчетОтгулов!$F$4:$F$9051,$L$9),""),6),"")</f>
        <v/>
      </c>
      <c r="M158" s="111" t="str">
        <f>IF(A158&lt;&gt;"",ROUND(IF(A158&lt;&gt;"",SUMIFS(УчетОтгулов!$G$4:$G$9051,УчетОтгулов!$A$4:$A$9051,A158,УчетОтгулов!$F$4:$F$9051,"*Д*"),""),6),"")</f>
        <v/>
      </c>
      <c r="N158" s="108" t="str">
        <f t="shared" si="12"/>
        <v/>
      </c>
      <c r="O158" s="111" t="str">
        <f t="shared" si="13"/>
        <v/>
      </c>
      <c r="P158">
        <f>SUM(Таблица2[[#This Row],[Явка, дней]:[ОТО, дней]])</f>
        <v>0</v>
      </c>
    </row>
    <row r="159" spans="1:16" x14ac:dyDescent="0.3">
      <c r="A159" s="107" t="str">
        <f>IF(TEMP!A150="","",TEMP!A150)</f>
        <v/>
      </c>
      <c r="B159" s="108" t="str">
        <f>IF(A159&lt;&gt;"",SUMIFS('Табель '!$D$8:$D$905,'Табель '!$B$8:$B$905,A159,'Табель '!$A$8:$A$905,$C$6,'Табель '!$A$8:$A$905,$D$6),"")</f>
        <v/>
      </c>
      <c r="C159" s="109" t="str">
        <f>IF(A159&lt;&gt;"",SUMIFS('Табель '!E$8:E$905,'Табель '!$B$8:$B$905,A159,'Табель '!$A$8:$A$905,$C$6,'Табель '!$A$8:$A$905,$D$6),"")</f>
        <v/>
      </c>
      <c r="D159" s="108" t="str">
        <f>IF(A159&lt;&gt;"",SUMIFS('Табель '!F$8:F$905,'Табель '!$B$8:$B$905,A159,'Табель '!$A$8:$A$905,$C$6,'Табель '!$A$8:$A$905,$D$6),"")</f>
        <v/>
      </c>
      <c r="E159" s="108" t="str">
        <f>IF(A159&lt;&gt;"",SUMIFS('Табель '!G$8:G$905,'Табель '!$B$8:$B$905,A159,'Табель '!$A$8:$A$905,$C$6,'Табель '!$A$8:$A$905,$D$6),"")</f>
        <v/>
      </c>
      <c r="F159" s="108" t="str">
        <f>IF(A159&lt;&gt;"",SUMIFS('Табель '!H$8:H$905,'Табель '!$B$8:$B$905,A159,'Табель '!$A$8:$A$905,$C$6,'Табель '!$A$8:$A$905,$D$6),"")</f>
        <v/>
      </c>
      <c r="G159" s="108" t="str">
        <f>IF(A159&lt;&gt;"",SUMIFS('Табель '!I$8:I$905,'Табель '!$B$8:$B$905,A159,'Табель '!$A$8:$A$905,$C$6,'Табель '!$A$8:$A$905,$D$6),"")</f>
        <v/>
      </c>
      <c r="H159" s="108" t="str">
        <f>IF(A159&lt;&gt;"",SUMIFS('Табель '!J$8:J$905,'Табель '!$B$8:$B$905,A159,'Табель '!$A$8:$A$905,$C$6,'Табель '!$A$8:$A$905,$D$6),"")</f>
        <v/>
      </c>
      <c r="I159" s="108" t="str">
        <f>IF(A159&lt;&gt;"",SUMIFS('Табель '!K$8:K$905,'Табель '!$B$8:$B$905,A159,'Табель '!$A$8:$A$905,$C$6,'Табель '!$A$8:$A$905,$D$6),"")</f>
        <v/>
      </c>
      <c r="J159" s="109" t="str">
        <f>IF(A159&lt;&gt;"",SUMIFS('Табель '!L$8:L$905,'Табель '!$B$8:$B$905,A159,'Табель '!$A$8:$A$905,$C$6,'Табель '!$A$8:$A$905,$D$6),"")</f>
        <v/>
      </c>
      <c r="K159" s="109" t="str">
        <f>IF(A159&lt;&gt;"",SUMIFS('Табель '!M$8:M$905,'Табель '!$B$8:$B$905,A159,'Табель '!$A$8:$A$905,$C$6,'Табель '!$A$8:$A$905,$D$6),"")</f>
        <v/>
      </c>
      <c r="L159" s="111" t="str">
        <f>IF(A159&lt;&gt;"",ROUND(IF(ISBLANK(A159)= FALSE,SUMIFS(УчетОтгулов!$G$4:$G$9051,УчетОтгулов!$A$4:$A$9051,A159,УчетОтгулов!$F$4:$F$9051,$L$9),""),6),"")</f>
        <v/>
      </c>
      <c r="M159" s="111" t="str">
        <f>IF(A159&lt;&gt;"",ROUND(IF(A159&lt;&gt;"",SUMIFS(УчетОтгулов!$G$4:$G$9051,УчетОтгулов!$A$4:$A$9051,A159,УчетОтгулов!$F$4:$F$9051,"*Д*"),""),6),"")</f>
        <v/>
      </c>
      <c r="N159" s="108" t="str">
        <f t="shared" si="12"/>
        <v/>
      </c>
      <c r="O159" s="111" t="str">
        <f t="shared" si="13"/>
        <v/>
      </c>
      <c r="P159">
        <f>SUM(Таблица2[[#This Row],[Явка, дней]:[ОТО, дней]])</f>
        <v>0</v>
      </c>
    </row>
    <row r="160" spans="1:16" x14ac:dyDescent="0.3">
      <c r="A160" s="107" t="str">
        <f>IF(TEMP!A151="","",TEMP!A151)</f>
        <v/>
      </c>
      <c r="B160" s="108" t="str">
        <f>IF(A160&lt;&gt;"",SUMIFS('Табель '!$D$8:$D$905,'Табель '!$B$8:$B$905,A160,'Табель '!$A$8:$A$905,$C$6,'Табель '!$A$8:$A$905,$D$6),"")</f>
        <v/>
      </c>
      <c r="C160" s="109" t="str">
        <f>IF(A160&lt;&gt;"",SUMIFS('Табель '!E$8:E$905,'Табель '!$B$8:$B$905,A160,'Табель '!$A$8:$A$905,$C$6,'Табель '!$A$8:$A$905,$D$6),"")</f>
        <v/>
      </c>
      <c r="D160" s="108" t="str">
        <f>IF(A160&lt;&gt;"",SUMIFS('Табель '!F$8:F$905,'Табель '!$B$8:$B$905,A160,'Табель '!$A$8:$A$905,$C$6,'Табель '!$A$8:$A$905,$D$6),"")</f>
        <v/>
      </c>
      <c r="E160" s="108" t="str">
        <f>IF(A160&lt;&gt;"",SUMIFS('Табель '!G$8:G$905,'Табель '!$B$8:$B$905,A160,'Табель '!$A$8:$A$905,$C$6,'Табель '!$A$8:$A$905,$D$6),"")</f>
        <v/>
      </c>
      <c r="F160" s="108" t="str">
        <f>IF(A160&lt;&gt;"",SUMIFS('Табель '!H$8:H$905,'Табель '!$B$8:$B$905,A160,'Табель '!$A$8:$A$905,$C$6,'Табель '!$A$8:$A$905,$D$6),"")</f>
        <v/>
      </c>
      <c r="G160" s="108" t="str">
        <f>IF(A160&lt;&gt;"",SUMIFS('Табель '!I$8:I$905,'Табель '!$B$8:$B$905,A160,'Табель '!$A$8:$A$905,$C$6,'Табель '!$A$8:$A$905,$D$6),"")</f>
        <v/>
      </c>
      <c r="H160" s="108" t="str">
        <f>IF(A160&lt;&gt;"",SUMIFS('Табель '!J$8:J$905,'Табель '!$B$8:$B$905,A160,'Табель '!$A$8:$A$905,$C$6,'Табель '!$A$8:$A$905,$D$6),"")</f>
        <v/>
      </c>
      <c r="I160" s="108" t="str">
        <f>IF(A160&lt;&gt;"",SUMIFS('Табель '!K$8:K$905,'Табель '!$B$8:$B$905,A160,'Табель '!$A$8:$A$905,$C$6,'Табель '!$A$8:$A$905,$D$6),"")</f>
        <v/>
      </c>
      <c r="J160" s="109" t="str">
        <f>IF(A160&lt;&gt;"",SUMIFS('Табель '!L$8:L$905,'Табель '!$B$8:$B$905,A160,'Табель '!$A$8:$A$905,$C$6,'Табель '!$A$8:$A$905,$D$6),"")</f>
        <v/>
      </c>
      <c r="K160" s="109" t="str">
        <f>IF(A160&lt;&gt;"",SUMIFS('Табель '!M$8:M$905,'Табель '!$B$8:$B$905,A160,'Табель '!$A$8:$A$905,$C$6,'Табель '!$A$8:$A$905,$D$6),"")</f>
        <v/>
      </c>
      <c r="L160" s="111" t="str">
        <f>IF(A160&lt;&gt;"",ROUND(IF(ISBLANK(A160)= FALSE,SUMIFS(УчетОтгулов!$G$4:$G$9051,УчетОтгулов!$A$4:$A$9051,A160,УчетОтгулов!$F$4:$F$9051,$L$9),""),6),"")</f>
        <v/>
      </c>
      <c r="M160" s="111" t="str">
        <f>IF(A160&lt;&gt;"",ROUND(IF(A160&lt;&gt;"",SUMIFS(УчетОтгулов!$G$4:$G$9051,УчетОтгулов!$A$4:$A$9051,A160,УчетОтгулов!$F$4:$F$9051,"*Д*"),""),6),"")</f>
        <v/>
      </c>
      <c r="N160" s="108" t="str">
        <f t="shared" si="12"/>
        <v/>
      </c>
      <c r="O160" s="111" t="str">
        <f t="shared" si="13"/>
        <v/>
      </c>
      <c r="P160">
        <f>SUM(Таблица2[[#This Row],[Явка, дней]:[ОТО, дней]])</f>
        <v>0</v>
      </c>
    </row>
    <row r="161" spans="1:16" x14ac:dyDescent="0.3">
      <c r="A161" s="107" t="str">
        <f>IF(TEMP!A152="","",TEMP!A152)</f>
        <v/>
      </c>
      <c r="B161" s="108" t="str">
        <f>IF(A161&lt;&gt;"",SUMIFS('Табель '!$D$8:$D$905,'Табель '!$B$8:$B$905,A161,'Табель '!$A$8:$A$905,$C$6,'Табель '!$A$8:$A$905,$D$6),"")</f>
        <v/>
      </c>
      <c r="C161" s="109" t="str">
        <f>IF(A161&lt;&gt;"",SUMIFS('Табель '!E$8:E$905,'Табель '!$B$8:$B$905,A161,'Табель '!$A$8:$A$905,$C$6,'Табель '!$A$8:$A$905,$D$6),"")</f>
        <v/>
      </c>
      <c r="D161" s="108" t="str">
        <f>IF(A161&lt;&gt;"",SUMIFS('Табель '!F$8:F$905,'Табель '!$B$8:$B$905,A161,'Табель '!$A$8:$A$905,$C$6,'Табель '!$A$8:$A$905,$D$6),"")</f>
        <v/>
      </c>
      <c r="E161" s="108" t="str">
        <f>IF(A161&lt;&gt;"",SUMIFS('Табель '!G$8:G$905,'Табель '!$B$8:$B$905,A161,'Табель '!$A$8:$A$905,$C$6,'Табель '!$A$8:$A$905,$D$6),"")</f>
        <v/>
      </c>
      <c r="F161" s="108" t="str">
        <f>IF(A161&lt;&gt;"",SUMIFS('Табель '!H$8:H$905,'Табель '!$B$8:$B$905,A161,'Табель '!$A$8:$A$905,$C$6,'Табель '!$A$8:$A$905,$D$6),"")</f>
        <v/>
      </c>
      <c r="G161" s="108" t="str">
        <f>IF(A161&lt;&gt;"",SUMIFS('Табель '!I$8:I$905,'Табель '!$B$8:$B$905,A161,'Табель '!$A$8:$A$905,$C$6,'Табель '!$A$8:$A$905,$D$6),"")</f>
        <v/>
      </c>
      <c r="H161" s="108" t="str">
        <f>IF(A161&lt;&gt;"",SUMIFS('Табель '!J$8:J$905,'Табель '!$B$8:$B$905,A161,'Табель '!$A$8:$A$905,$C$6,'Табель '!$A$8:$A$905,$D$6),"")</f>
        <v/>
      </c>
      <c r="I161" s="108" t="str">
        <f>IF(A161&lt;&gt;"",SUMIFS('Табель '!K$8:K$905,'Табель '!$B$8:$B$905,A161,'Табель '!$A$8:$A$905,$C$6,'Табель '!$A$8:$A$905,$D$6),"")</f>
        <v/>
      </c>
      <c r="J161" s="109" t="str">
        <f>IF(A161&lt;&gt;"",SUMIFS('Табель '!L$8:L$905,'Табель '!$B$8:$B$905,A161,'Табель '!$A$8:$A$905,$C$6,'Табель '!$A$8:$A$905,$D$6),"")</f>
        <v/>
      </c>
      <c r="K161" s="109" t="str">
        <f>IF(A161&lt;&gt;"",SUMIFS('Табель '!M$8:M$905,'Табель '!$B$8:$B$905,A161,'Табель '!$A$8:$A$905,$C$6,'Табель '!$A$8:$A$905,$D$6),"")</f>
        <v/>
      </c>
      <c r="L161" s="111" t="str">
        <f>IF(A161&lt;&gt;"",ROUND(IF(ISBLANK(A161)= FALSE,SUMIFS(УчетОтгулов!$G$4:$G$9051,УчетОтгулов!$A$4:$A$9051,A161,УчетОтгулов!$F$4:$F$9051,$L$9),""),6),"")</f>
        <v/>
      </c>
      <c r="M161" s="111" t="str">
        <f>IF(A161&lt;&gt;"",ROUND(IF(A161&lt;&gt;"",SUMIFS(УчетОтгулов!$G$4:$G$9051,УчетОтгулов!$A$4:$A$9051,A161,УчетОтгулов!$F$4:$F$9051,"*Д*"),""),6),"")</f>
        <v/>
      </c>
      <c r="N161" s="108" t="str">
        <f t="shared" si="12"/>
        <v/>
      </c>
      <c r="O161" s="111" t="str">
        <f t="shared" si="13"/>
        <v/>
      </c>
      <c r="P161">
        <f>SUM(Таблица2[[#This Row],[Явка, дней]:[ОТО, дней]])</f>
        <v>0</v>
      </c>
    </row>
    <row r="162" spans="1:16" x14ac:dyDescent="0.3">
      <c r="A162" s="107" t="str">
        <f>IF(TEMP!A153="","",TEMP!A153)</f>
        <v/>
      </c>
      <c r="B162" s="108" t="str">
        <f>IF(A162&lt;&gt;"",SUMIFS('Табель '!$D$8:$D$905,'Табель '!$B$8:$B$905,A162,'Табель '!$A$8:$A$905,$C$6,'Табель '!$A$8:$A$905,$D$6),"")</f>
        <v/>
      </c>
      <c r="C162" s="109" t="str">
        <f>IF(A162&lt;&gt;"",SUMIFS('Табель '!E$8:E$905,'Табель '!$B$8:$B$905,A162,'Табель '!$A$8:$A$905,$C$6,'Табель '!$A$8:$A$905,$D$6),"")</f>
        <v/>
      </c>
      <c r="D162" s="108" t="str">
        <f>IF(A162&lt;&gt;"",SUMIFS('Табель '!F$8:F$905,'Табель '!$B$8:$B$905,A162,'Табель '!$A$8:$A$905,$C$6,'Табель '!$A$8:$A$905,$D$6),"")</f>
        <v/>
      </c>
      <c r="E162" s="108" t="str">
        <f>IF(A162&lt;&gt;"",SUMIFS('Табель '!G$8:G$905,'Табель '!$B$8:$B$905,A162,'Табель '!$A$8:$A$905,$C$6,'Табель '!$A$8:$A$905,$D$6),"")</f>
        <v/>
      </c>
      <c r="F162" s="108" t="str">
        <f>IF(A162&lt;&gt;"",SUMIFS('Табель '!H$8:H$905,'Табель '!$B$8:$B$905,A162,'Табель '!$A$8:$A$905,$C$6,'Табель '!$A$8:$A$905,$D$6),"")</f>
        <v/>
      </c>
      <c r="G162" s="108" t="str">
        <f>IF(A162&lt;&gt;"",SUMIFS('Табель '!I$8:I$905,'Табель '!$B$8:$B$905,A162,'Табель '!$A$8:$A$905,$C$6,'Табель '!$A$8:$A$905,$D$6),"")</f>
        <v/>
      </c>
      <c r="H162" s="108" t="str">
        <f>IF(A162&lt;&gt;"",SUMIFS('Табель '!J$8:J$905,'Табель '!$B$8:$B$905,A162,'Табель '!$A$8:$A$905,$C$6,'Табель '!$A$8:$A$905,$D$6),"")</f>
        <v/>
      </c>
      <c r="I162" s="108" t="str">
        <f>IF(A162&lt;&gt;"",SUMIFS('Табель '!K$8:K$905,'Табель '!$B$8:$B$905,A162,'Табель '!$A$8:$A$905,$C$6,'Табель '!$A$8:$A$905,$D$6),"")</f>
        <v/>
      </c>
      <c r="J162" s="109" t="str">
        <f>IF(A162&lt;&gt;"",SUMIFS('Табель '!L$8:L$905,'Табель '!$B$8:$B$905,A162,'Табель '!$A$8:$A$905,$C$6,'Табель '!$A$8:$A$905,$D$6),"")</f>
        <v/>
      </c>
      <c r="K162" s="109" t="str">
        <f>IF(A162&lt;&gt;"",SUMIFS('Табель '!M$8:M$905,'Табель '!$B$8:$B$905,A162,'Табель '!$A$8:$A$905,$C$6,'Табель '!$A$8:$A$905,$D$6),"")</f>
        <v/>
      </c>
      <c r="L162" s="111" t="str">
        <f>IF(A162&lt;&gt;"",ROUND(IF(ISBLANK(A162)= FALSE,SUMIFS(УчетОтгулов!$G$4:$G$9051,УчетОтгулов!$A$4:$A$9051,A162,УчетОтгулов!$F$4:$F$9051,$L$9),""),6),"")</f>
        <v/>
      </c>
      <c r="M162" s="111" t="str">
        <f>IF(A162&lt;&gt;"",ROUND(IF(A162&lt;&gt;"",SUMIFS(УчетОтгулов!$G$4:$G$9051,УчетОтгулов!$A$4:$A$9051,A162,УчетОтгулов!$F$4:$F$9051,"*Д*"),""),6),"")</f>
        <v/>
      </c>
      <c r="N162" s="108" t="str">
        <f t="shared" si="12"/>
        <v/>
      </c>
      <c r="O162" s="111" t="str">
        <f t="shared" si="13"/>
        <v/>
      </c>
      <c r="P162">
        <f>SUM(Таблица2[[#This Row],[Явка, дней]:[ОТО, дней]])</f>
        <v>0</v>
      </c>
    </row>
    <row r="163" spans="1:16" x14ac:dyDescent="0.3">
      <c r="A163" s="107" t="str">
        <f>IF(TEMP!A154="","",TEMP!A154)</f>
        <v/>
      </c>
      <c r="B163" s="108" t="str">
        <f>IF(A163&lt;&gt;"",SUMIFS('Табель '!$D$8:$D$905,'Табель '!$B$8:$B$905,A163,'Табель '!$A$8:$A$905,$C$6,'Табель '!$A$8:$A$905,$D$6),"")</f>
        <v/>
      </c>
      <c r="C163" s="109" t="str">
        <f>IF(A163&lt;&gt;"",SUMIFS('Табель '!E$8:E$905,'Табель '!$B$8:$B$905,A163,'Табель '!$A$8:$A$905,$C$6,'Табель '!$A$8:$A$905,$D$6),"")</f>
        <v/>
      </c>
      <c r="D163" s="108" t="str">
        <f>IF(A163&lt;&gt;"",SUMIFS('Табель '!F$8:F$905,'Табель '!$B$8:$B$905,A163,'Табель '!$A$8:$A$905,$C$6,'Табель '!$A$8:$A$905,$D$6),"")</f>
        <v/>
      </c>
      <c r="E163" s="108" t="str">
        <f>IF(A163&lt;&gt;"",SUMIFS('Табель '!G$8:G$905,'Табель '!$B$8:$B$905,A163,'Табель '!$A$8:$A$905,$C$6,'Табель '!$A$8:$A$905,$D$6),"")</f>
        <v/>
      </c>
      <c r="F163" s="108" t="str">
        <f>IF(A163&lt;&gt;"",SUMIFS('Табель '!H$8:H$905,'Табель '!$B$8:$B$905,A163,'Табель '!$A$8:$A$905,$C$6,'Табель '!$A$8:$A$905,$D$6),"")</f>
        <v/>
      </c>
      <c r="G163" s="108" t="str">
        <f>IF(A163&lt;&gt;"",SUMIFS('Табель '!I$8:I$905,'Табель '!$B$8:$B$905,A163,'Табель '!$A$8:$A$905,$C$6,'Табель '!$A$8:$A$905,$D$6),"")</f>
        <v/>
      </c>
      <c r="H163" s="108" t="str">
        <f>IF(A163&lt;&gt;"",SUMIFS('Табель '!J$8:J$905,'Табель '!$B$8:$B$905,A163,'Табель '!$A$8:$A$905,$C$6,'Табель '!$A$8:$A$905,$D$6),"")</f>
        <v/>
      </c>
      <c r="I163" s="108" t="str">
        <f>IF(A163&lt;&gt;"",SUMIFS('Табель '!K$8:K$905,'Табель '!$B$8:$B$905,A163,'Табель '!$A$8:$A$905,$C$6,'Табель '!$A$8:$A$905,$D$6),"")</f>
        <v/>
      </c>
      <c r="J163" s="109" t="str">
        <f>IF(A163&lt;&gt;"",SUMIFS('Табель '!L$8:L$905,'Табель '!$B$8:$B$905,A163,'Табель '!$A$8:$A$905,$C$6,'Табель '!$A$8:$A$905,$D$6),"")</f>
        <v/>
      </c>
      <c r="K163" s="109" t="str">
        <f>IF(A163&lt;&gt;"",SUMIFS('Табель '!M$8:M$905,'Табель '!$B$8:$B$905,A163,'Табель '!$A$8:$A$905,$C$6,'Табель '!$A$8:$A$905,$D$6),"")</f>
        <v/>
      </c>
      <c r="L163" s="111" t="str">
        <f>IF(A163&lt;&gt;"",ROUND(IF(ISBLANK(A163)= FALSE,SUMIFS(УчетОтгулов!$G$4:$G$9051,УчетОтгулов!$A$4:$A$9051,A163,УчетОтгулов!$F$4:$F$9051,$L$9),""),6),"")</f>
        <v/>
      </c>
      <c r="M163" s="111" t="str">
        <f>IF(A163&lt;&gt;"",ROUND(IF(A163&lt;&gt;"",SUMIFS(УчетОтгулов!$G$4:$G$9051,УчетОтгулов!$A$4:$A$9051,A163,УчетОтгулов!$F$4:$F$9051,"*Д*"),""),6),"")</f>
        <v/>
      </c>
      <c r="N163" s="108" t="str">
        <f t="shared" si="12"/>
        <v/>
      </c>
      <c r="O163" s="111" t="str">
        <f t="shared" si="13"/>
        <v/>
      </c>
      <c r="P163">
        <f>SUM(Таблица2[[#This Row],[Явка, дней]:[ОТО, дней]])</f>
        <v>0</v>
      </c>
    </row>
    <row r="164" spans="1:16" x14ac:dyDescent="0.3">
      <c r="A164" s="107" t="str">
        <f>IF(TEMP!A155="","",TEMP!A155)</f>
        <v/>
      </c>
      <c r="B164" s="108" t="str">
        <f>IF(A164&lt;&gt;"",SUMIFS('Табель '!$D$8:$D$905,'Табель '!$B$8:$B$905,A164,'Табель '!$A$8:$A$905,$C$6,'Табель '!$A$8:$A$905,$D$6),"")</f>
        <v/>
      </c>
      <c r="C164" s="109" t="str">
        <f>IF(A164&lt;&gt;"",SUMIFS('Табель '!E$8:E$905,'Табель '!$B$8:$B$905,A164,'Табель '!$A$8:$A$905,$C$6,'Табель '!$A$8:$A$905,$D$6),"")</f>
        <v/>
      </c>
      <c r="D164" s="108" t="str">
        <f>IF(A164&lt;&gt;"",SUMIFS('Табель '!F$8:F$905,'Табель '!$B$8:$B$905,A164,'Табель '!$A$8:$A$905,$C$6,'Табель '!$A$8:$A$905,$D$6),"")</f>
        <v/>
      </c>
      <c r="E164" s="108" t="str">
        <f>IF(A164&lt;&gt;"",SUMIFS('Табель '!G$8:G$905,'Табель '!$B$8:$B$905,A164,'Табель '!$A$8:$A$905,$C$6,'Табель '!$A$8:$A$905,$D$6),"")</f>
        <v/>
      </c>
      <c r="F164" s="108" t="str">
        <f>IF(A164&lt;&gt;"",SUMIFS('Табель '!H$8:H$905,'Табель '!$B$8:$B$905,A164,'Табель '!$A$8:$A$905,$C$6,'Табель '!$A$8:$A$905,$D$6),"")</f>
        <v/>
      </c>
      <c r="G164" s="108" t="str">
        <f>IF(A164&lt;&gt;"",SUMIFS('Табель '!I$8:I$905,'Табель '!$B$8:$B$905,A164,'Табель '!$A$8:$A$905,$C$6,'Табель '!$A$8:$A$905,$D$6),"")</f>
        <v/>
      </c>
      <c r="H164" s="108" t="str">
        <f>IF(A164&lt;&gt;"",SUMIFS('Табель '!J$8:J$905,'Табель '!$B$8:$B$905,A164,'Табель '!$A$8:$A$905,$C$6,'Табель '!$A$8:$A$905,$D$6),"")</f>
        <v/>
      </c>
      <c r="I164" s="108" t="str">
        <f>IF(A164&lt;&gt;"",SUMIFS('Табель '!K$8:K$905,'Табель '!$B$8:$B$905,A164,'Табель '!$A$8:$A$905,$C$6,'Табель '!$A$8:$A$905,$D$6),"")</f>
        <v/>
      </c>
      <c r="J164" s="109" t="str">
        <f>IF(A164&lt;&gt;"",SUMIFS('Табель '!L$8:L$905,'Табель '!$B$8:$B$905,A164,'Табель '!$A$8:$A$905,$C$6,'Табель '!$A$8:$A$905,$D$6),"")</f>
        <v/>
      </c>
      <c r="K164" s="109" t="str">
        <f>IF(A164&lt;&gt;"",SUMIFS('Табель '!M$8:M$905,'Табель '!$B$8:$B$905,A164,'Табель '!$A$8:$A$905,$C$6,'Табель '!$A$8:$A$905,$D$6),"")</f>
        <v/>
      </c>
      <c r="L164" s="111" t="str">
        <f>IF(A164&lt;&gt;"",ROUND(IF(ISBLANK(A164)= FALSE,SUMIFS(УчетОтгулов!$G$4:$G$9051,УчетОтгулов!$A$4:$A$9051,A164,УчетОтгулов!$F$4:$F$9051,$L$9),""),6),"")</f>
        <v/>
      </c>
      <c r="M164" s="111" t="str">
        <f>IF(A164&lt;&gt;"",ROUND(IF(A164&lt;&gt;"",SUMIFS(УчетОтгулов!$G$4:$G$9051,УчетОтгулов!$A$4:$A$9051,A164,УчетОтгулов!$F$4:$F$9051,"*Д*"),""),6),"")</f>
        <v/>
      </c>
      <c r="N164" s="108" t="str">
        <f t="shared" si="12"/>
        <v/>
      </c>
      <c r="O164" s="111" t="str">
        <f t="shared" si="13"/>
        <v/>
      </c>
      <c r="P164">
        <f>SUM(Таблица2[[#This Row],[Явка, дней]:[ОТО, дней]])</f>
        <v>0</v>
      </c>
    </row>
    <row r="165" spans="1:16" x14ac:dyDescent="0.3">
      <c r="A165" s="107" t="str">
        <f>IF(TEMP!A156="","",TEMP!A156)</f>
        <v/>
      </c>
      <c r="B165" s="108" t="str">
        <f>IF(A165&lt;&gt;"",SUMIFS('Табель '!$D$8:$D$905,'Табель '!$B$8:$B$905,A165,'Табель '!$A$8:$A$905,$C$6,'Табель '!$A$8:$A$905,$D$6),"")</f>
        <v/>
      </c>
      <c r="C165" s="109" t="str">
        <f>IF(A165&lt;&gt;"",SUMIFS('Табель '!E$8:E$905,'Табель '!$B$8:$B$905,A165,'Табель '!$A$8:$A$905,$C$6,'Табель '!$A$8:$A$905,$D$6),"")</f>
        <v/>
      </c>
      <c r="D165" s="108" t="str">
        <f>IF(A165&lt;&gt;"",SUMIFS('Табель '!F$8:F$905,'Табель '!$B$8:$B$905,A165,'Табель '!$A$8:$A$905,$C$6,'Табель '!$A$8:$A$905,$D$6),"")</f>
        <v/>
      </c>
      <c r="E165" s="108" t="str">
        <f>IF(A165&lt;&gt;"",SUMIFS('Табель '!G$8:G$905,'Табель '!$B$8:$B$905,A165,'Табель '!$A$8:$A$905,$C$6,'Табель '!$A$8:$A$905,$D$6),"")</f>
        <v/>
      </c>
      <c r="F165" s="108" t="str">
        <f>IF(A165&lt;&gt;"",SUMIFS('Табель '!H$8:H$905,'Табель '!$B$8:$B$905,A165,'Табель '!$A$8:$A$905,$C$6,'Табель '!$A$8:$A$905,$D$6),"")</f>
        <v/>
      </c>
      <c r="G165" s="108" t="str">
        <f>IF(A165&lt;&gt;"",SUMIFS('Табель '!I$8:I$905,'Табель '!$B$8:$B$905,A165,'Табель '!$A$8:$A$905,$C$6,'Табель '!$A$8:$A$905,$D$6),"")</f>
        <v/>
      </c>
      <c r="H165" s="108" t="str">
        <f>IF(A165&lt;&gt;"",SUMIFS('Табель '!J$8:J$905,'Табель '!$B$8:$B$905,A165,'Табель '!$A$8:$A$905,$C$6,'Табель '!$A$8:$A$905,$D$6),"")</f>
        <v/>
      </c>
      <c r="I165" s="108" t="str">
        <f>IF(A165&lt;&gt;"",SUMIFS('Табель '!K$8:K$905,'Табель '!$B$8:$B$905,A165,'Табель '!$A$8:$A$905,$C$6,'Табель '!$A$8:$A$905,$D$6),"")</f>
        <v/>
      </c>
      <c r="J165" s="109" t="str">
        <f>IF(A165&lt;&gt;"",SUMIFS('Табель '!L$8:L$905,'Табель '!$B$8:$B$905,A165,'Табель '!$A$8:$A$905,$C$6,'Табель '!$A$8:$A$905,$D$6),"")</f>
        <v/>
      </c>
      <c r="K165" s="109" t="str">
        <f>IF(A165&lt;&gt;"",SUMIFS('Табель '!M$8:M$905,'Табель '!$B$8:$B$905,A165,'Табель '!$A$8:$A$905,$C$6,'Табель '!$A$8:$A$905,$D$6),"")</f>
        <v/>
      </c>
      <c r="L165" s="111" t="str">
        <f>IF(A165&lt;&gt;"",ROUND(IF(ISBLANK(A165)= FALSE,SUMIFS(УчетОтгулов!$G$4:$G$9051,УчетОтгулов!$A$4:$A$9051,A165,УчетОтгулов!$F$4:$F$9051,$L$9),""),6),"")</f>
        <v/>
      </c>
      <c r="M165" s="111" t="str">
        <f>IF(A165&lt;&gt;"",ROUND(IF(A165&lt;&gt;"",SUMIFS(УчетОтгулов!$G$4:$G$9051,УчетОтгулов!$A$4:$A$9051,A165,УчетОтгулов!$F$4:$F$9051,"*Д*"),""),6),"")</f>
        <v/>
      </c>
      <c r="N165" s="108" t="str">
        <f t="shared" si="12"/>
        <v/>
      </c>
      <c r="O165" s="111" t="str">
        <f t="shared" si="13"/>
        <v/>
      </c>
      <c r="P165">
        <f>SUM(Таблица2[[#This Row],[Явка, дней]:[ОТО, дней]])</f>
        <v>0</v>
      </c>
    </row>
    <row r="166" spans="1:16" x14ac:dyDescent="0.3">
      <c r="A166" s="107" t="str">
        <f>IF(TEMP!A157="","",TEMP!A157)</f>
        <v/>
      </c>
      <c r="B166" s="108" t="str">
        <f>IF(A166&lt;&gt;"",SUMIFS('Табель '!$D$8:$D$905,'Табель '!$B$8:$B$905,A166,'Табель '!$A$8:$A$905,$C$6,'Табель '!$A$8:$A$905,$D$6),"")</f>
        <v/>
      </c>
      <c r="C166" s="109" t="str">
        <f>IF(A166&lt;&gt;"",SUMIFS('Табель '!E$8:E$905,'Табель '!$B$8:$B$905,A166,'Табель '!$A$8:$A$905,$C$6,'Табель '!$A$8:$A$905,$D$6),"")</f>
        <v/>
      </c>
      <c r="D166" s="108" t="str">
        <f>IF(A166&lt;&gt;"",SUMIFS('Табель '!F$8:F$905,'Табель '!$B$8:$B$905,A166,'Табель '!$A$8:$A$905,$C$6,'Табель '!$A$8:$A$905,$D$6),"")</f>
        <v/>
      </c>
      <c r="E166" s="108" t="str">
        <f>IF(A166&lt;&gt;"",SUMIFS('Табель '!G$8:G$905,'Табель '!$B$8:$B$905,A166,'Табель '!$A$8:$A$905,$C$6,'Табель '!$A$8:$A$905,$D$6),"")</f>
        <v/>
      </c>
      <c r="F166" s="108" t="str">
        <f>IF(A166&lt;&gt;"",SUMIFS('Табель '!H$8:H$905,'Табель '!$B$8:$B$905,A166,'Табель '!$A$8:$A$905,$C$6,'Табель '!$A$8:$A$905,$D$6),"")</f>
        <v/>
      </c>
      <c r="G166" s="108" t="str">
        <f>IF(A166&lt;&gt;"",SUMIFS('Табель '!I$8:I$905,'Табель '!$B$8:$B$905,A166,'Табель '!$A$8:$A$905,$C$6,'Табель '!$A$8:$A$905,$D$6),"")</f>
        <v/>
      </c>
      <c r="H166" s="108" t="str">
        <f>IF(A166&lt;&gt;"",SUMIFS('Табель '!J$8:J$905,'Табель '!$B$8:$B$905,A166,'Табель '!$A$8:$A$905,$C$6,'Табель '!$A$8:$A$905,$D$6),"")</f>
        <v/>
      </c>
      <c r="I166" s="108" t="str">
        <f>IF(A166&lt;&gt;"",SUMIFS('Табель '!K$8:K$905,'Табель '!$B$8:$B$905,A166,'Табель '!$A$8:$A$905,$C$6,'Табель '!$A$8:$A$905,$D$6),"")</f>
        <v/>
      </c>
      <c r="J166" s="109" t="str">
        <f>IF(A166&lt;&gt;"",SUMIFS('Табель '!L$8:L$905,'Табель '!$B$8:$B$905,A166,'Табель '!$A$8:$A$905,$C$6,'Табель '!$A$8:$A$905,$D$6),"")</f>
        <v/>
      </c>
      <c r="K166" s="109" t="str">
        <f>IF(A166&lt;&gt;"",SUMIFS('Табель '!M$8:M$905,'Табель '!$B$8:$B$905,A166,'Табель '!$A$8:$A$905,$C$6,'Табель '!$A$8:$A$905,$D$6),"")</f>
        <v/>
      </c>
      <c r="L166" s="111" t="str">
        <f>IF(A166&lt;&gt;"",ROUND(IF(ISBLANK(A166)= FALSE,SUMIFS(УчетОтгулов!$G$4:$G$9051,УчетОтгулов!$A$4:$A$9051,A166,УчетОтгулов!$F$4:$F$9051,$L$9),""),6),"")</f>
        <v/>
      </c>
      <c r="M166" s="111" t="str">
        <f>IF(A166&lt;&gt;"",ROUND(IF(A166&lt;&gt;"",SUMIFS(УчетОтгулов!$G$4:$G$9051,УчетОтгулов!$A$4:$A$9051,A166,УчетОтгулов!$F$4:$F$9051,"*Д*"),""),6),"")</f>
        <v/>
      </c>
      <c r="N166" s="108" t="str">
        <f t="shared" si="12"/>
        <v/>
      </c>
      <c r="O166" s="111" t="str">
        <f t="shared" si="13"/>
        <v/>
      </c>
      <c r="P166">
        <f>SUM(Таблица2[[#This Row],[Явка, дней]:[ОТО, дней]])</f>
        <v>0</v>
      </c>
    </row>
    <row r="167" spans="1:16" x14ac:dyDescent="0.3">
      <c r="A167" s="107" t="str">
        <f>IF(TEMP!A158="","",TEMP!A158)</f>
        <v/>
      </c>
      <c r="B167" s="108" t="str">
        <f>IF(A167&lt;&gt;"",SUMIFS('Табель '!$D$8:$D$905,'Табель '!$B$8:$B$905,A167,'Табель '!$A$8:$A$905,$C$6,'Табель '!$A$8:$A$905,$D$6),"")</f>
        <v/>
      </c>
      <c r="C167" s="109" t="str">
        <f>IF(A167&lt;&gt;"",SUMIFS('Табель '!E$8:E$905,'Табель '!$B$8:$B$905,A167,'Табель '!$A$8:$A$905,$C$6,'Табель '!$A$8:$A$905,$D$6),"")</f>
        <v/>
      </c>
      <c r="D167" s="108" t="str">
        <f>IF(A167&lt;&gt;"",SUMIFS('Табель '!F$8:F$905,'Табель '!$B$8:$B$905,A167,'Табель '!$A$8:$A$905,$C$6,'Табель '!$A$8:$A$905,$D$6),"")</f>
        <v/>
      </c>
      <c r="E167" s="108" t="str">
        <f>IF(A167&lt;&gt;"",SUMIFS('Табель '!G$8:G$905,'Табель '!$B$8:$B$905,A167,'Табель '!$A$8:$A$905,$C$6,'Табель '!$A$8:$A$905,$D$6),"")</f>
        <v/>
      </c>
      <c r="F167" s="108" t="str">
        <f>IF(A167&lt;&gt;"",SUMIFS('Табель '!H$8:H$905,'Табель '!$B$8:$B$905,A167,'Табель '!$A$8:$A$905,$C$6,'Табель '!$A$8:$A$905,$D$6),"")</f>
        <v/>
      </c>
      <c r="G167" s="108" t="str">
        <f>IF(A167&lt;&gt;"",SUMIFS('Табель '!I$8:I$905,'Табель '!$B$8:$B$905,A167,'Табель '!$A$8:$A$905,$C$6,'Табель '!$A$8:$A$905,$D$6),"")</f>
        <v/>
      </c>
      <c r="H167" s="108" t="str">
        <f>IF(A167&lt;&gt;"",SUMIFS('Табель '!J$8:J$905,'Табель '!$B$8:$B$905,A167,'Табель '!$A$8:$A$905,$C$6,'Табель '!$A$8:$A$905,$D$6),"")</f>
        <v/>
      </c>
      <c r="I167" s="108" t="str">
        <f>IF(A167&lt;&gt;"",SUMIFS('Табель '!K$8:K$905,'Табель '!$B$8:$B$905,A167,'Табель '!$A$8:$A$905,$C$6,'Табель '!$A$8:$A$905,$D$6),"")</f>
        <v/>
      </c>
      <c r="J167" s="109" t="str">
        <f>IF(A167&lt;&gt;"",SUMIFS('Табель '!L$8:L$905,'Табель '!$B$8:$B$905,A167,'Табель '!$A$8:$A$905,$C$6,'Табель '!$A$8:$A$905,$D$6),"")</f>
        <v/>
      </c>
      <c r="K167" s="109" t="str">
        <f>IF(A167&lt;&gt;"",SUMIFS('Табель '!M$8:M$905,'Табель '!$B$8:$B$905,A167,'Табель '!$A$8:$A$905,$C$6,'Табель '!$A$8:$A$905,$D$6),"")</f>
        <v/>
      </c>
      <c r="L167" s="111" t="str">
        <f>IF(A167&lt;&gt;"",ROUND(IF(ISBLANK(A167)= FALSE,SUMIFS(УчетОтгулов!$G$4:$G$9051,УчетОтгулов!$A$4:$A$9051,A167,УчетОтгулов!$F$4:$F$9051,$L$9),""),6),"")</f>
        <v/>
      </c>
      <c r="M167" s="111" t="str">
        <f>IF(A167&lt;&gt;"",ROUND(IF(A167&lt;&gt;"",SUMIFS(УчетОтгулов!$G$4:$G$9051,УчетОтгулов!$A$4:$A$9051,A167,УчетОтгулов!$F$4:$F$9051,"*Д*"),""),6),"")</f>
        <v/>
      </c>
      <c r="N167" s="108" t="str">
        <f t="shared" si="12"/>
        <v/>
      </c>
      <c r="O167" s="111" t="str">
        <f t="shared" si="13"/>
        <v/>
      </c>
      <c r="P167">
        <f>SUM(Таблица2[[#This Row],[Явка, дней]:[ОТО, дней]])</f>
        <v>0</v>
      </c>
    </row>
    <row r="168" spans="1:16" x14ac:dyDescent="0.3">
      <c r="A168" s="107" t="str">
        <f>IF(TEMP!A159="","",TEMP!A159)</f>
        <v/>
      </c>
      <c r="B168" s="108" t="str">
        <f>IF(A168&lt;&gt;"",SUMIFS('Табель '!$D$8:$D$905,'Табель '!$B$8:$B$905,A168,'Табель '!$A$8:$A$905,$C$6,'Табель '!$A$8:$A$905,$D$6),"")</f>
        <v/>
      </c>
      <c r="C168" s="109" t="str">
        <f>IF(A168&lt;&gt;"",SUMIFS('Табель '!E$8:E$905,'Табель '!$B$8:$B$905,A168,'Табель '!$A$8:$A$905,$C$6,'Табель '!$A$8:$A$905,$D$6),"")</f>
        <v/>
      </c>
      <c r="D168" s="108" t="str">
        <f>IF(A168&lt;&gt;"",SUMIFS('Табель '!F$8:F$905,'Табель '!$B$8:$B$905,A168,'Табель '!$A$8:$A$905,$C$6,'Табель '!$A$8:$A$905,$D$6),"")</f>
        <v/>
      </c>
      <c r="E168" s="108" t="str">
        <f>IF(A168&lt;&gt;"",SUMIFS('Табель '!G$8:G$905,'Табель '!$B$8:$B$905,A168,'Табель '!$A$8:$A$905,$C$6,'Табель '!$A$8:$A$905,$D$6),"")</f>
        <v/>
      </c>
      <c r="F168" s="108" t="str">
        <f>IF(A168&lt;&gt;"",SUMIFS('Табель '!H$8:H$905,'Табель '!$B$8:$B$905,A168,'Табель '!$A$8:$A$905,$C$6,'Табель '!$A$8:$A$905,$D$6),"")</f>
        <v/>
      </c>
      <c r="G168" s="108" t="str">
        <f>IF(A168&lt;&gt;"",SUMIFS('Табель '!I$8:I$905,'Табель '!$B$8:$B$905,A168,'Табель '!$A$8:$A$905,$C$6,'Табель '!$A$8:$A$905,$D$6),"")</f>
        <v/>
      </c>
      <c r="H168" s="108" t="str">
        <f>IF(A168&lt;&gt;"",SUMIFS('Табель '!J$8:J$905,'Табель '!$B$8:$B$905,A168,'Табель '!$A$8:$A$905,$C$6,'Табель '!$A$8:$A$905,$D$6),"")</f>
        <v/>
      </c>
      <c r="I168" s="108" t="str">
        <f>IF(A168&lt;&gt;"",SUMIFS('Табель '!K$8:K$905,'Табель '!$B$8:$B$905,A168,'Табель '!$A$8:$A$905,$C$6,'Табель '!$A$8:$A$905,$D$6),"")</f>
        <v/>
      </c>
      <c r="J168" s="109" t="str">
        <f>IF(A168&lt;&gt;"",SUMIFS('Табель '!L$8:L$905,'Табель '!$B$8:$B$905,A168,'Табель '!$A$8:$A$905,$C$6,'Табель '!$A$8:$A$905,$D$6),"")</f>
        <v/>
      </c>
      <c r="K168" s="109" t="str">
        <f>IF(A168&lt;&gt;"",SUMIFS('Табель '!M$8:M$905,'Табель '!$B$8:$B$905,A168,'Табель '!$A$8:$A$905,$C$6,'Табель '!$A$8:$A$905,$D$6),"")</f>
        <v/>
      </c>
      <c r="L168" s="111" t="str">
        <f>IF(A168&lt;&gt;"",ROUND(IF(ISBLANK(A168)= FALSE,SUMIFS(УчетОтгулов!$G$4:$G$9051,УчетОтгулов!$A$4:$A$9051,A168,УчетОтгулов!$F$4:$F$9051,$L$9),""),6),"")</f>
        <v/>
      </c>
      <c r="M168" s="111" t="str">
        <f>IF(A168&lt;&gt;"",ROUND(IF(A168&lt;&gt;"",SUMIFS(УчетОтгулов!$G$4:$G$9051,УчетОтгулов!$A$4:$A$9051,A168,УчетОтгулов!$F$4:$F$9051,"*Д*"),""),6),"")</f>
        <v/>
      </c>
      <c r="N168" s="108" t="str">
        <f t="shared" si="12"/>
        <v/>
      </c>
      <c r="O168" s="111" t="str">
        <f t="shared" si="13"/>
        <v/>
      </c>
      <c r="P168">
        <f>SUM(Таблица2[[#This Row],[Явка, дней]:[ОТО, дней]])</f>
        <v>0</v>
      </c>
    </row>
    <row r="169" spans="1:16" x14ac:dyDescent="0.3">
      <c r="A169" s="107" t="str">
        <f>IF(TEMP!A160="","",TEMP!A160)</f>
        <v/>
      </c>
      <c r="B169" s="108" t="str">
        <f>IF(A169&lt;&gt;"",SUMIFS('Табель '!$D$8:$D$905,'Табель '!$B$8:$B$905,A169,'Табель '!$A$8:$A$905,$C$6,'Табель '!$A$8:$A$905,$D$6),"")</f>
        <v/>
      </c>
      <c r="C169" s="109" t="str">
        <f>IF(A169&lt;&gt;"",SUMIFS('Табель '!E$8:E$905,'Табель '!$B$8:$B$905,A169,'Табель '!$A$8:$A$905,$C$6,'Табель '!$A$8:$A$905,$D$6),"")</f>
        <v/>
      </c>
      <c r="D169" s="108" t="str">
        <f>IF(A169&lt;&gt;"",SUMIFS('Табель '!F$8:F$905,'Табель '!$B$8:$B$905,A169,'Табель '!$A$8:$A$905,$C$6,'Табель '!$A$8:$A$905,$D$6),"")</f>
        <v/>
      </c>
      <c r="E169" s="108" t="str">
        <f>IF(A169&lt;&gt;"",SUMIFS('Табель '!G$8:G$905,'Табель '!$B$8:$B$905,A169,'Табель '!$A$8:$A$905,$C$6,'Табель '!$A$8:$A$905,$D$6),"")</f>
        <v/>
      </c>
      <c r="F169" s="108" t="str">
        <f>IF(A169&lt;&gt;"",SUMIFS('Табель '!H$8:H$905,'Табель '!$B$8:$B$905,A169,'Табель '!$A$8:$A$905,$C$6,'Табель '!$A$8:$A$905,$D$6),"")</f>
        <v/>
      </c>
      <c r="G169" s="108" t="str">
        <f>IF(A169&lt;&gt;"",SUMIFS('Табель '!I$8:I$905,'Табель '!$B$8:$B$905,A169,'Табель '!$A$8:$A$905,$C$6,'Табель '!$A$8:$A$905,$D$6),"")</f>
        <v/>
      </c>
      <c r="H169" s="108" t="str">
        <f>IF(A169&lt;&gt;"",SUMIFS('Табель '!J$8:J$905,'Табель '!$B$8:$B$905,A169,'Табель '!$A$8:$A$905,$C$6,'Табель '!$A$8:$A$905,$D$6),"")</f>
        <v/>
      </c>
      <c r="I169" s="108" t="str">
        <f>IF(A169&lt;&gt;"",SUMIFS('Табель '!K$8:K$905,'Табель '!$B$8:$B$905,A169,'Табель '!$A$8:$A$905,$C$6,'Табель '!$A$8:$A$905,$D$6),"")</f>
        <v/>
      </c>
      <c r="J169" s="109" t="str">
        <f>IF(A169&lt;&gt;"",SUMIFS('Табель '!L$8:L$905,'Табель '!$B$8:$B$905,A169,'Табель '!$A$8:$A$905,$C$6,'Табель '!$A$8:$A$905,$D$6),"")</f>
        <v/>
      </c>
      <c r="K169" s="109" t="str">
        <f>IF(A169&lt;&gt;"",SUMIFS('Табель '!M$8:M$905,'Табель '!$B$8:$B$905,A169,'Табель '!$A$8:$A$905,$C$6,'Табель '!$A$8:$A$905,$D$6),"")</f>
        <v/>
      </c>
      <c r="L169" s="111" t="str">
        <f>IF(A169&lt;&gt;"",ROUND(IF(ISBLANK(A169)= FALSE,SUMIFS(УчетОтгулов!$G$4:$G$9051,УчетОтгулов!$A$4:$A$9051,A169,УчетОтгулов!$F$4:$F$9051,$L$9),""),6),"")</f>
        <v/>
      </c>
      <c r="M169" s="111" t="str">
        <f>IF(A169&lt;&gt;"",ROUND(IF(A169&lt;&gt;"",SUMIFS(УчетОтгулов!$G$4:$G$9051,УчетОтгулов!$A$4:$A$9051,A169,УчетОтгулов!$F$4:$F$9051,"*Д*"),""),6),"")</f>
        <v/>
      </c>
      <c r="N169" s="108" t="str">
        <f t="shared" si="12"/>
        <v/>
      </c>
      <c r="O169" s="111" t="str">
        <f t="shared" si="13"/>
        <v/>
      </c>
      <c r="P169">
        <f>SUM(Таблица2[[#This Row],[Явка, дней]:[ОТО, дней]])</f>
        <v>0</v>
      </c>
    </row>
    <row r="170" spans="1:16" x14ac:dyDescent="0.3">
      <c r="A170" s="107" t="str">
        <f>IF(TEMP!A161="","",TEMP!A161)</f>
        <v/>
      </c>
      <c r="B170" s="108" t="str">
        <f>IF(A170&lt;&gt;"",SUMIFS('Табель '!$D$8:$D$905,'Табель '!$B$8:$B$905,A170,'Табель '!$A$8:$A$905,$C$6,'Табель '!$A$8:$A$905,$D$6),"")</f>
        <v/>
      </c>
      <c r="C170" s="109" t="str">
        <f>IF(A170&lt;&gt;"",SUMIFS('Табель '!E$8:E$905,'Табель '!$B$8:$B$905,A170,'Табель '!$A$8:$A$905,$C$6,'Табель '!$A$8:$A$905,$D$6),"")</f>
        <v/>
      </c>
      <c r="D170" s="108" t="str">
        <f>IF(A170&lt;&gt;"",SUMIFS('Табель '!F$8:F$905,'Табель '!$B$8:$B$905,A170,'Табель '!$A$8:$A$905,$C$6,'Табель '!$A$8:$A$905,$D$6),"")</f>
        <v/>
      </c>
      <c r="E170" s="108" t="str">
        <f>IF(A170&lt;&gt;"",SUMIFS('Табель '!G$8:G$905,'Табель '!$B$8:$B$905,A170,'Табель '!$A$8:$A$905,$C$6,'Табель '!$A$8:$A$905,$D$6),"")</f>
        <v/>
      </c>
      <c r="F170" s="108" t="str">
        <f>IF(A170&lt;&gt;"",SUMIFS('Табель '!H$8:H$905,'Табель '!$B$8:$B$905,A170,'Табель '!$A$8:$A$905,$C$6,'Табель '!$A$8:$A$905,$D$6),"")</f>
        <v/>
      </c>
      <c r="G170" s="108" t="str">
        <f>IF(A170&lt;&gt;"",SUMIFS('Табель '!I$8:I$905,'Табель '!$B$8:$B$905,A170,'Табель '!$A$8:$A$905,$C$6,'Табель '!$A$8:$A$905,$D$6),"")</f>
        <v/>
      </c>
      <c r="H170" s="108" t="str">
        <f>IF(A170&lt;&gt;"",SUMIFS('Табель '!J$8:J$905,'Табель '!$B$8:$B$905,A170,'Табель '!$A$8:$A$905,$C$6,'Табель '!$A$8:$A$905,$D$6),"")</f>
        <v/>
      </c>
      <c r="I170" s="108" t="str">
        <f>IF(A170&lt;&gt;"",SUMIFS('Табель '!K$8:K$905,'Табель '!$B$8:$B$905,A170,'Табель '!$A$8:$A$905,$C$6,'Табель '!$A$8:$A$905,$D$6),"")</f>
        <v/>
      </c>
      <c r="J170" s="109" t="str">
        <f>IF(A170&lt;&gt;"",SUMIFS('Табель '!L$8:L$905,'Табель '!$B$8:$B$905,A170,'Табель '!$A$8:$A$905,$C$6,'Табель '!$A$8:$A$905,$D$6),"")</f>
        <v/>
      </c>
      <c r="K170" s="109" t="str">
        <f>IF(A170&lt;&gt;"",SUMIFS('Табель '!M$8:M$905,'Табель '!$B$8:$B$905,A170,'Табель '!$A$8:$A$905,$C$6,'Табель '!$A$8:$A$905,$D$6),"")</f>
        <v/>
      </c>
      <c r="L170" s="111" t="str">
        <f>IF(A170&lt;&gt;"",ROUND(IF(ISBLANK(A170)= FALSE,SUMIFS(УчетОтгулов!$G$4:$G$9051,УчетОтгулов!$A$4:$A$9051,A170,УчетОтгулов!$F$4:$F$9051,$L$9),""),6),"")</f>
        <v/>
      </c>
      <c r="M170" s="111" t="str">
        <f>IF(A170&lt;&gt;"",ROUND(IF(A170&lt;&gt;"",SUMIFS(УчетОтгулов!$G$4:$G$9051,УчетОтгулов!$A$4:$A$9051,A170,УчетОтгулов!$F$4:$F$9051,"*Д*"),""),6),"")</f>
        <v/>
      </c>
      <c r="N170" s="108" t="str">
        <f t="shared" ref="N170:N201" si="14">IF(A170&lt;&gt;"",IF(L170-M170=0,"Часов нет",IF(L170-M170&gt;0,"Отгулы есть","Отгулов нет, долг")),"")</f>
        <v/>
      </c>
      <c r="O170" s="111" t="str">
        <f t="shared" ref="O170:O201" si="15">IF(A170&lt;&gt;"",ABS(L170-M170),"")</f>
        <v/>
      </c>
      <c r="P170">
        <f>SUM(Таблица2[[#This Row],[Явка, дней]:[ОТО, дней]])</f>
        <v>0</v>
      </c>
    </row>
    <row r="171" spans="1:16" x14ac:dyDescent="0.3">
      <c r="A171" s="107" t="str">
        <f>IF(TEMP!A162="","",TEMP!A162)</f>
        <v/>
      </c>
      <c r="B171" s="108" t="str">
        <f>IF(A171&lt;&gt;"",SUMIFS('Табель '!$D$8:$D$905,'Табель '!$B$8:$B$905,A171,'Табель '!$A$8:$A$905,$C$6,'Табель '!$A$8:$A$905,$D$6),"")</f>
        <v/>
      </c>
      <c r="C171" s="109" t="str">
        <f>IF(A171&lt;&gt;"",SUMIFS('Табель '!E$8:E$905,'Табель '!$B$8:$B$905,A171,'Табель '!$A$8:$A$905,$C$6,'Табель '!$A$8:$A$905,$D$6),"")</f>
        <v/>
      </c>
      <c r="D171" s="108" t="str">
        <f>IF(A171&lt;&gt;"",SUMIFS('Табель '!F$8:F$905,'Табель '!$B$8:$B$905,A171,'Табель '!$A$8:$A$905,$C$6,'Табель '!$A$8:$A$905,$D$6),"")</f>
        <v/>
      </c>
      <c r="E171" s="108" t="str">
        <f>IF(A171&lt;&gt;"",SUMIFS('Табель '!G$8:G$905,'Табель '!$B$8:$B$905,A171,'Табель '!$A$8:$A$905,$C$6,'Табель '!$A$8:$A$905,$D$6),"")</f>
        <v/>
      </c>
      <c r="F171" s="108" t="str">
        <f>IF(A171&lt;&gt;"",SUMIFS('Табель '!H$8:H$905,'Табель '!$B$8:$B$905,A171,'Табель '!$A$8:$A$905,$C$6,'Табель '!$A$8:$A$905,$D$6),"")</f>
        <v/>
      </c>
      <c r="G171" s="108" t="str">
        <f>IF(A171&lt;&gt;"",SUMIFS('Табель '!I$8:I$905,'Табель '!$B$8:$B$905,A171,'Табель '!$A$8:$A$905,$C$6,'Табель '!$A$8:$A$905,$D$6),"")</f>
        <v/>
      </c>
      <c r="H171" s="108" t="str">
        <f>IF(A171&lt;&gt;"",SUMIFS('Табель '!J$8:J$905,'Табель '!$B$8:$B$905,A171,'Табель '!$A$8:$A$905,$C$6,'Табель '!$A$8:$A$905,$D$6),"")</f>
        <v/>
      </c>
      <c r="I171" s="108" t="str">
        <f>IF(A171&lt;&gt;"",SUMIFS('Табель '!K$8:K$905,'Табель '!$B$8:$B$905,A171,'Табель '!$A$8:$A$905,$C$6,'Табель '!$A$8:$A$905,$D$6),"")</f>
        <v/>
      </c>
      <c r="J171" s="109" t="str">
        <f>IF(A171&lt;&gt;"",SUMIFS('Табель '!L$8:L$905,'Табель '!$B$8:$B$905,A171,'Табель '!$A$8:$A$905,$C$6,'Табель '!$A$8:$A$905,$D$6),"")</f>
        <v/>
      </c>
      <c r="K171" s="109" t="str">
        <f>IF(A171&lt;&gt;"",SUMIFS('Табель '!M$8:M$905,'Табель '!$B$8:$B$905,A171,'Табель '!$A$8:$A$905,$C$6,'Табель '!$A$8:$A$905,$D$6),"")</f>
        <v/>
      </c>
      <c r="L171" s="111" t="str">
        <f>IF(A171&lt;&gt;"",ROUND(IF(ISBLANK(A171)= FALSE,SUMIFS(УчетОтгулов!$G$4:$G$9051,УчетОтгулов!$A$4:$A$9051,A171,УчетОтгулов!$F$4:$F$9051,$L$9),""),6),"")</f>
        <v/>
      </c>
      <c r="M171" s="111" t="str">
        <f>IF(A171&lt;&gt;"",ROUND(IF(A171&lt;&gt;"",SUMIFS(УчетОтгулов!$G$4:$G$9051,УчетОтгулов!$A$4:$A$9051,A171,УчетОтгулов!$F$4:$F$9051,"*Д*"),""),6),"")</f>
        <v/>
      </c>
      <c r="N171" s="108" t="str">
        <f t="shared" si="14"/>
        <v/>
      </c>
      <c r="O171" s="111" t="str">
        <f t="shared" si="15"/>
        <v/>
      </c>
      <c r="P171">
        <f>SUM(Таблица2[[#This Row],[Явка, дней]:[ОТО, дней]])</f>
        <v>0</v>
      </c>
    </row>
    <row r="172" spans="1:16" x14ac:dyDescent="0.3">
      <c r="A172" s="107" t="str">
        <f>IF(TEMP!A163="","",TEMP!A163)</f>
        <v/>
      </c>
      <c r="B172" s="108" t="str">
        <f>IF(A172&lt;&gt;"",SUMIFS('Табель '!$D$8:$D$905,'Табель '!$B$8:$B$905,A172,'Табель '!$A$8:$A$905,$C$6,'Табель '!$A$8:$A$905,$D$6),"")</f>
        <v/>
      </c>
      <c r="C172" s="109" t="str">
        <f>IF(A172&lt;&gt;"",SUMIFS('Табель '!E$8:E$905,'Табель '!$B$8:$B$905,A172,'Табель '!$A$8:$A$905,$C$6,'Табель '!$A$8:$A$905,$D$6),"")</f>
        <v/>
      </c>
      <c r="D172" s="108" t="str">
        <f>IF(A172&lt;&gt;"",SUMIFS('Табель '!F$8:F$905,'Табель '!$B$8:$B$905,A172,'Табель '!$A$8:$A$905,$C$6,'Табель '!$A$8:$A$905,$D$6),"")</f>
        <v/>
      </c>
      <c r="E172" s="108" t="str">
        <f>IF(A172&lt;&gt;"",SUMIFS('Табель '!G$8:G$905,'Табель '!$B$8:$B$905,A172,'Табель '!$A$8:$A$905,$C$6,'Табель '!$A$8:$A$905,$D$6),"")</f>
        <v/>
      </c>
      <c r="F172" s="108" t="str">
        <f>IF(A172&lt;&gt;"",SUMIFS('Табель '!H$8:H$905,'Табель '!$B$8:$B$905,A172,'Табель '!$A$8:$A$905,$C$6,'Табель '!$A$8:$A$905,$D$6),"")</f>
        <v/>
      </c>
      <c r="G172" s="108" t="str">
        <f>IF(A172&lt;&gt;"",SUMIFS('Табель '!I$8:I$905,'Табель '!$B$8:$B$905,A172,'Табель '!$A$8:$A$905,$C$6,'Табель '!$A$8:$A$905,$D$6),"")</f>
        <v/>
      </c>
      <c r="H172" s="108" t="str">
        <f>IF(A172&lt;&gt;"",SUMIFS('Табель '!J$8:J$905,'Табель '!$B$8:$B$905,A172,'Табель '!$A$8:$A$905,$C$6,'Табель '!$A$8:$A$905,$D$6),"")</f>
        <v/>
      </c>
      <c r="I172" s="108" t="str">
        <f>IF(A172&lt;&gt;"",SUMIFS('Табель '!K$8:K$905,'Табель '!$B$8:$B$905,A172,'Табель '!$A$8:$A$905,$C$6,'Табель '!$A$8:$A$905,$D$6),"")</f>
        <v/>
      </c>
      <c r="J172" s="109" t="str">
        <f>IF(A172&lt;&gt;"",SUMIFS('Табель '!L$8:L$905,'Табель '!$B$8:$B$905,A172,'Табель '!$A$8:$A$905,$C$6,'Табель '!$A$8:$A$905,$D$6),"")</f>
        <v/>
      </c>
      <c r="K172" s="109" t="str">
        <f>IF(A172&lt;&gt;"",SUMIFS('Табель '!M$8:M$905,'Табель '!$B$8:$B$905,A172,'Табель '!$A$8:$A$905,$C$6,'Табель '!$A$8:$A$905,$D$6),"")</f>
        <v/>
      </c>
      <c r="L172" s="111" t="str">
        <f>IF(A172&lt;&gt;"",ROUND(IF(ISBLANK(A172)= FALSE,SUMIFS(УчетОтгулов!$G$4:$G$9051,УчетОтгулов!$A$4:$A$9051,A172,УчетОтгулов!$F$4:$F$9051,$L$9),""),6),"")</f>
        <v/>
      </c>
      <c r="M172" s="111" t="str">
        <f>IF(A172&lt;&gt;"",ROUND(IF(A172&lt;&gt;"",SUMIFS(УчетОтгулов!$G$4:$G$9051,УчетОтгулов!$A$4:$A$9051,A172,УчетОтгулов!$F$4:$F$9051,"*Д*"),""),6),"")</f>
        <v/>
      </c>
      <c r="N172" s="108" t="str">
        <f t="shared" si="14"/>
        <v/>
      </c>
      <c r="O172" s="111" t="str">
        <f t="shared" si="15"/>
        <v/>
      </c>
      <c r="P172">
        <f>SUM(Таблица2[[#This Row],[Явка, дней]:[ОТО, дней]])</f>
        <v>0</v>
      </c>
    </row>
    <row r="173" spans="1:16" x14ac:dyDescent="0.3">
      <c r="A173" s="107" t="str">
        <f>IF(TEMP!A164="","",TEMP!A164)</f>
        <v/>
      </c>
      <c r="B173" s="108" t="str">
        <f>IF(A173&lt;&gt;"",SUMIFS('Табель '!$D$8:$D$905,'Табель '!$B$8:$B$905,A173,'Табель '!$A$8:$A$905,$C$6,'Табель '!$A$8:$A$905,$D$6),"")</f>
        <v/>
      </c>
      <c r="C173" s="109" t="str">
        <f>IF(A173&lt;&gt;"",SUMIFS('Табель '!E$8:E$905,'Табель '!$B$8:$B$905,A173,'Табель '!$A$8:$A$905,$C$6,'Табель '!$A$8:$A$905,$D$6),"")</f>
        <v/>
      </c>
      <c r="D173" s="108" t="str">
        <f>IF(A173&lt;&gt;"",SUMIFS('Табель '!F$8:F$905,'Табель '!$B$8:$B$905,A173,'Табель '!$A$8:$A$905,$C$6,'Табель '!$A$8:$A$905,$D$6),"")</f>
        <v/>
      </c>
      <c r="E173" s="108" t="str">
        <f>IF(A173&lt;&gt;"",SUMIFS('Табель '!G$8:G$905,'Табель '!$B$8:$B$905,A173,'Табель '!$A$8:$A$905,$C$6,'Табель '!$A$8:$A$905,$D$6),"")</f>
        <v/>
      </c>
      <c r="F173" s="108" t="str">
        <f>IF(A173&lt;&gt;"",SUMIFS('Табель '!H$8:H$905,'Табель '!$B$8:$B$905,A173,'Табель '!$A$8:$A$905,$C$6,'Табель '!$A$8:$A$905,$D$6),"")</f>
        <v/>
      </c>
      <c r="G173" s="108" t="str">
        <f>IF(A173&lt;&gt;"",SUMIFS('Табель '!I$8:I$905,'Табель '!$B$8:$B$905,A173,'Табель '!$A$8:$A$905,$C$6,'Табель '!$A$8:$A$905,$D$6),"")</f>
        <v/>
      </c>
      <c r="H173" s="108" t="str">
        <f>IF(A173&lt;&gt;"",SUMIFS('Табель '!J$8:J$905,'Табель '!$B$8:$B$905,A173,'Табель '!$A$8:$A$905,$C$6,'Табель '!$A$8:$A$905,$D$6),"")</f>
        <v/>
      </c>
      <c r="I173" s="108" t="str">
        <f>IF(A173&lt;&gt;"",SUMIFS('Табель '!K$8:K$905,'Табель '!$B$8:$B$905,A173,'Табель '!$A$8:$A$905,$C$6,'Табель '!$A$8:$A$905,$D$6),"")</f>
        <v/>
      </c>
      <c r="J173" s="109" t="str">
        <f>IF(A173&lt;&gt;"",SUMIFS('Табель '!L$8:L$905,'Табель '!$B$8:$B$905,A173,'Табель '!$A$8:$A$905,$C$6,'Табель '!$A$8:$A$905,$D$6),"")</f>
        <v/>
      </c>
      <c r="K173" s="109" t="str">
        <f>IF(A173&lt;&gt;"",SUMIFS('Табель '!M$8:M$905,'Табель '!$B$8:$B$905,A173,'Табель '!$A$8:$A$905,$C$6,'Табель '!$A$8:$A$905,$D$6),"")</f>
        <v/>
      </c>
      <c r="L173" s="111" t="str">
        <f>IF(A173&lt;&gt;"",ROUND(IF(ISBLANK(A173)= FALSE,SUMIFS(УчетОтгулов!$G$4:$G$9051,УчетОтгулов!$A$4:$A$9051,A173,УчетОтгулов!$F$4:$F$9051,$L$9),""),6),"")</f>
        <v/>
      </c>
      <c r="M173" s="111" t="str">
        <f>IF(A173&lt;&gt;"",ROUND(IF(A173&lt;&gt;"",SUMIFS(УчетОтгулов!$G$4:$G$9051,УчетОтгулов!$A$4:$A$9051,A173,УчетОтгулов!$F$4:$F$9051,"*Д*"),""),6),"")</f>
        <v/>
      </c>
      <c r="N173" s="108" t="str">
        <f t="shared" si="14"/>
        <v/>
      </c>
      <c r="O173" s="111" t="str">
        <f t="shared" si="15"/>
        <v/>
      </c>
      <c r="P173">
        <f>SUM(Таблица2[[#This Row],[Явка, дней]:[ОТО, дней]])</f>
        <v>0</v>
      </c>
    </row>
    <row r="174" spans="1:16" x14ac:dyDescent="0.3">
      <c r="A174" s="107" t="str">
        <f>IF(TEMP!A165="","",TEMP!A165)</f>
        <v/>
      </c>
      <c r="B174" s="108" t="str">
        <f>IF(A174&lt;&gt;"",SUMIFS('Табель '!$D$8:$D$905,'Табель '!$B$8:$B$905,A174,'Табель '!$A$8:$A$905,$C$6,'Табель '!$A$8:$A$905,$D$6),"")</f>
        <v/>
      </c>
      <c r="C174" s="109" t="str">
        <f>IF(A174&lt;&gt;"",SUMIFS('Табель '!E$8:E$905,'Табель '!$B$8:$B$905,A174,'Табель '!$A$8:$A$905,$C$6,'Табель '!$A$8:$A$905,$D$6),"")</f>
        <v/>
      </c>
      <c r="D174" s="108" t="str">
        <f>IF(A174&lt;&gt;"",SUMIFS('Табель '!F$8:F$905,'Табель '!$B$8:$B$905,A174,'Табель '!$A$8:$A$905,$C$6,'Табель '!$A$8:$A$905,$D$6),"")</f>
        <v/>
      </c>
      <c r="E174" s="108" t="str">
        <f>IF(A174&lt;&gt;"",SUMIFS('Табель '!G$8:G$905,'Табель '!$B$8:$B$905,A174,'Табель '!$A$8:$A$905,$C$6,'Табель '!$A$8:$A$905,$D$6),"")</f>
        <v/>
      </c>
      <c r="F174" s="108" t="str">
        <f>IF(A174&lt;&gt;"",SUMIFS('Табель '!H$8:H$905,'Табель '!$B$8:$B$905,A174,'Табель '!$A$8:$A$905,$C$6,'Табель '!$A$8:$A$905,$D$6),"")</f>
        <v/>
      </c>
      <c r="G174" s="108" t="str">
        <f>IF(A174&lt;&gt;"",SUMIFS('Табель '!I$8:I$905,'Табель '!$B$8:$B$905,A174,'Табель '!$A$8:$A$905,$C$6,'Табель '!$A$8:$A$905,$D$6),"")</f>
        <v/>
      </c>
      <c r="H174" s="108" t="str">
        <f>IF(A174&lt;&gt;"",SUMIFS('Табель '!J$8:J$905,'Табель '!$B$8:$B$905,A174,'Табель '!$A$8:$A$905,$C$6,'Табель '!$A$8:$A$905,$D$6),"")</f>
        <v/>
      </c>
      <c r="I174" s="108" t="str">
        <f>IF(A174&lt;&gt;"",SUMIFS('Табель '!K$8:K$905,'Табель '!$B$8:$B$905,A174,'Табель '!$A$8:$A$905,$C$6,'Табель '!$A$8:$A$905,$D$6),"")</f>
        <v/>
      </c>
      <c r="J174" s="109" t="str">
        <f>IF(A174&lt;&gt;"",SUMIFS('Табель '!L$8:L$905,'Табель '!$B$8:$B$905,A174,'Табель '!$A$8:$A$905,$C$6,'Табель '!$A$8:$A$905,$D$6),"")</f>
        <v/>
      </c>
      <c r="K174" s="109" t="str">
        <f>IF(A174&lt;&gt;"",SUMIFS('Табель '!M$8:M$905,'Табель '!$B$8:$B$905,A174,'Табель '!$A$8:$A$905,$C$6,'Табель '!$A$8:$A$905,$D$6),"")</f>
        <v/>
      </c>
      <c r="L174" s="111" t="str">
        <f>IF(A174&lt;&gt;"",ROUND(IF(ISBLANK(A174)= FALSE,SUMIFS(УчетОтгулов!$G$4:$G$9051,УчетОтгулов!$A$4:$A$9051,A174,УчетОтгулов!$F$4:$F$9051,$L$9),""),6),"")</f>
        <v/>
      </c>
      <c r="M174" s="111" t="str">
        <f>IF(A174&lt;&gt;"",ROUND(IF(A174&lt;&gt;"",SUMIFS(УчетОтгулов!$G$4:$G$9051,УчетОтгулов!$A$4:$A$9051,A174,УчетОтгулов!$F$4:$F$9051,"*Д*"),""),6),"")</f>
        <v/>
      </c>
      <c r="N174" s="108" t="str">
        <f t="shared" si="14"/>
        <v/>
      </c>
      <c r="O174" s="111" t="str">
        <f t="shared" si="15"/>
        <v/>
      </c>
      <c r="P174">
        <f>SUM(Таблица2[[#This Row],[Явка, дней]:[ОТО, дней]])</f>
        <v>0</v>
      </c>
    </row>
    <row r="175" spans="1:16" x14ac:dyDescent="0.3">
      <c r="A175" s="107" t="str">
        <f>IF(TEMP!A166="","",TEMP!A166)</f>
        <v/>
      </c>
      <c r="B175" s="108" t="str">
        <f>IF(A175&lt;&gt;"",SUMIFS('Табель '!$D$8:$D$905,'Табель '!$B$8:$B$905,A175,'Табель '!$A$8:$A$905,$C$6,'Табель '!$A$8:$A$905,$D$6),"")</f>
        <v/>
      </c>
      <c r="C175" s="109" t="str">
        <f>IF(A175&lt;&gt;"",SUMIFS('Табель '!E$8:E$905,'Табель '!$B$8:$B$905,A175,'Табель '!$A$8:$A$905,$C$6,'Табель '!$A$8:$A$905,$D$6),"")</f>
        <v/>
      </c>
      <c r="D175" s="108" t="str">
        <f>IF(A175&lt;&gt;"",SUMIFS('Табель '!F$8:F$905,'Табель '!$B$8:$B$905,A175,'Табель '!$A$8:$A$905,$C$6,'Табель '!$A$8:$A$905,$D$6),"")</f>
        <v/>
      </c>
      <c r="E175" s="108" t="str">
        <f>IF(A175&lt;&gt;"",SUMIFS('Табель '!G$8:G$905,'Табель '!$B$8:$B$905,A175,'Табель '!$A$8:$A$905,$C$6,'Табель '!$A$8:$A$905,$D$6),"")</f>
        <v/>
      </c>
      <c r="F175" s="108" t="str">
        <f>IF(A175&lt;&gt;"",SUMIFS('Табель '!H$8:H$905,'Табель '!$B$8:$B$905,A175,'Табель '!$A$8:$A$905,$C$6,'Табель '!$A$8:$A$905,$D$6),"")</f>
        <v/>
      </c>
      <c r="G175" s="108" t="str">
        <f>IF(A175&lt;&gt;"",SUMIFS('Табель '!I$8:I$905,'Табель '!$B$8:$B$905,A175,'Табель '!$A$8:$A$905,$C$6,'Табель '!$A$8:$A$905,$D$6),"")</f>
        <v/>
      </c>
      <c r="H175" s="108" t="str">
        <f>IF(A175&lt;&gt;"",SUMIFS('Табель '!J$8:J$905,'Табель '!$B$8:$B$905,A175,'Табель '!$A$8:$A$905,$C$6,'Табель '!$A$8:$A$905,$D$6),"")</f>
        <v/>
      </c>
      <c r="I175" s="108" t="str">
        <f>IF(A175&lt;&gt;"",SUMIFS('Табель '!K$8:K$905,'Табель '!$B$8:$B$905,A175,'Табель '!$A$8:$A$905,$C$6,'Табель '!$A$8:$A$905,$D$6),"")</f>
        <v/>
      </c>
      <c r="J175" s="109" t="str">
        <f>IF(A175&lt;&gt;"",SUMIFS('Табель '!L$8:L$905,'Табель '!$B$8:$B$905,A175,'Табель '!$A$8:$A$905,$C$6,'Табель '!$A$8:$A$905,$D$6),"")</f>
        <v/>
      </c>
      <c r="K175" s="109" t="str">
        <f>IF(A175&lt;&gt;"",SUMIFS('Табель '!M$8:M$905,'Табель '!$B$8:$B$905,A175,'Табель '!$A$8:$A$905,$C$6,'Табель '!$A$8:$A$905,$D$6),"")</f>
        <v/>
      </c>
      <c r="L175" s="111" t="str">
        <f>IF(A175&lt;&gt;"",ROUND(IF(ISBLANK(A175)= FALSE,SUMIFS(УчетОтгулов!$G$4:$G$9051,УчетОтгулов!$A$4:$A$9051,A175,УчетОтгулов!$F$4:$F$9051,$L$9),""),6),"")</f>
        <v/>
      </c>
      <c r="M175" s="111" t="str">
        <f>IF(A175&lt;&gt;"",ROUND(IF(A175&lt;&gt;"",SUMIFS(УчетОтгулов!$G$4:$G$9051,УчетОтгулов!$A$4:$A$9051,A175,УчетОтгулов!$F$4:$F$9051,"*Д*"),""),6),"")</f>
        <v/>
      </c>
      <c r="N175" s="108" t="str">
        <f t="shared" si="14"/>
        <v/>
      </c>
      <c r="O175" s="111" t="str">
        <f t="shared" si="15"/>
        <v/>
      </c>
      <c r="P175">
        <f>SUM(Таблица2[[#This Row],[Явка, дней]:[ОТО, дней]])</f>
        <v>0</v>
      </c>
    </row>
    <row r="176" spans="1:16" x14ac:dyDescent="0.3">
      <c r="A176" s="107" t="str">
        <f>IF(TEMP!A167="","",TEMP!A167)</f>
        <v/>
      </c>
      <c r="B176" s="108" t="str">
        <f>IF(A176&lt;&gt;"",SUMIFS('Табель '!$D$8:$D$905,'Табель '!$B$8:$B$905,A176,'Табель '!$A$8:$A$905,$C$6,'Табель '!$A$8:$A$905,$D$6),"")</f>
        <v/>
      </c>
      <c r="C176" s="109" t="str">
        <f>IF(A176&lt;&gt;"",SUMIFS('Табель '!E$8:E$905,'Табель '!$B$8:$B$905,A176,'Табель '!$A$8:$A$905,$C$6,'Табель '!$A$8:$A$905,$D$6),"")</f>
        <v/>
      </c>
      <c r="D176" s="108" t="str">
        <f>IF(A176&lt;&gt;"",SUMIFS('Табель '!F$8:F$905,'Табель '!$B$8:$B$905,A176,'Табель '!$A$8:$A$905,$C$6,'Табель '!$A$8:$A$905,$D$6),"")</f>
        <v/>
      </c>
      <c r="E176" s="108" t="str">
        <f>IF(A176&lt;&gt;"",SUMIFS('Табель '!G$8:G$905,'Табель '!$B$8:$B$905,A176,'Табель '!$A$8:$A$905,$C$6,'Табель '!$A$8:$A$905,$D$6),"")</f>
        <v/>
      </c>
      <c r="F176" s="108" t="str">
        <f>IF(A176&lt;&gt;"",SUMIFS('Табель '!H$8:H$905,'Табель '!$B$8:$B$905,A176,'Табель '!$A$8:$A$905,$C$6,'Табель '!$A$8:$A$905,$D$6),"")</f>
        <v/>
      </c>
      <c r="G176" s="108" t="str">
        <f>IF(A176&lt;&gt;"",SUMIFS('Табель '!I$8:I$905,'Табель '!$B$8:$B$905,A176,'Табель '!$A$8:$A$905,$C$6,'Табель '!$A$8:$A$905,$D$6),"")</f>
        <v/>
      </c>
      <c r="H176" s="108" t="str">
        <f>IF(A176&lt;&gt;"",SUMIFS('Табель '!J$8:J$905,'Табель '!$B$8:$B$905,A176,'Табель '!$A$8:$A$905,$C$6,'Табель '!$A$8:$A$905,$D$6),"")</f>
        <v/>
      </c>
      <c r="I176" s="108" t="str">
        <f>IF(A176&lt;&gt;"",SUMIFS('Табель '!K$8:K$905,'Табель '!$B$8:$B$905,A176,'Табель '!$A$8:$A$905,$C$6,'Табель '!$A$8:$A$905,$D$6),"")</f>
        <v/>
      </c>
      <c r="J176" s="109" t="str">
        <f>IF(A176&lt;&gt;"",SUMIFS('Табель '!L$8:L$905,'Табель '!$B$8:$B$905,A176,'Табель '!$A$8:$A$905,$C$6,'Табель '!$A$8:$A$905,$D$6),"")</f>
        <v/>
      </c>
      <c r="K176" s="109" t="str">
        <f>IF(A176&lt;&gt;"",SUMIFS('Табель '!M$8:M$905,'Табель '!$B$8:$B$905,A176,'Табель '!$A$8:$A$905,$C$6,'Табель '!$A$8:$A$905,$D$6),"")</f>
        <v/>
      </c>
      <c r="L176" s="111" t="str">
        <f>IF(A176&lt;&gt;"",ROUND(IF(ISBLANK(A176)= FALSE,SUMIFS(УчетОтгулов!$G$4:$G$9051,УчетОтгулов!$A$4:$A$9051,A176,УчетОтгулов!$F$4:$F$9051,$L$9),""),6),"")</f>
        <v/>
      </c>
      <c r="M176" s="111" t="str">
        <f>IF(A176&lt;&gt;"",ROUND(IF(A176&lt;&gt;"",SUMIFS(УчетОтгулов!$G$4:$G$9051,УчетОтгулов!$A$4:$A$9051,A176,УчетОтгулов!$F$4:$F$9051,"*Д*"),""),6),"")</f>
        <v/>
      </c>
      <c r="N176" s="108" t="str">
        <f t="shared" si="14"/>
        <v/>
      </c>
      <c r="O176" s="111" t="str">
        <f t="shared" si="15"/>
        <v/>
      </c>
      <c r="P176">
        <f>SUM(Таблица2[[#This Row],[Явка, дней]:[ОТО, дней]])</f>
        <v>0</v>
      </c>
    </row>
    <row r="177" spans="1:16" x14ac:dyDescent="0.3">
      <c r="A177" s="107" t="str">
        <f>IF(TEMP!A168="","",TEMP!A168)</f>
        <v/>
      </c>
      <c r="B177" s="108" t="str">
        <f>IF(A177&lt;&gt;"",SUMIFS('Табель '!$D$8:$D$905,'Табель '!$B$8:$B$905,A177,'Табель '!$A$8:$A$905,$C$6,'Табель '!$A$8:$A$905,$D$6),"")</f>
        <v/>
      </c>
      <c r="C177" s="109" t="str">
        <f>IF(A177&lt;&gt;"",SUMIFS('Табель '!E$8:E$905,'Табель '!$B$8:$B$905,A177,'Табель '!$A$8:$A$905,$C$6,'Табель '!$A$8:$A$905,$D$6),"")</f>
        <v/>
      </c>
      <c r="D177" s="108" t="str">
        <f>IF(A177&lt;&gt;"",SUMIFS('Табель '!F$8:F$905,'Табель '!$B$8:$B$905,A177,'Табель '!$A$8:$A$905,$C$6,'Табель '!$A$8:$A$905,$D$6),"")</f>
        <v/>
      </c>
      <c r="E177" s="108" t="str">
        <f>IF(A177&lt;&gt;"",SUMIFS('Табель '!G$8:G$905,'Табель '!$B$8:$B$905,A177,'Табель '!$A$8:$A$905,$C$6,'Табель '!$A$8:$A$905,$D$6),"")</f>
        <v/>
      </c>
      <c r="F177" s="108" t="str">
        <f>IF(A177&lt;&gt;"",SUMIFS('Табель '!H$8:H$905,'Табель '!$B$8:$B$905,A177,'Табель '!$A$8:$A$905,$C$6,'Табель '!$A$8:$A$905,$D$6),"")</f>
        <v/>
      </c>
      <c r="G177" s="108" t="str">
        <f>IF(A177&lt;&gt;"",SUMIFS('Табель '!I$8:I$905,'Табель '!$B$8:$B$905,A177,'Табель '!$A$8:$A$905,$C$6,'Табель '!$A$8:$A$905,$D$6),"")</f>
        <v/>
      </c>
      <c r="H177" s="108" t="str">
        <f>IF(A177&lt;&gt;"",SUMIFS('Табель '!J$8:J$905,'Табель '!$B$8:$B$905,A177,'Табель '!$A$8:$A$905,$C$6,'Табель '!$A$8:$A$905,$D$6),"")</f>
        <v/>
      </c>
      <c r="I177" s="108" t="str">
        <f>IF(A177&lt;&gt;"",SUMIFS('Табель '!K$8:K$905,'Табель '!$B$8:$B$905,A177,'Табель '!$A$8:$A$905,$C$6,'Табель '!$A$8:$A$905,$D$6),"")</f>
        <v/>
      </c>
      <c r="J177" s="109" t="str">
        <f>IF(A177&lt;&gt;"",SUMIFS('Табель '!L$8:L$905,'Табель '!$B$8:$B$905,A177,'Табель '!$A$8:$A$905,$C$6,'Табель '!$A$8:$A$905,$D$6),"")</f>
        <v/>
      </c>
      <c r="K177" s="109" t="str">
        <f>IF(A177&lt;&gt;"",SUMIFS('Табель '!M$8:M$905,'Табель '!$B$8:$B$905,A177,'Табель '!$A$8:$A$905,$C$6,'Табель '!$A$8:$A$905,$D$6),"")</f>
        <v/>
      </c>
      <c r="L177" s="111" t="str">
        <f>IF(A177&lt;&gt;"",ROUND(IF(ISBLANK(A177)= FALSE,SUMIFS(УчетОтгулов!$G$4:$G$9051,УчетОтгулов!$A$4:$A$9051,A177,УчетОтгулов!$F$4:$F$9051,$L$9),""),6),"")</f>
        <v/>
      </c>
      <c r="M177" s="111" t="str">
        <f>IF(A177&lt;&gt;"",ROUND(IF(A177&lt;&gt;"",SUMIFS(УчетОтгулов!$G$4:$G$9051,УчетОтгулов!$A$4:$A$9051,A177,УчетОтгулов!$F$4:$F$9051,"*Д*"),""),6),"")</f>
        <v/>
      </c>
      <c r="N177" s="108" t="str">
        <f t="shared" si="14"/>
        <v/>
      </c>
      <c r="O177" s="111" t="str">
        <f t="shared" si="15"/>
        <v/>
      </c>
      <c r="P177">
        <f>SUM(Таблица2[[#This Row],[Явка, дней]:[ОТО, дней]])</f>
        <v>0</v>
      </c>
    </row>
    <row r="178" spans="1:16" x14ac:dyDescent="0.3">
      <c r="A178" s="107" t="str">
        <f>IF(TEMP!A169="","",TEMP!A169)</f>
        <v/>
      </c>
      <c r="B178" s="108" t="str">
        <f>IF(A178&lt;&gt;"",SUMIFS('Табель '!$D$8:$D$905,'Табель '!$B$8:$B$905,A178,'Табель '!$A$8:$A$905,$C$6,'Табель '!$A$8:$A$905,$D$6),"")</f>
        <v/>
      </c>
      <c r="C178" s="109" t="str">
        <f>IF(A178&lt;&gt;"",SUMIFS('Табель '!E$8:E$905,'Табель '!$B$8:$B$905,A178,'Табель '!$A$8:$A$905,$C$6,'Табель '!$A$8:$A$905,$D$6),"")</f>
        <v/>
      </c>
      <c r="D178" s="108" t="str">
        <f>IF(A178&lt;&gt;"",SUMIFS('Табель '!F$8:F$905,'Табель '!$B$8:$B$905,A178,'Табель '!$A$8:$A$905,$C$6,'Табель '!$A$8:$A$905,$D$6),"")</f>
        <v/>
      </c>
      <c r="E178" s="108" t="str">
        <f>IF(A178&lt;&gt;"",SUMIFS('Табель '!G$8:G$905,'Табель '!$B$8:$B$905,A178,'Табель '!$A$8:$A$905,$C$6,'Табель '!$A$8:$A$905,$D$6),"")</f>
        <v/>
      </c>
      <c r="F178" s="108" t="str">
        <f>IF(A178&lt;&gt;"",SUMIFS('Табель '!H$8:H$905,'Табель '!$B$8:$B$905,A178,'Табель '!$A$8:$A$905,$C$6,'Табель '!$A$8:$A$905,$D$6),"")</f>
        <v/>
      </c>
      <c r="G178" s="108" t="str">
        <f>IF(A178&lt;&gt;"",SUMIFS('Табель '!I$8:I$905,'Табель '!$B$8:$B$905,A178,'Табель '!$A$8:$A$905,$C$6,'Табель '!$A$8:$A$905,$D$6),"")</f>
        <v/>
      </c>
      <c r="H178" s="108" t="str">
        <f>IF(A178&lt;&gt;"",SUMIFS('Табель '!J$8:J$905,'Табель '!$B$8:$B$905,A178,'Табель '!$A$8:$A$905,$C$6,'Табель '!$A$8:$A$905,$D$6),"")</f>
        <v/>
      </c>
      <c r="I178" s="108" t="str">
        <f>IF(A178&lt;&gt;"",SUMIFS('Табель '!K$8:K$905,'Табель '!$B$8:$B$905,A178,'Табель '!$A$8:$A$905,$C$6,'Табель '!$A$8:$A$905,$D$6),"")</f>
        <v/>
      </c>
      <c r="J178" s="109" t="str">
        <f>IF(A178&lt;&gt;"",SUMIFS('Табель '!L$8:L$905,'Табель '!$B$8:$B$905,A178,'Табель '!$A$8:$A$905,$C$6,'Табель '!$A$8:$A$905,$D$6),"")</f>
        <v/>
      </c>
      <c r="K178" s="109" t="str">
        <f>IF(A178&lt;&gt;"",SUMIFS('Табель '!M$8:M$905,'Табель '!$B$8:$B$905,A178,'Табель '!$A$8:$A$905,$C$6,'Табель '!$A$8:$A$905,$D$6),"")</f>
        <v/>
      </c>
      <c r="L178" s="111" t="str">
        <f>IF(A178&lt;&gt;"",ROUND(IF(ISBLANK(A178)= FALSE,SUMIFS(УчетОтгулов!$G$4:$G$9051,УчетОтгулов!$A$4:$A$9051,A178,УчетОтгулов!$F$4:$F$9051,$L$9),""),6),"")</f>
        <v/>
      </c>
      <c r="M178" s="111" t="str">
        <f>IF(A178&lt;&gt;"",ROUND(IF(A178&lt;&gt;"",SUMIFS(УчетОтгулов!$G$4:$G$9051,УчетОтгулов!$A$4:$A$9051,A178,УчетОтгулов!$F$4:$F$9051,"*Д*"),""),6),"")</f>
        <v/>
      </c>
      <c r="N178" s="108" t="str">
        <f t="shared" si="14"/>
        <v/>
      </c>
      <c r="O178" s="111" t="str">
        <f t="shared" si="15"/>
        <v/>
      </c>
      <c r="P178">
        <f>SUM(Таблица2[[#This Row],[Явка, дней]:[ОТО, дней]])</f>
        <v>0</v>
      </c>
    </row>
    <row r="179" spans="1:16" x14ac:dyDescent="0.3">
      <c r="A179" s="107" t="str">
        <f>IF(TEMP!A170="","",TEMP!A170)</f>
        <v/>
      </c>
      <c r="B179" s="108" t="str">
        <f>IF(A179&lt;&gt;"",SUMIFS('Табель '!$D$8:$D$905,'Табель '!$B$8:$B$905,A179,'Табель '!$A$8:$A$905,$C$6,'Табель '!$A$8:$A$905,$D$6),"")</f>
        <v/>
      </c>
      <c r="C179" s="109" t="str">
        <f>IF(A179&lt;&gt;"",SUMIFS('Табель '!E$8:E$905,'Табель '!$B$8:$B$905,A179,'Табель '!$A$8:$A$905,$C$6,'Табель '!$A$8:$A$905,$D$6),"")</f>
        <v/>
      </c>
      <c r="D179" s="108" t="str">
        <f>IF(A179&lt;&gt;"",SUMIFS('Табель '!F$8:F$905,'Табель '!$B$8:$B$905,A179,'Табель '!$A$8:$A$905,$C$6,'Табель '!$A$8:$A$905,$D$6),"")</f>
        <v/>
      </c>
      <c r="E179" s="108" t="str">
        <f>IF(A179&lt;&gt;"",SUMIFS('Табель '!G$8:G$905,'Табель '!$B$8:$B$905,A179,'Табель '!$A$8:$A$905,$C$6,'Табель '!$A$8:$A$905,$D$6),"")</f>
        <v/>
      </c>
      <c r="F179" s="108" t="str">
        <f>IF(A179&lt;&gt;"",SUMIFS('Табель '!H$8:H$905,'Табель '!$B$8:$B$905,A179,'Табель '!$A$8:$A$905,$C$6,'Табель '!$A$8:$A$905,$D$6),"")</f>
        <v/>
      </c>
      <c r="G179" s="108" t="str">
        <f>IF(A179&lt;&gt;"",SUMIFS('Табель '!I$8:I$905,'Табель '!$B$8:$B$905,A179,'Табель '!$A$8:$A$905,$C$6,'Табель '!$A$8:$A$905,$D$6),"")</f>
        <v/>
      </c>
      <c r="H179" s="108" t="str">
        <f>IF(A179&lt;&gt;"",SUMIFS('Табель '!J$8:J$905,'Табель '!$B$8:$B$905,A179,'Табель '!$A$8:$A$905,$C$6,'Табель '!$A$8:$A$905,$D$6),"")</f>
        <v/>
      </c>
      <c r="I179" s="108" t="str">
        <f>IF(A179&lt;&gt;"",SUMIFS('Табель '!K$8:K$905,'Табель '!$B$8:$B$905,A179,'Табель '!$A$8:$A$905,$C$6,'Табель '!$A$8:$A$905,$D$6),"")</f>
        <v/>
      </c>
      <c r="J179" s="109" t="str">
        <f>IF(A179&lt;&gt;"",SUMIFS('Табель '!L$8:L$905,'Табель '!$B$8:$B$905,A179,'Табель '!$A$8:$A$905,$C$6,'Табель '!$A$8:$A$905,$D$6),"")</f>
        <v/>
      </c>
      <c r="K179" s="109" t="str">
        <f>IF(A179&lt;&gt;"",SUMIFS('Табель '!M$8:M$905,'Табель '!$B$8:$B$905,A179,'Табель '!$A$8:$A$905,$C$6,'Табель '!$A$8:$A$905,$D$6),"")</f>
        <v/>
      </c>
      <c r="L179" s="111" t="str">
        <f>IF(A179&lt;&gt;"",ROUND(IF(ISBLANK(A179)= FALSE,SUMIFS(УчетОтгулов!$G$4:$G$9051,УчетОтгулов!$A$4:$A$9051,A179,УчетОтгулов!$F$4:$F$9051,$L$9),""),6),"")</f>
        <v/>
      </c>
      <c r="M179" s="111" t="str">
        <f>IF(A179&lt;&gt;"",ROUND(IF(A179&lt;&gt;"",SUMIFS(УчетОтгулов!$G$4:$G$9051,УчетОтгулов!$A$4:$A$9051,A179,УчетОтгулов!$F$4:$F$9051,"*Д*"),""),6),"")</f>
        <v/>
      </c>
      <c r="N179" s="108" t="str">
        <f t="shared" si="14"/>
        <v/>
      </c>
      <c r="O179" s="111" t="str">
        <f t="shared" si="15"/>
        <v/>
      </c>
      <c r="P179">
        <f>SUM(Таблица2[[#This Row],[Явка, дней]:[ОТО, дней]])</f>
        <v>0</v>
      </c>
    </row>
    <row r="180" spans="1:16" x14ac:dyDescent="0.3">
      <c r="A180" s="107" t="str">
        <f>IF(TEMP!A171="","",TEMP!A171)</f>
        <v/>
      </c>
      <c r="B180" s="108" t="str">
        <f>IF(A180&lt;&gt;"",SUMIFS('Табель '!$D$8:$D$905,'Табель '!$B$8:$B$905,A180,'Табель '!$A$8:$A$905,$C$6,'Табель '!$A$8:$A$905,$D$6),"")</f>
        <v/>
      </c>
      <c r="C180" s="109" t="str">
        <f>IF(A180&lt;&gt;"",SUMIFS('Табель '!E$8:E$905,'Табель '!$B$8:$B$905,A180,'Табель '!$A$8:$A$905,$C$6,'Табель '!$A$8:$A$905,$D$6),"")</f>
        <v/>
      </c>
      <c r="D180" s="108" t="str">
        <f>IF(A180&lt;&gt;"",SUMIFS('Табель '!F$8:F$905,'Табель '!$B$8:$B$905,A180,'Табель '!$A$8:$A$905,$C$6,'Табель '!$A$8:$A$905,$D$6),"")</f>
        <v/>
      </c>
      <c r="E180" s="108" t="str">
        <f>IF(A180&lt;&gt;"",SUMIFS('Табель '!G$8:G$905,'Табель '!$B$8:$B$905,A180,'Табель '!$A$8:$A$905,$C$6,'Табель '!$A$8:$A$905,$D$6),"")</f>
        <v/>
      </c>
      <c r="F180" s="108" t="str">
        <f>IF(A180&lt;&gt;"",SUMIFS('Табель '!H$8:H$905,'Табель '!$B$8:$B$905,A180,'Табель '!$A$8:$A$905,$C$6,'Табель '!$A$8:$A$905,$D$6),"")</f>
        <v/>
      </c>
      <c r="G180" s="108" t="str">
        <f>IF(A180&lt;&gt;"",SUMIFS('Табель '!I$8:I$905,'Табель '!$B$8:$B$905,A180,'Табель '!$A$8:$A$905,$C$6,'Табель '!$A$8:$A$905,$D$6),"")</f>
        <v/>
      </c>
      <c r="H180" s="108" t="str">
        <f>IF(A180&lt;&gt;"",SUMIFS('Табель '!J$8:J$905,'Табель '!$B$8:$B$905,A180,'Табель '!$A$8:$A$905,$C$6,'Табель '!$A$8:$A$905,$D$6),"")</f>
        <v/>
      </c>
      <c r="I180" s="108" t="str">
        <f>IF(A180&lt;&gt;"",SUMIFS('Табель '!K$8:K$905,'Табель '!$B$8:$B$905,A180,'Табель '!$A$8:$A$905,$C$6,'Табель '!$A$8:$A$905,$D$6),"")</f>
        <v/>
      </c>
      <c r="J180" s="109" t="str">
        <f>IF(A180&lt;&gt;"",SUMIFS('Табель '!L$8:L$905,'Табель '!$B$8:$B$905,A180,'Табель '!$A$8:$A$905,$C$6,'Табель '!$A$8:$A$905,$D$6),"")</f>
        <v/>
      </c>
      <c r="K180" s="109" t="str">
        <f>IF(A180&lt;&gt;"",SUMIFS('Табель '!M$8:M$905,'Табель '!$B$8:$B$905,A180,'Табель '!$A$8:$A$905,$C$6,'Табель '!$A$8:$A$905,$D$6),"")</f>
        <v/>
      </c>
      <c r="L180" s="111" t="str">
        <f>IF(A180&lt;&gt;"",ROUND(IF(ISBLANK(A180)= FALSE,SUMIFS(УчетОтгулов!$G$4:$G$9051,УчетОтгулов!$A$4:$A$9051,A180,УчетОтгулов!$F$4:$F$9051,$L$9),""),6),"")</f>
        <v/>
      </c>
      <c r="M180" s="111" t="str">
        <f>IF(A180&lt;&gt;"",ROUND(IF(A180&lt;&gt;"",SUMIFS(УчетОтгулов!$G$4:$G$9051,УчетОтгулов!$A$4:$A$9051,A180,УчетОтгулов!$F$4:$F$9051,"*Д*"),""),6),"")</f>
        <v/>
      </c>
      <c r="N180" s="108" t="str">
        <f t="shared" si="14"/>
        <v/>
      </c>
      <c r="O180" s="111" t="str">
        <f t="shared" si="15"/>
        <v/>
      </c>
      <c r="P180">
        <f>SUM(Таблица2[[#This Row],[Явка, дней]:[ОТО, дней]])</f>
        <v>0</v>
      </c>
    </row>
    <row r="181" spans="1:16" x14ac:dyDescent="0.3">
      <c r="A181" s="107" t="str">
        <f>IF(TEMP!A172="","",TEMP!A172)</f>
        <v/>
      </c>
      <c r="B181" s="108" t="str">
        <f>IF(A181&lt;&gt;"",SUMIFS('Табель '!$D$8:$D$905,'Табель '!$B$8:$B$905,A181,'Табель '!$A$8:$A$905,$C$6,'Табель '!$A$8:$A$905,$D$6),"")</f>
        <v/>
      </c>
      <c r="C181" s="109" t="str">
        <f>IF(A181&lt;&gt;"",SUMIFS('Табель '!E$8:E$905,'Табель '!$B$8:$B$905,A181,'Табель '!$A$8:$A$905,$C$6,'Табель '!$A$8:$A$905,$D$6),"")</f>
        <v/>
      </c>
      <c r="D181" s="108" t="str">
        <f>IF(A181&lt;&gt;"",SUMIFS('Табель '!F$8:F$905,'Табель '!$B$8:$B$905,A181,'Табель '!$A$8:$A$905,$C$6,'Табель '!$A$8:$A$905,$D$6),"")</f>
        <v/>
      </c>
      <c r="E181" s="108" t="str">
        <f>IF(A181&lt;&gt;"",SUMIFS('Табель '!G$8:G$905,'Табель '!$B$8:$B$905,A181,'Табель '!$A$8:$A$905,$C$6,'Табель '!$A$8:$A$905,$D$6),"")</f>
        <v/>
      </c>
      <c r="F181" s="108" t="str">
        <f>IF(A181&lt;&gt;"",SUMIFS('Табель '!H$8:H$905,'Табель '!$B$8:$B$905,A181,'Табель '!$A$8:$A$905,$C$6,'Табель '!$A$8:$A$905,$D$6),"")</f>
        <v/>
      </c>
      <c r="G181" s="108" t="str">
        <f>IF(A181&lt;&gt;"",SUMIFS('Табель '!I$8:I$905,'Табель '!$B$8:$B$905,A181,'Табель '!$A$8:$A$905,$C$6,'Табель '!$A$8:$A$905,$D$6),"")</f>
        <v/>
      </c>
      <c r="H181" s="108" t="str">
        <f>IF(A181&lt;&gt;"",SUMIFS('Табель '!J$8:J$905,'Табель '!$B$8:$B$905,A181,'Табель '!$A$8:$A$905,$C$6,'Табель '!$A$8:$A$905,$D$6),"")</f>
        <v/>
      </c>
      <c r="I181" s="108" t="str">
        <f>IF(A181&lt;&gt;"",SUMIFS('Табель '!K$8:K$905,'Табель '!$B$8:$B$905,A181,'Табель '!$A$8:$A$905,$C$6,'Табель '!$A$8:$A$905,$D$6),"")</f>
        <v/>
      </c>
      <c r="J181" s="109" t="str">
        <f>IF(A181&lt;&gt;"",SUMIFS('Табель '!L$8:L$905,'Табель '!$B$8:$B$905,A181,'Табель '!$A$8:$A$905,$C$6,'Табель '!$A$8:$A$905,$D$6),"")</f>
        <v/>
      </c>
      <c r="K181" s="109" t="str">
        <f>IF(A181&lt;&gt;"",SUMIFS('Табель '!M$8:M$905,'Табель '!$B$8:$B$905,A181,'Табель '!$A$8:$A$905,$C$6,'Табель '!$A$8:$A$905,$D$6),"")</f>
        <v/>
      </c>
      <c r="L181" s="111" t="str">
        <f>IF(A181&lt;&gt;"",ROUND(IF(ISBLANK(A181)= FALSE,SUMIFS(УчетОтгулов!$G$4:$G$9051,УчетОтгулов!$A$4:$A$9051,A181,УчетОтгулов!$F$4:$F$9051,$L$9),""),6),"")</f>
        <v/>
      </c>
      <c r="M181" s="111" t="str">
        <f>IF(A181&lt;&gt;"",ROUND(IF(A181&lt;&gt;"",SUMIFS(УчетОтгулов!$G$4:$G$9051,УчетОтгулов!$A$4:$A$9051,A181,УчетОтгулов!$F$4:$F$9051,"*Д*"),""),6),"")</f>
        <v/>
      </c>
      <c r="N181" s="108" t="str">
        <f t="shared" si="14"/>
        <v/>
      </c>
      <c r="O181" s="111" t="str">
        <f t="shared" si="15"/>
        <v/>
      </c>
      <c r="P181">
        <f>SUM(Таблица2[[#This Row],[Явка, дней]:[ОТО, дней]])</f>
        <v>0</v>
      </c>
    </row>
    <row r="182" spans="1:16" x14ac:dyDescent="0.3">
      <c r="A182" s="107" t="str">
        <f>IF(TEMP!A173="","",TEMP!A173)</f>
        <v/>
      </c>
      <c r="B182" s="108" t="str">
        <f>IF(A182&lt;&gt;"",SUMIFS('Табель '!$D$8:$D$905,'Табель '!$B$8:$B$905,A182,'Табель '!$A$8:$A$905,$C$6,'Табель '!$A$8:$A$905,$D$6),"")</f>
        <v/>
      </c>
      <c r="C182" s="109" t="str">
        <f>IF(A182&lt;&gt;"",SUMIFS('Табель '!E$8:E$905,'Табель '!$B$8:$B$905,A182,'Табель '!$A$8:$A$905,$C$6,'Табель '!$A$8:$A$905,$D$6),"")</f>
        <v/>
      </c>
      <c r="D182" s="108" t="str">
        <f>IF(A182&lt;&gt;"",SUMIFS('Табель '!F$8:F$905,'Табель '!$B$8:$B$905,A182,'Табель '!$A$8:$A$905,$C$6,'Табель '!$A$8:$A$905,$D$6),"")</f>
        <v/>
      </c>
      <c r="E182" s="108" t="str">
        <f>IF(A182&lt;&gt;"",SUMIFS('Табель '!G$8:G$905,'Табель '!$B$8:$B$905,A182,'Табель '!$A$8:$A$905,$C$6,'Табель '!$A$8:$A$905,$D$6),"")</f>
        <v/>
      </c>
      <c r="F182" s="108" t="str">
        <f>IF(A182&lt;&gt;"",SUMIFS('Табель '!H$8:H$905,'Табель '!$B$8:$B$905,A182,'Табель '!$A$8:$A$905,$C$6,'Табель '!$A$8:$A$905,$D$6),"")</f>
        <v/>
      </c>
      <c r="G182" s="108" t="str">
        <f>IF(A182&lt;&gt;"",SUMIFS('Табель '!I$8:I$905,'Табель '!$B$8:$B$905,A182,'Табель '!$A$8:$A$905,$C$6,'Табель '!$A$8:$A$905,$D$6),"")</f>
        <v/>
      </c>
      <c r="H182" s="108" t="str">
        <f>IF(A182&lt;&gt;"",SUMIFS('Табель '!J$8:J$905,'Табель '!$B$8:$B$905,A182,'Табель '!$A$8:$A$905,$C$6,'Табель '!$A$8:$A$905,$D$6),"")</f>
        <v/>
      </c>
      <c r="I182" s="108" t="str">
        <f>IF(A182&lt;&gt;"",SUMIFS('Табель '!K$8:K$905,'Табель '!$B$8:$B$905,A182,'Табель '!$A$8:$A$905,$C$6,'Табель '!$A$8:$A$905,$D$6),"")</f>
        <v/>
      </c>
      <c r="J182" s="109" t="str">
        <f>IF(A182&lt;&gt;"",SUMIFS('Табель '!L$8:L$905,'Табель '!$B$8:$B$905,A182,'Табель '!$A$8:$A$905,$C$6,'Табель '!$A$8:$A$905,$D$6),"")</f>
        <v/>
      </c>
      <c r="K182" s="109" t="str">
        <f>IF(A182&lt;&gt;"",SUMIFS('Табель '!M$8:M$905,'Табель '!$B$8:$B$905,A182,'Табель '!$A$8:$A$905,$C$6,'Табель '!$A$8:$A$905,$D$6),"")</f>
        <v/>
      </c>
      <c r="L182" s="111" t="str">
        <f>IF(A182&lt;&gt;"",ROUND(IF(ISBLANK(A182)= FALSE,SUMIFS(УчетОтгулов!$G$4:$G$9051,УчетОтгулов!$A$4:$A$9051,A182,УчетОтгулов!$F$4:$F$9051,$L$9),""),6),"")</f>
        <v/>
      </c>
      <c r="M182" s="111" t="str">
        <f>IF(A182&lt;&gt;"",ROUND(IF(A182&lt;&gt;"",SUMIFS(УчетОтгулов!$G$4:$G$9051,УчетОтгулов!$A$4:$A$9051,A182,УчетОтгулов!$F$4:$F$9051,"*Д*"),""),6),"")</f>
        <v/>
      </c>
      <c r="N182" s="108" t="str">
        <f t="shared" si="14"/>
        <v/>
      </c>
      <c r="O182" s="111" t="str">
        <f t="shared" si="15"/>
        <v/>
      </c>
      <c r="P182">
        <f>SUM(Таблица2[[#This Row],[Явка, дней]:[ОТО, дней]])</f>
        <v>0</v>
      </c>
    </row>
    <row r="183" spans="1:16" x14ac:dyDescent="0.3">
      <c r="A183" s="107" t="str">
        <f>IF(TEMP!A174="","",TEMP!A174)</f>
        <v/>
      </c>
      <c r="B183" s="108" t="str">
        <f>IF(A183&lt;&gt;"",SUMIFS('Табель '!$D$8:$D$905,'Табель '!$B$8:$B$905,A183,'Табель '!$A$8:$A$905,$C$6,'Табель '!$A$8:$A$905,$D$6),"")</f>
        <v/>
      </c>
      <c r="C183" s="109" t="str">
        <f>IF(A183&lt;&gt;"",SUMIFS('Табель '!E$8:E$905,'Табель '!$B$8:$B$905,A183,'Табель '!$A$8:$A$905,$C$6,'Табель '!$A$8:$A$905,$D$6),"")</f>
        <v/>
      </c>
      <c r="D183" s="108" t="str">
        <f>IF(A183&lt;&gt;"",SUMIFS('Табель '!F$8:F$905,'Табель '!$B$8:$B$905,A183,'Табель '!$A$8:$A$905,$C$6,'Табель '!$A$8:$A$905,$D$6),"")</f>
        <v/>
      </c>
      <c r="E183" s="108" t="str">
        <f>IF(A183&lt;&gt;"",SUMIFS('Табель '!G$8:G$905,'Табель '!$B$8:$B$905,A183,'Табель '!$A$8:$A$905,$C$6,'Табель '!$A$8:$A$905,$D$6),"")</f>
        <v/>
      </c>
      <c r="F183" s="108" t="str">
        <f>IF(A183&lt;&gt;"",SUMIFS('Табель '!H$8:H$905,'Табель '!$B$8:$B$905,A183,'Табель '!$A$8:$A$905,$C$6,'Табель '!$A$8:$A$905,$D$6),"")</f>
        <v/>
      </c>
      <c r="G183" s="108" t="str">
        <f>IF(A183&lt;&gt;"",SUMIFS('Табель '!I$8:I$905,'Табель '!$B$8:$B$905,A183,'Табель '!$A$8:$A$905,$C$6,'Табель '!$A$8:$A$905,$D$6),"")</f>
        <v/>
      </c>
      <c r="H183" s="108" t="str">
        <f>IF(A183&lt;&gt;"",SUMIFS('Табель '!J$8:J$905,'Табель '!$B$8:$B$905,A183,'Табель '!$A$8:$A$905,$C$6,'Табель '!$A$8:$A$905,$D$6),"")</f>
        <v/>
      </c>
      <c r="I183" s="108" t="str">
        <f>IF(A183&lt;&gt;"",SUMIFS('Табель '!K$8:K$905,'Табель '!$B$8:$B$905,A183,'Табель '!$A$8:$A$905,$C$6,'Табель '!$A$8:$A$905,$D$6),"")</f>
        <v/>
      </c>
      <c r="J183" s="109" t="str">
        <f>IF(A183&lt;&gt;"",SUMIFS('Табель '!L$8:L$905,'Табель '!$B$8:$B$905,A183,'Табель '!$A$8:$A$905,$C$6,'Табель '!$A$8:$A$905,$D$6),"")</f>
        <v/>
      </c>
      <c r="K183" s="109" t="str">
        <f>IF(A183&lt;&gt;"",SUMIFS('Табель '!M$8:M$905,'Табель '!$B$8:$B$905,A183,'Табель '!$A$8:$A$905,$C$6,'Табель '!$A$8:$A$905,$D$6),"")</f>
        <v/>
      </c>
      <c r="L183" s="111" t="str">
        <f>IF(A183&lt;&gt;"",ROUND(IF(ISBLANK(A183)= FALSE,SUMIFS(УчетОтгулов!$G$4:$G$9051,УчетОтгулов!$A$4:$A$9051,A183,УчетОтгулов!$F$4:$F$9051,$L$9),""),6),"")</f>
        <v/>
      </c>
      <c r="M183" s="111" t="str">
        <f>IF(A183&lt;&gt;"",ROUND(IF(A183&lt;&gt;"",SUMIFS(УчетОтгулов!$G$4:$G$9051,УчетОтгулов!$A$4:$A$9051,A183,УчетОтгулов!$F$4:$F$9051,"*Д*"),""),6),"")</f>
        <v/>
      </c>
      <c r="N183" s="108" t="str">
        <f t="shared" si="14"/>
        <v/>
      </c>
      <c r="O183" s="111" t="str">
        <f t="shared" si="15"/>
        <v/>
      </c>
      <c r="P183">
        <f>SUM(Таблица2[[#This Row],[Явка, дней]:[ОТО, дней]])</f>
        <v>0</v>
      </c>
    </row>
    <row r="184" spans="1:16" x14ac:dyDescent="0.3">
      <c r="A184" s="107" t="str">
        <f>IF(TEMP!A175="","",TEMP!A175)</f>
        <v/>
      </c>
      <c r="B184" s="108" t="str">
        <f>IF(A184&lt;&gt;"",SUMIFS('Табель '!$D$8:$D$905,'Табель '!$B$8:$B$905,A184,'Табель '!$A$8:$A$905,$C$6,'Табель '!$A$8:$A$905,$D$6),"")</f>
        <v/>
      </c>
      <c r="C184" s="109" t="str">
        <f>IF(A184&lt;&gt;"",SUMIFS('Табель '!E$8:E$905,'Табель '!$B$8:$B$905,A184,'Табель '!$A$8:$A$905,$C$6,'Табель '!$A$8:$A$905,$D$6),"")</f>
        <v/>
      </c>
      <c r="D184" s="108" t="str">
        <f>IF(A184&lt;&gt;"",SUMIFS('Табель '!F$8:F$905,'Табель '!$B$8:$B$905,A184,'Табель '!$A$8:$A$905,$C$6,'Табель '!$A$8:$A$905,$D$6),"")</f>
        <v/>
      </c>
      <c r="E184" s="108" t="str">
        <f>IF(A184&lt;&gt;"",SUMIFS('Табель '!G$8:G$905,'Табель '!$B$8:$B$905,A184,'Табель '!$A$8:$A$905,$C$6,'Табель '!$A$8:$A$905,$D$6),"")</f>
        <v/>
      </c>
      <c r="F184" s="108" t="str">
        <f>IF(A184&lt;&gt;"",SUMIFS('Табель '!H$8:H$905,'Табель '!$B$8:$B$905,A184,'Табель '!$A$8:$A$905,$C$6,'Табель '!$A$8:$A$905,$D$6),"")</f>
        <v/>
      </c>
      <c r="G184" s="108" t="str">
        <f>IF(A184&lt;&gt;"",SUMIFS('Табель '!I$8:I$905,'Табель '!$B$8:$B$905,A184,'Табель '!$A$8:$A$905,$C$6,'Табель '!$A$8:$A$905,$D$6),"")</f>
        <v/>
      </c>
      <c r="H184" s="108" t="str">
        <f>IF(A184&lt;&gt;"",SUMIFS('Табель '!J$8:J$905,'Табель '!$B$8:$B$905,A184,'Табель '!$A$8:$A$905,$C$6,'Табель '!$A$8:$A$905,$D$6),"")</f>
        <v/>
      </c>
      <c r="I184" s="108" t="str">
        <f>IF(A184&lt;&gt;"",SUMIFS('Табель '!K$8:K$905,'Табель '!$B$8:$B$905,A184,'Табель '!$A$8:$A$905,$C$6,'Табель '!$A$8:$A$905,$D$6),"")</f>
        <v/>
      </c>
      <c r="J184" s="109" t="str">
        <f>IF(A184&lt;&gt;"",SUMIFS('Табель '!L$8:L$905,'Табель '!$B$8:$B$905,A184,'Табель '!$A$8:$A$905,$C$6,'Табель '!$A$8:$A$905,$D$6),"")</f>
        <v/>
      </c>
      <c r="K184" s="109" t="str">
        <f>IF(A184&lt;&gt;"",SUMIFS('Табель '!M$8:M$905,'Табель '!$B$8:$B$905,A184,'Табель '!$A$8:$A$905,$C$6,'Табель '!$A$8:$A$905,$D$6),"")</f>
        <v/>
      </c>
      <c r="L184" s="111" t="str">
        <f>IF(A184&lt;&gt;"",ROUND(IF(ISBLANK(A184)= FALSE,SUMIFS(УчетОтгулов!$G$4:$G$9051,УчетОтгулов!$A$4:$A$9051,A184,УчетОтгулов!$F$4:$F$9051,$L$9),""),6),"")</f>
        <v/>
      </c>
      <c r="M184" s="111" t="str">
        <f>IF(A184&lt;&gt;"",ROUND(IF(A184&lt;&gt;"",SUMIFS(УчетОтгулов!$G$4:$G$9051,УчетОтгулов!$A$4:$A$9051,A184,УчетОтгулов!$F$4:$F$9051,"*Д*"),""),6),"")</f>
        <v/>
      </c>
      <c r="N184" s="108" t="str">
        <f t="shared" si="14"/>
        <v/>
      </c>
      <c r="O184" s="111" t="str">
        <f t="shared" si="15"/>
        <v/>
      </c>
      <c r="P184">
        <f>SUM(Таблица2[[#This Row],[Явка, дней]:[ОТО, дней]])</f>
        <v>0</v>
      </c>
    </row>
    <row r="185" spans="1:16" x14ac:dyDescent="0.3">
      <c r="A185" s="107" t="str">
        <f>IF(TEMP!A176="","",TEMP!A176)</f>
        <v/>
      </c>
      <c r="B185" s="108" t="str">
        <f>IF(A185&lt;&gt;"",SUMIFS('Табель '!$D$8:$D$905,'Табель '!$B$8:$B$905,A185,'Табель '!$A$8:$A$905,$C$6,'Табель '!$A$8:$A$905,$D$6),"")</f>
        <v/>
      </c>
      <c r="C185" s="109" t="str">
        <f>IF(A185&lt;&gt;"",SUMIFS('Табель '!E$8:E$905,'Табель '!$B$8:$B$905,A185,'Табель '!$A$8:$A$905,$C$6,'Табель '!$A$8:$A$905,$D$6),"")</f>
        <v/>
      </c>
      <c r="D185" s="108" t="str">
        <f>IF(A185&lt;&gt;"",SUMIFS('Табель '!F$8:F$905,'Табель '!$B$8:$B$905,A185,'Табель '!$A$8:$A$905,$C$6,'Табель '!$A$8:$A$905,$D$6),"")</f>
        <v/>
      </c>
      <c r="E185" s="108" t="str">
        <f>IF(A185&lt;&gt;"",SUMIFS('Табель '!G$8:G$905,'Табель '!$B$8:$B$905,A185,'Табель '!$A$8:$A$905,$C$6,'Табель '!$A$8:$A$905,$D$6),"")</f>
        <v/>
      </c>
      <c r="F185" s="108" t="str">
        <f>IF(A185&lt;&gt;"",SUMIFS('Табель '!H$8:H$905,'Табель '!$B$8:$B$905,A185,'Табель '!$A$8:$A$905,$C$6,'Табель '!$A$8:$A$905,$D$6),"")</f>
        <v/>
      </c>
      <c r="G185" s="108" t="str">
        <f>IF(A185&lt;&gt;"",SUMIFS('Табель '!I$8:I$905,'Табель '!$B$8:$B$905,A185,'Табель '!$A$8:$A$905,$C$6,'Табель '!$A$8:$A$905,$D$6),"")</f>
        <v/>
      </c>
      <c r="H185" s="108" t="str">
        <f>IF(A185&lt;&gt;"",SUMIFS('Табель '!J$8:J$905,'Табель '!$B$8:$B$905,A185,'Табель '!$A$8:$A$905,$C$6,'Табель '!$A$8:$A$905,$D$6),"")</f>
        <v/>
      </c>
      <c r="I185" s="108" t="str">
        <f>IF(A185&lt;&gt;"",SUMIFS('Табель '!K$8:K$905,'Табель '!$B$8:$B$905,A185,'Табель '!$A$8:$A$905,$C$6,'Табель '!$A$8:$A$905,$D$6),"")</f>
        <v/>
      </c>
      <c r="J185" s="109" t="str">
        <f>IF(A185&lt;&gt;"",SUMIFS('Табель '!L$8:L$905,'Табель '!$B$8:$B$905,A185,'Табель '!$A$8:$A$905,$C$6,'Табель '!$A$8:$A$905,$D$6),"")</f>
        <v/>
      </c>
      <c r="K185" s="109" t="str">
        <f>IF(A185&lt;&gt;"",SUMIFS('Табель '!M$8:M$905,'Табель '!$B$8:$B$905,A185,'Табель '!$A$8:$A$905,$C$6,'Табель '!$A$8:$A$905,$D$6),"")</f>
        <v/>
      </c>
      <c r="L185" s="111" t="str">
        <f>IF(A185&lt;&gt;"",ROUND(IF(ISBLANK(A185)= FALSE,SUMIFS(УчетОтгулов!$G$4:$G$9051,УчетОтгулов!$A$4:$A$9051,A185,УчетОтгулов!$F$4:$F$9051,$L$9),""),6),"")</f>
        <v/>
      </c>
      <c r="M185" s="111" t="str">
        <f>IF(A185&lt;&gt;"",ROUND(IF(A185&lt;&gt;"",SUMIFS(УчетОтгулов!$G$4:$G$9051,УчетОтгулов!$A$4:$A$9051,A185,УчетОтгулов!$F$4:$F$9051,"*Д*"),""),6),"")</f>
        <v/>
      </c>
      <c r="N185" s="108" t="str">
        <f t="shared" si="14"/>
        <v/>
      </c>
      <c r="O185" s="111" t="str">
        <f t="shared" si="15"/>
        <v/>
      </c>
      <c r="P185">
        <f>SUM(Таблица2[[#This Row],[Явка, дней]:[ОТО, дней]])</f>
        <v>0</v>
      </c>
    </row>
    <row r="186" spans="1:16" x14ac:dyDescent="0.3">
      <c r="A186" s="107" t="str">
        <f>IF(TEMP!A177="","",TEMP!A177)</f>
        <v/>
      </c>
      <c r="B186" s="108" t="str">
        <f>IF(A186&lt;&gt;"",SUMIFS('Табель '!$D$8:$D$905,'Табель '!$B$8:$B$905,A186,'Табель '!$A$8:$A$905,$C$6,'Табель '!$A$8:$A$905,$D$6),"")</f>
        <v/>
      </c>
      <c r="C186" s="109" t="str">
        <f>IF(A186&lt;&gt;"",SUMIFS('Табель '!E$8:E$905,'Табель '!$B$8:$B$905,A186,'Табель '!$A$8:$A$905,$C$6,'Табель '!$A$8:$A$905,$D$6),"")</f>
        <v/>
      </c>
      <c r="D186" s="108" t="str">
        <f>IF(A186&lt;&gt;"",SUMIFS('Табель '!F$8:F$905,'Табель '!$B$8:$B$905,A186,'Табель '!$A$8:$A$905,$C$6,'Табель '!$A$8:$A$905,$D$6),"")</f>
        <v/>
      </c>
      <c r="E186" s="108" t="str">
        <f>IF(A186&lt;&gt;"",SUMIFS('Табель '!G$8:G$905,'Табель '!$B$8:$B$905,A186,'Табель '!$A$8:$A$905,$C$6,'Табель '!$A$8:$A$905,$D$6),"")</f>
        <v/>
      </c>
      <c r="F186" s="108" t="str">
        <f>IF(A186&lt;&gt;"",SUMIFS('Табель '!H$8:H$905,'Табель '!$B$8:$B$905,A186,'Табель '!$A$8:$A$905,$C$6,'Табель '!$A$8:$A$905,$D$6),"")</f>
        <v/>
      </c>
      <c r="G186" s="108" t="str">
        <f>IF(A186&lt;&gt;"",SUMIFS('Табель '!I$8:I$905,'Табель '!$B$8:$B$905,A186,'Табель '!$A$8:$A$905,$C$6,'Табель '!$A$8:$A$905,$D$6),"")</f>
        <v/>
      </c>
      <c r="H186" s="108" t="str">
        <f>IF(A186&lt;&gt;"",SUMIFS('Табель '!J$8:J$905,'Табель '!$B$8:$B$905,A186,'Табель '!$A$8:$A$905,$C$6,'Табель '!$A$8:$A$905,$D$6),"")</f>
        <v/>
      </c>
      <c r="I186" s="108" t="str">
        <f>IF(A186&lt;&gt;"",SUMIFS('Табель '!K$8:K$905,'Табель '!$B$8:$B$905,A186,'Табель '!$A$8:$A$905,$C$6,'Табель '!$A$8:$A$905,$D$6),"")</f>
        <v/>
      </c>
      <c r="J186" s="109" t="str">
        <f>IF(A186&lt;&gt;"",SUMIFS('Табель '!L$8:L$905,'Табель '!$B$8:$B$905,A186,'Табель '!$A$8:$A$905,$C$6,'Табель '!$A$8:$A$905,$D$6),"")</f>
        <v/>
      </c>
      <c r="K186" s="109" t="str">
        <f>IF(A186&lt;&gt;"",SUMIFS('Табель '!M$8:M$905,'Табель '!$B$8:$B$905,A186,'Табель '!$A$8:$A$905,$C$6,'Табель '!$A$8:$A$905,$D$6),"")</f>
        <v/>
      </c>
      <c r="L186" s="111" t="str">
        <f>IF(A186&lt;&gt;"",ROUND(IF(ISBLANK(A186)= FALSE,SUMIFS(УчетОтгулов!$G$4:$G$9051,УчетОтгулов!$A$4:$A$9051,A186,УчетОтгулов!$F$4:$F$9051,$L$9),""),6),"")</f>
        <v/>
      </c>
      <c r="M186" s="111" t="str">
        <f>IF(A186&lt;&gt;"",ROUND(IF(A186&lt;&gt;"",SUMIFS(УчетОтгулов!$G$4:$G$9051,УчетОтгулов!$A$4:$A$9051,A186,УчетОтгулов!$F$4:$F$9051,"*Д*"),""),6),"")</f>
        <v/>
      </c>
      <c r="N186" s="108" t="str">
        <f t="shared" si="14"/>
        <v/>
      </c>
      <c r="O186" s="111" t="str">
        <f t="shared" si="15"/>
        <v/>
      </c>
      <c r="P186">
        <f>SUM(Таблица2[[#This Row],[Явка, дней]:[ОТО, дней]])</f>
        <v>0</v>
      </c>
    </row>
    <row r="187" spans="1:16" x14ac:dyDescent="0.3">
      <c r="A187" s="107" t="str">
        <f>IF(TEMP!A178="","",TEMP!A178)</f>
        <v/>
      </c>
      <c r="B187" s="108" t="str">
        <f>IF(A187&lt;&gt;"",SUMIFS('Табель '!$D$8:$D$905,'Табель '!$B$8:$B$905,A187,'Табель '!$A$8:$A$905,$C$6,'Табель '!$A$8:$A$905,$D$6),"")</f>
        <v/>
      </c>
      <c r="C187" s="109" t="str">
        <f>IF(A187&lt;&gt;"",SUMIFS('Табель '!E$8:E$905,'Табель '!$B$8:$B$905,A187,'Табель '!$A$8:$A$905,$C$6,'Табель '!$A$8:$A$905,$D$6),"")</f>
        <v/>
      </c>
      <c r="D187" s="108" t="str">
        <f>IF(A187&lt;&gt;"",SUMIFS('Табель '!F$8:F$905,'Табель '!$B$8:$B$905,A187,'Табель '!$A$8:$A$905,$C$6,'Табель '!$A$8:$A$905,$D$6),"")</f>
        <v/>
      </c>
      <c r="E187" s="108" t="str">
        <f>IF(A187&lt;&gt;"",SUMIFS('Табель '!G$8:G$905,'Табель '!$B$8:$B$905,A187,'Табель '!$A$8:$A$905,$C$6,'Табель '!$A$8:$A$905,$D$6),"")</f>
        <v/>
      </c>
      <c r="F187" s="108" t="str">
        <f>IF(A187&lt;&gt;"",SUMIFS('Табель '!H$8:H$905,'Табель '!$B$8:$B$905,A187,'Табель '!$A$8:$A$905,$C$6,'Табель '!$A$8:$A$905,$D$6),"")</f>
        <v/>
      </c>
      <c r="G187" s="108" t="str">
        <f>IF(A187&lt;&gt;"",SUMIFS('Табель '!I$8:I$905,'Табель '!$B$8:$B$905,A187,'Табель '!$A$8:$A$905,$C$6,'Табель '!$A$8:$A$905,$D$6),"")</f>
        <v/>
      </c>
      <c r="H187" s="108" t="str">
        <f>IF(A187&lt;&gt;"",SUMIFS('Табель '!J$8:J$905,'Табель '!$B$8:$B$905,A187,'Табель '!$A$8:$A$905,$C$6,'Табель '!$A$8:$A$905,$D$6),"")</f>
        <v/>
      </c>
      <c r="I187" s="108" t="str">
        <f>IF(A187&lt;&gt;"",SUMIFS('Табель '!K$8:K$905,'Табель '!$B$8:$B$905,A187,'Табель '!$A$8:$A$905,$C$6,'Табель '!$A$8:$A$905,$D$6),"")</f>
        <v/>
      </c>
      <c r="J187" s="109" t="str">
        <f>IF(A187&lt;&gt;"",SUMIFS('Табель '!L$8:L$905,'Табель '!$B$8:$B$905,A187,'Табель '!$A$8:$A$905,$C$6,'Табель '!$A$8:$A$905,$D$6),"")</f>
        <v/>
      </c>
      <c r="K187" s="109" t="str">
        <f>IF(A187&lt;&gt;"",SUMIFS('Табель '!M$8:M$905,'Табель '!$B$8:$B$905,A187,'Табель '!$A$8:$A$905,$C$6,'Табель '!$A$8:$A$905,$D$6),"")</f>
        <v/>
      </c>
      <c r="L187" s="111" t="str">
        <f>IF(A187&lt;&gt;"",ROUND(IF(ISBLANK(A187)= FALSE,SUMIFS(УчетОтгулов!$G$4:$G$9051,УчетОтгулов!$A$4:$A$9051,A187,УчетОтгулов!$F$4:$F$9051,$L$9),""),6),"")</f>
        <v/>
      </c>
      <c r="M187" s="111" t="str">
        <f>IF(A187&lt;&gt;"",ROUND(IF(A187&lt;&gt;"",SUMIFS(УчетОтгулов!$G$4:$G$9051,УчетОтгулов!$A$4:$A$9051,A187,УчетОтгулов!$F$4:$F$9051,"*Д*"),""),6),"")</f>
        <v/>
      </c>
      <c r="N187" s="108" t="str">
        <f t="shared" si="14"/>
        <v/>
      </c>
      <c r="O187" s="111" t="str">
        <f t="shared" si="15"/>
        <v/>
      </c>
      <c r="P187">
        <f>SUM(Таблица2[[#This Row],[Явка, дней]:[ОТО, дней]])</f>
        <v>0</v>
      </c>
    </row>
    <row r="188" spans="1:16" x14ac:dyDescent="0.3">
      <c r="A188" s="107" t="str">
        <f>IF(TEMP!A179="","",TEMP!A179)</f>
        <v/>
      </c>
      <c r="B188" s="108" t="str">
        <f>IF(A188&lt;&gt;"",SUMIFS('Табель '!$D$8:$D$905,'Табель '!$B$8:$B$905,A188,'Табель '!$A$8:$A$905,$C$6,'Табель '!$A$8:$A$905,$D$6),"")</f>
        <v/>
      </c>
      <c r="C188" s="109" t="str">
        <f>IF(A188&lt;&gt;"",SUMIFS('Табель '!E$8:E$905,'Табель '!$B$8:$B$905,A188,'Табель '!$A$8:$A$905,$C$6,'Табель '!$A$8:$A$905,$D$6),"")</f>
        <v/>
      </c>
      <c r="D188" s="108" t="str">
        <f>IF(A188&lt;&gt;"",SUMIFS('Табель '!F$8:F$905,'Табель '!$B$8:$B$905,A188,'Табель '!$A$8:$A$905,$C$6,'Табель '!$A$8:$A$905,$D$6),"")</f>
        <v/>
      </c>
      <c r="E188" s="108" t="str">
        <f>IF(A188&lt;&gt;"",SUMIFS('Табель '!G$8:G$905,'Табель '!$B$8:$B$905,A188,'Табель '!$A$8:$A$905,$C$6,'Табель '!$A$8:$A$905,$D$6),"")</f>
        <v/>
      </c>
      <c r="F188" s="108" t="str">
        <f>IF(A188&lt;&gt;"",SUMIFS('Табель '!H$8:H$905,'Табель '!$B$8:$B$905,A188,'Табель '!$A$8:$A$905,$C$6,'Табель '!$A$8:$A$905,$D$6),"")</f>
        <v/>
      </c>
      <c r="G188" s="108" t="str">
        <f>IF(A188&lt;&gt;"",SUMIFS('Табель '!I$8:I$905,'Табель '!$B$8:$B$905,A188,'Табель '!$A$8:$A$905,$C$6,'Табель '!$A$8:$A$905,$D$6),"")</f>
        <v/>
      </c>
      <c r="H188" s="108" t="str">
        <f>IF(A188&lt;&gt;"",SUMIFS('Табель '!J$8:J$905,'Табель '!$B$8:$B$905,A188,'Табель '!$A$8:$A$905,$C$6,'Табель '!$A$8:$A$905,$D$6),"")</f>
        <v/>
      </c>
      <c r="I188" s="108" t="str">
        <f>IF(A188&lt;&gt;"",SUMIFS('Табель '!K$8:K$905,'Табель '!$B$8:$B$905,A188,'Табель '!$A$8:$A$905,$C$6,'Табель '!$A$8:$A$905,$D$6),"")</f>
        <v/>
      </c>
      <c r="J188" s="109" t="str">
        <f>IF(A188&lt;&gt;"",SUMIFS('Табель '!L$8:L$905,'Табель '!$B$8:$B$905,A188,'Табель '!$A$8:$A$905,$C$6,'Табель '!$A$8:$A$905,$D$6),"")</f>
        <v/>
      </c>
      <c r="K188" s="109" t="str">
        <f>IF(A188&lt;&gt;"",SUMIFS('Табель '!M$8:M$905,'Табель '!$B$8:$B$905,A188,'Табель '!$A$8:$A$905,$C$6,'Табель '!$A$8:$A$905,$D$6),"")</f>
        <v/>
      </c>
      <c r="L188" s="111" t="str">
        <f>IF(A188&lt;&gt;"",ROUND(IF(ISBLANK(A188)= FALSE,SUMIFS(УчетОтгулов!$G$4:$G$9051,УчетОтгулов!$A$4:$A$9051,A188,УчетОтгулов!$F$4:$F$9051,$L$9),""),6),"")</f>
        <v/>
      </c>
      <c r="M188" s="111" t="str">
        <f>IF(A188&lt;&gt;"",ROUND(IF(A188&lt;&gt;"",SUMIFS(УчетОтгулов!$G$4:$G$9051,УчетОтгулов!$A$4:$A$9051,A188,УчетОтгулов!$F$4:$F$9051,"*Д*"),""),6),"")</f>
        <v/>
      </c>
      <c r="N188" s="108" t="str">
        <f t="shared" si="14"/>
        <v/>
      </c>
      <c r="O188" s="111" t="str">
        <f t="shared" si="15"/>
        <v/>
      </c>
      <c r="P188">
        <f>SUM(Таблица2[[#This Row],[Явка, дней]:[ОТО, дней]])</f>
        <v>0</v>
      </c>
    </row>
    <row r="189" spans="1:16" x14ac:dyDescent="0.3">
      <c r="A189" s="107" t="str">
        <f>IF(TEMP!A180="","",TEMP!A180)</f>
        <v/>
      </c>
      <c r="B189" s="108" t="str">
        <f>IF(A189&lt;&gt;"",SUMIFS('Табель '!$D$8:$D$905,'Табель '!$B$8:$B$905,A189,'Табель '!$A$8:$A$905,$C$6,'Табель '!$A$8:$A$905,$D$6),"")</f>
        <v/>
      </c>
      <c r="C189" s="109" t="str">
        <f>IF(A189&lt;&gt;"",SUMIFS('Табель '!E$8:E$905,'Табель '!$B$8:$B$905,A189,'Табель '!$A$8:$A$905,$C$6,'Табель '!$A$8:$A$905,$D$6),"")</f>
        <v/>
      </c>
      <c r="D189" s="108" t="str">
        <f>IF(A189&lt;&gt;"",SUMIFS('Табель '!F$8:F$905,'Табель '!$B$8:$B$905,A189,'Табель '!$A$8:$A$905,$C$6,'Табель '!$A$8:$A$905,$D$6),"")</f>
        <v/>
      </c>
      <c r="E189" s="108" t="str">
        <f>IF(A189&lt;&gt;"",SUMIFS('Табель '!G$8:G$905,'Табель '!$B$8:$B$905,A189,'Табель '!$A$8:$A$905,$C$6,'Табель '!$A$8:$A$905,$D$6),"")</f>
        <v/>
      </c>
      <c r="F189" s="108" t="str">
        <f>IF(A189&lt;&gt;"",SUMIFS('Табель '!H$8:H$905,'Табель '!$B$8:$B$905,A189,'Табель '!$A$8:$A$905,$C$6,'Табель '!$A$8:$A$905,$D$6),"")</f>
        <v/>
      </c>
      <c r="G189" s="108" t="str">
        <f>IF(A189&lt;&gt;"",SUMIFS('Табель '!I$8:I$905,'Табель '!$B$8:$B$905,A189,'Табель '!$A$8:$A$905,$C$6,'Табель '!$A$8:$A$905,$D$6),"")</f>
        <v/>
      </c>
      <c r="H189" s="108" t="str">
        <f>IF(A189&lt;&gt;"",SUMIFS('Табель '!J$8:J$905,'Табель '!$B$8:$B$905,A189,'Табель '!$A$8:$A$905,$C$6,'Табель '!$A$8:$A$905,$D$6),"")</f>
        <v/>
      </c>
      <c r="I189" s="108" t="str">
        <f>IF(A189&lt;&gt;"",SUMIFS('Табель '!K$8:K$905,'Табель '!$B$8:$B$905,A189,'Табель '!$A$8:$A$905,$C$6,'Табель '!$A$8:$A$905,$D$6),"")</f>
        <v/>
      </c>
      <c r="J189" s="109" t="str">
        <f>IF(A189&lt;&gt;"",SUMIFS('Табель '!L$8:L$905,'Табель '!$B$8:$B$905,A189,'Табель '!$A$8:$A$905,$C$6,'Табель '!$A$8:$A$905,$D$6),"")</f>
        <v/>
      </c>
      <c r="K189" s="109" t="str">
        <f>IF(A189&lt;&gt;"",SUMIFS('Табель '!M$8:M$905,'Табель '!$B$8:$B$905,A189,'Табель '!$A$8:$A$905,$C$6,'Табель '!$A$8:$A$905,$D$6),"")</f>
        <v/>
      </c>
      <c r="L189" s="111" t="str">
        <f>IF(A189&lt;&gt;"",ROUND(IF(ISBLANK(A189)= FALSE,SUMIFS(УчетОтгулов!$G$4:$G$9051,УчетОтгулов!$A$4:$A$9051,A189,УчетОтгулов!$F$4:$F$9051,$L$9),""),6),"")</f>
        <v/>
      </c>
      <c r="M189" s="111" t="str">
        <f>IF(A189&lt;&gt;"",ROUND(IF(A189&lt;&gt;"",SUMIFS(УчетОтгулов!$G$4:$G$9051,УчетОтгулов!$A$4:$A$9051,A189,УчетОтгулов!$F$4:$F$9051,"*Д*"),""),6),"")</f>
        <v/>
      </c>
      <c r="N189" s="108" t="str">
        <f t="shared" si="14"/>
        <v/>
      </c>
      <c r="O189" s="111" t="str">
        <f t="shared" si="15"/>
        <v/>
      </c>
      <c r="P189">
        <f>SUM(Таблица2[[#This Row],[Явка, дней]:[ОТО, дней]])</f>
        <v>0</v>
      </c>
    </row>
    <row r="190" spans="1:16" x14ac:dyDescent="0.3">
      <c r="A190" s="107" t="str">
        <f>IF(TEMP!A181="","",TEMP!A181)</f>
        <v/>
      </c>
      <c r="B190" s="108" t="str">
        <f>IF(A190&lt;&gt;"",SUMIFS('Табель '!$D$8:$D$905,'Табель '!$B$8:$B$905,A190,'Табель '!$A$8:$A$905,$C$6,'Табель '!$A$8:$A$905,$D$6),"")</f>
        <v/>
      </c>
      <c r="C190" s="109" t="str">
        <f>IF(A190&lt;&gt;"",SUMIFS('Табель '!E$8:E$905,'Табель '!$B$8:$B$905,A190,'Табель '!$A$8:$A$905,$C$6,'Табель '!$A$8:$A$905,$D$6),"")</f>
        <v/>
      </c>
      <c r="D190" s="108" t="str">
        <f>IF(A190&lt;&gt;"",SUMIFS('Табель '!F$8:F$905,'Табель '!$B$8:$B$905,A190,'Табель '!$A$8:$A$905,$C$6,'Табель '!$A$8:$A$905,$D$6),"")</f>
        <v/>
      </c>
      <c r="E190" s="108" t="str">
        <f>IF(A190&lt;&gt;"",SUMIFS('Табель '!G$8:G$905,'Табель '!$B$8:$B$905,A190,'Табель '!$A$8:$A$905,$C$6,'Табель '!$A$8:$A$905,$D$6),"")</f>
        <v/>
      </c>
      <c r="F190" s="108" t="str">
        <f>IF(A190&lt;&gt;"",SUMIFS('Табель '!H$8:H$905,'Табель '!$B$8:$B$905,A190,'Табель '!$A$8:$A$905,$C$6,'Табель '!$A$8:$A$905,$D$6),"")</f>
        <v/>
      </c>
      <c r="G190" s="108" t="str">
        <f>IF(A190&lt;&gt;"",SUMIFS('Табель '!I$8:I$905,'Табель '!$B$8:$B$905,A190,'Табель '!$A$8:$A$905,$C$6,'Табель '!$A$8:$A$905,$D$6),"")</f>
        <v/>
      </c>
      <c r="H190" s="108" t="str">
        <f>IF(A190&lt;&gt;"",SUMIFS('Табель '!J$8:J$905,'Табель '!$B$8:$B$905,A190,'Табель '!$A$8:$A$905,$C$6,'Табель '!$A$8:$A$905,$D$6),"")</f>
        <v/>
      </c>
      <c r="I190" s="108" t="str">
        <f>IF(A190&lt;&gt;"",SUMIFS('Табель '!K$8:K$905,'Табель '!$B$8:$B$905,A190,'Табель '!$A$8:$A$905,$C$6,'Табель '!$A$8:$A$905,$D$6),"")</f>
        <v/>
      </c>
      <c r="J190" s="109" t="str">
        <f>IF(A190&lt;&gt;"",SUMIFS('Табель '!L$8:L$905,'Табель '!$B$8:$B$905,A190,'Табель '!$A$8:$A$905,$C$6,'Табель '!$A$8:$A$905,$D$6),"")</f>
        <v/>
      </c>
      <c r="K190" s="109" t="str">
        <f>IF(A190&lt;&gt;"",SUMIFS('Табель '!M$8:M$905,'Табель '!$B$8:$B$905,A190,'Табель '!$A$8:$A$905,$C$6,'Табель '!$A$8:$A$905,$D$6),"")</f>
        <v/>
      </c>
      <c r="L190" s="111" t="str">
        <f>IF(A190&lt;&gt;"",ROUND(IF(ISBLANK(A190)= FALSE,SUMIFS(УчетОтгулов!$G$4:$G$9051,УчетОтгулов!$A$4:$A$9051,A190,УчетОтгулов!$F$4:$F$9051,$L$9),""),6),"")</f>
        <v/>
      </c>
      <c r="M190" s="111" t="str">
        <f>IF(A190&lt;&gt;"",ROUND(IF(A190&lt;&gt;"",SUMIFS(УчетОтгулов!$G$4:$G$9051,УчетОтгулов!$A$4:$A$9051,A190,УчетОтгулов!$F$4:$F$9051,"*Д*"),""),6),"")</f>
        <v/>
      </c>
      <c r="N190" s="108" t="str">
        <f t="shared" si="14"/>
        <v/>
      </c>
      <c r="O190" s="111" t="str">
        <f t="shared" si="15"/>
        <v/>
      </c>
      <c r="P190">
        <f>SUM(Таблица2[[#This Row],[Явка, дней]:[ОТО, дней]])</f>
        <v>0</v>
      </c>
    </row>
    <row r="191" spans="1:16" x14ac:dyDescent="0.3">
      <c r="A191" s="107" t="str">
        <f>IF(TEMP!A182="","",TEMP!A182)</f>
        <v/>
      </c>
      <c r="B191" s="108" t="str">
        <f>IF(A191&lt;&gt;"",SUMIFS('Табель '!$D$8:$D$905,'Табель '!$B$8:$B$905,A191,'Табель '!$A$8:$A$905,$C$6,'Табель '!$A$8:$A$905,$D$6),"")</f>
        <v/>
      </c>
      <c r="C191" s="109" t="str">
        <f>IF(A191&lt;&gt;"",SUMIFS('Табель '!E$8:E$905,'Табель '!$B$8:$B$905,A191,'Табель '!$A$8:$A$905,$C$6,'Табель '!$A$8:$A$905,$D$6),"")</f>
        <v/>
      </c>
      <c r="D191" s="108" t="str">
        <f>IF(A191&lt;&gt;"",SUMIFS('Табель '!F$8:F$905,'Табель '!$B$8:$B$905,A191,'Табель '!$A$8:$A$905,$C$6,'Табель '!$A$8:$A$905,$D$6),"")</f>
        <v/>
      </c>
      <c r="E191" s="108" t="str">
        <f>IF(A191&lt;&gt;"",SUMIFS('Табель '!G$8:G$905,'Табель '!$B$8:$B$905,A191,'Табель '!$A$8:$A$905,$C$6,'Табель '!$A$8:$A$905,$D$6),"")</f>
        <v/>
      </c>
      <c r="F191" s="108" t="str">
        <f>IF(A191&lt;&gt;"",SUMIFS('Табель '!H$8:H$905,'Табель '!$B$8:$B$905,A191,'Табель '!$A$8:$A$905,$C$6,'Табель '!$A$8:$A$905,$D$6),"")</f>
        <v/>
      </c>
      <c r="G191" s="108" t="str">
        <f>IF(A191&lt;&gt;"",SUMIFS('Табель '!I$8:I$905,'Табель '!$B$8:$B$905,A191,'Табель '!$A$8:$A$905,$C$6,'Табель '!$A$8:$A$905,$D$6),"")</f>
        <v/>
      </c>
      <c r="H191" s="108" t="str">
        <f>IF(A191&lt;&gt;"",SUMIFS('Табель '!J$8:J$905,'Табель '!$B$8:$B$905,A191,'Табель '!$A$8:$A$905,$C$6,'Табель '!$A$8:$A$905,$D$6),"")</f>
        <v/>
      </c>
      <c r="I191" s="108" t="str">
        <f>IF(A191&lt;&gt;"",SUMIFS('Табель '!K$8:K$905,'Табель '!$B$8:$B$905,A191,'Табель '!$A$8:$A$905,$C$6,'Табель '!$A$8:$A$905,$D$6),"")</f>
        <v/>
      </c>
      <c r="J191" s="109" t="str">
        <f>IF(A191&lt;&gt;"",SUMIFS('Табель '!L$8:L$905,'Табель '!$B$8:$B$905,A191,'Табель '!$A$8:$A$905,$C$6,'Табель '!$A$8:$A$905,$D$6),"")</f>
        <v/>
      </c>
      <c r="K191" s="109" t="str">
        <f>IF(A191&lt;&gt;"",SUMIFS('Табель '!M$8:M$905,'Табель '!$B$8:$B$905,A191,'Табель '!$A$8:$A$905,$C$6,'Табель '!$A$8:$A$905,$D$6),"")</f>
        <v/>
      </c>
      <c r="L191" s="111" t="str">
        <f>IF(A191&lt;&gt;"",ROUND(IF(ISBLANK(A191)= FALSE,SUMIFS(УчетОтгулов!$G$4:$G$9051,УчетОтгулов!$A$4:$A$9051,A191,УчетОтгулов!$F$4:$F$9051,$L$9),""),6),"")</f>
        <v/>
      </c>
      <c r="M191" s="111" t="str">
        <f>IF(A191&lt;&gt;"",ROUND(IF(A191&lt;&gt;"",SUMIFS(УчетОтгулов!$G$4:$G$9051,УчетОтгулов!$A$4:$A$9051,A191,УчетОтгулов!$F$4:$F$9051,"*Д*"),""),6),"")</f>
        <v/>
      </c>
      <c r="N191" s="108" t="str">
        <f t="shared" si="14"/>
        <v/>
      </c>
      <c r="O191" s="111" t="str">
        <f t="shared" si="15"/>
        <v/>
      </c>
      <c r="P191">
        <f>SUM(Таблица2[[#This Row],[Явка, дней]:[ОТО, дней]])</f>
        <v>0</v>
      </c>
    </row>
    <row r="192" spans="1:16" x14ac:dyDescent="0.3">
      <c r="A192" s="107" t="str">
        <f>IF(TEMP!A183="","",TEMP!A183)</f>
        <v/>
      </c>
      <c r="B192" s="108" t="str">
        <f>IF(A192&lt;&gt;"",SUMIFS('Табель '!$D$8:$D$905,'Табель '!$B$8:$B$905,A192,'Табель '!$A$8:$A$905,$C$6,'Табель '!$A$8:$A$905,$D$6),"")</f>
        <v/>
      </c>
      <c r="C192" s="109" t="str">
        <f>IF(A192&lt;&gt;"",SUMIFS('Табель '!E$8:E$905,'Табель '!$B$8:$B$905,A192,'Табель '!$A$8:$A$905,$C$6,'Табель '!$A$8:$A$905,$D$6),"")</f>
        <v/>
      </c>
      <c r="D192" s="108" t="str">
        <f>IF(A192&lt;&gt;"",SUMIFS('Табель '!F$8:F$905,'Табель '!$B$8:$B$905,A192,'Табель '!$A$8:$A$905,$C$6,'Табель '!$A$8:$A$905,$D$6),"")</f>
        <v/>
      </c>
      <c r="E192" s="108" t="str">
        <f>IF(A192&lt;&gt;"",SUMIFS('Табель '!G$8:G$905,'Табель '!$B$8:$B$905,A192,'Табель '!$A$8:$A$905,$C$6,'Табель '!$A$8:$A$905,$D$6),"")</f>
        <v/>
      </c>
      <c r="F192" s="108" t="str">
        <f>IF(A192&lt;&gt;"",SUMIFS('Табель '!H$8:H$905,'Табель '!$B$8:$B$905,A192,'Табель '!$A$8:$A$905,$C$6,'Табель '!$A$8:$A$905,$D$6),"")</f>
        <v/>
      </c>
      <c r="G192" s="108" t="str">
        <f>IF(A192&lt;&gt;"",SUMIFS('Табель '!I$8:I$905,'Табель '!$B$8:$B$905,A192,'Табель '!$A$8:$A$905,$C$6,'Табель '!$A$8:$A$905,$D$6),"")</f>
        <v/>
      </c>
      <c r="H192" s="108" t="str">
        <f>IF(A192&lt;&gt;"",SUMIFS('Табель '!J$8:J$905,'Табель '!$B$8:$B$905,A192,'Табель '!$A$8:$A$905,$C$6,'Табель '!$A$8:$A$905,$D$6),"")</f>
        <v/>
      </c>
      <c r="I192" s="108" t="str">
        <f>IF(A192&lt;&gt;"",SUMIFS('Табель '!K$8:K$905,'Табель '!$B$8:$B$905,A192,'Табель '!$A$8:$A$905,$C$6,'Табель '!$A$8:$A$905,$D$6),"")</f>
        <v/>
      </c>
      <c r="J192" s="109" t="str">
        <f>IF(A192&lt;&gt;"",SUMIFS('Табель '!L$8:L$905,'Табель '!$B$8:$B$905,A192,'Табель '!$A$8:$A$905,$C$6,'Табель '!$A$8:$A$905,$D$6),"")</f>
        <v/>
      </c>
      <c r="K192" s="109" t="str">
        <f>IF(A192&lt;&gt;"",SUMIFS('Табель '!M$8:M$905,'Табель '!$B$8:$B$905,A192,'Табель '!$A$8:$A$905,$C$6,'Табель '!$A$8:$A$905,$D$6),"")</f>
        <v/>
      </c>
      <c r="L192" s="111" t="str">
        <f>IF(A192&lt;&gt;"",ROUND(IF(ISBLANK(A192)= FALSE,SUMIFS(УчетОтгулов!$G$4:$G$9051,УчетОтгулов!$A$4:$A$9051,A192,УчетОтгулов!$F$4:$F$9051,$L$9),""),6),"")</f>
        <v/>
      </c>
      <c r="M192" s="111" t="str">
        <f>IF(A192&lt;&gt;"",ROUND(IF(A192&lt;&gt;"",SUMIFS(УчетОтгулов!$G$4:$G$9051,УчетОтгулов!$A$4:$A$9051,A192,УчетОтгулов!$F$4:$F$9051,"*Д*"),""),6),"")</f>
        <v/>
      </c>
      <c r="N192" s="108" t="str">
        <f t="shared" si="14"/>
        <v/>
      </c>
      <c r="O192" s="111" t="str">
        <f t="shared" si="15"/>
        <v/>
      </c>
      <c r="P192">
        <f>SUM(Таблица2[[#This Row],[Явка, дней]:[ОТО, дней]])</f>
        <v>0</v>
      </c>
    </row>
    <row r="193" spans="1:16" x14ac:dyDescent="0.3">
      <c r="A193" s="107" t="str">
        <f>IF(TEMP!A184="","",TEMP!A184)</f>
        <v/>
      </c>
      <c r="B193" s="108" t="str">
        <f>IF(A193&lt;&gt;"",SUMIFS('Табель '!$D$8:$D$905,'Табель '!$B$8:$B$905,A193,'Табель '!$A$8:$A$905,$C$6,'Табель '!$A$8:$A$905,$D$6),"")</f>
        <v/>
      </c>
      <c r="C193" s="109" t="str">
        <f>IF(A193&lt;&gt;"",SUMIFS('Табель '!E$8:E$905,'Табель '!$B$8:$B$905,A193,'Табель '!$A$8:$A$905,$C$6,'Табель '!$A$8:$A$905,$D$6),"")</f>
        <v/>
      </c>
      <c r="D193" s="108" t="str">
        <f>IF(A193&lt;&gt;"",SUMIFS('Табель '!F$8:F$905,'Табель '!$B$8:$B$905,A193,'Табель '!$A$8:$A$905,$C$6,'Табель '!$A$8:$A$905,$D$6),"")</f>
        <v/>
      </c>
      <c r="E193" s="108" t="str">
        <f>IF(A193&lt;&gt;"",SUMIFS('Табель '!G$8:G$905,'Табель '!$B$8:$B$905,A193,'Табель '!$A$8:$A$905,$C$6,'Табель '!$A$8:$A$905,$D$6),"")</f>
        <v/>
      </c>
      <c r="F193" s="108" t="str">
        <f>IF(A193&lt;&gt;"",SUMIFS('Табель '!H$8:H$905,'Табель '!$B$8:$B$905,A193,'Табель '!$A$8:$A$905,$C$6,'Табель '!$A$8:$A$905,$D$6),"")</f>
        <v/>
      </c>
      <c r="G193" s="108" t="str">
        <f>IF(A193&lt;&gt;"",SUMIFS('Табель '!I$8:I$905,'Табель '!$B$8:$B$905,A193,'Табель '!$A$8:$A$905,$C$6,'Табель '!$A$8:$A$905,$D$6),"")</f>
        <v/>
      </c>
      <c r="H193" s="108" t="str">
        <f>IF(A193&lt;&gt;"",SUMIFS('Табель '!J$8:J$905,'Табель '!$B$8:$B$905,A193,'Табель '!$A$8:$A$905,$C$6,'Табель '!$A$8:$A$905,$D$6),"")</f>
        <v/>
      </c>
      <c r="I193" s="108" t="str">
        <f>IF(A193&lt;&gt;"",SUMIFS('Табель '!K$8:K$905,'Табель '!$B$8:$B$905,A193,'Табель '!$A$8:$A$905,$C$6,'Табель '!$A$8:$A$905,$D$6),"")</f>
        <v/>
      </c>
      <c r="J193" s="109" t="str">
        <f>IF(A193&lt;&gt;"",SUMIFS('Табель '!L$8:L$905,'Табель '!$B$8:$B$905,A193,'Табель '!$A$8:$A$905,$C$6,'Табель '!$A$8:$A$905,$D$6),"")</f>
        <v/>
      </c>
      <c r="K193" s="109" t="str">
        <f>IF(A193&lt;&gt;"",SUMIFS('Табель '!M$8:M$905,'Табель '!$B$8:$B$905,A193,'Табель '!$A$8:$A$905,$C$6,'Табель '!$A$8:$A$905,$D$6),"")</f>
        <v/>
      </c>
      <c r="L193" s="111" t="str">
        <f>IF(A193&lt;&gt;"",ROUND(IF(ISBLANK(A193)= FALSE,SUMIFS(УчетОтгулов!$G$4:$G$9051,УчетОтгулов!$A$4:$A$9051,A193,УчетОтгулов!$F$4:$F$9051,$L$9),""),6),"")</f>
        <v/>
      </c>
      <c r="M193" s="111" t="str">
        <f>IF(A193&lt;&gt;"",ROUND(IF(A193&lt;&gt;"",SUMIFS(УчетОтгулов!$G$4:$G$9051,УчетОтгулов!$A$4:$A$9051,A193,УчетОтгулов!$F$4:$F$9051,"*Д*"),""),6),"")</f>
        <v/>
      </c>
      <c r="N193" s="108" t="str">
        <f t="shared" si="14"/>
        <v/>
      </c>
      <c r="O193" s="111" t="str">
        <f t="shared" si="15"/>
        <v/>
      </c>
      <c r="P193">
        <f>SUM(Таблица2[[#This Row],[Явка, дней]:[ОТО, дней]])</f>
        <v>0</v>
      </c>
    </row>
    <row r="194" spans="1:16" x14ac:dyDescent="0.3">
      <c r="A194" s="107" t="str">
        <f>IF(TEMP!A185="","",TEMP!A185)</f>
        <v/>
      </c>
      <c r="B194" s="108" t="str">
        <f>IF(A194&lt;&gt;"",SUMIFS('Табель '!$D$8:$D$905,'Табель '!$B$8:$B$905,A194,'Табель '!$A$8:$A$905,$C$6,'Табель '!$A$8:$A$905,$D$6),"")</f>
        <v/>
      </c>
      <c r="C194" s="109" t="str">
        <f>IF(A194&lt;&gt;"",SUMIFS('Табель '!E$8:E$905,'Табель '!$B$8:$B$905,A194,'Табель '!$A$8:$A$905,$C$6,'Табель '!$A$8:$A$905,$D$6),"")</f>
        <v/>
      </c>
      <c r="D194" s="108" t="str">
        <f>IF(A194&lt;&gt;"",SUMIFS('Табель '!F$8:F$905,'Табель '!$B$8:$B$905,A194,'Табель '!$A$8:$A$905,$C$6,'Табель '!$A$8:$A$905,$D$6),"")</f>
        <v/>
      </c>
      <c r="E194" s="108" t="str">
        <f>IF(A194&lt;&gt;"",SUMIFS('Табель '!G$8:G$905,'Табель '!$B$8:$B$905,A194,'Табель '!$A$8:$A$905,$C$6,'Табель '!$A$8:$A$905,$D$6),"")</f>
        <v/>
      </c>
      <c r="F194" s="108" t="str">
        <f>IF(A194&lt;&gt;"",SUMIFS('Табель '!H$8:H$905,'Табель '!$B$8:$B$905,A194,'Табель '!$A$8:$A$905,$C$6,'Табель '!$A$8:$A$905,$D$6),"")</f>
        <v/>
      </c>
      <c r="G194" s="108" t="str">
        <f>IF(A194&lt;&gt;"",SUMIFS('Табель '!I$8:I$905,'Табель '!$B$8:$B$905,A194,'Табель '!$A$8:$A$905,$C$6,'Табель '!$A$8:$A$905,$D$6),"")</f>
        <v/>
      </c>
      <c r="H194" s="108" t="str">
        <f>IF(A194&lt;&gt;"",SUMIFS('Табель '!J$8:J$905,'Табель '!$B$8:$B$905,A194,'Табель '!$A$8:$A$905,$C$6,'Табель '!$A$8:$A$905,$D$6),"")</f>
        <v/>
      </c>
      <c r="I194" s="108" t="str">
        <f>IF(A194&lt;&gt;"",SUMIFS('Табель '!K$8:K$905,'Табель '!$B$8:$B$905,A194,'Табель '!$A$8:$A$905,$C$6,'Табель '!$A$8:$A$905,$D$6),"")</f>
        <v/>
      </c>
      <c r="J194" s="109" t="str">
        <f>IF(A194&lt;&gt;"",SUMIFS('Табель '!L$8:L$905,'Табель '!$B$8:$B$905,A194,'Табель '!$A$8:$A$905,$C$6,'Табель '!$A$8:$A$905,$D$6),"")</f>
        <v/>
      </c>
      <c r="K194" s="109" t="str">
        <f>IF(A194&lt;&gt;"",SUMIFS('Табель '!M$8:M$905,'Табель '!$B$8:$B$905,A194,'Табель '!$A$8:$A$905,$C$6,'Табель '!$A$8:$A$905,$D$6),"")</f>
        <v/>
      </c>
      <c r="L194" s="111" t="str">
        <f>IF(A194&lt;&gt;"",ROUND(IF(ISBLANK(A194)= FALSE,SUMIFS(УчетОтгулов!$G$4:$G$9051,УчетОтгулов!$A$4:$A$9051,A194,УчетОтгулов!$F$4:$F$9051,$L$9),""),6),"")</f>
        <v/>
      </c>
      <c r="M194" s="111" t="str">
        <f>IF(A194&lt;&gt;"",ROUND(IF(A194&lt;&gt;"",SUMIFS(УчетОтгулов!$G$4:$G$9051,УчетОтгулов!$A$4:$A$9051,A194,УчетОтгулов!$F$4:$F$9051,"*Д*"),""),6),"")</f>
        <v/>
      </c>
      <c r="N194" s="108" t="str">
        <f t="shared" si="14"/>
        <v/>
      </c>
      <c r="O194" s="111" t="str">
        <f t="shared" si="15"/>
        <v/>
      </c>
      <c r="P194">
        <f>SUM(Таблица2[[#This Row],[Явка, дней]:[ОТО, дней]])</f>
        <v>0</v>
      </c>
    </row>
    <row r="195" spans="1:16" x14ac:dyDescent="0.3">
      <c r="A195" s="107" t="str">
        <f>IF(TEMP!A186="","",TEMP!A186)</f>
        <v/>
      </c>
      <c r="B195" s="108" t="str">
        <f>IF(A195&lt;&gt;"",SUMIFS('Табель '!$D$8:$D$905,'Табель '!$B$8:$B$905,A195,'Табель '!$A$8:$A$905,$C$6,'Табель '!$A$8:$A$905,$D$6),"")</f>
        <v/>
      </c>
      <c r="C195" s="109" t="str">
        <f>IF(A195&lt;&gt;"",SUMIFS('Табель '!E$8:E$905,'Табель '!$B$8:$B$905,A195,'Табель '!$A$8:$A$905,$C$6,'Табель '!$A$8:$A$905,$D$6),"")</f>
        <v/>
      </c>
      <c r="D195" s="108" t="str">
        <f>IF(A195&lt;&gt;"",SUMIFS('Табель '!F$8:F$905,'Табель '!$B$8:$B$905,A195,'Табель '!$A$8:$A$905,$C$6,'Табель '!$A$8:$A$905,$D$6),"")</f>
        <v/>
      </c>
      <c r="E195" s="108" t="str">
        <f>IF(A195&lt;&gt;"",SUMIFS('Табель '!G$8:G$905,'Табель '!$B$8:$B$905,A195,'Табель '!$A$8:$A$905,$C$6,'Табель '!$A$8:$A$905,$D$6),"")</f>
        <v/>
      </c>
      <c r="F195" s="108" t="str">
        <f>IF(A195&lt;&gt;"",SUMIFS('Табель '!H$8:H$905,'Табель '!$B$8:$B$905,A195,'Табель '!$A$8:$A$905,$C$6,'Табель '!$A$8:$A$905,$D$6),"")</f>
        <v/>
      </c>
      <c r="G195" s="108" t="str">
        <f>IF(A195&lt;&gt;"",SUMIFS('Табель '!I$8:I$905,'Табель '!$B$8:$B$905,A195,'Табель '!$A$8:$A$905,$C$6,'Табель '!$A$8:$A$905,$D$6),"")</f>
        <v/>
      </c>
      <c r="H195" s="108" t="str">
        <f>IF(A195&lt;&gt;"",SUMIFS('Табель '!J$8:J$905,'Табель '!$B$8:$B$905,A195,'Табель '!$A$8:$A$905,$C$6,'Табель '!$A$8:$A$905,$D$6),"")</f>
        <v/>
      </c>
      <c r="I195" s="108" t="str">
        <f>IF(A195&lt;&gt;"",SUMIFS('Табель '!K$8:K$905,'Табель '!$B$8:$B$905,A195,'Табель '!$A$8:$A$905,$C$6,'Табель '!$A$8:$A$905,$D$6),"")</f>
        <v/>
      </c>
      <c r="J195" s="109" t="str">
        <f>IF(A195&lt;&gt;"",SUMIFS('Табель '!L$8:L$905,'Табель '!$B$8:$B$905,A195,'Табель '!$A$8:$A$905,$C$6,'Табель '!$A$8:$A$905,$D$6),"")</f>
        <v/>
      </c>
      <c r="K195" s="109" t="str">
        <f>IF(A195&lt;&gt;"",SUMIFS('Табель '!M$8:M$905,'Табель '!$B$8:$B$905,A195,'Табель '!$A$8:$A$905,$C$6,'Табель '!$A$8:$A$905,$D$6),"")</f>
        <v/>
      </c>
      <c r="L195" s="111" t="str">
        <f>IF(A195&lt;&gt;"",ROUND(IF(ISBLANK(A195)= FALSE,SUMIFS(УчетОтгулов!$G$4:$G$9051,УчетОтгулов!$A$4:$A$9051,A195,УчетОтгулов!$F$4:$F$9051,$L$9),""),6),"")</f>
        <v/>
      </c>
      <c r="M195" s="111" t="str">
        <f>IF(A195&lt;&gt;"",ROUND(IF(A195&lt;&gt;"",SUMIFS(УчетОтгулов!$G$4:$G$9051,УчетОтгулов!$A$4:$A$9051,A195,УчетОтгулов!$F$4:$F$9051,"*Д*"),""),6),"")</f>
        <v/>
      </c>
      <c r="N195" s="108" t="str">
        <f t="shared" si="14"/>
        <v/>
      </c>
      <c r="O195" s="111" t="str">
        <f t="shared" si="15"/>
        <v/>
      </c>
      <c r="P195">
        <f>SUM(Таблица2[[#This Row],[Явка, дней]:[ОТО, дней]])</f>
        <v>0</v>
      </c>
    </row>
    <row r="196" spans="1:16" x14ac:dyDescent="0.3">
      <c r="A196" s="107" t="str">
        <f>IF(TEMP!A187="","",TEMP!A187)</f>
        <v/>
      </c>
      <c r="B196" s="108" t="str">
        <f>IF(A196&lt;&gt;"",SUMIFS('Табель '!$D$8:$D$905,'Табель '!$B$8:$B$905,A196,'Табель '!$A$8:$A$905,$C$6,'Табель '!$A$8:$A$905,$D$6),"")</f>
        <v/>
      </c>
      <c r="C196" s="109" t="str">
        <f>IF(A196&lt;&gt;"",SUMIFS('Табель '!E$8:E$905,'Табель '!$B$8:$B$905,A196,'Табель '!$A$8:$A$905,$C$6,'Табель '!$A$8:$A$905,$D$6),"")</f>
        <v/>
      </c>
      <c r="D196" s="108" t="str">
        <f>IF(A196&lt;&gt;"",SUMIFS('Табель '!F$8:F$905,'Табель '!$B$8:$B$905,A196,'Табель '!$A$8:$A$905,$C$6,'Табель '!$A$8:$A$905,$D$6),"")</f>
        <v/>
      </c>
      <c r="E196" s="108" t="str">
        <f>IF(A196&lt;&gt;"",SUMIFS('Табель '!G$8:G$905,'Табель '!$B$8:$B$905,A196,'Табель '!$A$8:$A$905,$C$6,'Табель '!$A$8:$A$905,$D$6),"")</f>
        <v/>
      </c>
      <c r="F196" s="108" t="str">
        <f>IF(A196&lt;&gt;"",SUMIFS('Табель '!H$8:H$905,'Табель '!$B$8:$B$905,A196,'Табель '!$A$8:$A$905,$C$6,'Табель '!$A$8:$A$905,$D$6),"")</f>
        <v/>
      </c>
      <c r="G196" s="108" t="str">
        <f>IF(A196&lt;&gt;"",SUMIFS('Табель '!I$8:I$905,'Табель '!$B$8:$B$905,A196,'Табель '!$A$8:$A$905,$C$6,'Табель '!$A$8:$A$905,$D$6),"")</f>
        <v/>
      </c>
      <c r="H196" s="108" t="str">
        <f>IF(A196&lt;&gt;"",SUMIFS('Табель '!J$8:J$905,'Табель '!$B$8:$B$905,A196,'Табель '!$A$8:$A$905,$C$6,'Табель '!$A$8:$A$905,$D$6),"")</f>
        <v/>
      </c>
      <c r="I196" s="108" t="str">
        <f>IF(A196&lt;&gt;"",SUMIFS('Табель '!K$8:K$905,'Табель '!$B$8:$B$905,A196,'Табель '!$A$8:$A$905,$C$6,'Табель '!$A$8:$A$905,$D$6),"")</f>
        <v/>
      </c>
      <c r="J196" s="109" t="str">
        <f>IF(A196&lt;&gt;"",SUMIFS('Табель '!L$8:L$905,'Табель '!$B$8:$B$905,A196,'Табель '!$A$8:$A$905,$C$6,'Табель '!$A$8:$A$905,$D$6),"")</f>
        <v/>
      </c>
      <c r="K196" s="109" t="str">
        <f>IF(A196&lt;&gt;"",SUMIFS('Табель '!M$8:M$905,'Табель '!$B$8:$B$905,A196,'Табель '!$A$8:$A$905,$C$6,'Табель '!$A$8:$A$905,$D$6),"")</f>
        <v/>
      </c>
      <c r="L196" s="111" t="str">
        <f>IF(A196&lt;&gt;"",ROUND(IF(ISBLANK(A196)= FALSE,SUMIFS(УчетОтгулов!$G$4:$G$9051,УчетОтгулов!$A$4:$A$9051,A196,УчетОтгулов!$F$4:$F$9051,$L$9),""),6),"")</f>
        <v/>
      </c>
      <c r="M196" s="111" t="str">
        <f>IF(A196&lt;&gt;"",ROUND(IF(A196&lt;&gt;"",SUMIFS(УчетОтгулов!$G$4:$G$9051,УчетОтгулов!$A$4:$A$9051,A196,УчетОтгулов!$F$4:$F$9051,"*Д*"),""),6),"")</f>
        <v/>
      </c>
      <c r="N196" s="108" t="str">
        <f t="shared" si="14"/>
        <v/>
      </c>
      <c r="O196" s="111" t="str">
        <f t="shared" si="15"/>
        <v/>
      </c>
      <c r="P196">
        <f>SUM(Таблица2[[#This Row],[Явка, дней]:[ОТО, дней]])</f>
        <v>0</v>
      </c>
    </row>
    <row r="197" spans="1:16" x14ac:dyDescent="0.3">
      <c r="A197" s="107" t="str">
        <f>IF(TEMP!A188="","",TEMP!A188)</f>
        <v/>
      </c>
      <c r="B197" s="108" t="str">
        <f>IF(A197&lt;&gt;"",SUMIFS('Табель '!$D$8:$D$905,'Табель '!$B$8:$B$905,A197,'Табель '!$A$8:$A$905,$C$6,'Табель '!$A$8:$A$905,$D$6),"")</f>
        <v/>
      </c>
      <c r="C197" s="109" t="str">
        <f>IF(A197&lt;&gt;"",SUMIFS('Табель '!E$8:E$905,'Табель '!$B$8:$B$905,A197,'Табель '!$A$8:$A$905,$C$6,'Табель '!$A$8:$A$905,$D$6),"")</f>
        <v/>
      </c>
      <c r="D197" s="108" t="str">
        <f>IF(A197&lt;&gt;"",SUMIFS('Табель '!F$8:F$905,'Табель '!$B$8:$B$905,A197,'Табель '!$A$8:$A$905,$C$6,'Табель '!$A$8:$A$905,$D$6),"")</f>
        <v/>
      </c>
      <c r="E197" s="108" t="str">
        <f>IF(A197&lt;&gt;"",SUMIFS('Табель '!G$8:G$905,'Табель '!$B$8:$B$905,A197,'Табель '!$A$8:$A$905,$C$6,'Табель '!$A$8:$A$905,$D$6),"")</f>
        <v/>
      </c>
      <c r="F197" s="108" t="str">
        <f>IF(A197&lt;&gt;"",SUMIFS('Табель '!H$8:H$905,'Табель '!$B$8:$B$905,A197,'Табель '!$A$8:$A$905,$C$6,'Табель '!$A$8:$A$905,$D$6),"")</f>
        <v/>
      </c>
      <c r="G197" s="108" t="str">
        <f>IF(A197&lt;&gt;"",SUMIFS('Табель '!I$8:I$905,'Табель '!$B$8:$B$905,A197,'Табель '!$A$8:$A$905,$C$6,'Табель '!$A$8:$A$905,$D$6),"")</f>
        <v/>
      </c>
      <c r="H197" s="108" t="str">
        <f>IF(A197&lt;&gt;"",SUMIFS('Табель '!J$8:J$905,'Табель '!$B$8:$B$905,A197,'Табель '!$A$8:$A$905,$C$6,'Табель '!$A$8:$A$905,$D$6),"")</f>
        <v/>
      </c>
      <c r="I197" s="108" t="str">
        <f>IF(A197&lt;&gt;"",SUMIFS('Табель '!K$8:K$905,'Табель '!$B$8:$B$905,A197,'Табель '!$A$8:$A$905,$C$6,'Табель '!$A$8:$A$905,$D$6),"")</f>
        <v/>
      </c>
      <c r="J197" s="109" t="str">
        <f>IF(A197&lt;&gt;"",SUMIFS('Табель '!L$8:L$905,'Табель '!$B$8:$B$905,A197,'Табель '!$A$8:$A$905,$C$6,'Табель '!$A$8:$A$905,$D$6),"")</f>
        <v/>
      </c>
      <c r="K197" s="109" t="str">
        <f>IF(A197&lt;&gt;"",SUMIFS('Табель '!M$8:M$905,'Табель '!$B$8:$B$905,A197,'Табель '!$A$8:$A$905,$C$6,'Табель '!$A$8:$A$905,$D$6),"")</f>
        <v/>
      </c>
      <c r="L197" s="111" t="str">
        <f>IF(A197&lt;&gt;"",ROUND(IF(ISBLANK(A197)= FALSE,SUMIFS(УчетОтгулов!$G$4:$G$9051,УчетОтгулов!$A$4:$A$9051,A197,УчетОтгулов!$F$4:$F$9051,$L$9),""),6),"")</f>
        <v/>
      </c>
      <c r="M197" s="111" t="str">
        <f>IF(A197&lt;&gt;"",ROUND(IF(A197&lt;&gt;"",SUMIFS(УчетОтгулов!$G$4:$G$9051,УчетОтгулов!$A$4:$A$9051,A197,УчетОтгулов!$F$4:$F$9051,"*Д*"),""),6),"")</f>
        <v/>
      </c>
      <c r="N197" s="108" t="str">
        <f t="shared" si="14"/>
        <v/>
      </c>
      <c r="O197" s="111" t="str">
        <f t="shared" si="15"/>
        <v/>
      </c>
      <c r="P197">
        <f>SUM(Таблица2[[#This Row],[Явка, дней]:[ОТО, дней]])</f>
        <v>0</v>
      </c>
    </row>
    <row r="198" spans="1:16" x14ac:dyDescent="0.3">
      <c r="A198" s="107" t="str">
        <f>IF(TEMP!A189="","",TEMP!A189)</f>
        <v/>
      </c>
      <c r="B198" s="108" t="str">
        <f>IF(A198&lt;&gt;"",SUMIFS('Табель '!$D$8:$D$905,'Табель '!$B$8:$B$905,A198,'Табель '!$A$8:$A$905,$C$6,'Табель '!$A$8:$A$905,$D$6),"")</f>
        <v/>
      </c>
      <c r="C198" s="109" t="str">
        <f>IF(A198&lt;&gt;"",SUMIFS('Табель '!E$8:E$905,'Табель '!$B$8:$B$905,A198,'Табель '!$A$8:$A$905,$C$6,'Табель '!$A$8:$A$905,$D$6),"")</f>
        <v/>
      </c>
      <c r="D198" s="108" t="str">
        <f>IF(A198&lt;&gt;"",SUMIFS('Табель '!F$8:F$905,'Табель '!$B$8:$B$905,A198,'Табель '!$A$8:$A$905,$C$6,'Табель '!$A$8:$A$905,$D$6),"")</f>
        <v/>
      </c>
      <c r="E198" s="108" t="str">
        <f>IF(A198&lt;&gt;"",SUMIFS('Табель '!G$8:G$905,'Табель '!$B$8:$B$905,A198,'Табель '!$A$8:$A$905,$C$6,'Табель '!$A$8:$A$905,$D$6),"")</f>
        <v/>
      </c>
      <c r="F198" s="108" t="str">
        <f>IF(A198&lt;&gt;"",SUMIFS('Табель '!H$8:H$905,'Табель '!$B$8:$B$905,A198,'Табель '!$A$8:$A$905,$C$6,'Табель '!$A$8:$A$905,$D$6),"")</f>
        <v/>
      </c>
      <c r="G198" s="108" t="str">
        <f>IF(A198&lt;&gt;"",SUMIFS('Табель '!I$8:I$905,'Табель '!$B$8:$B$905,A198,'Табель '!$A$8:$A$905,$C$6,'Табель '!$A$8:$A$905,$D$6),"")</f>
        <v/>
      </c>
      <c r="H198" s="108" t="str">
        <f>IF(A198&lt;&gt;"",SUMIFS('Табель '!J$8:J$905,'Табель '!$B$8:$B$905,A198,'Табель '!$A$8:$A$905,$C$6,'Табель '!$A$8:$A$905,$D$6),"")</f>
        <v/>
      </c>
      <c r="I198" s="108" t="str">
        <f>IF(A198&lt;&gt;"",SUMIFS('Табель '!K$8:K$905,'Табель '!$B$8:$B$905,A198,'Табель '!$A$8:$A$905,$C$6,'Табель '!$A$8:$A$905,$D$6),"")</f>
        <v/>
      </c>
      <c r="J198" s="109" t="str">
        <f>IF(A198&lt;&gt;"",SUMIFS('Табель '!L$8:L$905,'Табель '!$B$8:$B$905,A198,'Табель '!$A$8:$A$905,$C$6,'Табель '!$A$8:$A$905,$D$6),"")</f>
        <v/>
      </c>
      <c r="K198" s="109" t="str">
        <f>IF(A198&lt;&gt;"",SUMIFS('Табель '!M$8:M$905,'Табель '!$B$8:$B$905,A198,'Табель '!$A$8:$A$905,$C$6,'Табель '!$A$8:$A$905,$D$6),"")</f>
        <v/>
      </c>
      <c r="L198" s="111" t="str">
        <f>IF(A198&lt;&gt;"",ROUND(IF(ISBLANK(A198)= FALSE,SUMIFS(УчетОтгулов!$G$4:$G$9051,УчетОтгулов!$A$4:$A$9051,A198,УчетОтгулов!$F$4:$F$9051,$L$9),""),6),"")</f>
        <v/>
      </c>
      <c r="M198" s="111" t="str">
        <f>IF(A198&lt;&gt;"",ROUND(IF(A198&lt;&gt;"",SUMIFS(УчетОтгулов!$G$4:$G$9051,УчетОтгулов!$A$4:$A$9051,A198,УчетОтгулов!$F$4:$F$9051,"*Д*"),""),6),"")</f>
        <v/>
      </c>
      <c r="N198" s="108" t="str">
        <f t="shared" si="14"/>
        <v/>
      </c>
      <c r="O198" s="111" t="str">
        <f t="shared" si="15"/>
        <v/>
      </c>
      <c r="P198">
        <f>SUM(Таблица2[[#This Row],[Явка, дней]:[ОТО, дней]])</f>
        <v>0</v>
      </c>
    </row>
    <row r="199" spans="1:16" x14ac:dyDescent="0.3">
      <c r="A199" s="107" t="str">
        <f>IF(TEMP!A190="","",TEMP!A190)</f>
        <v/>
      </c>
      <c r="B199" s="108" t="str">
        <f>IF(A199&lt;&gt;"",SUMIFS('Табель '!$D$8:$D$905,'Табель '!$B$8:$B$905,A199,'Табель '!$A$8:$A$905,$C$6,'Табель '!$A$8:$A$905,$D$6),"")</f>
        <v/>
      </c>
      <c r="C199" s="109" t="str">
        <f>IF(A199&lt;&gt;"",SUMIFS('Табель '!E$8:E$905,'Табель '!$B$8:$B$905,A199,'Табель '!$A$8:$A$905,$C$6,'Табель '!$A$8:$A$905,$D$6),"")</f>
        <v/>
      </c>
      <c r="D199" s="108" t="str">
        <f>IF(A199&lt;&gt;"",SUMIFS('Табель '!F$8:F$905,'Табель '!$B$8:$B$905,A199,'Табель '!$A$8:$A$905,$C$6,'Табель '!$A$8:$A$905,$D$6),"")</f>
        <v/>
      </c>
      <c r="E199" s="108" t="str">
        <f>IF(A199&lt;&gt;"",SUMIFS('Табель '!G$8:G$905,'Табель '!$B$8:$B$905,A199,'Табель '!$A$8:$A$905,$C$6,'Табель '!$A$8:$A$905,$D$6),"")</f>
        <v/>
      </c>
      <c r="F199" s="108" t="str">
        <f>IF(A199&lt;&gt;"",SUMIFS('Табель '!H$8:H$905,'Табель '!$B$8:$B$905,A199,'Табель '!$A$8:$A$905,$C$6,'Табель '!$A$8:$A$905,$D$6),"")</f>
        <v/>
      </c>
      <c r="G199" s="108" t="str">
        <f>IF(A199&lt;&gt;"",SUMIFS('Табель '!I$8:I$905,'Табель '!$B$8:$B$905,A199,'Табель '!$A$8:$A$905,$C$6,'Табель '!$A$8:$A$905,$D$6),"")</f>
        <v/>
      </c>
      <c r="H199" s="108" t="str">
        <f>IF(A199&lt;&gt;"",SUMIFS('Табель '!J$8:J$905,'Табель '!$B$8:$B$905,A199,'Табель '!$A$8:$A$905,$C$6,'Табель '!$A$8:$A$905,$D$6),"")</f>
        <v/>
      </c>
      <c r="I199" s="108" t="str">
        <f>IF(A199&lt;&gt;"",SUMIFS('Табель '!K$8:K$905,'Табель '!$B$8:$B$905,A199,'Табель '!$A$8:$A$905,$C$6,'Табель '!$A$8:$A$905,$D$6),"")</f>
        <v/>
      </c>
      <c r="J199" s="109" t="str">
        <f>IF(A199&lt;&gt;"",SUMIFS('Табель '!L$8:L$905,'Табель '!$B$8:$B$905,A199,'Табель '!$A$8:$A$905,$C$6,'Табель '!$A$8:$A$905,$D$6),"")</f>
        <v/>
      </c>
      <c r="K199" s="109" t="str">
        <f>IF(A199&lt;&gt;"",SUMIFS('Табель '!M$8:M$905,'Табель '!$B$8:$B$905,A199,'Табель '!$A$8:$A$905,$C$6,'Табель '!$A$8:$A$905,$D$6),"")</f>
        <v/>
      </c>
      <c r="L199" s="111" t="str">
        <f>IF(A199&lt;&gt;"",ROUND(IF(ISBLANK(A199)= FALSE,SUMIFS(УчетОтгулов!$G$4:$G$9051,УчетОтгулов!$A$4:$A$9051,A199,УчетОтгулов!$F$4:$F$9051,$L$9),""),6),"")</f>
        <v/>
      </c>
      <c r="M199" s="111" t="str">
        <f>IF(A199&lt;&gt;"",ROUND(IF(A199&lt;&gt;"",SUMIFS(УчетОтгулов!$G$4:$G$9051,УчетОтгулов!$A$4:$A$9051,A199,УчетОтгулов!$F$4:$F$9051,"*Д*"),""),6),"")</f>
        <v/>
      </c>
      <c r="N199" s="108" t="str">
        <f t="shared" si="14"/>
        <v/>
      </c>
      <c r="O199" s="111" t="str">
        <f t="shared" si="15"/>
        <v/>
      </c>
      <c r="P199">
        <f>SUM(Таблица2[[#This Row],[Явка, дней]:[ОТО, дней]])</f>
        <v>0</v>
      </c>
    </row>
    <row r="200" spans="1:16" x14ac:dyDescent="0.3">
      <c r="A200" s="107" t="str">
        <f>IF(TEMP!A191="","",TEMP!A191)</f>
        <v/>
      </c>
      <c r="B200" s="108" t="str">
        <f>IF(A200&lt;&gt;"",SUMIFS('Табель '!$D$8:$D$905,'Табель '!$B$8:$B$905,A200,'Табель '!$A$8:$A$905,$C$6,'Табель '!$A$8:$A$905,$D$6),"")</f>
        <v/>
      </c>
      <c r="C200" s="109" t="str">
        <f>IF(A200&lt;&gt;"",SUMIFS('Табель '!E$8:E$905,'Табель '!$B$8:$B$905,A200,'Табель '!$A$8:$A$905,$C$6,'Табель '!$A$8:$A$905,$D$6),"")</f>
        <v/>
      </c>
      <c r="D200" s="108" t="str">
        <f>IF(A200&lt;&gt;"",SUMIFS('Табель '!F$8:F$905,'Табель '!$B$8:$B$905,A200,'Табель '!$A$8:$A$905,$C$6,'Табель '!$A$8:$A$905,$D$6),"")</f>
        <v/>
      </c>
      <c r="E200" s="108" t="str">
        <f>IF(A200&lt;&gt;"",SUMIFS('Табель '!G$8:G$905,'Табель '!$B$8:$B$905,A200,'Табель '!$A$8:$A$905,$C$6,'Табель '!$A$8:$A$905,$D$6),"")</f>
        <v/>
      </c>
      <c r="F200" s="108" t="str">
        <f>IF(A200&lt;&gt;"",SUMIFS('Табель '!H$8:H$905,'Табель '!$B$8:$B$905,A200,'Табель '!$A$8:$A$905,$C$6,'Табель '!$A$8:$A$905,$D$6),"")</f>
        <v/>
      </c>
      <c r="G200" s="108" t="str">
        <f>IF(A200&lt;&gt;"",SUMIFS('Табель '!I$8:I$905,'Табель '!$B$8:$B$905,A200,'Табель '!$A$8:$A$905,$C$6,'Табель '!$A$8:$A$905,$D$6),"")</f>
        <v/>
      </c>
      <c r="H200" s="108" t="str">
        <f>IF(A200&lt;&gt;"",SUMIFS('Табель '!J$8:J$905,'Табель '!$B$8:$B$905,A200,'Табель '!$A$8:$A$905,$C$6,'Табель '!$A$8:$A$905,$D$6),"")</f>
        <v/>
      </c>
      <c r="I200" s="108" t="str">
        <f>IF(A200&lt;&gt;"",SUMIFS('Табель '!K$8:K$905,'Табель '!$B$8:$B$905,A200,'Табель '!$A$8:$A$905,$C$6,'Табель '!$A$8:$A$905,$D$6),"")</f>
        <v/>
      </c>
      <c r="J200" s="109" t="str">
        <f>IF(A200&lt;&gt;"",SUMIFS('Табель '!L$8:L$905,'Табель '!$B$8:$B$905,A200,'Табель '!$A$8:$A$905,$C$6,'Табель '!$A$8:$A$905,$D$6),"")</f>
        <v/>
      </c>
      <c r="K200" s="109" t="str">
        <f>IF(A200&lt;&gt;"",SUMIFS('Табель '!M$8:M$905,'Табель '!$B$8:$B$905,A200,'Табель '!$A$8:$A$905,$C$6,'Табель '!$A$8:$A$905,$D$6),"")</f>
        <v/>
      </c>
      <c r="L200" s="111" t="str">
        <f>IF(A200&lt;&gt;"",ROUND(IF(ISBLANK(A200)= FALSE,SUMIFS(УчетОтгулов!$G$4:$G$9051,УчетОтгулов!$A$4:$A$9051,A200,УчетОтгулов!$F$4:$F$9051,$L$9),""),6),"")</f>
        <v/>
      </c>
      <c r="M200" s="111" t="str">
        <f>IF(A200&lt;&gt;"",ROUND(IF(A200&lt;&gt;"",SUMIFS(УчетОтгулов!$G$4:$G$9051,УчетОтгулов!$A$4:$A$9051,A200,УчетОтгулов!$F$4:$F$9051,"*Д*"),""),6),"")</f>
        <v/>
      </c>
      <c r="N200" s="108" t="str">
        <f t="shared" si="14"/>
        <v/>
      </c>
      <c r="O200" s="111" t="str">
        <f t="shared" si="15"/>
        <v/>
      </c>
      <c r="P200">
        <f>SUM(Таблица2[[#This Row],[Явка, дней]:[ОТО, дней]])</f>
        <v>0</v>
      </c>
    </row>
    <row r="201" spans="1:16" x14ac:dyDescent="0.3">
      <c r="A201" s="107" t="str">
        <f>IF(TEMP!A192="","",TEMP!A192)</f>
        <v/>
      </c>
      <c r="B201" s="108" t="str">
        <f>IF(A201&lt;&gt;"",SUMIFS('Табель '!$D$8:$D$905,'Табель '!$B$8:$B$905,A201,'Табель '!$A$8:$A$905,$C$6,'Табель '!$A$8:$A$905,$D$6),"")</f>
        <v/>
      </c>
      <c r="C201" s="109" t="str">
        <f>IF(A201&lt;&gt;"",SUMIFS('Табель '!E$8:E$905,'Табель '!$B$8:$B$905,A201,'Табель '!$A$8:$A$905,$C$6,'Табель '!$A$8:$A$905,$D$6),"")</f>
        <v/>
      </c>
      <c r="D201" s="108" t="str">
        <f>IF(A201&lt;&gt;"",SUMIFS('Табель '!F$8:F$905,'Табель '!$B$8:$B$905,A201,'Табель '!$A$8:$A$905,$C$6,'Табель '!$A$8:$A$905,$D$6),"")</f>
        <v/>
      </c>
      <c r="E201" s="108" t="str">
        <f>IF(A201&lt;&gt;"",SUMIFS('Табель '!G$8:G$905,'Табель '!$B$8:$B$905,A201,'Табель '!$A$8:$A$905,$C$6,'Табель '!$A$8:$A$905,$D$6),"")</f>
        <v/>
      </c>
      <c r="F201" s="108" t="str">
        <f>IF(A201&lt;&gt;"",SUMIFS('Табель '!H$8:H$905,'Табель '!$B$8:$B$905,A201,'Табель '!$A$8:$A$905,$C$6,'Табель '!$A$8:$A$905,$D$6),"")</f>
        <v/>
      </c>
      <c r="G201" s="108" t="str">
        <f>IF(A201&lt;&gt;"",SUMIFS('Табель '!I$8:I$905,'Табель '!$B$8:$B$905,A201,'Табель '!$A$8:$A$905,$C$6,'Табель '!$A$8:$A$905,$D$6),"")</f>
        <v/>
      </c>
      <c r="H201" s="108" t="str">
        <f>IF(A201&lt;&gt;"",SUMIFS('Табель '!J$8:J$905,'Табель '!$B$8:$B$905,A201,'Табель '!$A$8:$A$905,$C$6,'Табель '!$A$8:$A$905,$D$6),"")</f>
        <v/>
      </c>
      <c r="I201" s="108" t="str">
        <f>IF(A201&lt;&gt;"",SUMIFS('Табель '!K$8:K$905,'Табель '!$B$8:$B$905,A201,'Табель '!$A$8:$A$905,$C$6,'Табель '!$A$8:$A$905,$D$6),"")</f>
        <v/>
      </c>
      <c r="J201" s="109" t="str">
        <f>IF(A201&lt;&gt;"",SUMIFS('Табель '!L$8:L$905,'Табель '!$B$8:$B$905,A201,'Табель '!$A$8:$A$905,$C$6,'Табель '!$A$8:$A$905,$D$6),"")</f>
        <v/>
      </c>
      <c r="K201" s="109" t="str">
        <f>IF(A201&lt;&gt;"",SUMIFS('Табель '!M$8:M$905,'Табель '!$B$8:$B$905,A201,'Табель '!$A$8:$A$905,$C$6,'Табель '!$A$8:$A$905,$D$6),"")</f>
        <v/>
      </c>
      <c r="L201" s="111" t="str">
        <f>IF(A201&lt;&gt;"",ROUND(IF(ISBLANK(A201)= FALSE,SUMIFS(УчетОтгулов!$G$4:$G$9051,УчетОтгулов!$A$4:$A$9051,A201,УчетОтгулов!$F$4:$F$9051,$L$9),""),6),"")</f>
        <v/>
      </c>
      <c r="M201" s="111" t="str">
        <f>IF(A201&lt;&gt;"",ROUND(IF(A201&lt;&gt;"",SUMIFS(УчетОтгулов!$G$4:$G$9051,УчетОтгулов!$A$4:$A$9051,A201,УчетОтгулов!$F$4:$F$9051,"*Д*"),""),6),"")</f>
        <v/>
      </c>
      <c r="N201" s="108" t="str">
        <f t="shared" si="14"/>
        <v/>
      </c>
      <c r="O201" s="111" t="str">
        <f t="shared" si="15"/>
        <v/>
      </c>
      <c r="P201">
        <f>SUM(Таблица2[[#This Row],[Явка, дней]:[ОТО, дней]])</f>
        <v>0</v>
      </c>
    </row>
  </sheetData>
  <sheetProtection sort="0" autoFilter="0"/>
  <sortState xmlns:xlrd2="http://schemas.microsoft.com/office/spreadsheetml/2017/richdata2" ref="A202:A20173">
    <sortCondition ref="A202:A20173"/>
  </sortState>
  <mergeCells count="8">
    <mergeCell ref="L8:O8"/>
    <mergeCell ref="L3:O7"/>
    <mergeCell ref="A1:D1"/>
    <mergeCell ref="D5:F5"/>
    <mergeCell ref="B4:C4"/>
    <mergeCell ref="B5:C5"/>
    <mergeCell ref="H4:J4"/>
    <mergeCell ref="H5:J5"/>
  </mergeCells>
  <conditionalFormatting sqref="L10:O200">
    <cfRule type="expression" dxfId="21" priority="4">
      <formula>IFERROR(FIND("долг",$N10,1),0)</formula>
    </cfRule>
  </conditionalFormatting>
  <conditionalFormatting sqref="L3:O7">
    <cfRule type="containsText" dxfId="20" priority="3" operator="containsText" text="внимание">
      <formula>NOT(ISERROR(SEARCH("внимание",L3)))</formula>
    </cfRule>
  </conditionalFormatting>
  <dataValidations count="1">
    <dataValidation allowBlank="1" showDropDown="1" showInputMessage="1" showErrorMessage="1" sqref="A10:A201" xr:uid="{00000000-0002-0000-0200-000000000000}"/>
  </dataValidations>
  <pageMargins left="0.7" right="0.7" top="0.75" bottom="0.75" header="0.3" footer="0.3"/>
  <pageSetup paperSize="9" scale="4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 macro="[0]!Макрос13" altText="Обновить список сотрудников">
                <anchor moveWithCells="1" sizeWithCells="1">
                  <from>
                    <xdr:col>11</xdr:col>
                    <xdr:colOff>99060</xdr:colOff>
                    <xdr:row>1</xdr:row>
                    <xdr:rowOff>7620</xdr:rowOff>
                  </from>
                  <to>
                    <xdr:col>14</xdr:col>
                    <xdr:colOff>441960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9">
    <tabColor theme="7"/>
  </sheetPr>
  <dimension ref="A1:A6"/>
  <sheetViews>
    <sheetView workbookViewId="0">
      <selection sqref="A1:A19978"/>
    </sheetView>
  </sheetViews>
  <sheetFormatPr defaultRowHeight="14.4" x14ac:dyDescent="0.3"/>
  <cols>
    <col min="1" max="1" width="35.44140625" customWidth="1"/>
  </cols>
  <sheetData>
    <row r="1" spans="1:1" x14ac:dyDescent="0.3">
      <c r="A1" t="s">
        <v>65</v>
      </c>
    </row>
    <row r="2" spans="1:1" x14ac:dyDescent="0.3">
      <c r="A2" t="s">
        <v>60</v>
      </c>
    </row>
    <row r="3" spans="1:1" x14ac:dyDescent="0.3">
      <c r="A3" t="s">
        <v>63</v>
      </c>
    </row>
    <row r="4" spans="1:1" x14ac:dyDescent="0.3">
      <c r="A4" t="s">
        <v>64</v>
      </c>
    </row>
    <row r="5" spans="1:1" x14ac:dyDescent="0.3">
      <c r="A5" t="s">
        <v>61</v>
      </c>
    </row>
    <row r="6" spans="1:1" x14ac:dyDescent="0.3">
      <c r="A6" t="s">
        <v>62</v>
      </c>
    </row>
  </sheetData>
  <sortState xmlns:xlrd2="http://schemas.microsoft.com/office/spreadsheetml/2017/richdata2" ref="A1:A19978">
    <sortCondition ref="A1:A19978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8"/>
  <dimension ref="A1:J14"/>
  <sheetViews>
    <sheetView workbookViewId="0">
      <selection activeCell="A2" sqref="A2:G5"/>
    </sheetView>
  </sheetViews>
  <sheetFormatPr defaultRowHeight="14.4" x14ac:dyDescent="0.3"/>
  <cols>
    <col min="8" max="8" width="20.109375" customWidth="1"/>
    <col min="9" max="9" width="19" customWidth="1"/>
    <col min="10" max="10" width="13.109375" customWidth="1"/>
  </cols>
  <sheetData>
    <row r="1" spans="1:10" ht="12.75" customHeight="1" thickBot="1" x14ac:dyDescent="0.35">
      <c r="A1" s="19" t="s">
        <v>26</v>
      </c>
    </row>
    <row r="2" spans="1:10" ht="15.6" x14ac:dyDescent="0.3">
      <c r="A2" s="123" t="s">
        <v>38</v>
      </c>
      <c r="B2" s="124"/>
      <c r="C2" s="124"/>
      <c r="D2" s="124"/>
      <c r="E2" s="124"/>
      <c r="F2" s="124"/>
      <c r="G2" s="125"/>
      <c r="H2" s="51" t="s">
        <v>27</v>
      </c>
      <c r="I2" s="126" t="s">
        <v>28</v>
      </c>
      <c r="J2" s="127"/>
    </row>
    <row r="3" spans="1:10" x14ac:dyDescent="0.3">
      <c r="A3" s="32">
        <v>46023</v>
      </c>
      <c r="B3" s="20">
        <v>46026</v>
      </c>
      <c r="C3" s="24">
        <v>46029</v>
      </c>
      <c r="D3" s="21">
        <v>46089</v>
      </c>
      <c r="E3" s="20">
        <v>46185</v>
      </c>
      <c r="F3" s="25">
        <v>46090</v>
      </c>
      <c r="G3" s="33"/>
      <c r="H3" s="52"/>
      <c r="I3" s="27">
        <v>46142</v>
      </c>
      <c r="J3" s="28"/>
    </row>
    <row r="4" spans="1:10" x14ac:dyDescent="0.3">
      <c r="A4" s="34">
        <v>46024</v>
      </c>
      <c r="B4" s="20">
        <v>46027</v>
      </c>
      <c r="C4" s="20">
        <v>46030</v>
      </c>
      <c r="D4" s="21">
        <v>46143</v>
      </c>
      <c r="E4" s="21">
        <v>46330</v>
      </c>
      <c r="F4" s="22">
        <v>46153</v>
      </c>
      <c r="G4" s="35"/>
      <c r="H4" s="53"/>
      <c r="I4" s="27">
        <v>46214</v>
      </c>
      <c r="J4" s="29"/>
    </row>
    <row r="5" spans="1:10" ht="15" thickBot="1" x14ac:dyDescent="0.35">
      <c r="A5" s="36">
        <v>46025</v>
      </c>
      <c r="B5" s="37">
        <v>46028</v>
      </c>
      <c r="C5" s="38">
        <v>46076</v>
      </c>
      <c r="D5" s="38">
        <v>46151</v>
      </c>
      <c r="E5" s="39">
        <v>46031</v>
      </c>
      <c r="F5" s="22">
        <v>46387</v>
      </c>
      <c r="G5" s="40"/>
      <c r="H5" s="54"/>
      <c r="I5" s="30">
        <v>46329</v>
      </c>
      <c r="J5" s="31"/>
    </row>
    <row r="6" spans="1:10" ht="13.5" customHeight="1" thickBot="1" x14ac:dyDescent="0.35">
      <c r="A6" s="55"/>
      <c r="G6" s="29"/>
      <c r="I6" s="26"/>
    </row>
    <row r="7" spans="1:10" x14ac:dyDescent="0.3">
      <c r="A7" s="41">
        <v>46032</v>
      </c>
      <c r="B7" s="42">
        <v>46088</v>
      </c>
      <c r="C7" s="42">
        <v>46144</v>
      </c>
      <c r="D7" s="42">
        <v>46200</v>
      </c>
      <c r="E7" s="42">
        <v>46256</v>
      </c>
      <c r="F7" s="42">
        <v>46312</v>
      </c>
      <c r="G7" s="43">
        <v>46368</v>
      </c>
    </row>
    <row r="8" spans="1:10" x14ac:dyDescent="0.3">
      <c r="A8" s="44">
        <v>46039</v>
      </c>
      <c r="B8" s="45">
        <v>46095</v>
      </c>
      <c r="C8" s="45">
        <v>46151</v>
      </c>
      <c r="D8" s="45">
        <v>46207</v>
      </c>
      <c r="E8" s="45">
        <v>46263</v>
      </c>
      <c r="F8" s="45">
        <v>46319</v>
      </c>
      <c r="G8" s="46">
        <v>46375</v>
      </c>
    </row>
    <row r="9" spans="1:10" x14ac:dyDescent="0.3">
      <c r="A9" s="44">
        <v>46046</v>
      </c>
      <c r="B9" s="45">
        <v>46102</v>
      </c>
      <c r="C9" s="45">
        <v>46158</v>
      </c>
      <c r="D9" s="45">
        <v>46214</v>
      </c>
      <c r="E9" s="45">
        <v>46270</v>
      </c>
      <c r="F9" s="45">
        <v>46326</v>
      </c>
      <c r="G9" s="46">
        <v>46382</v>
      </c>
    </row>
    <row r="10" spans="1:10" x14ac:dyDescent="0.3">
      <c r="A10" s="44">
        <v>46053</v>
      </c>
      <c r="B10" s="45">
        <v>46109</v>
      </c>
      <c r="C10" s="45">
        <v>46165</v>
      </c>
      <c r="D10" s="45">
        <v>46221</v>
      </c>
      <c r="E10" s="45">
        <v>46277</v>
      </c>
      <c r="F10" s="45">
        <v>46333</v>
      </c>
      <c r="G10" s="47"/>
    </row>
    <row r="11" spans="1:10" x14ac:dyDescent="0.3">
      <c r="A11" s="44">
        <v>46060</v>
      </c>
      <c r="B11" s="45">
        <v>46116</v>
      </c>
      <c r="C11" s="45">
        <v>46172</v>
      </c>
      <c r="D11" s="45">
        <v>46228</v>
      </c>
      <c r="E11" s="45">
        <v>46284</v>
      </c>
      <c r="F11" s="45">
        <v>46340</v>
      </c>
      <c r="G11" s="47"/>
    </row>
    <row r="12" spans="1:10" x14ac:dyDescent="0.3">
      <c r="A12" s="44">
        <v>46067</v>
      </c>
      <c r="B12" s="45">
        <v>46123</v>
      </c>
      <c r="C12" s="45">
        <v>46179</v>
      </c>
      <c r="D12" s="45">
        <v>46235</v>
      </c>
      <c r="E12" s="45">
        <v>46291</v>
      </c>
      <c r="F12" s="45">
        <v>46347</v>
      </c>
      <c r="G12" s="47"/>
    </row>
    <row r="13" spans="1:10" x14ac:dyDescent="0.3">
      <c r="A13" s="44">
        <v>46074</v>
      </c>
      <c r="B13" s="45">
        <v>46130</v>
      </c>
      <c r="C13" s="45">
        <v>46186</v>
      </c>
      <c r="D13" s="45">
        <v>46242</v>
      </c>
      <c r="E13" s="45">
        <v>46298</v>
      </c>
      <c r="F13" s="45">
        <v>46354</v>
      </c>
      <c r="G13" s="47"/>
    </row>
    <row r="14" spans="1:10" ht="15" thickBot="1" x14ac:dyDescent="0.35">
      <c r="A14" s="48">
        <v>46081</v>
      </c>
      <c r="B14" s="49">
        <v>46137</v>
      </c>
      <c r="C14" s="49">
        <v>46193</v>
      </c>
      <c r="D14" s="49">
        <v>46249</v>
      </c>
      <c r="E14" s="49">
        <v>46305</v>
      </c>
      <c r="F14" s="49">
        <v>46361</v>
      </c>
      <c r="G14" s="50"/>
    </row>
  </sheetData>
  <mergeCells count="2">
    <mergeCell ref="A2:G2"/>
    <mergeCell ref="I2:J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Табель </vt:lpstr>
      <vt:lpstr>УчетОтгулов</vt:lpstr>
      <vt:lpstr>Статистика</vt:lpstr>
      <vt:lpstr>TEMP</vt:lpstr>
      <vt:lpstr>Список</vt:lpstr>
      <vt:lpstr>Статистика!Область_печати</vt:lpstr>
      <vt:lpstr>'Табель '!Область_печати</vt:lpstr>
      <vt:lpstr>УчетОтгулов!Область_печати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Кривцов Михаил Владимирович</dc:creator>
  <cp:lastModifiedBy>Михаил Кривцов</cp:lastModifiedBy>
  <cp:lastPrinted>2018-08-02T09:14:30Z</cp:lastPrinted>
  <dcterms:created xsi:type="dcterms:W3CDTF">2006-09-16T00:00:00Z</dcterms:created>
  <dcterms:modified xsi:type="dcterms:W3CDTF">2026-07-03T06:24:08Z</dcterms:modified>
</cp:coreProperties>
</file>