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Лист1!$A$1:$L$51</definedName>
  </definedNames>
  <calcPr calcId="125725"/>
</workbook>
</file>

<file path=xl/calcChain.xml><?xml version="1.0" encoding="utf-8"?>
<calcChain xmlns="http://schemas.openxmlformats.org/spreadsheetml/2006/main">
  <c r="F8" i="1"/>
  <c r="C11"/>
  <c r="D11" s="1"/>
  <c r="E11" s="1"/>
  <c r="F11" s="1"/>
  <c r="G11" s="1"/>
  <c r="H11" s="1"/>
  <c r="I11" s="1"/>
  <c r="J11" s="1"/>
  <c r="K11" s="1"/>
  <c r="C22" s="1"/>
  <c r="D22" s="1"/>
  <c r="E22" s="1"/>
  <c r="F22" s="1"/>
  <c r="F29" s="1"/>
  <c r="B3"/>
  <c r="C23" l="1"/>
  <c r="E23"/>
  <c r="D24"/>
  <c r="F24"/>
  <c r="C25"/>
  <c r="E25"/>
  <c r="D26"/>
  <c r="F26"/>
  <c r="C27"/>
  <c r="E27"/>
  <c r="D28"/>
  <c r="F28"/>
  <c r="C29"/>
  <c r="E29"/>
  <c r="D23"/>
  <c r="F23"/>
  <c r="C24"/>
  <c r="E24"/>
  <c r="D25"/>
  <c r="F25"/>
  <c r="C26"/>
  <c r="E26"/>
  <c r="D27"/>
  <c r="F27"/>
  <c r="C28"/>
  <c r="E28"/>
  <c r="D29"/>
  <c r="E12"/>
  <c r="G12"/>
  <c r="I12"/>
  <c r="K12"/>
  <c r="C13"/>
  <c r="J13"/>
  <c r="H13"/>
  <c r="F13"/>
  <c r="D13"/>
  <c r="D14"/>
  <c r="J14"/>
  <c r="H14"/>
  <c r="F14"/>
  <c r="K15"/>
  <c r="I15"/>
  <c r="G15"/>
  <c r="E15"/>
  <c r="C15"/>
  <c r="K16"/>
  <c r="I16"/>
  <c r="G16"/>
  <c r="E16"/>
  <c r="E17"/>
  <c r="K17"/>
  <c r="I17"/>
  <c r="G17"/>
  <c r="C17"/>
  <c r="K18"/>
  <c r="I18"/>
  <c r="G18"/>
  <c r="E18"/>
  <c r="D12"/>
  <c r="F12"/>
  <c r="H12"/>
  <c r="J12"/>
  <c r="C12"/>
  <c r="K13"/>
  <c r="I13"/>
  <c r="G13"/>
  <c r="E13"/>
  <c r="C14"/>
  <c r="K14"/>
  <c r="I14"/>
  <c r="G14"/>
  <c r="E14"/>
  <c r="J15"/>
  <c r="H15"/>
  <c r="F15"/>
  <c r="D15"/>
  <c r="C16"/>
  <c r="J16"/>
  <c r="H16"/>
  <c r="F16"/>
  <c r="D16"/>
  <c r="D17"/>
  <c r="J17"/>
  <c r="H17"/>
  <c r="F17"/>
  <c r="C18"/>
  <c r="J18"/>
  <c r="H18"/>
  <c r="F18"/>
  <c r="D18"/>
  <c r="G22"/>
  <c r="G28" l="1"/>
  <c r="G26"/>
  <c r="G24"/>
  <c r="G29"/>
  <c r="G27"/>
  <c r="G25"/>
  <c r="G23"/>
  <c r="H22"/>
  <c r="H29" l="1"/>
  <c r="H27"/>
  <c r="H25"/>
  <c r="H23"/>
  <c r="H28"/>
  <c r="H26"/>
  <c r="H24"/>
  <c r="I22"/>
  <c r="I28" l="1"/>
  <c r="I26"/>
  <c r="I24"/>
  <c r="I29"/>
  <c r="I27"/>
  <c r="I25"/>
  <c r="I23"/>
  <c r="J22"/>
  <c r="J29" l="1"/>
  <c r="J27"/>
  <c r="J25"/>
  <c r="J23"/>
  <c r="J28"/>
  <c r="J26"/>
  <c r="J24"/>
  <c r="K22"/>
  <c r="K28" l="1"/>
  <c r="K26"/>
  <c r="K24"/>
  <c r="K29"/>
  <c r="K27"/>
  <c r="K25"/>
  <c r="K23"/>
  <c r="C33"/>
  <c r="C40" l="1"/>
  <c r="C38"/>
  <c r="C36"/>
  <c r="C34"/>
  <c r="C39"/>
  <c r="C37"/>
  <c r="C35"/>
  <c r="D33"/>
  <c r="D39" l="1"/>
  <c r="D37"/>
  <c r="D35"/>
  <c r="D40"/>
  <c r="D38"/>
  <c r="D36"/>
  <c r="D34"/>
  <c r="E33"/>
  <c r="E40" l="1"/>
  <c r="E38"/>
  <c r="E36"/>
  <c r="E34"/>
  <c r="E39"/>
  <c r="E37"/>
  <c r="E35"/>
  <c r="F33"/>
  <c r="F39" l="1"/>
  <c r="F37"/>
  <c r="F35"/>
  <c r="F40"/>
  <c r="F38"/>
  <c r="F36"/>
  <c r="F34"/>
  <c r="G33"/>
  <c r="G40" l="1"/>
  <c r="G38"/>
  <c r="G36"/>
  <c r="G34"/>
  <c r="G39"/>
  <c r="G37"/>
  <c r="G35"/>
  <c r="H33"/>
  <c r="H39" l="1"/>
  <c r="H37"/>
  <c r="H35"/>
  <c r="H40"/>
  <c r="H38"/>
  <c r="H36"/>
  <c r="H34"/>
  <c r="I33"/>
  <c r="I40" l="1"/>
  <c r="I38"/>
  <c r="I36"/>
  <c r="I34"/>
  <c r="I39"/>
  <c r="I37"/>
  <c r="I35"/>
  <c r="J33"/>
  <c r="J39" l="1"/>
  <c r="J37"/>
  <c r="J35"/>
  <c r="J40"/>
  <c r="J38"/>
  <c r="J36"/>
  <c r="J34"/>
  <c r="K33"/>
  <c r="K40" l="1"/>
  <c r="K38"/>
  <c r="K36"/>
  <c r="K34"/>
  <c r="K39"/>
  <c r="K37"/>
  <c r="K35"/>
  <c r="C43"/>
  <c r="D43" l="1"/>
  <c r="D44" s="1"/>
  <c r="C49"/>
  <c r="C47"/>
  <c r="C45"/>
  <c r="C50"/>
  <c r="C48"/>
  <c r="C46"/>
  <c r="C44"/>
  <c r="E43"/>
  <c r="E44" l="1"/>
  <c r="E45"/>
  <c r="E46"/>
  <c r="E47"/>
  <c r="E48"/>
  <c r="E49"/>
  <c r="E50"/>
  <c r="D50"/>
  <c r="D48"/>
  <c r="D46"/>
  <c r="D49"/>
  <c r="D47"/>
  <c r="D45"/>
  <c r="F43"/>
  <c r="F44" l="1"/>
  <c r="F45"/>
  <c r="H45" s="1"/>
  <c r="F46"/>
  <c r="H46" s="1"/>
  <c r="F47"/>
  <c r="F48"/>
  <c r="F49"/>
  <c r="F50"/>
  <c r="H50" s="1"/>
  <c r="H49"/>
  <c r="H48"/>
  <c r="G47"/>
  <c r="G45"/>
  <c r="H44"/>
  <c r="G50"/>
  <c r="G49" l="1"/>
  <c r="H47"/>
  <c r="G48"/>
  <c r="G44"/>
  <c r="G46"/>
</calcChain>
</file>

<file path=xl/sharedStrings.xml><?xml version="1.0" encoding="utf-8"?>
<sst xmlns="http://schemas.openxmlformats.org/spreadsheetml/2006/main" count="46" uniqueCount="20">
  <si>
    <t>УТВЕРЖДАЮ:_______________________</t>
  </si>
  <si>
    <t>Смены</t>
  </si>
  <si>
    <t>ИТОГО</t>
  </si>
  <si>
    <t xml:space="preserve">Главный инженер </t>
  </si>
  <si>
    <t>ФИО</t>
  </si>
  <si>
    <t>1-я смена</t>
  </si>
  <si>
    <t>2-я смена</t>
  </si>
  <si>
    <t>3-я смена</t>
  </si>
  <si>
    <t>4-я смена</t>
  </si>
  <si>
    <t xml:space="preserve">                                                                                                                            </t>
  </si>
  <si>
    <t xml:space="preserve">1-я смена </t>
  </si>
  <si>
    <t xml:space="preserve">3-я смена </t>
  </si>
  <si>
    <t xml:space="preserve">4-я смена </t>
  </si>
  <si>
    <t>Месяц</t>
  </si>
  <si>
    <t>Год</t>
  </si>
  <si>
    <t>на</t>
  </si>
  <si>
    <t>Числа месяца</t>
  </si>
  <si>
    <t xml:space="preserve">              по 12-ти часовому режиму. Время смен: 8-00 и 20-00 (перерыв 1.5 час)</t>
  </si>
  <si>
    <t xml:space="preserve">                                     График работы технологического персонала </t>
  </si>
  <si>
    <t>Иванов</t>
  </si>
</sst>
</file>

<file path=xl/styles.xml><?xml version="1.0" encoding="utf-8"?>
<styleSheet xmlns="http://schemas.openxmlformats.org/spreadsheetml/2006/main">
  <numFmts count="6">
    <numFmt numFmtId="164" formatCode="[$-F800]dddd\,\ mmmm\ dd\,\ yyyy"/>
    <numFmt numFmtId="165" formatCode="0&quot; смен&quot;"/>
    <numFmt numFmtId="166" formatCode="0&quot; часов&quot;"/>
    <numFmt numFmtId="167" formatCode="00"/>
    <numFmt numFmtId="168" formatCode="dd\ ddd"/>
    <numFmt numFmtId="169" formatCode="mmmm\ yyyy"/>
  </numFmts>
  <fonts count="16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2"/>
      <color rgb="FF002060"/>
      <name val="Arial Cyr"/>
      <charset val="204"/>
    </font>
    <font>
      <sz val="11"/>
      <color rgb="FF002060"/>
      <name val="Calibri"/>
      <family val="2"/>
      <charset val="204"/>
      <scheme val="minor"/>
    </font>
    <font>
      <sz val="12"/>
      <color rgb="FFFF0000"/>
      <name val="Arial Cyr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2"/>
      <name val="Arial Black"/>
      <family val="2"/>
      <charset val="204"/>
    </font>
    <font>
      <sz val="11"/>
      <name val="Arial Black"/>
      <family val="2"/>
      <charset val="204"/>
    </font>
    <font>
      <b/>
      <sz val="9"/>
      <name val="Times New Roman"/>
      <family val="1"/>
      <charset val="204"/>
    </font>
    <font>
      <sz val="11"/>
      <name val="Arial Cyr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6" fontId="10" fillId="3" borderId="11" xfId="0" applyNumberFormat="1" applyFont="1" applyFill="1" applyBorder="1" applyProtection="1">
      <protection hidden="1"/>
    </xf>
    <xf numFmtId="165" fontId="9" fillId="3" borderId="12" xfId="0" applyNumberFormat="1" applyFont="1" applyFill="1" applyBorder="1" applyProtection="1">
      <protection hidden="1"/>
    </xf>
    <xf numFmtId="168" fontId="1" fillId="2" borderId="1" xfId="0" applyNumberFormat="1" applyFont="1" applyFill="1" applyBorder="1" applyAlignment="1" applyProtection="1">
      <alignment horizontal="center"/>
      <protection hidden="1"/>
    </xf>
    <xf numFmtId="168" fontId="1" fillId="0" borderId="1" xfId="0" applyNumberFormat="1" applyFont="1" applyBorder="1" applyAlignment="1" applyProtection="1">
      <alignment horizontal="center"/>
      <protection hidden="1"/>
    </xf>
    <xf numFmtId="168" fontId="1" fillId="0" borderId="1" xfId="0" applyNumberFormat="1" applyFont="1" applyFill="1" applyBorder="1" applyAlignment="1" applyProtection="1">
      <alignment horizontal="center"/>
      <protection hidden="1"/>
    </xf>
    <xf numFmtId="168" fontId="1" fillId="0" borderId="6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164" fontId="7" fillId="2" borderId="0" xfId="0" applyNumberFormat="1" applyFont="1" applyFill="1" applyBorder="1" applyProtection="1">
      <protection locked="0"/>
    </xf>
    <xf numFmtId="0" fontId="0" fillId="0" borderId="0" xfId="0" applyBorder="1" applyAlignment="1" applyProtection="1">
      <alignment vertical="justify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9" fontId="3" fillId="0" borderId="0" xfId="0" applyNumberFormat="1" applyFont="1" applyAlignment="1" applyProtection="1">
      <alignment horizontal="center"/>
      <protection locked="0"/>
    </xf>
    <xf numFmtId="168" fontId="5" fillId="2" borderId="7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Border="1" applyProtection="1">
      <protection locked="0"/>
    </xf>
    <xf numFmtId="168" fontId="0" fillId="0" borderId="0" xfId="0" applyNumberForma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protection locked="0"/>
    </xf>
    <xf numFmtId="164" fontId="14" fillId="2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/>
      <protection locked="0"/>
    </xf>
    <xf numFmtId="168" fontId="2" fillId="0" borderId="0" xfId="0" applyNumberFormat="1" applyFont="1" applyAlignment="1" applyProtection="1">
      <alignment horizontal="center"/>
      <protection locked="0"/>
    </xf>
    <xf numFmtId="165" fontId="9" fillId="3" borderId="22" xfId="0" applyNumberFormat="1" applyFont="1" applyFill="1" applyBorder="1" applyProtection="1"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5" fillId="2" borderId="19" xfId="0" applyFont="1" applyFill="1" applyBorder="1" applyAlignment="1" applyProtection="1">
      <alignment horizontal="center"/>
      <protection locked="0"/>
    </xf>
    <xf numFmtId="167" fontId="15" fillId="2" borderId="1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169" fontId="3" fillId="0" borderId="0" xfId="0" applyNumberFormat="1" applyFont="1" applyAlignment="1" applyProtection="1">
      <alignment horizontal="left"/>
      <protection hidden="1"/>
    </xf>
    <xf numFmtId="168" fontId="11" fillId="0" borderId="6" xfId="0" applyNumberFormat="1" applyFont="1" applyFill="1" applyBorder="1" applyAlignment="1" applyProtection="1">
      <alignment horizontal="center" vertical="center"/>
      <protection locked="0"/>
    </xf>
    <xf numFmtId="168" fontId="11" fillId="0" borderId="13" xfId="0" applyNumberFormat="1" applyFont="1" applyFill="1" applyBorder="1" applyAlignment="1" applyProtection="1">
      <alignment horizontal="center" vertical="center"/>
      <protection locked="0"/>
    </xf>
    <xf numFmtId="168" fontId="11" fillId="0" borderId="11" xfId="0" applyNumberFormat="1" applyFont="1" applyFill="1" applyBorder="1" applyAlignment="1" applyProtection="1">
      <alignment horizontal="center" vertical="center"/>
      <protection locked="0"/>
    </xf>
    <xf numFmtId="168" fontId="11" fillId="0" borderId="14" xfId="0" applyNumberFormat="1" applyFont="1" applyFill="1" applyBorder="1" applyAlignment="1" applyProtection="1">
      <alignment horizontal="center" vertical="center"/>
      <protection locked="0"/>
    </xf>
    <xf numFmtId="168" fontId="11" fillId="0" borderId="1" xfId="0" applyNumberFormat="1" applyFont="1" applyBorder="1" applyAlignment="1" applyProtection="1">
      <alignment horizontal="center" vertical="center"/>
      <protection locked="0"/>
    </xf>
    <xf numFmtId="168" fontId="11" fillId="0" borderId="15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4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58"/>
  <sheetViews>
    <sheetView tabSelected="1" view="pageBreakPreview" topLeftCell="A13" zoomScale="75" zoomScaleNormal="100" zoomScaleSheetLayoutView="75" workbookViewId="0">
      <selection activeCell="B46" sqref="B46"/>
    </sheetView>
  </sheetViews>
  <sheetFormatPr defaultRowHeight="15"/>
  <cols>
    <col min="1" max="1" width="7.28515625" style="8" customWidth="1"/>
    <col min="2" max="2" width="22" style="8" customWidth="1"/>
    <col min="3" max="11" width="12.7109375" style="8" customWidth="1"/>
    <col min="12" max="12" width="3" style="8" customWidth="1"/>
    <col min="13" max="15" width="4" style="8" customWidth="1"/>
    <col min="16" max="16" width="6.28515625" style="8" bestFit="1" customWidth="1"/>
    <col min="17" max="17" width="7.5703125" style="8" customWidth="1"/>
    <col min="18" max="256" width="14.7109375" style="8" customWidth="1"/>
    <col min="257" max="16384" width="9.140625" style="8"/>
  </cols>
  <sheetData>
    <row r="1" spans="2:23" ht="20.25" customHeight="1">
      <c r="B1" s="7"/>
      <c r="E1" s="7"/>
      <c r="F1" s="7"/>
      <c r="G1" s="7"/>
      <c r="H1" s="7"/>
      <c r="I1" s="8" t="s">
        <v>0</v>
      </c>
      <c r="P1" s="9" t="s">
        <v>13</v>
      </c>
      <c r="Q1" s="10" t="s">
        <v>14</v>
      </c>
    </row>
    <row r="2" spans="2:23" ht="16.5" thickBot="1">
      <c r="B2" s="11"/>
      <c r="E2" s="11"/>
      <c r="F2" s="11"/>
      <c r="G2" s="11"/>
      <c r="H2" s="11"/>
      <c r="I2" s="12" t="s">
        <v>3</v>
      </c>
      <c r="J2" s="12"/>
      <c r="K2" s="12"/>
      <c r="P2" s="48">
        <v>10</v>
      </c>
      <c r="Q2" s="47">
        <v>2011</v>
      </c>
    </row>
    <row r="3" spans="2:23" ht="15.75">
      <c r="B3" s="38">
        <f ca="1">TODAY()</f>
        <v>40847</v>
      </c>
      <c r="C3" s="13"/>
      <c r="D3" s="13"/>
      <c r="E3" s="13"/>
      <c r="F3" s="13"/>
      <c r="G3" s="13"/>
      <c r="H3" s="13"/>
      <c r="I3" s="12" t="s">
        <v>4</v>
      </c>
      <c r="J3" s="12"/>
      <c r="K3" s="12"/>
      <c r="L3" s="7"/>
      <c r="M3" s="7"/>
    </row>
    <row r="4" spans="2:23" ht="14.25" customHeight="1">
      <c r="B4" s="7"/>
      <c r="C4" s="7"/>
      <c r="D4" s="7"/>
      <c r="E4" s="7"/>
      <c r="F4" s="7"/>
      <c r="G4" s="7"/>
      <c r="H4" s="7"/>
      <c r="I4" s="14"/>
      <c r="J4" s="14"/>
      <c r="K4" s="14"/>
      <c r="L4" s="7"/>
      <c r="M4" s="7"/>
    </row>
    <row r="5" spans="2:23" ht="18">
      <c r="B5" s="15"/>
      <c r="C5" s="50" t="s">
        <v>18</v>
      </c>
      <c r="D5" s="50"/>
      <c r="E5" s="50"/>
      <c r="F5" s="50"/>
      <c r="G5" s="50"/>
      <c r="H5" s="50"/>
      <c r="I5" s="50"/>
      <c r="J5" s="50"/>
      <c r="K5" s="50"/>
      <c r="L5" s="7"/>
    </row>
    <row r="6" spans="2:23" s="17" customFormat="1" ht="18">
      <c r="B6" s="15"/>
      <c r="C6" s="50" t="s">
        <v>17</v>
      </c>
      <c r="D6" s="50"/>
      <c r="E6" s="50"/>
      <c r="F6" s="50"/>
      <c r="G6" s="50"/>
      <c r="H6" s="50"/>
      <c r="I6" s="50"/>
      <c r="J6" s="50"/>
      <c r="K6" s="50"/>
      <c r="L6" s="16"/>
      <c r="M6" s="7"/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s="17" customFormat="1" ht="6.75" customHeight="1">
      <c r="B7" s="15"/>
      <c r="C7" s="18"/>
      <c r="D7" s="18"/>
      <c r="E7" s="18"/>
      <c r="F7" s="18"/>
      <c r="G7" s="18"/>
      <c r="H7" s="18"/>
      <c r="I7" s="18"/>
      <c r="J7" s="18"/>
      <c r="K7" s="18"/>
      <c r="L7" s="16"/>
      <c r="M7" s="16"/>
    </row>
    <row r="8" spans="2:23" s="17" customFormat="1" ht="18">
      <c r="B8" s="15"/>
      <c r="C8" s="18"/>
      <c r="D8" s="19"/>
      <c r="E8" s="19" t="s">
        <v>15</v>
      </c>
      <c r="F8" s="54">
        <f>DATE($Q$2,$P$2,1)</f>
        <v>40817</v>
      </c>
      <c r="G8" s="54"/>
      <c r="H8" s="19"/>
      <c r="I8" s="18"/>
      <c r="J8" s="18"/>
      <c r="K8" s="18"/>
      <c r="L8" s="16"/>
      <c r="M8" s="16"/>
    </row>
    <row r="9" spans="2:23" s="17" customFormat="1" ht="9.75" customHeight="1" thickBot="1">
      <c r="B9" s="15"/>
      <c r="C9" s="40"/>
      <c r="D9" s="39"/>
      <c r="E9" s="39"/>
      <c r="F9" s="39"/>
      <c r="G9" s="39"/>
      <c r="H9" s="39"/>
      <c r="I9" s="39"/>
      <c r="J9" s="39"/>
      <c r="K9" s="39"/>
      <c r="L9" s="16"/>
      <c r="M9" s="16"/>
    </row>
    <row r="10" spans="2:23" ht="19.5" thickBot="1">
      <c r="B10" s="59" t="s">
        <v>1</v>
      </c>
      <c r="C10" s="51" t="s">
        <v>16</v>
      </c>
      <c r="D10" s="52"/>
      <c r="E10" s="52"/>
      <c r="F10" s="52"/>
      <c r="G10" s="52"/>
      <c r="H10" s="52"/>
      <c r="I10" s="52"/>
      <c r="J10" s="52"/>
      <c r="K10" s="53"/>
      <c r="L10" s="7"/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2:23" s="22" customFormat="1" ht="16.5" thickBot="1">
      <c r="B11" s="60"/>
      <c r="C11" s="3">
        <f>DATE($Q$2,$P$2,1)</f>
        <v>40817</v>
      </c>
      <c r="D11" s="3">
        <f>C11+1</f>
        <v>40818</v>
      </c>
      <c r="E11" s="4">
        <f>D11+1</f>
        <v>40819</v>
      </c>
      <c r="F11" s="4">
        <f t="shared" ref="F11:K11" si="0">E11+1</f>
        <v>40820</v>
      </c>
      <c r="G11" s="4">
        <f t="shared" si="0"/>
        <v>40821</v>
      </c>
      <c r="H11" s="4">
        <f t="shared" si="0"/>
        <v>40822</v>
      </c>
      <c r="I11" s="4">
        <f t="shared" si="0"/>
        <v>40823</v>
      </c>
      <c r="J11" s="4">
        <f t="shared" si="0"/>
        <v>40824</v>
      </c>
      <c r="K11" s="4">
        <f t="shared" si="0"/>
        <v>40825</v>
      </c>
      <c r="L11" s="20"/>
      <c r="M11" s="21"/>
    </row>
    <row r="12" spans="2:23" ht="17.25" thickTop="1" thickBot="1">
      <c r="B12" s="23" t="s">
        <v>10</v>
      </c>
      <c r="C12" s="42" t="str">
        <f>CHOOSE(MOD(C11-1,8)+1,"Н","Н","Выходной","Выходной","Выходной","Я","Я","Выходной")</f>
        <v>Н</v>
      </c>
      <c r="D12" s="42" t="str">
        <f t="shared" ref="D12:K12" si="1">CHOOSE(MOD(D11-1,8)+1,"Н","Н","Выходной","Выходной","Выходной","Я","Я","Выходной")</f>
        <v>Н</v>
      </c>
      <c r="E12" s="42" t="str">
        <f t="shared" si="1"/>
        <v>Выходной</v>
      </c>
      <c r="F12" s="42" t="str">
        <f t="shared" si="1"/>
        <v>Выходной</v>
      </c>
      <c r="G12" s="42" t="str">
        <f t="shared" si="1"/>
        <v>Выходной</v>
      </c>
      <c r="H12" s="42" t="str">
        <f t="shared" si="1"/>
        <v>Я</v>
      </c>
      <c r="I12" s="42" t="str">
        <f t="shared" si="1"/>
        <v>Я</v>
      </c>
      <c r="J12" s="42" t="str">
        <f t="shared" si="1"/>
        <v>Выходной</v>
      </c>
      <c r="K12" s="42" t="str">
        <f t="shared" si="1"/>
        <v>Н</v>
      </c>
      <c r="L12" s="7"/>
      <c r="M12" s="7"/>
    </row>
    <row r="13" spans="2:23" ht="16.5" thickBot="1">
      <c r="B13" s="24" t="s">
        <v>5</v>
      </c>
      <c r="C13" s="43" t="str">
        <f>CHOOSE(MOD(C11-1,8)+1,"Н","Н","Выходной","Выходной","Выходной","Я","Я","Выходной")</f>
        <v>Н</v>
      </c>
      <c r="D13" s="43" t="str">
        <f t="shared" ref="D13:K13" si="2">CHOOSE(MOD(D11-1,8)+1,"Н","Н","Выходной","Выходной","Выходной","Я","Я","Выходной")</f>
        <v>Н</v>
      </c>
      <c r="E13" s="43" t="str">
        <f t="shared" si="2"/>
        <v>Выходной</v>
      </c>
      <c r="F13" s="43" t="str">
        <f t="shared" si="2"/>
        <v>Выходной</v>
      </c>
      <c r="G13" s="43" t="str">
        <f t="shared" si="2"/>
        <v>Выходной</v>
      </c>
      <c r="H13" s="43" t="str">
        <f t="shared" si="2"/>
        <v>Я</v>
      </c>
      <c r="I13" s="43" t="str">
        <f t="shared" si="2"/>
        <v>Я</v>
      </c>
      <c r="J13" s="43" t="str">
        <f t="shared" si="2"/>
        <v>Выходной</v>
      </c>
      <c r="K13" s="43" t="str">
        <f t="shared" si="2"/>
        <v>Н</v>
      </c>
      <c r="L13" s="7"/>
      <c r="M13" s="7"/>
    </row>
    <row r="14" spans="2:23" ht="17.25" thickTop="1" thickBot="1">
      <c r="B14" s="25" t="s">
        <v>6</v>
      </c>
      <c r="C14" s="44" t="str">
        <f>CHOOSE(MOD(C11-3,8)+1,"Н","Н","Выходной","Выходной","Выходной","Я","Я","Выходной")</f>
        <v>Я</v>
      </c>
      <c r="D14" s="44" t="str">
        <f>CHOOSE(MOD(D11-3,8)+1,"Н","Н","Выходной","Выходной","Выходной","Я","Я","Выходной")</f>
        <v>Выходной</v>
      </c>
      <c r="E14" s="44" t="str">
        <f t="shared" ref="E14:K14" si="3">CHOOSE(MOD(E11-3,8)+1,"Н","Н","Выходной","Выходной","Выходной","Я","Я","Выходной")</f>
        <v>Н</v>
      </c>
      <c r="F14" s="44" t="str">
        <f t="shared" si="3"/>
        <v>Н</v>
      </c>
      <c r="G14" s="44" t="str">
        <f t="shared" si="3"/>
        <v>Выходной</v>
      </c>
      <c r="H14" s="44" t="str">
        <f t="shared" si="3"/>
        <v>Выходной</v>
      </c>
      <c r="I14" s="44" t="str">
        <f t="shared" si="3"/>
        <v>Выходной</v>
      </c>
      <c r="J14" s="44" t="str">
        <f t="shared" si="3"/>
        <v>Я</v>
      </c>
      <c r="K14" s="44" t="str">
        <f t="shared" si="3"/>
        <v>Я</v>
      </c>
      <c r="L14" s="7"/>
      <c r="M14" s="7"/>
    </row>
    <row r="15" spans="2:23" ht="17.25" thickTop="1" thickBot="1">
      <c r="B15" s="23" t="s">
        <v>11</v>
      </c>
      <c r="C15" s="45" t="str">
        <f>CHOOSE(MOD(C11-5,8)+1,"Н","Н","Выходной","Выходной","Выходной","Я","Я","Выходной")</f>
        <v>Выходной</v>
      </c>
      <c r="D15" s="45" t="str">
        <f t="shared" ref="D15:K15" si="4">CHOOSE(MOD(D11-5,8)+1,"Н","Н","Выходной","Выходной","Выходной","Я","Я","Выходной")</f>
        <v>Я</v>
      </c>
      <c r="E15" s="45" t="str">
        <f t="shared" si="4"/>
        <v>Я</v>
      </c>
      <c r="F15" s="45" t="str">
        <f t="shared" si="4"/>
        <v>Выходной</v>
      </c>
      <c r="G15" s="45" t="str">
        <f t="shared" si="4"/>
        <v>Н</v>
      </c>
      <c r="H15" s="45" t="str">
        <f t="shared" si="4"/>
        <v>Н</v>
      </c>
      <c r="I15" s="45" t="str">
        <f t="shared" si="4"/>
        <v>Выходной</v>
      </c>
      <c r="J15" s="45" t="str">
        <f t="shared" si="4"/>
        <v>Выходной</v>
      </c>
      <c r="K15" s="45" t="str">
        <f t="shared" si="4"/>
        <v>Выходной</v>
      </c>
      <c r="L15" s="7"/>
      <c r="M15" s="7"/>
    </row>
    <row r="16" spans="2:23" ht="16.5" thickBot="1">
      <c r="B16" s="24" t="s">
        <v>7</v>
      </c>
      <c r="C16" s="46" t="str">
        <f>CHOOSE(MOD(C11-5,8)+1,"Н","Н","Выходной","Выходной","Выходной","Я","Я","Выходной")</f>
        <v>Выходной</v>
      </c>
      <c r="D16" s="46" t="str">
        <f t="shared" ref="D16:K16" si="5">CHOOSE(MOD(D11-5,8)+1,"Н","Н","Выходной","Выходной","Выходной","Я","Я","Выходной")</f>
        <v>Я</v>
      </c>
      <c r="E16" s="46" t="str">
        <f t="shared" si="5"/>
        <v>Я</v>
      </c>
      <c r="F16" s="46" t="str">
        <f t="shared" si="5"/>
        <v>Выходной</v>
      </c>
      <c r="G16" s="46" t="str">
        <f t="shared" si="5"/>
        <v>Н</v>
      </c>
      <c r="H16" s="46" t="str">
        <f t="shared" si="5"/>
        <v>Н</v>
      </c>
      <c r="I16" s="46" t="str">
        <f t="shared" si="5"/>
        <v>Выходной</v>
      </c>
      <c r="J16" s="46" t="str">
        <f t="shared" si="5"/>
        <v>Выходной</v>
      </c>
      <c r="K16" s="46" t="str">
        <f t="shared" si="5"/>
        <v>Выходной</v>
      </c>
      <c r="L16" s="7"/>
      <c r="M16" s="7"/>
    </row>
    <row r="17" spans="2:23" ht="17.25" thickTop="1" thickBot="1">
      <c r="B17" s="23" t="s">
        <v>12</v>
      </c>
      <c r="C17" s="45" t="str">
        <f>CHOOSE(MOD(C11-7,8)+1,"Н","Н","Выходной","Выходной","Выходной","Я","Я","Выходной")</f>
        <v>Выходной</v>
      </c>
      <c r="D17" s="45" t="str">
        <f t="shared" ref="D17:K17" si="6">CHOOSE(MOD(D11-7,8)+1,"Н","Н","Выходной","Выходной","Выходной","Я","Я","Выходной")</f>
        <v>Выходной</v>
      </c>
      <c r="E17" s="45" t="str">
        <f t="shared" si="6"/>
        <v>Выходной</v>
      </c>
      <c r="F17" s="45" t="str">
        <f t="shared" si="6"/>
        <v>Я</v>
      </c>
      <c r="G17" s="45" t="str">
        <f t="shared" si="6"/>
        <v>Я</v>
      </c>
      <c r="H17" s="45" t="str">
        <f t="shared" si="6"/>
        <v>Выходной</v>
      </c>
      <c r="I17" s="45" t="str">
        <f t="shared" si="6"/>
        <v>Н</v>
      </c>
      <c r="J17" s="45" t="str">
        <f t="shared" si="6"/>
        <v>Н</v>
      </c>
      <c r="K17" s="45" t="str">
        <f t="shared" si="6"/>
        <v>Выходной</v>
      </c>
      <c r="L17" s="7"/>
      <c r="M17" s="7"/>
    </row>
    <row r="18" spans="2:23" ht="16.5" thickBot="1">
      <c r="B18" s="24" t="s">
        <v>8</v>
      </c>
      <c r="C18" s="46" t="str">
        <f>CHOOSE(MOD(C11-7,8)+1,"Н","Н","Выходной","Выходной","Выходной","Я","Я","Выходной")</f>
        <v>Выходной</v>
      </c>
      <c r="D18" s="46" t="str">
        <f t="shared" ref="D18:K18" si="7">CHOOSE(MOD(D11-7,8)+1,"Н","Н","Выходной","Выходной","Выходной","Я","Я","Выходной")</f>
        <v>Выходной</v>
      </c>
      <c r="E18" s="46" t="str">
        <f t="shared" si="7"/>
        <v>Выходной</v>
      </c>
      <c r="F18" s="46" t="str">
        <f t="shared" si="7"/>
        <v>Я</v>
      </c>
      <c r="G18" s="46" t="str">
        <f t="shared" si="7"/>
        <v>Я</v>
      </c>
      <c r="H18" s="46" t="str">
        <f t="shared" si="7"/>
        <v>Выходной</v>
      </c>
      <c r="I18" s="46" t="str">
        <f t="shared" si="7"/>
        <v>Н</v>
      </c>
      <c r="J18" s="46" t="str">
        <f t="shared" si="7"/>
        <v>Н</v>
      </c>
      <c r="K18" s="46" t="str">
        <f t="shared" si="7"/>
        <v>Выходной</v>
      </c>
      <c r="L18" s="7"/>
      <c r="M18" s="7"/>
    </row>
    <row r="19" spans="2:23" ht="16.5" thickTop="1">
      <c r="B19" s="16"/>
      <c r="C19" s="26"/>
      <c r="D19" s="26"/>
      <c r="E19" s="26"/>
      <c r="F19" s="26"/>
      <c r="G19" s="26"/>
      <c r="H19" s="26"/>
      <c r="I19" s="26"/>
      <c r="J19" s="26"/>
      <c r="K19" s="26"/>
      <c r="L19" s="7"/>
      <c r="M19" s="7"/>
    </row>
    <row r="20" spans="2:23" ht="15.75" thickBot="1">
      <c r="B20" s="15"/>
      <c r="C20" s="27"/>
      <c r="D20" s="27"/>
      <c r="E20" s="27"/>
      <c r="F20" s="27"/>
      <c r="G20" s="27"/>
      <c r="H20" s="27"/>
      <c r="I20" s="27"/>
      <c r="J20" s="27"/>
      <c r="K20" s="27"/>
      <c r="L20" s="7"/>
      <c r="M20" s="7"/>
    </row>
    <row r="21" spans="2:23" ht="19.5" thickBot="1">
      <c r="B21" s="59" t="s">
        <v>1</v>
      </c>
      <c r="C21" s="51" t="s">
        <v>16</v>
      </c>
      <c r="D21" s="52"/>
      <c r="E21" s="52"/>
      <c r="F21" s="52"/>
      <c r="G21" s="52"/>
      <c r="H21" s="52"/>
      <c r="I21" s="52"/>
      <c r="J21" s="52"/>
      <c r="K21" s="53"/>
      <c r="L21" s="7"/>
      <c r="M21" s="7"/>
    </row>
    <row r="22" spans="2:23" s="22" customFormat="1" ht="16.5" thickBot="1">
      <c r="B22" s="60"/>
      <c r="C22" s="3">
        <f>K11+1</f>
        <v>40826</v>
      </c>
      <c r="D22" s="3">
        <f>C22+1</f>
        <v>40827</v>
      </c>
      <c r="E22" s="3">
        <f t="shared" ref="E22:K22" si="8">D22+1</f>
        <v>40828</v>
      </c>
      <c r="F22" s="3">
        <f t="shared" si="8"/>
        <v>40829</v>
      </c>
      <c r="G22" s="3">
        <f t="shared" si="8"/>
        <v>40830</v>
      </c>
      <c r="H22" s="3">
        <f t="shared" si="8"/>
        <v>40831</v>
      </c>
      <c r="I22" s="3">
        <f t="shared" si="8"/>
        <v>40832</v>
      </c>
      <c r="J22" s="3">
        <f t="shared" si="8"/>
        <v>40833</v>
      </c>
      <c r="K22" s="3">
        <f t="shared" si="8"/>
        <v>40834</v>
      </c>
      <c r="L22" s="21"/>
      <c r="M22" s="21"/>
    </row>
    <row r="23" spans="2:23" s="17" customFormat="1" ht="17.25" thickTop="1" thickBot="1">
      <c r="B23" s="28" t="s">
        <v>10</v>
      </c>
      <c r="C23" s="42" t="str">
        <f>CHOOSE(MOD(C22-1,8)+1,"Н","Н","Выходной","Выходной","Выходной","Я","Я","Выходной")</f>
        <v>Н</v>
      </c>
      <c r="D23" s="42" t="str">
        <f t="shared" ref="D23" si="9">CHOOSE(MOD(D22-1,8)+1,"Н","Н","Выходной","Выходной","Выходной","Я","Я","Выходной")</f>
        <v>Выходной</v>
      </c>
      <c r="E23" s="42" t="str">
        <f t="shared" ref="E23" si="10">CHOOSE(MOD(E22-1,8)+1,"Н","Н","Выходной","Выходной","Выходной","Я","Я","Выходной")</f>
        <v>Выходной</v>
      </c>
      <c r="F23" s="42" t="str">
        <f t="shared" ref="F23" si="11">CHOOSE(MOD(F22-1,8)+1,"Н","Н","Выходной","Выходной","Выходной","Я","Я","Выходной")</f>
        <v>Выходной</v>
      </c>
      <c r="G23" s="42" t="str">
        <f t="shared" ref="G23" si="12">CHOOSE(MOD(G22-1,8)+1,"Н","Н","Выходной","Выходной","Выходной","Я","Я","Выходной")</f>
        <v>Я</v>
      </c>
      <c r="H23" s="42" t="str">
        <f t="shared" ref="H23" si="13">CHOOSE(MOD(H22-1,8)+1,"Н","Н","Выходной","Выходной","Выходной","Я","Я","Выходной")</f>
        <v>Я</v>
      </c>
      <c r="I23" s="42" t="str">
        <f t="shared" ref="I23" si="14">CHOOSE(MOD(I22-1,8)+1,"Н","Н","Выходной","Выходной","Выходной","Я","Я","Выходной")</f>
        <v>Выходной</v>
      </c>
      <c r="J23" s="42" t="str">
        <f t="shared" ref="J23" si="15">CHOOSE(MOD(J22-1,8)+1,"Н","Н","Выходной","Выходной","Выходной","Я","Я","Выходной")</f>
        <v>Н</v>
      </c>
      <c r="K23" s="42" t="str">
        <f t="shared" ref="K23" si="16">CHOOSE(MOD(K22-1,8)+1,"Н","Н","Выходной","Выходной","Выходной","Я","Я","Выходной")</f>
        <v>Н</v>
      </c>
      <c r="L23" s="16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2:23" s="17" customFormat="1" ht="16.5" thickBot="1">
      <c r="B24" s="29" t="s">
        <v>5</v>
      </c>
      <c r="C24" s="43" t="str">
        <f>CHOOSE(MOD(C22-1,8)+1,"Н","Н","Выходной","Выходной","Выходной","Я","Я","Выходной")</f>
        <v>Н</v>
      </c>
      <c r="D24" s="43" t="str">
        <f t="shared" ref="D24:K24" si="17">CHOOSE(MOD(D22-1,8)+1,"Н","Н","Выходной","Выходной","Выходной","Я","Я","Выходной")</f>
        <v>Выходной</v>
      </c>
      <c r="E24" s="43" t="str">
        <f t="shared" si="17"/>
        <v>Выходной</v>
      </c>
      <c r="F24" s="43" t="str">
        <f t="shared" si="17"/>
        <v>Выходной</v>
      </c>
      <c r="G24" s="43" t="str">
        <f t="shared" si="17"/>
        <v>Я</v>
      </c>
      <c r="H24" s="43" t="str">
        <f t="shared" si="17"/>
        <v>Я</v>
      </c>
      <c r="I24" s="43" t="str">
        <f t="shared" si="17"/>
        <v>Выходной</v>
      </c>
      <c r="J24" s="43" t="str">
        <f t="shared" si="17"/>
        <v>Н</v>
      </c>
      <c r="K24" s="43" t="str">
        <f t="shared" si="17"/>
        <v>Н</v>
      </c>
      <c r="L24" s="16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2:23" s="17" customFormat="1" ht="17.25" thickTop="1" thickBot="1">
      <c r="B25" s="30" t="s">
        <v>6</v>
      </c>
      <c r="C25" s="44" t="str">
        <f>CHOOSE(MOD(C22-3,8)+1,"Н","Н","Выходной","Выходной","Выходной","Я","Я","Выходной")</f>
        <v>Выходной</v>
      </c>
      <c r="D25" s="44" t="str">
        <f>CHOOSE(MOD(D22-3,8)+1,"Н","Н","Выходной","Выходной","Выходной","Я","Я","Выходной")</f>
        <v>Н</v>
      </c>
      <c r="E25" s="44" t="str">
        <f t="shared" ref="E25:K25" si="18">CHOOSE(MOD(E22-3,8)+1,"Н","Н","Выходной","Выходной","Выходной","Я","Я","Выходной")</f>
        <v>Н</v>
      </c>
      <c r="F25" s="44" t="str">
        <f t="shared" si="18"/>
        <v>Выходной</v>
      </c>
      <c r="G25" s="44" t="str">
        <f t="shared" si="18"/>
        <v>Выходной</v>
      </c>
      <c r="H25" s="44" t="str">
        <f t="shared" si="18"/>
        <v>Выходной</v>
      </c>
      <c r="I25" s="44" t="str">
        <f t="shared" si="18"/>
        <v>Я</v>
      </c>
      <c r="J25" s="44" t="str">
        <f t="shared" si="18"/>
        <v>Я</v>
      </c>
      <c r="K25" s="44" t="str">
        <f t="shared" si="18"/>
        <v>Выходной</v>
      </c>
      <c r="L25" s="16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2:23" ht="17.25" thickTop="1" thickBot="1">
      <c r="B26" s="28" t="s">
        <v>11</v>
      </c>
      <c r="C26" s="45" t="str">
        <f>CHOOSE(MOD(C22-5,8)+1,"Н","Н","Выходной","Выходной","Выходной","Я","Я","Выходной")</f>
        <v>Я</v>
      </c>
      <c r="D26" s="45" t="str">
        <f t="shared" ref="D26:K26" si="19">CHOOSE(MOD(D22-5,8)+1,"Н","Н","Выходной","Выходной","Выходной","Я","Я","Выходной")</f>
        <v>Я</v>
      </c>
      <c r="E26" s="45" t="str">
        <f t="shared" si="19"/>
        <v>Выходной</v>
      </c>
      <c r="F26" s="45" t="str">
        <f t="shared" si="19"/>
        <v>Н</v>
      </c>
      <c r="G26" s="45" t="str">
        <f t="shared" si="19"/>
        <v>Н</v>
      </c>
      <c r="H26" s="45" t="str">
        <f t="shared" si="19"/>
        <v>Выходной</v>
      </c>
      <c r="I26" s="45" t="str">
        <f t="shared" si="19"/>
        <v>Выходной</v>
      </c>
      <c r="J26" s="45" t="str">
        <f t="shared" si="19"/>
        <v>Выходной</v>
      </c>
      <c r="K26" s="45" t="str">
        <f t="shared" si="19"/>
        <v>Я</v>
      </c>
      <c r="L26" s="7"/>
      <c r="M26" s="16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2:23" ht="16.5" thickBot="1">
      <c r="B27" s="29" t="s">
        <v>7</v>
      </c>
      <c r="C27" s="46" t="str">
        <f>CHOOSE(MOD(C22-5,8)+1,"Н","Н","Выходной","Выходной","Выходной","Я","Я","Выходной")</f>
        <v>Я</v>
      </c>
      <c r="D27" s="46" t="str">
        <f t="shared" ref="D27:K27" si="20">CHOOSE(MOD(D22-5,8)+1,"Н","Н","Выходной","Выходной","Выходной","Я","Я","Выходной")</f>
        <v>Я</v>
      </c>
      <c r="E27" s="46" t="str">
        <f t="shared" si="20"/>
        <v>Выходной</v>
      </c>
      <c r="F27" s="46" t="str">
        <f t="shared" si="20"/>
        <v>Н</v>
      </c>
      <c r="G27" s="46" t="str">
        <f t="shared" si="20"/>
        <v>Н</v>
      </c>
      <c r="H27" s="46" t="str">
        <f t="shared" si="20"/>
        <v>Выходной</v>
      </c>
      <c r="I27" s="46" t="str">
        <f t="shared" si="20"/>
        <v>Выходной</v>
      </c>
      <c r="J27" s="46" t="str">
        <f t="shared" si="20"/>
        <v>Выходной</v>
      </c>
      <c r="K27" s="46" t="str">
        <f t="shared" si="20"/>
        <v>Я</v>
      </c>
      <c r="L27" s="7"/>
      <c r="M27" s="16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2:23" ht="17.25" thickTop="1" thickBot="1">
      <c r="B28" s="28" t="s">
        <v>12</v>
      </c>
      <c r="C28" s="45" t="str">
        <f>CHOOSE(MOD(C22-7,8)+1,"Н","Н","Выходной","Выходной","Выходной","Я","Я","Выходной")</f>
        <v>Выходной</v>
      </c>
      <c r="D28" s="45" t="str">
        <f t="shared" ref="D28:K28" si="21">CHOOSE(MOD(D22-7,8)+1,"Н","Н","Выходной","Выходной","Выходной","Я","Я","Выходной")</f>
        <v>Выходной</v>
      </c>
      <c r="E28" s="45" t="str">
        <f t="shared" si="21"/>
        <v>Я</v>
      </c>
      <c r="F28" s="45" t="str">
        <f t="shared" si="21"/>
        <v>Я</v>
      </c>
      <c r="G28" s="45" t="str">
        <f t="shared" si="21"/>
        <v>Выходной</v>
      </c>
      <c r="H28" s="45" t="str">
        <f t="shared" si="21"/>
        <v>Н</v>
      </c>
      <c r="I28" s="45" t="str">
        <f t="shared" si="21"/>
        <v>Н</v>
      </c>
      <c r="J28" s="45" t="str">
        <f t="shared" si="21"/>
        <v>Выходной</v>
      </c>
      <c r="K28" s="45" t="str">
        <f t="shared" si="21"/>
        <v>Выходной</v>
      </c>
      <c r="L28" s="7"/>
      <c r="M28" s="16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2:23" ht="16.5" thickBot="1">
      <c r="B29" s="29" t="s">
        <v>8</v>
      </c>
      <c r="C29" s="46" t="str">
        <f>CHOOSE(MOD(C22-7,8)+1,"Н","Н","Выходной","Выходной","Выходной","Я","Я","Выходной")</f>
        <v>Выходной</v>
      </c>
      <c r="D29" s="46" t="str">
        <f t="shared" ref="D29:K29" si="22">CHOOSE(MOD(D22-7,8)+1,"Н","Н","Выходной","Выходной","Выходной","Я","Я","Выходной")</f>
        <v>Выходной</v>
      </c>
      <c r="E29" s="46" t="str">
        <f t="shared" si="22"/>
        <v>Я</v>
      </c>
      <c r="F29" s="46" t="str">
        <f t="shared" si="22"/>
        <v>Я</v>
      </c>
      <c r="G29" s="46" t="str">
        <f t="shared" si="22"/>
        <v>Выходной</v>
      </c>
      <c r="H29" s="46" t="str">
        <f t="shared" si="22"/>
        <v>Н</v>
      </c>
      <c r="I29" s="46" t="str">
        <f t="shared" si="22"/>
        <v>Н</v>
      </c>
      <c r="J29" s="46" t="str">
        <f t="shared" si="22"/>
        <v>Выходной</v>
      </c>
      <c r="K29" s="46" t="str">
        <f t="shared" si="22"/>
        <v>Выходной</v>
      </c>
      <c r="L29" s="7"/>
      <c r="M29" s="16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2:23" ht="12.75" customHeight="1" thickTop="1">
      <c r="B30" s="16"/>
      <c r="C30" s="26"/>
      <c r="D30" s="26"/>
      <c r="E30" s="26"/>
      <c r="F30" s="26"/>
      <c r="G30" s="26"/>
      <c r="H30" s="26"/>
      <c r="I30" s="26"/>
      <c r="J30" s="26"/>
      <c r="K30" s="26"/>
      <c r="L30" s="7"/>
      <c r="M30" s="16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 ht="12" customHeight="1" thickBot="1">
      <c r="B31" s="15"/>
      <c r="C31" s="27"/>
      <c r="D31" s="27"/>
      <c r="E31" s="27"/>
      <c r="F31" s="27"/>
      <c r="G31" s="27"/>
      <c r="H31" s="27"/>
      <c r="I31" s="27"/>
      <c r="J31" s="27"/>
      <c r="K31" s="27"/>
      <c r="L31" s="7"/>
      <c r="M31" s="7"/>
    </row>
    <row r="32" spans="2:23" ht="19.5" thickBot="1">
      <c r="B32" s="59" t="s">
        <v>1</v>
      </c>
      <c r="C32" s="51" t="s">
        <v>16</v>
      </c>
      <c r="D32" s="52"/>
      <c r="E32" s="52"/>
      <c r="F32" s="52"/>
      <c r="G32" s="52"/>
      <c r="H32" s="52"/>
      <c r="I32" s="52"/>
      <c r="J32" s="52"/>
      <c r="K32" s="53"/>
      <c r="L32" s="7"/>
      <c r="M32" s="7"/>
    </row>
    <row r="33" spans="2:18" s="22" customFormat="1" ht="16.5" thickBot="1">
      <c r="B33" s="60"/>
      <c r="C33" s="3">
        <f>K22+1</f>
        <v>40835</v>
      </c>
      <c r="D33" s="3">
        <f>C33+1</f>
        <v>40836</v>
      </c>
      <c r="E33" s="3">
        <f t="shared" ref="E33:K33" si="23">D33+1</f>
        <v>40837</v>
      </c>
      <c r="F33" s="3">
        <f t="shared" si="23"/>
        <v>40838</v>
      </c>
      <c r="G33" s="3">
        <f t="shared" si="23"/>
        <v>40839</v>
      </c>
      <c r="H33" s="3">
        <f t="shared" si="23"/>
        <v>40840</v>
      </c>
      <c r="I33" s="3">
        <f t="shared" si="23"/>
        <v>40841</v>
      </c>
      <c r="J33" s="3">
        <f t="shared" si="23"/>
        <v>40842</v>
      </c>
      <c r="K33" s="3">
        <f t="shared" si="23"/>
        <v>40843</v>
      </c>
      <c r="L33" s="21"/>
    </row>
    <row r="34" spans="2:18" ht="17.25" thickTop="1" thickBot="1">
      <c r="B34" s="28" t="s">
        <v>10</v>
      </c>
      <c r="C34" s="42" t="str">
        <f>CHOOSE(MOD(C33-1,8)+1,"Н","Н","Выходной","Выходной","Выходной","Я","Я","Выходной")</f>
        <v>Выходной</v>
      </c>
      <c r="D34" s="42" t="str">
        <f t="shared" ref="D34" si="24">CHOOSE(MOD(D33-1,8)+1,"Н","Н","Выходной","Выходной","Выходной","Я","Я","Выходной")</f>
        <v>Выходной</v>
      </c>
      <c r="E34" s="42" t="str">
        <f t="shared" ref="E34" si="25">CHOOSE(MOD(E33-1,8)+1,"Н","Н","Выходной","Выходной","Выходной","Я","Я","Выходной")</f>
        <v>Выходной</v>
      </c>
      <c r="F34" s="42" t="str">
        <f t="shared" ref="F34" si="26">CHOOSE(MOD(F33-1,8)+1,"Н","Н","Выходной","Выходной","Выходной","Я","Я","Выходной")</f>
        <v>Я</v>
      </c>
      <c r="G34" s="42" t="str">
        <f t="shared" ref="G34" si="27">CHOOSE(MOD(G33-1,8)+1,"Н","Н","Выходной","Выходной","Выходной","Я","Я","Выходной")</f>
        <v>Я</v>
      </c>
      <c r="H34" s="42" t="str">
        <f t="shared" ref="H34" si="28">CHOOSE(MOD(H33-1,8)+1,"Н","Н","Выходной","Выходной","Выходной","Я","Я","Выходной")</f>
        <v>Выходной</v>
      </c>
      <c r="I34" s="42" t="str">
        <f t="shared" ref="I34" si="29">CHOOSE(MOD(I33-1,8)+1,"Н","Н","Выходной","Выходной","Выходной","Я","Я","Выходной")</f>
        <v>Н</v>
      </c>
      <c r="J34" s="42" t="str">
        <f t="shared" ref="J34" si="30">CHOOSE(MOD(J33-1,8)+1,"Н","Н","Выходной","Выходной","Выходной","Я","Я","Выходной")</f>
        <v>Н</v>
      </c>
      <c r="K34" s="42" t="str">
        <f t="shared" ref="K34" si="31">CHOOSE(MOD(K33-1,8)+1,"Н","Н","Выходной","Выходной","Выходной","Я","Я","Выходной")</f>
        <v>Выходной</v>
      </c>
      <c r="L34" s="7"/>
    </row>
    <row r="35" spans="2:18" ht="16.5" thickBot="1">
      <c r="B35" s="29" t="s">
        <v>5</v>
      </c>
      <c r="C35" s="43" t="str">
        <f>CHOOSE(MOD(C33-1,8)+1,"Н","Н","Выходной","Выходной","Выходной","Я","Я","Выходной")</f>
        <v>Выходной</v>
      </c>
      <c r="D35" s="43" t="str">
        <f t="shared" ref="D35:K35" si="32">CHOOSE(MOD(D33-1,8)+1,"Н","Н","Выходной","Выходной","Выходной","Я","Я","Выходной")</f>
        <v>Выходной</v>
      </c>
      <c r="E35" s="43" t="str">
        <f t="shared" si="32"/>
        <v>Выходной</v>
      </c>
      <c r="F35" s="43" t="str">
        <f t="shared" si="32"/>
        <v>Я</v>
      </c>
      <c r="G35" s="43" t="str">
        <f t="shared" si="32"/>
        <v>Я</v>
      </c>
      <c r="H35" s="43" t="str">
        <f t="shared" si="32"/>
        <v>Выходной</v>
      </c>
      <c r="I35" s="43" t="str">
        <f t="shared" si="32"/>
        <v>Н</v>
      </c>
      <c r="J35" s="43" t="str">
        <f t="shared" si="32"/>
        <v>Н</v>
      </c>
      <c r="K35" s="43" t="str">
        <f t="shared" si="32"/>
        <v>Выходной</v>
      </c>
      <c r="L35" s="7"/>
    </row>
    <row r="36" spans="2:18" ht="17.25" thickTop="1" thickBot="1">
      <c r="B36" s="30" t="s">
        <v>6</v>
      </c>
      <c r="C36" s="44" t="str">
        <f>CHOOSE(MOD(C33-3,8)+1,"Н","Н","Выходной","Выходной","Выходной","Я","Я","Выходной")</f>
        <v>Н</v>
      </c>
      <c r="D36" s="44" t="str">
        <f>CHOOSE(MOD(D33-3,8)+1,"Н","Н","Выходной","Выходной","Выходной","Я","Я","Выходной")</f>
        <v>Н</v>
      </c>
      <c r="E36" s="44" t="str">
        <f t="shared" ref="E36:K36" si="33">CHOOSE(MOD(E33-3,8)+1,"Н","Н","Выходной","Выходной","Выходной","Я","Я","Выходной")</f>
        <v>Выходной</v>
      </c>
      <c r="F36" s="44" t="str">
        <f t="shared" si="33"/>
        <v>Выходной</v>
      </c>
      <c r="G36" s="44" t="str">
        <f t="shared" si="33"/>
        <v>Выходной</v>
      </c>
      <c r="H36" s="44" t="str">
        <f t="shared" si="33"/>
        <v>Я</v>
      </c>
      <c r="I36" s="44" t="str">
        <f t="shared" si="33"/>
        <v>Я</v>
      </c>
      <c r="J36" s="44" t="str">
        <f t="shared" si="33"/>
        <v>Выходной</v>
      </c>
      <c r="K36" s="44" t="str">
        <f t="shared" si="33"/>
        <v>Н</v>
      </c>
      <c r="L36" s="7"/>
    </row>
    <row r="37" spans="2:18" ht="17.25" thickTop="1" thickBot="1">
      <c r="B37" s="28" t="s">
        <v>11</v>
      </c>
      <c r="C37" s="45" t="str">
        <f>CHOOSE(MOD(C33-5,8)+1,"Н","Н","Выходной","Выходной","Выходной","Я","Я","Выходной")</f>
        <v>Я</v>
      </c>
      <c r="D37" s="45" t="str">
        <f t="shared" ref="D37:K37" si="34">CHOOSE(MOD(D33-5,8)+1,"Н","Н","Выходной","Выходной","Выходной","Я","Я","Выходной")</f>
        <v>Выходной</v>
      </c>
      <c r="E37" s="45" t="str">
        <f t="shared" si="34"/>
        <v>Н</v>
      </c>
      <c r="F37" s="45" t="str">
        <f t="shared" si="34"/>
        <v>Н</v>
      </c>
      <c r="G37" s="45" t="str">
        <f t="shared" si="34"/>
        <v>Выходной</v>
      </c>
      <c r="H37" s="45" t="str">
        <f t="shared" si="34"/>
        <v>Выходной</v>
      </c>
      <c r="I37" s="45" t="str">
        <f t="shared" si="34"/>
        <v>Выходной</v>
      </c>
      <c r="J37" s="45" t="str">
        <f t="shared" si="34"/>
        <v>Я</v>
      </c>
      <c r="K37" s="45" t="str">
        <f t="shared" si="34"/>
        <v>Я</v>
      </c>
      <c r="L37" s="7"/>
    </row>
    <row r="38" spans="2:18" ht="16.5" thickBot="1">
      <c r="B38" s="29" t="s">
        <v>7</v>
      </c>
      <c r="C38" s="46" t="str">
        <f>CHOOSE(MOD(C33-5,8)+1,"Н","Н","Выходной","Выходной","Выходной","Я","Я","Выходной")</f>
        <v>Я</v>
      </c>
      <c r="D38" s="46" t="str">
        <f t="shared" ref="D38:K38" si="35">CHOOSE(MOD(D33-5,8)+1,"Н","Н","Выходной","Выходной","Выходной","Я","Я","Выходной")</f>
        <v>Выходной</v>
      </c>
      <c r="E38" s="46" t="str">
        <f t="shared" si="35"/>
        <v>Н</v>
      </c>
      <c r="F38" s="46" t="str">
        <f t="shared" si="35"/>
        <v>Н</v>
      </c>
      <c r="G38" s="46" t="str">
        <f t="shared" si="35"/>
        <v>Выходной</v>
      </c>
      <c r="H38" s="46" t="str">
        <f t="shared" si="35"/>
        <v>Выходной</v>
      </c>
      <c r="I38" s="46" t="str">
        <f t="shared" si="35"/>
        <v>Выходной</v>
      </c>
      <c r="J38" s="46" t="str">
        <f t="shared" si="35"/>
        <v>Я</v>
      </c>
      <c r="K38" s="46" t="str">
        <f t="shared" si="35"/>
        <v>Я</v>
      </c>
      <c r="L38" s="7"/>
    </row>
    <row r="39" spans="2:18" ht="17.25" thickTop="1" thickBot="1">
      <c r="B39" s="28" t="s">
        <v>12</v>
      </c>
      <c r="C39" s="45" t="str">
        <f>CHOOSE(MOD(C33-7,8)+1,"Н","Н","Выходной","Выходной","Выходной","Я","Я","Выходной")</f>
        <v>Выходной</v>
      </c>
      <c r="D39" s="45" t="str">
        <f t="shared" ref="D39:K39" si="36">CHOOSE(MOD(D33-7,8)+1,"Н","Н","Выходной","Выходной","Выходной","Я","Я","Выходной")</f>
        <v>Я</v>
      </c>
      <c r="E39" s="45" t="str">
        <f t="shared" si="36"/>
        <v>Я</v>
      </c>
      <c r="F39" s="45" t="str">
        <f t="shared" si="36"/>
        <v>Выходной</v>
      </c>
      <c r="G39" s="45" t="str">
        <f t="shared" si="36"/>
        <v>Н</v>
      </c>
      <c r="H39" s="45" t="str">
        <f t="shared" si="36"/>
        <v>Н</v>
      </c>
      <c r="I39" s="45" t="str">
        <f t="shared" si="36"/>
        <v>Выходной</v>
      </c>
      <c r="J39" s="45" t="str">
        <f t="shared" si="36"/>
        <v>Выходной</v>
      </c>
      <c r="K39" s="45" t="str">
        <f t="shared" si="36"/>
        <v>Выходной</v>
      </c>
      <c r="L39" s="7"/>
    </row>
    <row r="40" spans="2:18" ht="16.5" thickBot="1">
      <c r="B40" s="29" t="s">
        <v>8</v>
      </c>
      <c r="C40" s="46" t="str">
        <f>CHOOSE(MOD(C33-7,8)+1,"Н","Н","Выходной","Выходной","Выходной","Я","Я","Выходной")</f>
        <v>Выходной</v>
      </c>
      <c r="D40" s="46" t="str">
        <f t="shared" ref="D40:K40" si="37">CHOOSE(MOD(D33-7,8)+1,"Н","Н","Выходной","Выходной","Выходной","Я","Я","Выходной")</f>
        <v>Я</v>
      </c>
      <c r="E40" s="46" t="str">
        <f t="shared" si="37"/>
        <v>Я</v>
      </c>
      <c r="F40" s="46" t="str">
        <f t="shared" si="37"/>
        <v>Выходной</v>
      </c>
      <c r="G40" s="46" t="str">
        <f t="shared" si="37"/>
        <v>Н</v>
      </c>
      <c r="H40" s="46" t="str">
        <f t="shared" si="37"/>
        <v>Н</v>
      </c>
      <c r="I40" s="46" t="str">
        <f t="shared" si="37"/>
        <v>Выходной</v>
      </c>
      <c r="J40" s="46" t="str">
        <f t="shared" si="37"/>
        <v>Выходной</v>
      </c>
      <c r="K40" s="46" t="str">
        <f t="shared" si="37"/>
        <v>Выходной</v>
      </c>
      <c r="L40" s="7"/>
    </row>
    <row r="41" spans="2:18" ht="21" customHeight="1" thickTop="1" thickBot="1">
      <c r="B41" s="16"/>
      <c r="C41" s="31"/>
      <c r="D41" s="26"/>
      <c r="E41" s="31"/>
      <c r="F41" s="11"/>
      <c r="G41" s="31"/>
      <c r="H41" s="11"/>
      <c r="I41" s="26"/>
      <c r="J41" s="26"/>
      <c r="K41" s="31"/>
      <c r="L41" s="7"/>
    </row>
    <row r="42" spans="2:18" ht="19.5" thickBot="1">
      <c r="B42" s="59" t="s">
        <v>1</v>
      </c>
      <c r="C42" s="51" t="s">
        <v>16</v>
      </c>
      <c r="D42" s="52"/>
      <c r="E42" s="52"/>
      <c r="F42" s="53"/>
      <c r="G42" s="55" t="s">
        <v>2</v>
      </c>
      <c r="H42" s="56"/>
      <c r="I42" s="16"/>
      <c r="J42" s="16"/>
      <c r="K42" s="16"/>
    </row>
    <row r="43" spans="2:18" s="22" customFormat="1" ht="16.5" thickBot="1">
      <c r="B43" s="60"/>
      <c r="C43" s="5">
        <f>K33+1</f>
        <v>40844</v>
      </c>
      <c r="D43" s="5">
        <f>C43+1</f>
        <v>40845</v>
      </c>
      <c r="E43" s="5">
        <f t="shared" ref="E43:F43" si="38">D43+1</f>
        <v>40846</v>
      </c>
      <c r="F43" s="6">
        <f t="shared" si="38"/>
        <v>40847</v>
      </c>
      <c r="G43" s="57"/>
      <c r="H43" s="58"/>
      <c r="K43" s="21"/>
    </row>
    <row r="44" spans="2:18" ht="17.25" thickTop="1" thickBot="1">
      <c r="B44" s="28" t="s">
        <v>19</v>
      </c>
      <c r="C44" s="42" t="e">
        <f>CHOOSE(MOD(C43-MID($B44,1,1)*2+1,8)+1,"Н","Н","Выходной","Выходной","Выходной","Я","Я","Выходной")</f>
        <v>#VALUE!</v>
      </c>
      <c r="D44" s="42" t="e">
        <f>IF(DAY(D$43)&lt;28,"",CHOOSE(MOD(D43-MID($B44,1,1)*2+1,8)+1,"Н","Н","Выходной","Выходной","Выходной","Я","Я","Выходной"))</f>
        <v>#VALUE!</v>
      </c>
      <c r="E44" s="42" t="e">
        <f t="shared" ref="E44:F44" si="39">IF(DAY(E$43)&lt;28,"",CHOOSE(MOD(E43-MID($B44,1,1)*2+1,8)+1,"Н","Н","Выходной","Выходной","Выходной","Я","Я","Выходной"))</f>
        <v>#VALUE!</v>
      </c>
      <c r="F44" s="42" t="e">
        <f t="shared" si="39"/>
        <v>#VALUE!</v>
      </c>
      <c r="G44" s="1" t="e">
        <f>(SUMPRODUCT((B44=$B$12:$B$40)*($C$12:$K$40="Н")+(B44=$B$12:$B$40)*($C$12:$K$40="Я"))+SUMPRODUCT((C44:F44="Я")+(C44:F44="Н")))*10.5</f>
        <v>#VALUE!</v>
      </c>
      <c r="H44" s="2" t="e">
        <f>(SUMPRODUCT((B44=$B$12:$B$40)*($C$12:$K$40="Н")+(B44=$B$12:$B$40)*($C$12:$K$40="Я"))+SUMPRODUCT((C44:F44="Я")+(C44:F44="Н")))</f>
        <v>#VALUE!</v>
      </c>
      <c r="I44" s="32"/>
      <c r="J44" s="33"/>
      <c r="K44" s="34"/>
      <c r="L44" s="33"/>
      <c r="M44" s="33"/>
      <c r="N44" s="33"/>
      <c r="O44" s="33"/>
      <c r="P44" s="33"/>
      <c r="Q44" s="33"/>
      <c r="R44" s="33"/>
    </row>
    <row r="45" spans="2:18" ht="16.5" thickBot="1">
      <c r="B45" s="29" t="s">
        <v>5</v>
      </c>
      <c r="C45" s="43" t="str">
        <f>CHOOSE(MOD(C43-MID($B45,1,1)*2+1,8)+1,"Н","Н","Выходной","Выходной","Выходной","Я","Я","Выходной")</f>
        <v>Выходной</v>
      </c>
      <c r="D45" s="43" t="str">
        <f>IF(DAY(D$43)&lt;28,"",CHOOSE(MOD(D43-MID($B45,1,1)*2+1,8)+1,"Н","Н","Выходной","Выходной","Выходной","Я","Я","Выходной"))</f>
        <v>Выходной</v>
      </c>
      <c r="E45" s="43" t="str">
        <f t="shared" ref="E45:F45" si="40">IF(DAY(E$43)&lt;28,"",CHOOSE(MOD(E43-MID($B45,1,1)*2+1,8)+1,"Н","Н","Выходной","Выходной","Выходной","Я","Я","Выходной"))</f>
        <v>Я</v>
      </c>
      <c r="F45" s="43" t="str">
        <f t="shared" si="40"/>
        <v>Я</v>
      </c>
      <c r="G45" s="1">
        <f t="shared" ref="G45:G50" si="41">(SUMPRODUCT((B45=$B$12:$B$40)*($C$12:$K$40="Н")+(B45=$B$12:$B$40)*($C$12:$K$40="Я"))+SUMPRODUCT((C45:F45="Я")+(C45:F45="Н")))*10.5</f>
        <v>168</v>
      </c>
      <c r="H45" s="2">
        <f t="shared" ref="H45:H50" si="42">(SUMPRODUCT((B45=$B$12:$B$40)*($C$12:$K$40="Н")+(B45=$B$12:$B$40)*($C$12:$K$40="Я"))+SUMPRODUCT((C45:F45="Я")+(C45:F45="Н")))</f>
        <v>16</v>
      </c>
      <c r="I45" s="32"/>
      <c r="J45" s="33"/>
      <c r="K45" s="34"/>
      <c r="L45" s="33"/>
      <c r="M45" s="33"/>
      <c r="N45" s="33"/>
      <c r="O45" s="33"/>
      <c r="P45" s="33"/>
      <c r="Q45" s="33"/>
      <c r="R45" s="33"/>
    </row>
    <row r="46" spans="2:18" ht="17.25" thickTop="1" thickBot="1">
      <c r="B46" s="30" t="s">
        <v>6</v>
      </c>
      <c r="C46" s="44" t="str">
        <f>CHOOSE(MOD(C43-MID($B46,1,1)*2+1,8)+1,"Н","Н","Выходной","Выходной","Выходной","Я","Я","Выходной")</f>
        <v>Н</v>
      </c>
      <c r="D46" s="44" t="str">
        <f>IF(DAY(D$43)&lt;28,"",CHOOSE(MOD(D43-MID($B46,1,1)*2+1,8)+1,"Н","Н","Выходной","Выходной","Выходной","Я","Я","Выходной"))</f>
        <v>Выходной</v>
      </c>
      <c r="E46" s="44" t="str">
        <f t="shared" ref="E46:F46" si="43">IF(DAY(E$43)&lt;28,"",CHOOSE(MOD(E43-MID($B46,1,1)*2+1,8)+1,"Н","Н","Выходной","Выходной","Выходной","Я","Я","Выходной"))</f>
        <v>Выходной</v>
      </c>
      <c r="F46" s="44" t="str">
        <f t="shared" si="43"/>
        <v>Выходной</v>
      </c>
      <c r="G46" s="1">
        <f t="shared" si="41"/>
        <v>157.5</v>
      </c>
      <c r="H46" s="2">
        <f t="shared" si="42"/>
        <v>15</v>
      </c>
      <c r="J46" s="33"/>
      <c r="K46" s="34"/>
    </row>
    <row r="47" spans="2:18" ht="17.25" thickTop="1" thickBot="1">
      <c r="B47" s="28" t="s">
        <v>11</v>
      </c>
      <c r="C47" s="45" t="str">
        <f>CHOOSE(MOD(C43-MID($B47,1,1)*2+1,8)+1,"Н","Н","Выходной","Выходной","Выходной","Я","Я","Выходной")</f>
        <v>Выходной</v>
      </c>
      <c r="D47" s="45" t="str">
        <f>IF(DAY(D$43)&lt;28,"",CHOOSE(MOD(D43-MID($B47,1,1)*2+1,8)+1,"Н","Н","Выходной","Выходной","Выходной","Я","Я","Выходной"))</f>
        <v>Н</v>
      </c>
      <c r="E47" s="45" t="str">
        <f t="shared" ref="E47:F47" si="44">IF(DAY(E$43)&lt;28,"",CHOOSE(MOD(E43-MID($B47,1,1)*2+1,8)+1,"Н","Н","Выходной","Выходной","Выходной","Я","Я","Выходной"))</f>
        <v>Н</v>
      </c>
      <c r="F47" s="45" t="str">
        <f t="shared" si="44"/>
        <v>Выходной</v>
      </c>
      <c r="G47" s="1">
        <f t="shared" si="41"/>
        <v>168</v>
      </c>
      <c r="H47" s="2">
        <f t="shared" si="42"/>
        <v>16</v>
      </c>
      <c r="J47" s="33"/>
      <c r="K47" s="34"/>
    </row>
    <row r="48" spans="2:18" ht="16.5" thickBot="1">
      <c r="B48" s="29" t="s">
        <v>7</v>
      </c>
      <c r="C48" s="46" t="str">
        <f>CHOOSE(MOD(C43-MID($B48,1,1)*2+1,8)+1,"Н","Н","Выходной","Выходной","Выходной","Я","Я","Выходной")</f>
        <v>Выходной</v>
      </c>
      <c r="D48" s="46" t="str">
        <f>IF(DAY(D$43)&lt;28,"",CHOOSE(MOD(D43-MID($B48,1,1)*2+1,8)+1,"Н","Н","Выходной","Выходной","Выходной","Я","Я","Выходной"))</f>
        <v>Н</v>
      </c>
      <c r="E48" s="46" t="str">
        <f t="shared" ref="E48:F48" si="45">IF(DAY(E$43)&lt;28,"",CHOOSE(MOD(E43-MID($B48,1,1)*2+1,8)+1,"Н","Н","Выходной","Выходной","Выходной","Я","Я","Выходной"))</f>
        <v>Н</v>
      </c>
      <c r="F48" s="46" t="str">
        <f t="shared" si="45"/>
        <v>Выходной</v>
      </c>
      <c r="G48" s="1">
        <f t="shared" si="41"/>
        <v>168</v>
      </c>
      <c r="H48" s="2">
        <f t="shared" si="42"/>
        <v>16</v>
      </c>
      <c r="J48" s="33"/>
      <c r="K48" s="34"/>
    </row>
    <row r="49" spans="2:14" ht="17.25" thickTop="1" thickBot="1">
      <c r="B49" s="28" t="s">
        <v>12</v>
      </c>
      <c r="C49" s="45" t="str">
        <f>CHOOSE(MOD(C43-MID($B49,1,1)*2+1,8)+1,"Н","Н","Выходной","Выходной","Выходной","Я","Я","Выходной")</f>
        <v>Я</v>
      </c>
      <c r="D49" s="45" t="str">
        <f>IF(DAY(D$43)&lt;28,"",CHOOSE(MOD(D43-MID($B49,1,1)*2+1,8)+1,"Н","Н","Выходной","Выходной","Выходной","Я","Я","Выходной"))</f>
        <v>Я</v>
      </c>
      <c r="E49" s="45" t="str">
        <f t="shared" ref="E49:F49" si="46">IF(DAY(E$43)&lt;28,"",CHOOSE(MOD(E43-MID($B49,1,1)*2+1,8)+1,"Н","Н","Выходной","Выходной","Выходной","Я","Я","Выходной"))</f>
        <v>Выходной</v>
      </c>
      <c r="F49" s="45" t="str">
        <f t="shared" si="46"/>
        <v>Н</v>
      </c>
      <c r="G49" s="1">
        <f t="shared" si="41"/>
        <v>157.5</v>
      </c>
      <c r="H49" s="2">
        <f t="shared" si="42"/>
        <v>15</v>
      </c>
      <c r="J49" s="33"/>
      <c r="K49" s="34"/>
    </row>
    <row r="50" spans="2:14" ht="16.5" thickBot="1">
      <c r="B50" s="29" t="s">
        <v>8</v>
      </c>
      <c r="C50" s="46" t="str">
        <f>CHOOSE(MOD(C43-MID($B50,1,1)*2+1,8)+1,"Н","Н","Выходной","Выходной","Выходной","Я","Я","Выходной")</f>
        <v>Я</v>
      </c>
      <c r="D50" s="46" t="str">
        <f>IF(DAY(D$43)&lt;28,"",CHOOSE(MOD(D43-MID($B50,1,1)*2+1,8)+1,"Н","Н","Выходной","Выходной","Выходной","Я","Я","Выходной"))</f>
        <v>Я</v>
      </c>
      <c r="E50" s="46" t="str">
        <f t="shared" ref="E50:F50" si="47">IF(DAY(E$43)&lt;28,"",CHOOSE(MOD(E43-MID($B50,1,1)*2+1,8)+1,"Н","Н","Выходной","Выходной","Выходной","Я","Я","Выходной"))</f>
        <v>Выходной</v>
      </c>
      <c r="F50" s="46" t="str">
        <f t="shared" si="47"/>
        <v>Н</v>
      </c>
      <c r="G50" s="1">
        <f t="shared" si="41"/>
        <v>157.5</v>
      </c>
      <c r="H50" s="41">
        <f t="shared" si="42"/>
        <v>15</v>
      </c>
      <c r="J50" s="33"/>
      <c r="K50" s="34"/>
    </row>
    <row r="51" spans="2:14" ht="16.5" thickTop="1">
      <c r="B51" s="16"/>
      <c r="C51" s="31"/>
      <c r="D51" s="35"/>
      <c r="E51" s="7"/>
      <c r="G51" s="36"/>
      <c r="J51" s="7"/>
    </row>
    <row r="52" spans="2:14" ht="15.75">
      <c r="C52" s="49" t="s">
        <v>9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3" spans="2:14" s="27" customFormat="1" ht="15.75" customHeight="1">
      <c r="B53" s="37"/>
      <c r="C53" s="37"/>
      <c r="D53" s="37"/>
      <c r="E53" s="37"/>
      <c r="F53" s="37"/>
      <c r="G53" s="37"/>
      <c r="H53" s="37"/>
      <c r="I53" s="37"/>
      <c r="J53" s="37"/>
      <c r="K53" s="37"/>
    </row>
    <row r="57" spans="2:14">
      <c r="C57" s="27"/>
      <c r="D57" s="27"/>
    </row>
    <row r="58" spans="2:14">
      <c r="C58" s="27"/>
      <c r="D58" s="27"/>
    </row>
  </sheetData>
  <sheetProtection formatCells="0"/>
  <mergeCells count="13">
    <mergeCell ref="B42:B43"/>
    <mergeCell ref="C42:F42"/>
    <mergeCell ref="B32:B33"/>
    <mergeCell ref="B21:B22"/>
    <mergeCell ref="B10:B11"/>
    <mergeCell ref="C21:K21"/>
    <mergeCell ref="C32:K32"/>
    <mergeCell ref="C52:N52"/>
    <mergeCell ref="C5:K5"/>
    <mergeCell ref="C6:K6"/>
    <mergeCell ref="C10:K10"/>
    <mergeCell ref="F8:G8"/>
    <mergeCell ref="G42:H43"/>
  </mergeCells>
  <conditionalFormatting sqref="H46">
    <cfRule type="containsText" dxfId="48" priority="67" operator="containsText" text="Выходной">
      <formula>NOT(ISERROR(SEARCH("Выходной",H46)))</formula>
    </cfRule>
  </conditionalFormatting>
  <conditionalFormatting sqref="B12:B20 L53:N65536 C54:K65536 E1:H2 E4:H7 G44:H51 C21:K21 L3:N51 B44:B65536 I1:K8 D43:F43 D4:D8 B34:B41 B23:B31 B1:B9 S1:IV1048576 O3:R1048576 P1:Q2 C9:K9 C4:C22 D10:K22 C30:K33 C41:C43 D41:H41 C51:C52 D51:F51 I41:K51">
    <cfRule type="containsText" dxfId="47" priority="57" operator="containsText" text="Яцук В.В.">
      <formula>NOT(ISERROR(SEARCH("Яцук В.В.",B1)))</formula>
    </cfRule>
    <cfRule type="containsText" dxfId="46" priority="58" operator="containsText" text="Я">
      <formula>NOT(ISERROR(SEARCH("Я",B1)))</formula>
    </cfRule>
    <cfRule type="containsText" dxfId="45" priority="59" operator="containsText" text="Я">
      <formula>NOT(ISERROR(SEARCH("Я",B1)))</formula>
    </cfRule>
    <cfRule type="containsText" dxfId="44" priority="60" operator="containsText" text="Выходной">
      <formula>NOT(ISERROR(SEARCH("Выходной",B1)))</formula>
    </cfRule>
    <cfRule type="expression" dxfId="43" priority="75" stopIfTrue="1">
      <formula>LEFT(B1,1)="Н"</formula>
    </cfRule>
  </conditionalFormatting>
  <conditionalFormatting sqref="C6:K6">
    <cfRule type="containsText" dxfId="42" priority="55" operator="containsText" text="по 12-ти часовому режиму. Время смен: 8-00 и 20-00 (перерыв 1.5 час)">
      <formula>NOT(ISERROR(SEARCH("по 12-ти часовому режиму. Время смен: 8-00 и 20-00 (перерыв 1.5 час)",C6)))</formula>
    </cfRule>
  </conditionalFormatting>
  <conditionalFormatting sqref="B3">
    <cfRule type="containsText" dxfId="41" priority="54" operator="containsText" text="&quot;29&quot;      сентября       2011  г.">
      <formula>NOT(ISERROR(SEARCH("""29""      сентября       2011  г.",B3)))</formula>
    </cfRule>
  </conditionalFormatting>
  <conditionalFormatting sqref="D8">
    <cfRule type="containsText" dxfId="40" priority="53" operator="containsText" text="октябрь 2011">
      <formula>NOT(ISERROR(SEARCH("октябрь 2011",D8)))</formula>
    </cfRule>
  </conditionalFormatting>
  <conditionalFormatting sqref="C54:K65536 E1:H2 B12:B20 I1:K8 E4:H7 G44:H52 C21:K21 L3:N65536 B44:B65536 D43:F43 D4:D8 B34:B41 B23:B31 B1:B9 S1:IV1048576 O3:R1048576 P1:Q2 C9:K9 C4:C22 D10:K22 C30:K33 C41:C43 D41:H41 C51:F52 I41:K52">
    <cfRule type="containsText" dxfId="39" priority="49" operator="containsText" text="2-я смена">
      <formula>NOT(ISERROR(SEARCH("2-я смена",B1)))</formula>
    </cfRule>
    <cfRule type="containsText" dxfId="38" priority="50" operator="containsText" text="3-я смена">
      <formula>NOT(ISERROR(SEARCH("3-я смена",B1)))</formula>
    </cfRule>
    <cfRule type="containsText" dxfId="37" priority="51" operator="containsText" text="1-я смена">
      <formula>NOT(ISERROR(SEARCH("1-я смена",B1)))</formula>
    </cfRule>
    <cfRule type="containsText" dxfId="36" priority="52" operator="containsText" text="4-я смена">
      <formula>NOT(ISERROR(SEARCH("4-я смена",B1)))</formula>
    </cfRule>
  </conditionalFormatting>
  <conditionalFormatting sqref="P1">
    <cfRule type="containsText" dxfId="35" priority="37" operator="containsText" text="Месяц">
      <formula>NOT(ISERROR(SEARCH("Месяц",P1)))</formula>
    </cfRule>
    <cfRule type="containsText" dxfId="34" priority="38" operator="containsText" text="Месяц">
      <formula>NOT(ISERROR(SEARCH("Месяц",P1)))</formula>
    </cfRule>
    <cfRule type="containsText" dxfId="33" priority="39" operator="containsText" text="Месяц">
      <formula>NOT(ISERROR(SEARCH("Месяц",P1)))</formula>
    </cfRule>
    <cfRule type="containsText" dxfId="32" priority="40" operator="containsText" text="Месяц">
      <formula>NOT(ISERROR(SEARCH("Месяц",P1)))</formula>
    </cfRule>
    <cfRule type="containsText" dxfId="31" priority="41" operator="containsText" text="Месяц">
      <formula>NOT(ISERROR(SEARCH("Месяц",P1)))</formula>
    </cfRule>
    <cfRule type="containsText" dxfId="30" priority="42" stopIfTrue="1" operator="containsText" text="Месяц">
      <formula>NOT(ISERROR(SEARCH("Месяц",P1)))</formula>
    </cfRule>
    <cfRule type="containsText" dxfId="29" priority="43" stopIfTrue="1" operator="containsText" text="Месяц">
      <formula>NOT(ISERROR(SEARCH("Месяц",P1)))</formula>
    </cfRule>
    <cfRule type="containsText" dxfId="28" priority="48" stopIfTrue="1" operator="containsText" text="Месяц">
      <formula>NOT(ISERROR(SEARCH("Месяц",P1)))</formula>
    </cfRule>
  </conditionalFormatting>
  <conditionalFormatting sqref="C10:K10 C21:K21 C32:K32 I42:K42 C42">
    <cfRule type="containsText" dxfId="27" priority="47" stopIfTrue="1" operator="containsText" text="Числа месяца">
      <formula>NOT(ISERROR(SEARCH("Числа месяца",C10)))</formula>
    </cfRule>
  </conditionalFormatting>
  <conditionalFormatting sqref="C23:K29">
    <cfRule type="containsText" dxfId="26" priority="23" operator="containsText" text="Яцук В.В.">
      <formula>NOT(ISERROR(SEARCH("Яцук В.В.",C23)))</formula>
    </cfRule>
    <cfRule type="containsText" dxfId="25" priority="24" operator="containsText" text="Я">
      <formula>NOT(ISERROR(SEARCH("Я",C23)))</formula>
    </cfRule>
    <cfRule type="containsText" dxfId="24" priority="25" operator="containsText" text="Я">
      <formula>NOT(ISERROR(SEARCH("Я",C23)))</formula>
    </cfRule>
    <cfRule type="containsText" dxfId="23" priority="26" operator="containsText" text="Выходной">
      <formula>NOT(ISERROR(SEARCH("Выходной",C23)))</formula>
    </cfRule>
    <cfRule type="expression" dxfId="22" priority="27" stopIfTrue="1">
      <formula>LEFT(C23,1)="Н"</formula>
    </cfRule>
  </conditionalFormatting>
  <conditionalFormatting sqref="C23:K29">
    <cfRule type="containsText" dxfId="21" priority="19" operator="containsText" text="2-я смена">
      <formula>NOT(ISERROR(SEARCH("2-я смена",C23)))</formula>
    </cfRule>
    <cfRule type="containsText" dxfId="20" priority="20" operator="containsText" text="3-я смена">
      <formula>NOT(ISERROR(SEARCH("3-я смена",C23)))</formula>
    </cfRule>
    <cfRule type="containsText" dxfId="19" priority="21" operator="containsText" text="1-я смена">
      <formula>NOT(ISERROR(SEARCH("1-я смена",C23)))</formula>
    </cfRule>
    <cfRule type="containsText" dxfId="18" priority="22" operator="containsText" text="4-я смена">
      <formula>NOT(ISERROR(SEARCH("4-я смена",C23)))</formula>
    </cfRule>
  </conditionalFormatting>
  <conditionalFormatting sqref="C34:K40">
    <cfRule type="containsText" dxfId="17" priority="14" operator="containsText" text="Яцук В.В.">
      <formula>NOT(ISERROR(SEARCH("Яцук В.В.",C34)))</formula>
    </cfRule>
    <cfRule type="containsText" dxfId="16" priority="15" operator="containsText" text="Я">
      <formula>NOT(ISERROR(SEARCH("Я",C34)))</formula>
    </cfRule>
    <cfRule type="containsText" dxfId="15" priority="16" operator="containsText" text="Я">
      <formula>NOT(ISERROR(SEARCH("Я",C34)))</formula>
    </cfRule>
    <cfRule type="containsText" dxfId="14" priority="17" operator="containsText" text="Выходной">
      <formula>NOT(ISERROR(SEARCH("Выходной",C34)))</formula>
    </cfRule>
    <cfRule type="expression" dxfId="13" priority="18" stopIfTrue="1">
      <formula>LEFT(C34,1)="Н"</formula>
    </cfRule>
  </conditionalFormatting>
  <conditionalFormatting sqref="C34:K40">
    <cfRule type="containsText" dxfId="12" priority="10" operator="containsText" text="2-я смена">
      <formula>NOT(ISERROR(SEARCH("2-я смена",C34)))</formula>
    </cfRule>
    <cfRule type="containsText" dxfId="11" priority="11" operator="containsText" text="3-я смена">
      <formula>NOT(ISERROR(SEARCH("3-я смена",C34)))</formula>
    </cfRule>
    <cfRule type="containsText" dxfId="10" priority="12" operator="containsText" text="1-я смена">
      <formula>NOT(ISERROR(SEARCH("1-я смена",C34)))</formula>
    </cfRule>
    <cfRule type="containsText" dxfId="9" priority="13" operator="containsText" text="4-я смена">
      <formula>NOT(ISERROR(SEARCH("4-я смена",C34)))</formula>
    </cfRule>
  </conditionalFormatting>
  <conditionalFormatting sqref="C44:F50">
    <cfRule type="containsText" dxfId="8" priority="5" operator="containsText" text="Яцук В.В.">
      <formula>NOT(ISERROR(SEARCH("Яцук В.В.",C44)))</formula>
    </cfRule>
    <cfRule type="containsText" dxfId="7" priority="6" operator="containsText" text="Я">
      <formula>NOT(ISERROR(SEARCH("Я",C44)))</formula>
    </cfRule>
    <cfRule type="containsText" dxfId="6" priority="7" operator="containsText" text="Я">
      <formula>NOT(ISERROR(SEARCH("Я",C44)))</formula>
    </cfRule>
    <cfRule type="containsText" dxfId="5" priority="8" operator="containsText" text="Выходной">
      <formula>NOT(ISERROR(SEARCH("Выходной",C44)))</formula>
    </cfRule>
    <cfRule type="expression" dxfId="4" priority="9" stopIfTrue="1">
      <formula>LEFT(C44,1)="Н"</formula>
    </cfRule>
  </conditionalFormatting>
  <conditionalFormatting sqref="C44:F50">
    <cfRule type="containsText" dxfId="3" priority="1" operator="containsText" text="2-я смена">
      <formula>NOT(ISERROR(SEARCH("2-я смена",C44)))</formula>
    </cfRule>
    <cfRule type="containsText" dxfId="2" priority="2" operator="containsText" text="3-я смена">
      <formula>NOT(ISERROR(SEARCH("3-я смена",C44)))</formula>
    </cfRule>
    <cfRule type="containsText" dxfId="1" priority="3" operator="containsText" text="1-я смена">
      <formula>NOT(ISERROR(SEARCH("1-я смена",C44)))</formula>
    </cfRule>
    <cfRule type="containsText" dxfId="0" priority="4" operator="containsText" text="4-я смена">
      <formula>NOT(ISERROR(SEARCH("4-я смена",C44)))</formula>
    </cfRule>
  </conditionalFormatting>
  <dataValidations count="1">
    <dataValidation type="list" allowBlank="1" showInputMessage="1" showErrorMessage="1" sqref="P2">
      <formula1>"1,2,3,4,5,6,7,8,9,10,11,12"</formula1>
    </dataValidation>
  </dataValidations>
  <printOptions horizontalCentered="1"/>
  <pageMargins left="0.23622047244094491" right="0.31496062992125984" top="0.23622047244094491" bottom="0.31496062992125984" header="0.31496062992125984" footer="0.31496062992125984"/>
  <pageSetup paperSize="9" scale="63" orientation="landscape" blackAndWhite="1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2011-10-31T07:49:29Z</dcterms:modified>
</cp:coreProperties>
</file>