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465" yWindow="1065" windowWidth="15120" windowHeight="5970" tabRatio="599"/>
  </bookViews>
  <sheets>
    <sheet name="Ежедневно" sheetId="7" r:id="rId1"/>
  </sheets>
  <definedNames>
    <definedName name="_xlnm._FilterDatabase" localSheetId="0" hidden="1">Ежедневно!$A$5:$AR$36</definedName>
  </definedNames>
  <calcPr calcId="145621"/>
</workbook>
</file>

<file path=xl/calcChain.xml><?xml version="1.0" encoding="utf-8"?>
<calcChain xmlns="http://schemas.openxmlformats.org/spreadsheetml/2006/main">
  <c r="M6" i="7" l="1"/>
  <c r="M36" i="7" l="1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F36" i="7" l="1"/>
  <c r="F9" i="7"/>
  <c r="F11" i="7"/>
  <c r="F13" i="7"/>
  <c r="F15" i="7"/>
  <c r="F17" i="7"/>
  <c r="F19" i="7"/>
  <c r="F21" i="7"/>
  <c r="F23" i="7"/>
  <c r="F25" i="7"/>
  <c r="F27" i="7"/>
  <c r="F29" i="7"/>
  <c r="F31" i="7"/>
  <c r="F33" i="7"/>
  <c r="F35" i="7"/>
  <c r="F8" i="7"/>
  <c r="F10" i="7"/>
  <c r="F12" i="7"/>
  <c r="F14" i="7"/>
  <c r="F16" i="7"/>
  <c r="F18" i="7"/>
  <c r="F20" i="7"/>
  <c r="F22" i="7"/>
  <c r="F24" i="7"/>
  <c r="F26" i="7"/>
  <c r="F28" i="7"/>
  <c r="F30" i="7"/>
  <c r="F32" i="7"/>
  <c r="F34" i="7"/>
  <c r="F7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E7" i="7"/>
  <c r="AE6" i="7"/>
  <c r="E7" i="7" l="1"/>
  <c r="G7" i="7"/>
  <c r="M7" i="7" s="1"/>
  <c r="G32" i="7"/>
  <c r="G28" i="7"/>
  <c r="G24" i="7"/>
  <c r="G20" i="7"/>
  <c r="G16" i="7"/>
  <c r="G12" i="7"/>
  <c r="G8" i="7"/>
  <c r="G33" i="7"/>
  <c r="G29" i="7"/>
  <c r="G25" i="7"/>
  <c r="G21" i="7"/>
  <c r="G17" i="7"/>
  <c r="G13" i="7"/>
  <c r="G9" i="7"/>
  <c r="G34" i="7"/>
  <c r="G30" i="7"/>
  <c r="G26" i="7"/>
  <c r="G22" i="7"/>
  <c r="G18" i="7"/>
  <c r="G14" i="7"/>
  <c r="G10" i="7"/>
  <c r="G35" i="7"/>
  <c r="G31" i="7"/>
  <c r="G27" i="7"/>
  <c r="G23" i="7"/>
  <c r="G19" i="7"/>
  <c r="G15" i="7"/>
  <c r="G11" i="7"/>
  <c r="G36" i="7"/>
  <c r="H15" i="7" l="1"/>
  <c r="H19" i="7"/>
  <c r="H23" i="7"/>
  <c r="H27" i="7"/>
  <c r="H31" i="7"/>
  <c r="H35" i="7"/>
  <c r="H9" i="7"/>
  <c r="H13" i="7"/>
  <c r="H17" i="7"/>
  <c r="H21" i="7"/>
  <c r="H25" i="7"/>
  <c r="H29" i="7"/>
  <c r="H33" i="7"/>
  <c r="H8" i="7"/>
  <c r="E8" i="7" s="1"/>
  <c r="H11" i="7"/>
  <c r="H36" i="7"/>
  <c r="H10" i="7"/>
  <c r="H14" i="7"/>
  <c r="H18" i="7"/>
  <c r="H22" i="7"/>
  <c r="H26" i="7"/>
  <c r="H30" i="7"/>
  <c r="H34" i="7"/>
  <c r="H12" i="7"/>
  <c r="H16" i="7"/>
  <c r="H20" i="7"/>
  <c r="H24" i="7"/>
  <c r="H28" i="7"/>
  <c r="H32" i="7"/>
  <c r="I14" i="7" l="1"/>
  <c r="I12" i="7"/>
  <c r="I34" i="7"/>
  <c r="I30" i="7"/>
  <c r="I26" i="7"/>
  <c r="I22" i="7"/>
  <c r="I18" i="7"/>
  <c r="I10" i="7"/>
  <c r="I32" i="7"/>
  <c r="I28" i="7"/>
  <c r="I24" i="7"/>
  <c r="I20" i="7"/>
  <c r="I16" i="7"/>
  <c r="I36" i="7"/>
  <c r="I11" i="7"/>
  <c r="I8" i="7"/>
  <c r="M8" i="7" s="1"/>
  <c r="I33" i="7"/>
  <c r="I29" i="7"/>
  <c r="I25" i="7"/>
  <c r="I21" i="7"/>
  <c r="I17" i="7"/>
  <c r="I13" i="7"/>
  <c r="I9" i="7"/>
  <c r="I35" i="7"/>
  <c r="I31" i="7"/>
  <c r="I27" i="7"/>
  <c r="I23" i="7"/>
  <c r="I19" i="7"/>
  <c r="I15" i="7"/>
  <c r="J19" i="7" l="1"/>
  <c r="E19" i="7" s="1"/>
  <c r="J27" i="7"/>
  <c r="E27" i="7" s="1"/>
  <c r="J35" i="7"/>
  <c r="E35" i="7" s="1"/>
  <c r="J13" i="7"/>
  <c r="E13" i="7" s="1"/>
  <c r="J21" i="7"/>
  <c r="E21" i="7" s="1"/>
  <c r="J29" i="7"/>
  <c r="E29" i="7" s="1"/>
  <c r="J36" i="7"/>
  <c r="E36" i="7" s="1"/>
  <c r="J20" i="7"/>
  <c r="E20" i="7" s="1"/>
  <c r="J28" i="7"/>
  <c r="E28" i="7" s="1"/>
  <c r="J10" i="7"/>
  <c r="E10" i="7" s="1"/>
  <c r="J22" i="7"/>
  <c r="E22" i="7" s="1"/>
  <c r="J30" i="7"/>
  <c r="E30" i="7" s="1"/>
  <c r="J12" i="7"/>
  <c r="E12" i="7" s="1"/>
  <c r="J15" i="7"/>
  <c r="E15" i="7" s="1"/>
  <c r="J23" i="7"/>
  <c r="E23" i="7" s="1"/>
  <c r="J31" i="7"/>
  <c r="E31" i="7" s="1"/>
  <c r="J9" i="7"/>
  <c r="E9" i="7" s="1"/>
  <c r="J17" i="7"/>
  <c r="E17" i="7" s="1"/>
  <c r="J25" i="7"/>
  <c r="E25" i="7" s="1"/>
  <c r="J33" i="7"/>
  <c r="E33" i="7" s="1"/>
  <c r="J11" i="7"/>
  <c r="E11" i="7" s="1"/>
  <c r="J16" i="7"/>
  <c r="E16" i="7" s="1"/>
  <c r="J24" i="7"/>
  <c r="E24" i="7" s="1"/>
  <c r="J32" i="7"/>
  <c r="E32" i="7" s="1"/>
  <c r="J18" i="7"/>
  <c r="E18" i="7" s="1"/>
  <c r="J26" i="7"/>
  <c r="E26" i="7" s="1"/>
  <c r="J34" i="7"/>
  <c r="E34" i="7" s="1"/>
  <c r="J14" i="7"/>
  <c r="E14" i="7" s="1"/>
  <c r="K9" i="7" l="1"/>
  <c r="M9" i="7" s="1"/>
  <c r="K14" i="7"/>
  <c r="K34" i="7"/>
  <c r="K26" i="7"/>
  <c r="K18" i="7"/>
  <c r="K32" i="7"/>
  <c r="K24" i="7"/>
  <c r="K16" i="7"/>
  <c r="K11" i="7"/>
  <c r="K33" i="7"/>
  <c r="K25" i="7"/>
  <c r="K17" i="7"/>
  <c r="K31" i="7"/>
  <c r="K23" i="7"/>
  <c r="K15" i="7"/>
  <c r="K12" i="7"/>
  <c r="K30" i="7"/>
  <c r="K22" i="7"/>
  <c r="K10" i="7"/>
  <c r="K28" i="7"/>
  <c r="K20" i="7"/>
  <c r="K36" i="7"/>
  <c r="K29" i="7"/>
  <c r="K21" i="7"/>
  <c r="K13" i="7"/>
  <c r="K35" i="7"/>
  <c r="K27" i="7"/>
  <c r="K19" i="7"/>
  <c r="N20" i="7" l="1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C4" i="7" l="1"/>
  <c r="AE36" i="7" l="1"/>
  <c r="AE35" i="7"/>
  <c r="N36" i="7" l="1"/>
  <c r="N35" i="7"/>
  <c r="AE34" i="7" l="1"/>
  <c r="AE33" i="7"/>
  <c r="AE32" i="7"/>
  <c r="AE31" i="7"/>
  <c r="N34" i="7" l="1"/>
  <c r="N33" i="7"/>
  <c r="N32" i="7"/>
  <c r="N31" i="7"/>
  <c r="N30" i="7"/>
  <c r="N29" i="7"/>
  <c r="N28" i="7"/>
  <c r="AE30" i="7" l="1"/>
  <c r="AE29" i="7"/>
  <c r="AE28" i="7"/>
  <c r="AE27" i="7" l="1"/>
  <c r="AE26" i="7"/>
  <c r="AE25" i="7"/>
  <c r="AE24" i="7"/>
  <c r="N27" i="7" l="1"/>
  <c r="N26" i="7"/>
  <c r="N25" i="7"/>
  <c r="N24" i="7"/>
  <c r="AE23" i="7" l="1"/>
  <c r="AE22" i="7"/>
  <c r="AE21" i="7"/>
  <c r="N23" i="7"/>
  <c r="N22" i="7"/>
  <c r="N21" i="7"/>
  <c r="A6" i="7" l="1"/>
  <c r="Q33" i="7" l="1"/>
  <c r="W33" i="7"/>
  <c r="Y33" i="7"/>
  <c r="Z33" i="7"/>
  <c r="Q34" i="7"/>
  <c r="W34" i="7"/>
  <c r="Y34" i="7"/>
  <c r="Z34" i="7"/>
  <c r="Q35" i="7"/>
  <c r="W35" i="7"/>
  <c r="Y35" i="7"/>
  <c r="Z35" i="7"/>
  <c r="AR36" i="7" l="1"/>
  <c r="AQ36" i="7"/>
  <c r="AP36" i="7"/>
  <c r="AN36" i="7"/>
  <c r="AH36" i="7"/>
  <c r="AA36" i="7"/>
  <c r="Z36" i="7"/>
  <c r="Y36" i="7"/>
  <c r="W36" i="7"/>
  <c r="Q36" i="7"/>
  <c r="AR35" i="7"/>
  <c r="AQ35" i="7"/>
  <c r="AP35" i="7"/>
  <c r="AN35" i="7"/>
  <c r="AH35" i="7"/>
  <c r="AA35" i="7"/>
  <c r="AR34" i="7"/>
  <c r="AQ34" i="7"/>
  <c r="AP34" i="7"/>
  <c r="AN34" i="7"/>
  <c r="AH34" i="7"/>
  <c r="AA34" i="7"/>
  <c r="AR33" i="7"/>
  <c r="AQ33" i="7"/>
  <c r="AP33" i="7"/>
  <c r="AN33" i="7"/>
  <c r="AH33" i="7"/>
  <c r="AA33" i="7"/>
  <c r="AR32" i="7"/>
  <c r="AQ32" i="7"/>
  <c r="AP32" i="7"/>
  <c r="AN32" i="7"/>
  <c r="AH32" i="7"/>
  <c r="AA32" i="7"/>
  <c r="Z32" i="7"/>
  <c r="Y32" i="7"/>
  <c r="W32" i="7"/>
  <c r="Q32" i="7"/>
  <c r="AR31" i="7"/>
  <c r="AQ31" i="7"/>
  <c r="AP31" i="7"/>
  <c r="AN31" i="7"/>
  <c r="AH31" i="7"/>
  <c r="AA31" i="7"/>
  <c r="Z31" i="7"/>
  <c r="Y31" i="7"/>
  <c r="W31" i="7"/>
  <c r="Q31" i="7"/>
  <c r="AR30" i="7"/>
  <c r="AQ30" i="7"/>
  <c r="AP30" i="7"/>
  <c r="AN30" i="7"/>
  <c r="AH30" i="7"/>
  <c r="AA30" i="7"/>
  <c r="Z30" i="7"/>
  <c r="Y30" i="7"/>
  <c r="W30" i="7"/>
  <c r="Q30" i="7"/>
  <c r="AR29" i="7"/>
  <c r="AQ29" i="7"/>
  <c r="AP29" i="7"/>
  <c r="AN29" i="7"/>
  <c r="AH29" i="7"/>
  <c r="AA29" i="7"/>
  <c r="Z29" i="7"/>
  <c r="Y29" i="7"/>
  <c r="W29" i="7"/>
  <c r="Q29" i="7"/>
  <c r="AR28" i="7"/>
  <c r="AQ28" i="7"/>
  <c r="AP28" i="7"/>
  <c r="AN28" i="7"/>
  <c r="AH28" i="7"/>
  <c r="AA28" i="7"/>
  <c r="AA4" i="7"/>
  <c r="Z28" i="7"/>
  <c r="Y28" i="7"/>
  <c r="W28" i="7"/>
  <c r="Q28" i="7"/>
  <c r="AR27" i="7"/>
  <c r="AQ27" i="7"/>
  <c r="AP27" i="7"/>
  <c r="AN27" i="7"/>
  <c r="AH27" i="7"/>
  <c r="AA27" i="7"/>
  <c r="Z27" i="7"/>
  <c r="Y27" i="7"/>
  <c r="W27" i="7"/>
  <c r="Q27" i="7"/>
  <c r="AR26" i="7"/>
  <c r="AQ26" i="7"/>
  <c r="AP26" i="7"/>
  <c r="AN26" i="7"/>
  <c r="AH26" i="7"/>
  <c r="AA26" i="7"/>
  <c r="Z26" i="7"/>
  <c r="Y26" i="7"/>
  <c r="W26" i="7"/>
  <c r="Q26" i="7"/>
  <c r="AR25" i="7"/>
  <c r="AQ25" i="7"/>
  <c r="AP25" i="7"/>
  <c r="AN25" i="7"/>
  <c r="AH25" i="7"/>
  <c r="AA25" i="7"/>
  <c r="Z25" i="7"/>
  <c r="Y25" i="7"/>
  <c r="W25" i="7"/>
  <c r="Q25" i="7"/>
  <c r="AR24" i="7"/>
  <c r="AQ24" i="7"/>
  <c r="AP24" i="7"/>
  <c r="AN24" i="7"/>
  <c r="AH24" i="7"/>
  <c r="AA24" i="7"/>
  <c r="Z24" i="7"/>
  <c r="Y24" i="7"/>
  <c r="W24" i="7"/>
  <c r="Q24" i="7"/>
  <c r="AR23" i="7"/>
  <c r="AQ23" i="7"/>
  <c r="AP23" i="7"/>
  <c r="AN23" i="7"/>
  <c r="AH23" i="7"/>
  <c r="AA23" i="7"/>
  <c r="Z23" i="7"/>
  <c r="Y23" i="7"/>
  <c r="W23" i="7"/>
  <c r="Q23" i="7"/>
  <c r="AR22" i="7"/>
  <c r="AQ22" i="7"/>
  <c r="AP22" i="7"/>
  <c r="AN22" i="7"/>
  <c r="AH22" i="7"/>
  <c r="AA22" i="7"/>
  <c r="Z22" i="7"/>
  <c r="Y22" i="7"/>
  <c r="W22" i="7"/>
  <c r="Q22" i="7"/>
  <c r="AR21" i="7"/>
  <c r="AQ21" i="7"/>
  <c r="AP21" i="7"/>
  <c r="AN21" i="7"/>
  <c r="AH21" i="7"/>
  <c r="AA21" i="7"/>
  <c r="Z21" i="7"/>
  <c r="Y21" i="7"/>
  <c r="W21" i="7"/>
  <c r="Q21" i="7"/>
  <c r="AR20" i="7"/>
  <c r="AQ20" i="7"/>
  <c r="AP20" i="7"/>
  <c r="AN20" i="7"/>
  <c r="AH20" i="7"/>
  <c r="AA20" i="7"/>
  <c r="Z20" i="7"/>
  <c r="Y20" i="7"/>
  <c r="W20" i="7"/>
  <c r="Q20" i="7"/>
  <c r="AR19" i="7"/>
  <c r="AQ19" i="7"/>
  <c r="AP19" i="7"/>
  <c r="AN19" i="7"/>
  <c r="AH19" i="7"/>
  <c r="AA19" i="7"/>
  <c r="Z19" i="7"/>
  <c r="Y19" i="7"/>
  <c r="W19" i="7"/>
  <c r="Q19" i="7"/>
  <c r="AR18" i="7"/>
  <c r="AQ18" i="7"/>
  <c r="AP18" i="7"/>
  <c r="AN18" i="7"/>
  <c r="AH18" i="7"/>
  <c r="AA18" i="7"/>
  <c r="Z18" i="7"/>
  <c r="Y18" i="7"/>
  <c r="W18" i="7"/>
  <c r="Q18" i="7"/>
  <c r="AR17" i="7"/>
  <c r="AQ17" i="7"/>
  <c r="AP17" i="7"/>
  <c r="AN17" i="7"/>
  <c r="AH17" i="7"/>
  <c r="AA17" i="7"/>
  <c r="Z17" i="7"/>
  <c r="Y17" i="7"/>
  <c r="W17" i="7"/>
  <c r="Q17" i="7"/>
  <c r="AR16" i="7"/>
  <c r="AQ16" i="7"/>
  <c r="AP16" i="7"/>
  <c r="AN16" i="7"/>
  <c r="AH16" i="7"/>
  <c r="AA16" i="7"/>
  <c r="Z16" i="7"/>
  <c r="Y16" i="7"/>
  <c r="W16" i="7"/>
  <c r="Q16" i="7"/>
  <c r="AR15" i="7"/>
  <c r="AQ15" i="7"/>
  <c r="AP15" i="7"/>
  <c r="AN15" i="7"/>
  <c r="AH15" i="7"/>
  <c r="AA15" i="7"/>
  <c r="Z15" i="7"/>
  <c r="Y15" i="7"/>
  <c r="W15" i="7"/>
  <c r="Q15" i="7"/>
  <c r="AR14" i="7"/>
  <c r="AQ14" i="7"/>
  <c r="AP14" i="7"/>
  <c r="AN14" i="7"/>
  <c r="AH14" i="7"/>
  <c r="AA14" i="7"/>
  <c r="Z14" i="7"/>
  <c r="Y14" i="7"/>
  <c r="W14" i="7"/>
  <c r="Q14" i="7"/>
  <c r="AR13" i="7"/>
  <c r="AQ13" i="7"/>
  <c r="AP13" i="7"/>
  <c r="AN13" i="7"/>
  <c r="AH13" i="7"/>
  <c r="AA13" i="7"/>
  <c r="Z13" i="7"/>
  <c r="Y13" i="7"/>
  <c r="W13" i="7"/>
  <c r="Q13" i="7"/>
  <c r="AR12" i="7"/>
  <c r="AQ12" i="7"/>
  <c r="AP12" i="7"/>
  <c r="AN12" i="7"/>
  <c r="AH12" i="7"/>
  <c r="AA12" i="7"/>
  <c r="Z12" i="7"/>
  <c r="Y12" i="7"/>
  <c r="W12" i="7"/>
  <c r="Q12" i="7"/>
  <c r="AR11" i="7"/>
  <c r="AQ11" i="7"/>
  <c r="AP11" i="7"/>
  <c r="AN11" i="7"/>
  <c r="AH11" i="7"/>
  <c r="AA11" i="7"/>
  <c r="Z11" i="7"/>
  <c r="Y11" i="7"/>
  <c r="W11" i="7"/>
  <c r="Q11" i="7"/>
  <c r="AR10" i="7"/>
  <c r="AQ10" i="7"/>
  <c r="AP10" i="7"/>
  <c r="AN10" i="7"/>
  <c r="AH10" i="7"/>
  <c r="AA10" i="7"/>
  <c r="Z10" i="7"/>
  <c r="Y10" i="7"/>
  <c r="W10" i="7"/>
  <c r="Q10" i="7"/>
  <c r="AR9" i="7"/>
  <c r="AQ9" i="7"/>
  <c r="AP9" i="7"/>
  <c r="AN9" i="7"/>
  <c r="AH9" i="7"/>
  <c r="AA9" i="7"/>
  <c r="Z9" i="7"/>
  <c r="Y9" i="7"/>
  <c r="W9" i="7"/>
  <c r="Q9" i="7"/>
  <c r="AR8" i="7"/>
  <c r="AQ8" i="7"/>
  <c r="AP8" i="7"/>
  <c r="AN8" i="7"/>
  <c r="AH8" i="7"/>
  <c r="AA8" i="7"/>
  <c r="Z8" i="7"/>
  <c r="Y8" i="7"/>
  <c r="W8" i="7"/>
  <c r="Q8" i="7"/>
  <c r="AR7" i="7"/>
  <c r="AQ7" i="7"/>
  <c r="AP7" i="7"/>
  <c r="AN7" i="7"/>
  <c r="AH7" i="7"/>
  <c r="AA7" i="7"/>
  <c r="Z7" i="7"/>
  <c r="Y7" i="7"/>
  <c r="W7" i="7"/>
  <c r="Q7" i="7"/>
  <c r="B7" i="7"/>
  <c r="A7" i="7" s="1"/>
  <c r="AR6" i="7"/>
  <c r="AQ6" i="7"/>
  <c r="AP6" i="7"/>
  <c r="AN6" i="7"/>
  <c r="AJ6" i="7"/>
  <c r="AJ7" i="7" s="1"/>
  <c r="AI6" i="7"/>
  <c r="AI7" i="7" s="1"/>
  <c r="AI8" i="7" s="1"/>
  <c r="AI9" i="7" s="1"/>
  <c r="AI10" i="7" s="1"/>
  <c r="AI11" i="7" s="1"/>
  <c r="AI12" i="7" s="1"/>
  <c r="AI13" i="7" s="1"/>
  <c r="AI14" i="7" s="1"/>
  <c r="AI15" i="7" s="1"/>
  <c r="AI16" i="7" s="1"/>
  <c r="AI17" i="7" s="1"/>
  <c r="AI18" i="7" s="1"/>
  <c r="AI19" i="7" s="1"/>
  <c r="AI20" i="7" s="1"/>
  <c r="AI21" i="7" s="1"/>
  <c r="AI22" i="7" s="1"/>
  <c r="AI23" i="7" s="1"/>
  <c r="AI24" i="7" s="1"/>
  <c r="AI25" i="7" s="1"/>
  <c r="AI26" i="7" s="1"/>
  <c r="AI27" i="7" s="1"/>
  <c r="AI28" i="7" s="1"/>
  <c r="AI29" i="7" s="1"/>
  <c r="AI30" i="7" s="1"/>
  <c r="AI31" i="7" s="1"/>
  <c r="AI32" i="7" s="1"/>
  <c r="AI33" i="7" s="1"/>
  <c r="AI34" i="7" s="1"/>
  <c r="AI35" i="7" s="1"/>
  <c r="AI36" i="7" s="1"/>
  <c r="AH6" i="7"/>
  <c r="AA6" i="7"/>
  <c r="Z6" i="7"/>
  <c r="Y6" i="7"/>
  <c r="W6" i="7"/>
  <c r="S6" i="7"/>
  <c r="R6" i="7"/>
  <c r="R7" i="7" s="1"/>
  <c r="R8" i="7" s="1"/>
  <c r="R9" i="7" s="1"/>
  <c r="R10" i="7" s="1"/>
  <c r="R11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Q6" i="7"/>
  <c r="AO4" i="7"/>
  <c r="AM4" i="7"/>
  <c r="AG4" i="7"/>
  <c r="AF4" i="7"/>
  <c r="AC4" i="7"/>
  <c r="AB4" i="7"/>
  <c r="X4" i="7"/>
  <c r="V4" i="7"/>
  <c r="P4" i="7"/>
  <c r="O4" i="7"/>
  <c r="AF3" i="7"/>
  <c r="AG3" i="7" s="1"/>
  <c r="AB3" i="7"/>
  <c r="AC3" i="7" s="1"/>
  <c r="O3" i="7"/>
  <c r="P3" i="7" s="1"/>
  <c r="AQ4" i="7"/>
  <c r="B8" i="7" l="1"/>
  <c r="A8" i="7" s="1"/>
  <c r="U4" i="7"/>
  <c r="AR4" i="7"/>
  <c r="AL4" i="7" s="1"/>
  <c r="AH4" i="7"/>
  <c r="T6" i="7"/>
  <c r="AP4" i="7"/>
  <c r="AN4" i="7"/>
  <c r="AI3" i="7"/>
  <c r="R34" i="7"/>
  <c r="AK7" i="7"/>
  <c r="AJ8" i="7"/>
  <c r="S7" i="7"/>
  <c r="AK6" i="7"/>
  <c r="B9" i="7"/>
  <c r="A9" i="7" s="1"/>
  <c r="B10" i="7"/>
  <c r="Y4" i="7"/>
  <c r="Q4" i="7"/>
  <c r="R3" i="7" s="1"/>
  <c r="Z4" i="7"/>
  <c r="W4" i="7"/>
  <c r="AE4" i="7"/>
  <c r="T7" i="7" l="1"/>
  <c r="S8" i="7"/>
  <c r="AK8" i="7"/>
  <c r="AJ9" i="7"/>
  <c r="B11" i="7"/>
  <c r="A10" i="7"/>
  <c r="AK9" i="7" l="1"/>
  <c r="AJ10" i="7"/>
  <c r="S9" i="7"/>
  <c r="T8" i="7"/>
  <c r="B12" i="7"/>
  <c r="A11" i="7"/>
  <c r="AK10" i="7" l="1"/>
  <c r="AJ11" i="7"/>
  <c r="S10" i="7"/>
  <c r="T9" i="7"/>
  <c r="A12" i="7"/>
  <c r="B13" i="7"/>
  <c r="AJ12" i="7" l="1"/>
  <c r="AK11" i="7"/>
  <c r="T10" i="7"/>
  <c r="S11" i="7"/>
  <c r="A13" i="7"/>
  <c r="B14" i="7"/>
  <c r="S12" i="7" l="1"/>
  <c r="T11" i="7"/>
  <c r="AJ13" i="7"/>
  <c r="AK12" i="7"/>
  <c r="B15" i="7"/>
  <c r="A14" i="7"/>
  <c r="AK13" i="7" l="1"/>
  <c r="AJ14" i="7"/>
  <c r="T12" i="7"/>
  <c r="S13" i="7"/>
  <c r="A15" i="7"/>
  <c r="B16" i="7"/>
  <c r="S14" i="7" l="1"/>
  <c r="T13" i="7"/>
  <c r="AK14" i="7"/>
  <c r="AJ15" i="7"/>
  <c r="A16" i="7"/>
  <c r="B17" i="7"/>
  <c r="AJ16" i="7" l="1"/>
  <c r="AK15" i="7"/>
  <c r="S15" i="7"/>
  <c r="T14" i="7"/>
  <c r="A17" i="7"/>
  <c r="B18" i="7"/>
  <c r="T15" i="7" l="1"/>
  <c r="S16" i="7"/>
  <c r="AJ17" i="7"/>
  <c r="AK16" i="7"/>
  <c r="B19" i="7"/>
  <c r="A18" i="7"/>
  <c r="T16" i="7" l="1"/>
  <c r="S17" i="7"/>
  <c r="AK17" i="7"/>
  <c r="AJ18" i="7"/>
  <c r="A19" i="7"/>
  <c r="B20" i="7"/>
  <c r="AJ19" i="7" l="1"/>
  <c r="AK18" i="7"/>
  <c r="T17" i="7"/>
  <c r="S18" i="7"/>
  <c r="A20" i="7"/>
  <c r="B21" i="7"/>
  <c r="T18" i="7" l="1"/>
  <c r="S19" i="7"/>
  <c r="AJ20" i="7"/>
  <c r="AK19" i="7"/>
  <c r="A21" i="7"/>
  <c r="B22" i="7"/>
  <c r="T19" i="7" l="1"/>
  <c r="S20" i="7"/>
  <c r="AJ21" i="7"/>
  <c r="AK20" i="7"/>
  <c r="B23" i="7"/>
  <c r="A22" i="7"/>
  <c r="S21" i="7" l="1"/>
  <c r="T20" i="7"/>
  <c r="AJ22" i="7"/>
  <c r="AK21" i="7"/>
  <c r="B24" i="7"/>
  <c r="A23" i="7"/>
  <c r="AJ23" i="7" l="1"/>
  <c r="AK22" i="7"/>
  <c r="T21" i="7"/>
  <c r="S22" i="7"/>
  <c r="B25" i="7"/>
  <c r="A24" i="7"/>
  <c r="T22" i="7" l="1"/>
  <c r="S23" i="7"/>
  <c r="AK23" i="7"/>
  <c r="AJ24" i="7"/>
  <c r="B26" i="7"/>
  <c r="A25" i="7"/>
  <c r="AJ25" i="7" l="1"/>
  <c r="AK24" i="7"/>
  <c r="T23" i="7"/>
  <c r="S24" i="7"/>
  <c r="A26" i="7"/>
  <c r="B27" i="7"/>
  <c r="S25" i="7" l="1"/>
  <c r="T24" i="7"/>
  <c r="AK25" i="7"/>
  <c r="AJ26" i="7"/>
  <c r="B28" i="7"/>
  <c r="A27" i="7"/>
  <c r="AK26" i="7" l="1"/>
  <c r="AJ27" i="7"/>
  <c r="S26" i="7"/>
  <c r="T25" i="7"/>
  <c r="A28" i="7"/>
  <c r="B29" i="7"/>
  <c r="AJ28" i="7" l="1"/>
  <c r="AK27" i="7"/>
  <c r="S27" i="7"/>
  <c r="T26" i="7"/>
  <c r="A29" i="7"/>
  <c r="B30" i="7"/>
  <c r="S28" i="7" l="1"/>
  <c r="T27" i="7"/>
  <c r="AK28" i="7"/>
  <c r="AJ29" i="7"/>
  <c r="B31" i="7"/>
  <c r="A30" i="7"/>
  <c r="AJ30" i="7" l="1"/>
  <c r="AK29" i="7"/>
  <c r="T28" i="7"/>
  <c r="S29" i="7"/>
  <c r="B32" i="7"/>
  <c r="A31" i="7"/>
  <c r="T29" i="7" l="1"/>
  <c r="S30" i="7"/>
  <c r="AJ31" i="7"/>
  <c r="AK30" i="7"/>
  <c r="B33" i="7"/>
  <c r="A32" i="7"/>
  <c r="S31" i="7" l="1"/>
  <c r="T30" i="7"/>
  <c r="AJ32" i="7"/>
  <c r="AK31" i="7"/>
  <c r="B34" i="7"/>
  <c r="A33" i="7"/>
  <c r="AK32" i="7" l="1"/>
  <c r="AJ33" i="7"/>
  <c r="S32" i="7"/>
  <c r="T31" i="7"/>
  <c r="A34" i="7"/>
  <c r="B35" i="7"/>
  <c r="AJ34" i="7" l="1"/>
  <c r="AK33" i="7"/>
  <c r="S33" i="7"/>
  <c r="T32" i="7"/>
  <c r="B36" i="7"/>
  <c r="A35" i="7"/>
  <c r="S34" i="7" l="1"/>
  <c r="T33" i="7"/>
  <c r="AJ35" i="7"/>
  <c r="AK34" i="7"/>
  <c r="A36" i="7"/>
  <c r="AJ36" i="7" l="1"/>
  <c r="AK36" i="7" s="1"/>
  <c r="AK35" i="7"/>
  <c r="T34" i="7"/>
  <c r="S35" i="7"/>
  <c r="T35" i="7" l="1"/>
  <c r="S36" i="7"/>
  <c r="T36" i="7" s="1"/>
  <c r="D4" i="7" l="1"/>
  <c r="N4" i="7" s="1"/>
  <c r="C3" i="7"/>
  <c r="D3" i="7" l="1"/>
</calcChain>
</file>

<file path=xl/sharedStrings.xml><?xml version="1.0" encoding="utf-8"?>
<sst xmlns="http://schemas.openxmlformats.org/spreadsheetml/2006/main" count="51" uniqueCount="23">
  <si>
    <t>Выполнение</t>
  </si>
  <si>
    <t xml:space="preserve">План </t>
  </si>
  <si>
    <t>$</t>
  </si>
  <si>
    <t>руб.</t>
  </si>
  <si>
    <t>Факт $</t>
  </si>
  <si>
    <t>План $</t>
  </si>
  <si>
    <t>План накопительно</t>
  </si>
  <si>
    <t>Факт накопительно</t>
  </si>
  <si>
    <t>Выполнение накопительно</t>
  </si>
  <si>
    <t>Рентабельность</t>
  </si>
  <si>
    <t>Средний чек</t>
  </si>
  <si>
    <t>Количество чеков</t>
  </si>
  <si>
    <t>ИТОГО</t>
  </si>
  <si>
    <t>Валовая прибыль</t>
  </si>
  <si>
    <t>Прогноз</t>
  </si>
  <si>
    <t>Среднее кол-во в чеке</t>
  </si>
  <si>
    <t>Кол-во ед.</t>
  </si>
  <si>
    <t>Средняя цена товара (руб.)</t>
  </si>
  <si>
    <t>Екатерининский</t>
  </si>
  <si>
    <t>Радищева</t>
  </si>
  <si>
    <t>Дельта</t>
  </si>
  <si>
    <t>Магазин 1</t>
  </si>
  <si>
    <t>Магазин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</si>
</sst>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1" fillId="0" borderId="0"/>
  </cellStyleXfs>
  <cellXfs count="110">
    <xf numFmtId="0" fontId="0" fillId="0" borderId="0" xfId="0"/>
    <xf numFmtId="3" fontId="1" fillId="0" borderId="0" xfId="0" applyNumberFormat="1" applyFont="1" applyFill="1" applyAlignment="1"/>
    <xf numFmtId="4" fontId="4" fillId="0" borderId="0" xfId="0" applyNumberFormat="1" applyFont="1" applyFill="1" applyAlignment="1"/>
    <xf numFmtId="164" fontId="2" fillId="0" borderId="0" xfId="0" applyNumberFormat="1" applyFont="1" applyFill="1" applyAlignment="1">
      <alignment vertical="top" wrapText="1"/>
    </xf>
    <xf numFmtId="3" fontId="2" fillId="0" borderId="13" xfId="0" applyNumberFormat="1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2" fontId="2" fillId="0" borderId="13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6" xfId="0" applyFont="1" applyFill="1" applyBorder="1"/>
    <xf numFmtId="1" fontId="2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1" fillId="0" borderId="0" xfId="0" applyNumberFormat="1" applyFont="1" applyFill="1"/>
    <xf numFmtId="0" fontId="1" fillId="0" borderId="0" xfId="0" applyFont="1" applyFill="1"/>
    <xf numFmtId="164" fontId="2" fillId="0" borderId="0" xfId="0" applyNumberFormat="1" applyFont="1" applyFill="1"/>
    <xf numFmtId="164" fontId="3" fillId="0" borderId="0" xfId="0" applyNumberFormat="1" applyFont="1" applyFill="1"/>
    <xf numFmtId="164" fontId="4" fillId="0" borderId="0" xfId="0" applyNumberFormat="1" applyFont="1" applyFill="1"/>
    <xf numFmtId="0" fontId="4" fillId="0" borderId="0" xfId="0" applyFont="1" applyFill="1"/>
    <xf numFmtId="3" fontId="3" fillId="0" borderId="12" xfId="0" applyNumberFormat="1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2" fontId="3" fillId="0" borderId="0" xfId="0" applyNumberFormat="1" applyFont="1" applyFill="1" applyBorder="1"/>
    <xf numFmtId="0" fontId="3" fillId="0" borderId="20" xfId="0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2" fillId="0" borderId="20" xfId="0" applyFont="1" applyFill="1" applyBorder="1"/>
    <xf numFmtId="0" fontId="3" fillId="0" borderId="12" xfId="0" applyFont="1" applyFill="1" applyBorder="1"/>
    <xf numFmtId="0" fontId="3" fillId="0" borderId="14" xfId="0" applyFont="1" applyFill="1" applyBorder="1"/>
    <xf numFmtId="4" fontId="3" fillId="0" borderId="12" xfId="0" applyNumberFormat="1" applyFont="1" applyFill="1" applyBorder="1"/>
    <xf numFmtId="2" fontId="3" fillId="0" borderId="12" xfId="0" applyNumberFormat="1" applyFont="1" applyFill="1" applyBorder="1"/>
    <xf numFmtId="3" fontId="3" fillId="0" borderId="9" xfId="0" applyNumberFormat="1" applyFont="1" applyFill="1" applyBorder="1"/>
    <xf numFmtId="3" fontId="1" fillId="0" borderId="0" xfId="0" applyNumberFormat="1" applyFont="1" applyFill="1" applyAlignment="1">
      <alignment horizontal="right"/>
    </xf>
    <xf numFmtId="2" fontId="1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2" fontId="4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0" fontId="2" fillId="0" borderId="10" xfId="0" applyFont="1" applyFill="1" applyBorder="1"/>
    <xf numFmtId="0" fontId="2" fillId="0" borderId="5" xfId="0" applyFont="1" applyFill="1" applyBorder="1"/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10" fontId="3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0" fontId="1" fillId="0" borderId="12" xfId="0" applyNumberFormat="1" applyFont="1" applyFill="1" applyBorder="1"/>
    <xf numFmtId="3" fontId="1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/>
    </xf>
    <xf numFmtId="1" fontId="2" fillId="0" borderId="1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10" fontId="1" fillId="0" borderId="1" xfId="0" applyNumberFormat="1" applyFont="1" applyFill="1" applyBorder="1"/>
    <xf numFmtId="3" fontId="1" fillId="0" borderId="1" xfId="0" applyNumberFormat="1" applyFont="1" applyFill="1" applyBorder="1"/>
    <xf numFmtId="10" fontId="1" fillId="0" borderId="1" xfId="0" applyNumberFormat="1" applyFont="1" applyFill="1" applyBorder="1"/>
    <xf numFmtId="164" fontId="1" fillId="0" borderId="0" xfId="0" applyNumberFormat="1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3" fontId="2" fillId="0" borderId="25" xfId="0" applyNumberFormat="1" applyFont="1" applyFill="1" applyBorder="1" applyAlignment="1">
      <alignment vertical="top" wrapText="1"/>
    </xf>
    <xf numFmtId="1" fontId="1" fillId="0" borderId="25" xfId="0" applyNumberFormat="1" applyFont="1" applyFill="1" applyBorder="1" applyAlignment="1">
      <alignment horizontal="right" vertical="center" wrapText="1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right"/>
    </xf>
    <xf numFmtId="0" fontId="3" fillId="0" borderId="19" xfId="0" applyFont="1" applyFill="1" applyBorder="1"/>
    <xf numFmtId="3" fontId="2" fillId="0" borderId="18" xfId="0" applyNumberFormat="1" applyFont="1" applyFill="1" applyBorder="1" applyAlignment="1">
      <alignment vertical="top" wrapText="1"/>
    </xf>
    <xf numFmtId="14" fontId="1" fillId="0" borderId="18" xfId="0" applyNumberFormat="1" applyFont="1" applyFill="1" applyBorder="1"/>
    <xf numFmtId="14" fontId="1" fillId="0" borderId="19" xfId="0" applyNumberFormat="1" applyFont="1" applyFill="1" applyBorder="1"/>
    <xf numFmtId="14" fontId="1" fillId="0" borderId="3" xfId="0" applyNumberFormat="1" applyFont="1" applyFill="1" applyBorder="1"/>
    <xf numFmtId="3" fontId="1" fillId="0" borderId="23" xfId="0" applyNumberFormat="1" applyFont="1" applyFill="1" applyBorder="1"/>
    <xf numFmtId="10" fontId="1" fillId="0" borderId="23" xfId="0" applyNumberFormat="1" applyFont="1" applyFill="1" applyBorder="1"/>
    <xf numFmtId="0" fontId="3" fillId="0" borderId="26" xfId="0" applyFont="1" applyFill="1" applyBorder="1"/>
    <xf numFmtId="3" fontId="1" fillId="0" borderId="2" xfId="0" applyNumberFormat="1" applyFont="1" applyFill="1" applyBorder="1"/>
    <xf numFmtId="3" fontId="1" fillId="0" borderId="3" xfId="0" applyNumberFormat="1" applyFont="1" applyFill="1" applyBorder="1"/>
    <xf numFmtId="0" fontId="2" fillId="0" borderId="26" xfId="0" applyFont="1" applyFill="1" applyBorder="1"/>
    <xf numFmtId="0" fontId="1" fillId="0" borderId="27" xfId="0" applyFont="1" applyFill="1" applyBorder="1"/>
    <xf numFmtId="3" fontId="3" fillId="0" borderId="11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0" fontId="1" fillId="0" borderId="4" xfId="0" applyNumberFormat="1" applyFont="1" applyFill="1" applyBorder="1"/>
    <xf numFmtId="10" fontId="1" fillId="0" borderId="6" xfId="0" applyNumberFormat="1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/>
    <xf numFmtId="3" fontId="1" fillId="0" borderId="29" xfId="0" applyNumberFormat="1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H41"/>
  <sheetViews>
    <sheetView tabSelected="1" workbookViewId="0">
      <pane xSplit="2" ySplit="5" topLeftCell="C6" activePane="bottomRight" state="frozen"/>
      <selection pane="topRight" activeCell="B1" sqref="B1"/>
      <selection pane="bottomLeft" activeCell="A7" sqref="A7"/>
      <selection pane="bottomRight" activeCell="AX15" sqref="AX15"/>
    </sheetView>
  </sheetViews>
  <sheetFormatPr defaultRowHeight="11.25" x14ac:dyDescent="0.2"/>
  <cols>
    <col min="1" max="1" width="5.42578125" style="19" customWidth="1"/>
    <col min="2" max="2" width="9.28515625" style="20" customWidth="1"/>
    <col min="3" max="3" width="10.140625" style="38" customWidth="1"/>
    <col min="4" max="4" width="10.85546875" style="38" customWidth="1"/>
    <col min="5" max="5" width="4.85546875" style="38" bestFit="1" customWidth="1"/>
    <col min="6" max="6" width="2.7109375" style="38" bestFit="1" customWidth="1"/>
    <col min="7" max="7" width="4.85546875" style="38" bestFit="1" customWidth="1"/>
    <col min="8" max="8" width="2.7109375" style="38" bestFit="1" customWidth="1"/>
    <col min="9" max="9" width="4.85546875" style="38" bestFit="1" customWidth="1"/>
    <col min="10" max="10" width="2.7109375" style="38" bestFit="1" customWidth="1"/>
    <col min="11" max="11" width="4.85546875" style="38" bestFit="1" customWidth="1"/>
    <col min="12" max="13" width="10.85546875" style="38" customWidth="1"/>
    <col min="14" max="14" width="11.85546875" style="20" customWidth="1"/>
    <col min="15" max="15" width="9.85546875" style="38" hidden="1" customWidth="1"/>
    <col min="16" max="16" width="10.5703125" style="38" hidden="1" customWidth="1"/>
    <col min="17" max="17" width="10.42578125" style="20" hidden="1" customWidth="1"/>
    <col min="18" max="18" width="10.28515625" style="20" hidden="1" customWidth="1"/>
    <col min="19" max="19" width="6.85546875" style="20" hidden="1" customWidth="1"/>
    <col min="20" max="20" width="9.140625" style="20" hidden="1" customWidth="1"/>
    <col min="21" max="21" width="11.5703125" style="20" hidden="1" customWidth="1"/>
    <col min="22" max="25" width="9.140625" style="20" hidden="1" customWidth="1"/>
    <col min="26" max="26" width="9.140625" style="39" hidden="1" customWidth="1"/>
    <col min="27" max="27" width="9.140625" style="20" hidden="1" customWidth="1"/>
    <col min="28" max="28" width="9.42578125" style="1" customWidth="1"/>
    <col min="29" max="30" width="10.28515625" style="38" customWidth="1"/>
    <col min="31" max="31" width="11" style="20" customWidth="1"/>
    <col min="32" max="33" width="9.28515625" style="18" hidden="1" customWidth="1"/>
    <col min="34" max="34" width="10.28515625" style="20" hidden="1" customWidth="1"/>
    <col min="35" max="40" width="9.28515625" style="20" hidden="1" customWidth="1"/>
    <col min="41" max="41" width="9.28515625" style="38" hidden="1" customWidth="1"/>
    <col min="42" max="44" width="9.28515625" style="20" hidden="1" customWidth="1"/>
    <col min="45" max="16384" width="9.140625" style="20"/>
  </cols>
  <sheetData>
    <row r="1" spans="1:44" ht="13.5" thickBot="1" x14ac:dyDescent="0.25">
      <c r="B1" s="88"/>
      <c r="C1" s="89" t="s">
        <v>21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 t="s">
        <v>19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2"/>
      <c r="AB1" s="91" t="s">
        <v>22</v>
      </c>
      <c r="AC1" s="90"/>
      <c r="AD1" s="90"/>
      <c r="AE1" s="92"/>
      <c r="AF1" s="89" t="s">
        <v>18</v>
      </c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2"/>
    </row>
    <row r="2" spans="1:44" s="12" customFormat="1" x14ac:dyDescent="0.2">
      <c r="A2" s="21"/>
      <c r="B2" s="87"/>
      <c r="C2" s="75" t="s">
        <v>2</v>
      </c>
      <c r="D2" s="75" t="s">
        <v>3</v>
      </c>
      <c r="E2" s="76"/>
      <c r="F2" s="76"/>
      <c r="G2" s="76"/>
      <c r="H2" s="76"/>
      <c r="I2" s="76"/>
      <c r="J2" s="76"/>
      <c r="K2" s="76"/>
      <c r="L2" s="76"/>
      <c r="M2" s="76"/>
      <c r="N2" s="13"/>
      <c r="O2" s="71" t="s">
        <v>2</v>
      </c>
      <c r="P2" s="45" t="s">
        <v>3</v>
      </c>
      <c r="Q2" s="46"/>
      <c r="R2" s="46"/>
      <c r="S2" s="46"/>
      <c r="T2" s="47"/>
      <c r="U2" s="30"/>
      <c r="V2" s="30"/>
      <c r="W2" s="30"/>
      <c r="X2" s="30"/>
      <c r="Y2" s="30"/>
      <c r="Z2" s="31"/>
      <c r="AA2" s="32"/>
      <c r="AB2" s="97" t="s">
        <v>2</v>
      </c>
      <c r="AC2" s="75" t="s">
        <v>3</v>
      </c>
      <c r="AD2" s="104"/>
      <c r="AE2" s="98"/>
      <c r="AF2" s="71" t="s">
        <v>2</v>
      </c>
      <c r="AG2" s="45" t="s">
        <v>3</v>
      </c>
      <c r="AH2" s="46"/>
      <c r="AI2" s="46"/>
      <c r="AJ2" s="46"/>
      <c r="AK2" s="47"/>
      <c r="AL2" s="30"/>
      <c r="AM2" s="30"/>
      <c r="AN2" s="30"/>
      <c r="AO2" s="16"/>
      <c r="AP2" s="31"/>
      <c r="AQ2" s="31"/>
      <c r="AR2" s="32"/>
    </row>
    <row r="3" spans="1:44" s="15" customFormat="1" ht="12.75" x14ac:dyDescent="0.2">
      <c r="A3" s="22"/>
      <c r="B3" s="84" t="s">
        <v>1</v>
      </c>
      <c r="C3" s="69">
        <f>SUM(D6:D36)</f>
        <v>128000</v>
      </c>
      <c r="D3" s="68">
        <f>C3*40</f>
        <v>5120000</v>
      </c>
      <c r="E3" s="48"/>
      <c r="F3" s="48"/>
      <c r="G3" s="48"/>
      <c r="H3" s="48"/>
      <c r="I3" s="48"/>
      <c r="J3" s="48"/>
      <c r="K3" s="48"/>
      <c r="L3" s="48"/>
      <c r="M3" s="48"/>
      <c r="N3" s="96" t="s">
        <v>14</v>
      </c>
      <c r="O3" s="72">
        <f>SUM(P6:P36)</f>
        <v>0</v>
      </c>
      <c r="P3" s="48">
        <f>O3*40</f>
        <v>0</v>
      </c>
      <c r="Q3" s="49" t="s">
        <v>14</v>
      </c>
      <c r="R3" s="25" t="e">
        <f>O3*Q4</f>
        <v>#DIV/0!</v>
      </c>
      <c r="S3" s="49"/>
      <c r="T3" s="26"/>
      <c r="U3" s="27"/>
      <c r="V3" s="27"/>
      <c r="W3" s="27"/>
      <c r="X3" s="27"/>
      <c r="Y3" s="27"/>
      <c r="Z3" s="28"/>
      <c r="AA3" s="29"/>
      <c r="AB3" s="99">
        <f>SUM(AC6:AC36)</f>
        <v>189000</v>
      </c>
      <c r="AC3" s="68">
        <f>AB3*40</f>
        <v>7560000</v>
      </c>
      <c r="AD3" s="105"/>
      <c r="AE3" s="95" t="s">
        <v>14</v>
      </c>
      <c r="AF3" s="72">
        <f>SUM(AG6:AG36)</f>
        <v>0</v>
      </c>
      <c r="AG3" s="48">
        <f>AF3*40</f>
        <v>0</v>
      </c>
      <c r="AH3" s="49" t="s">
        <v>14</v>
      </c>
      <c r="AI3" s="25" t="e">
        <f>AF3*AH4</f>
        <v>#DIV/0!</v>
      </c>
      <c r="AJ3" s="49"/>
      <c r="AK3" s="26"/>
      <c r="AL3" s="27"/>
      <c r="AM3" s="27"/>
      <c r="AN3" s="27"/>
      <c r="AO3" s="17"/>
      <c r="AP3" s="28"/>
      <c r="AQ3" s="28"/>
      <c r="AR3" s="29"/>
    </row>
    <row r="4" spans="1:44" s="15" customFormat="1" ht="12.75" x14ac:dyDescent="0.2">
      <c r="A4" s="22"/>
      <c r="B4" s="77" t="s">
        <v>12</v>
      </c>
      <c r="C4" s="69">
        <f>SUMIF(C6:C36,"&lt;&gt;0")</f>
        <v>122266.7</v>
      </c>
      <c r="D4" s="69">
        <f>SUMIF($C6:$C36,"&lt;&gt;0",D6:D36)</f>
        <v>128000</v>
      </c>
      <c r="E4" s="59"/>
      <c r="F4" s="59"/>
      <c r="G4" s="59"/>
      <c r="H4" s="59"/>
      <c r="I4" s="59"/>
      <c r="J4" s="59"/>
      <c r="K4" s="59"/>
      <c r="L4" s="59"/>
      <c r="M4" s="59"/>
      <c r="N4" s="50">
        <f>C4/D4</f>
        <v>0.95520859375</v>
      </c>
      <c r="O4" s="72">
        <f>SUMIF(O6:O36,"&lt;&gt;0")</f>
        <v>0</v>
      </c>
      <c r="P4" s="59">
        <f>SUMIF($O6:$O36,"&lt;&gt;0",P6:P36)</f>
        <v>0</v>
      </c>
      <c r="Q4" s="50" t="e">
        <f>O4/P4</f>
        <v>#DIV/0!</v>
      </c>
      <c r="R4" s="33"/>
      <c r="S4" s="33"/>
      <c r="T4" s="34"/>
      <c r="U4" s="35" t="e">
        <f>(O4/(O4-AA4)-1)*100</f>
        <v>#DIV/0!</v>
      </c>
      <c r="V4" s="25">
        <f>SUMIF($O6:$O36,"&lt;&gt;0",V6:V36)</f>
        <v>0</v>
      </c>
      <c r="W4" s="51" t="e">
        <f>O4/V4*40</f>
        <v>#DIV/0!</v>
      </c>
      <c r="X4" s="25" t="e">
        <f>SUMIF(#REF!,"&lt;&gt;0",X6:X36)</f>
        <v>#REF!</v>
      </c>
      <c r="Y4" s="35" t="e">
        <f>X4/V4</f>
        <v>#REF!</v>
      </c>
      <c r="Z4" s="35" t="e">
        <f>O4*40/X4</f>
        <v>#REF!</v>
      </c>
      <c r="AA4" s="37">
        <f>SUMIF($O6:$O36,"&lt;&gt;0",AA6:AA36)</f>
        <v>0</v>
      </c>
      <c r="AB4" s="99">
        <f>SUMIF(AB6:AB36,"&lt;&gt;0")</f>
        <v>87092</v>
      </c>
      <c r="AC4" s="69">
        <f>SUMIF($AB6:$AB36,"&lt;&gt;0",AC6:AC36)</f>
        <v>96003</v>
      </c>
      <c r="AD4" s="106"/>
      <c r="AE4" s="100">
        <f>AB4/AC4</f>
        <v>0.90717998395883459</v>
      </c>
      <c r="AF4" s="72">
        <f>SUMIF(AF6:AF36,"&lt;&gt;0")</f>
        <v>0</v>
      </c>
      <c r="AG4" s="59">
        <f>SUMIF($AF6:$AF36,"&lt;&gt;0",AG6:AG36)</f>
        <v>0</v>
      </c>
      <c r="AH4" s="50" t="e">
        <f>AF4/AG4</f>
        <v>#DIV/0!</v>
      </c>
      <c r="AI4" s="33"/>
      <c r="AJ4" s="33"/>
      <c r="AK4" s="34"/>
      <c r="AL4" s="35" t="e">
        <f>(AF4/(AF4-AR4)-1)*100</f>
        <v>#DIV/0!</v>
      </c>
      <c r="AM4" s="59">
        <f>SUMIF($AF6:$AF36,"&lt;&gt;0",AM6:AM36)</f>
        <v>0</v>
      </c>
      <c r="AN4" s="51" t="e">
        <f>AF4/AM4*40</f>
        <v>#DIV/0!</v>
      </c>
      <c r="AO4" s="59">
        <f>SUMIF($AF6:$AF36,"&lt;&gt;0",AO6:AO36)</f>
        <v>0</v>
      </c>
      <c r="AP4" s="36" t="e">
        <f>AO4/AM4</f>
        <v>#DIV/0!</v>
      </c>
      <c r="AQ4" s="36" t="e">
        <f>AF4*40/AO4</f>
        <v>#DIV/0!</v>
      </c>
      <c r="AR4" s="37">
        <f>SUMIF($AB6:$AB36,"&lt;&gt;0",AR6:AR36)</f>
        <v>0</v>
      </c>
    </row>
    <row r="5" spans="1:44" s="10" customFormat="1" ht="15" customHeight="1" x14ac:dyDescent="0.25">
      <c r="A5" s="3"/>
      <c r="B5" s="78"/>
      <c r="C5" s="70" t="s">
        <v>4</v>
      </c>
      <c r="D5" s="70" t="s">
        <v>5</v>
      </c>
      <c r="E5" s="5"/>
      <c r="F5" s="5"/>
      <c r="G5" s="5"/>
      <c r="H5" s="5"/>
      <c r="I5" s="5"/>
      <c r="J5" s="5"/>
      <c r="K5" s="5"/>
      <c r="L5" s="5"/>
      <c r="M5" s="70" t="s">
        <v>20</v>
      </c>
      <c r="N5" s="103" t="s">
        <v>0</v>
      </c>
      <c r="O5" s="73" t="s">
        <v>4</v>
      </c>
      <c r="P5" s="5" t="s">
        <v>5</v>
      </c>
      <c r="Q5" s="6" t="s">
        <v>0</v>
      </c>
      <c r="R5" s="5" t="s">
        <v>6</v>
      </c>
      <c r="S5" s="5" t="s">
        <v>7</v>
      </c>
      <c r="T5" s="5" t="s">
        <v>8</v>
      </c>
      <c r="U5" s="6" t="s">
        <v>9</v>
      </c>
      <c r="V5" s="6" t="s">
        <v>11</v>
      </c>
      <c r="W5" s="6" t="s">
        <v>10</v>
      </c>
      <c r="X5" s="7" t="s">
        <v>16</v>
      </c>
      <c r="Y5" s="7" t="s">
        <v>15</v>
      </c>
      <c r="Z5" s="8" t="s">
        <v>17</v>
      </c>
      <c r="AA5" s="9" t="s">
        <v>13</v>
      </c>
      <c r="AB5" s="101" t="s">
        <v>4</v>
      </c>
      <c r="AC5" s="70" t="s">
        <v>5</v>
      </c>
      <c r="AD5" s="107"/>
      <c r="AE5" s="102" t="s">
        <v>0</v>
      </c>
      <c r="AF5" s="73" t="s">
        <v>4</v>
      </c>
      <c r="AG5" s="5" t="s">
        <v>5</v>
      </c>
      <c r="AH5" s="6" t="s">
        <v>0</v>
      </c>
      <c r="AI5" s="5" t="s">
        <v>6</v>
      </c>
      <c r="AJ5" s="5" t="s">
        <v>7</v>
      </c>
      <c r="AK5" s="5" t="s">
        <v>8</v>
      </c>
      <c r="AL5" s="6" t="s">
        <v>9</v>
      </c>
      <c r="AM5" s="6" t="s">
        <v>11</v>
      </c>
      <c r="AN5" s="6" t="s">
        <v>10</v>
      </c>
      <c r="AO5" s="4" t="s">
        <v>16</v>
      </c>
      <c r="AP5" s="8" t="s">
        <v>15</v>
      </c>
      <c r="AQ5" s="8" t="s">
        <v>17</v>
      </c>
      <c r="AR5" s="9" t="s">
        <v>13</v>
      </c>
    </row>
    <row r="6" spans="1:44" x14ac:dyDescent="0.2">
      <c r="A6" s="67">
        <f t="shared" ref="A6:A36" si="0">WEEKDAY(B6,1)</f>
        <v>1</v>
      </c>
      <c r="B6" s="79">
        <v>41518</v>
      </c>
      <c r="C6" s="65">
        <v>3676</v>
      </c>
      <c r="D6" s="65">
        <v>4543</v>
      </c>
      <c r="E6" s="65"/>
      <c r="F6" s="65"/>
      <c r="G6" s="65"/>
      <c r="H6" s="65"/>
      <c r="I6" s="65"/>
      <c r="J6" s="65"/>
      <c r="K6" s="65"/>
      <c r="L6" s="65"/>
      <c r="M6" s="65">
        <f>IF(C6&gt;=D6,0,D6-C6)</f>
        <v>867</v>
      </c>
      <c r="N6" s="66">
        <f t="shared" ref="N6:N36" si="1">C6/D6</f>
        <v>0.80915694475016509</v>
      </c>
      <c r="O6" s="74">
        <v>0</v>
      </c>
      <c r="P6" s="57"/>
      <c r="Q6" s="64" t="e">
        <f t="shared" ref="Q6:Q20" si="2">O6/P6</f>
        <v>#DIV/0!</v>
      </c>
      <c r="R6" s="63">
        <f>P6</f>
        <v>0</v>
      </c>
      <c r="S6" s="63">
        <f>O6</f>
        <v>0</v>
      </c>
      <c r="T6" s="64" t="e">
        <f t="shared" ref="T6:T20" si="3">S6/R6</f>
        <v>#DIV/0!</v>
      </c>
      <c r="U6" s="61"/>
      <c r="V6" s="58">
        <v>0</v>
      </c>
      <c r="W6" s="62" t="e">
        <f t="shared" ref="W6:W20" si="4">O6/V6*40</f>
        <v>#DIV/0!</v>
      </c>
      <c r="X6" s="58">
        <v>0</v>
      </c>
      <c r="Y6" s="54" t="e">
        <f t="shared" ref="Y6:Y36" si="5">X6/V6</f>
        <v>#DIV/0!</v>
      </c>
      <c r="Z6" s="52" t="e">
        <f>O6*40/X6</f>
        <v>#DIV/0!</v>
      </c>
      <c r="AA6" s="53">
        <f>O6-O6/(1+U6/100)</f>
        <v>0</v>
      </c>
      <c r="AB6" s="85">
        <v>6409</v>
      </c>
      <c r="AC6" s="65">
        <v>8513</v>
      </c>
      <c r="AD6" s="108"/>
      <c r="AE6" s="93">
        <f t="shared" ref="AE6:AE20" si="6">AB6/AC6</f>
        <v>0.75284858451779635</v>
      </c>
      <c r="AF6" s="74">
        <v>0</v>
      </c>
      <c r="AG6" s="58">
        <v>0</v>
      </c>
      <c r="AH6" s="64" t="e">
        <f t="shared" ref="AH6:AH32" si="7">AF6/AG6</f>
        <v>#DIV/0!</v>
      </c>
      <c r="AI6" s="63">
        <f>AG6</f>
        <v>0</v>
      </c>
      <c r="AJ6" s="63">
        <f>AF6</f>
        <v>0</v>
      </c>
      <c r="AK6" s="64" t="e">
        <f t="shared" ref="AK6:AK32" si="8">AJ6/AI6</f>
        <v>#DIV/0!</v>
      </c>
      <c r="AL6" s="61"/>
      <c r="AM6" s="58">
        <v>0</v>
      </c>
      <c r="AN6" s="62" t="e">
        <f t="shared" ref="AN6:AN32" si="9">AF6/AM6*40</f>
        <v>#DIV/0!</v>
      </c>
      <c r="AO6" s="58">
        <v>0</v>
      </c>
      <c r="AP6" s="54" t="e">
        <f t="shared" ref="AP6:AP36" si="10">AO6/AM6</f>
        <v>#DIV/0!</v>
      </c>
      <c r="AQ6" s="52" t="e">
        <f>AF6*40/AO6</f>
        <v>#DIV/0!</v>
      </c>
      <c r="AR6" s="53">
        <f>AF6-AF6/(1+AL6/100)</f>
        <v>0</v>
      </c>
    </row>
    <row r="7" spans="1:44" x14ac:dyDescent="0.2">
      <c r="A7" s="67">
        <f t="shared" si="0"/>
        <v>2</v>
      </c>
      <c r="B7" s="79">
        <f>B6+1</f>
        <v>41519</v>
      </c>
      <c r="C7" s="65">
        <v>3454.7</v>
      </c>
      <c r="D7" s="65">
        <v>3822</v>
      </c>
      <c r="E7" s="65">
        <f>D7+F7+H7+J7</f>
        <v>3848.8407137707868</v>
      </c>
      <c r="F7" s="65">
        <f t="shared" ref="F7:F36" si="11">D7/SUM($D$7:$D$35)*$M$6</f>
        <v>26.840713770786589</v>
      </c>
      <c r="G7" s="65">
        <f>D7+F7</f>
        <v>3848.8407137707868</v>
      </c>
      <c r="H7" s="65"/>
      <c r="I7" s="65"/>
      <c r="J7" s="65"/>
      <c r="K7" s="65"/>
      <c r="L7" s="65"/>
      <c r="M7" s="65">
        <f>IF(C7&gt;=G7,0,G7-C7)</f>
        <v>394.14071377078699</v>
      </c>
      <c r="N7" s="66">
        <f t="shared" si="1"/>
        <v>0.903898482469911</v>
      </c>
      <c r="O7" s="74">
        <v>0</v>
      </c>
      <c r="P7" s="57"/>
      <c r="Q7" s="64" t="e">
        <f t="shared" si="2"/>
        <v>#DIV/0!</v>
      </c>
      <c r="R7" s="63">
        <f>P7+R6</f>
        <v>0</v>
      </c>
      <c r="S7" s="63">
        <f t="shared" ref="S7:S24" si="12">O7+S6</f>
        <v>0</v>
      </c>
      <c r="T7" s="64" t="e">
        <f t="shared" si="3"/>
        <v>#DIV/0!</v>
      </c>
      <c r="U7" s="61"/>
      <c r="V7" s="58">
        <v>0</v>
      </c>
      <c r="W7" s="62" t="e">
        <f t="shared" si="4"/>
        <v>#DIV/0!</v>
      </c>
      <c r="X7" s="58">
        <v>0</v>
      </c>
      <c r="Y7" s="54" t="e">
        <f t="shared" si="5"/>
        <v>#DIV/0!</v>
      </c>
      <c r="Z7" s="52" t="e">
        <f t="shared" ref="Z7:Z36" si="13">O7*40/X7</f>
        <v>#DIV/0!</v>
      </c>
      <c r="AA7" s="53">
        <f t="shared" ref="AA7:AA36" si="14">O7-O7/(1+U7/100)</f>
        <v>0</v>
      </c>
      <c r="AB7" s="85">
        <v>5167</v>
      </c>
      <c r="AC7" s="65">
        <v>6430</v>
      </c>
      <c r="AD7" s="108"/>
      <c r="AE7" s="93">
        <f t="shared" si="6"/>
        <v>0.80357698289269053</v>
      </c>
      <c r="AF7" s="74">
        <v>0</v>
      </c>
      <c r="AG7" s="58">
        <v>0</v>
      </c>
      <c r="AH7" s="64" t="e">
        <f t="shared" si="7"/>
        <v>#DIV/0!</v>
      </c>
      <c r="AI7" s="63">
        <f t="shared" ref="AI7:AI32" si="15">AG7+AI6</f>
        <v>0</v>
      </c>
      <c r="AJ7" s="63">
        <f t="shared" ref="AJ7:AJ32" si="16">AF7+AJ6</f>
        <v>0</v>
      </c>
      <c r="AK7" s="64" t="e">
        <f t="shared" si="8"/>
        <v>#DIV/0!</v>
      </c>
      <c r="AL7" s="61"/>
      <c r="AM7" s="58">
        <v>0</v>
      </c>
      <c r="AN7" s="60" t="e">
        <f t="shared" si="9"/>
        <v>#DIV/0!</v>
      </c>
      <c r="AO7" s="58">
        <v>0</v>
      </c>
      <c r="AP7" s="54" t="e">
        <f t="shared" si="10"/>
        <v>#DIV/0!</v>
      </c>
      <c r="AQ7" s="52" t="e">
        <f t="shared" ref="AQ7:AQ36" si="17">AF7*40/AO7</f>
        <v>#DIV/0!</v>
      </c>
      <c r="AR7" s="53">
        <f t="shared" ref="AR7:AR36" si="18">AF7-AF7/(1+AL7/100)</f>
        <v>0</v>
      </c>
    </row>
    <row r="8" spans="1:44" x14ac:dyDescent="0.2">
      <c r="A8" s="67">
        <f t="shared" si="0"/>
        <v>3</v>
      </c>
      <c r="B8" s="79">
        <f t="shared" ref="B8:B36" si="19">B7+1</f>
        <v>41520</v>
      </c>
      <c r="C8" s="65">
        <v>3000</v>
      </c>
      <c r="D8" s="65">
        <v>3449</v>
      </c>
      <c r="E8" s="65">
        <f>D8+F8+H8+J8</f>
        <v>3484.584074058595</v>
      </c>
      <c r="F8" s="65">
        <f t="shared" si="11"/>
        <v>24.221251123873088</v>
      </c>
      <c r="G8" s="65">
        <f t="shared" ref="G8:G36" si="20">D8+F8</f>
        <v>3473.2212511238731</v>
      </c>
      <c r="H8" s="65">
        <f>G8/SUM($G$8:$G$36)*$M$7</f>
        <v>11.362822934721818</v>
      </c>
      <c r="I8" s="65">
        <f>G8+H8</f>
        <v>3484.584074058595</v>
      </c>
      <c r="J8" s="65"/>
      <c r="K8" s="65"/>
      <c r="L8" s="65"/>
      <c r="M8" s="65">
        <f>IF(C8&gt;=I8,0,I8-C8)</f>
        <v>484.58407405859498</v>
      </c>
      <c r="N8" s="66">
        <f t="shared" si="1"/>
        <v>0.86981733835894459</v>
      </c>
      <c r="O8" s="74">
        <v>0</v>
      </c>
      <c r="P8" s="57"/>
      <c r="Q8" s="64" t="e">
        <f t="shared" si="2"/>
        <v>#DIV/0!</v>
      </c>
      <c r="R8" s="63">
        <f t="shared" ref="R8:R24" si="21">P8+R7</f>
        <v>0</v>
      </c>
      <c r="S8" s="63">
        <f t="shared" si="12"/>
        <v>0</v>
      </c>
      <c r="T8" s="64" t="e">
        <f t="shared" si="3"/>
        <v>#DIV/0!</v>
      </c>
      <c r="U8" s="61"/>
      <c r="V8" s="58">
        <v>0</v>
      </c>
      <c r="W8" s="62" t="e">
        <f t="shared" si="4"/>
        <v>#DIV/0!</v>
      </c>
      <c r="X8" s="58">
        <v>0</v>
      </c>
      <c r="Y8" s="54" t="e">
        <f t="shared" si="5"/>
        <v>#DIV/0!</v>
      </c>
      <c r="Z8" s="52" t="e">
        <f t="shared" si="13"/>
        <v>#DIV/0!</v>
      </c>
      <c r="AA8" s="53">
        <f t="shared" si="14"/>
        <v>0</v>
      </c>
      <c r="AB8" s="85">
        <v>5041</v>
      </c>
      <c r="AC8" s="65">
        <v>6058</v>
      </c>
      <c r="AD8" s="108"/>
      <c r="AE8" s="93">
        <f t="shared" si="6"/>
        <v>0.83212281280950806</v>
      </c>
      <c r="AF8" s="74">
        <v>0</v>
      </c>
      <c r="AG8" s="58">
        <v>0</v>
      </c>
      <c r="AH8" s="64" t="e">
        <f t="shared" si="7"/>
        <v>#DIV/0!</v>
      </c>
      <c r="AI8" s="63">
        <f t="shared" si="15"/>
        <v>0</v>
      </c>
      <c r="AJ8" s="63">
        <f t="shared" si="16"/>
        <v>0</v>
      </c>
      <c r="AK8" s="64" t="e">
        <f t="shared" si="8"/>
        <v>#DIV/0!</v>
      </c>
      <c r="AL8" s="61"/>
      <c r="AM8" s="58">
        <v>0</v>
      </c>
      <c r="AN8" s="60" t="e">
        <f t="shared" si="9"/>
        <v>#DIV/0!</v>
      </c>
      <c r="AO8" s="58">
        <v>0</v>
      </c>
      <c r="AP8" s="54" t="e">
        <f t="shared" si="10"/>
        <v>#DIV/0!</v>
      </c>
      <c r="AQ8" s="52" t="e">
        <f t="shared" si="17"/>
        <v>#DIV/0!</v>
      </c>
      <c r="AR8" s="53">
        <f t="shared" si="18"/>
        <v>0</v>
      </c>
    </row>
    <row r="9" spans="1:44" x14ac:dyDescent="0.2">
      <c r="A9" s="67">
        <f t="shared" si="0"/>
        <v>4</v>
      </c>
      <c r="B9" s="79">
        <f t="shared" si="19"/>
        <v>41521</v>
      </c>
      <c r="C9" s="65">
        <v>4060</v>
      </c>
      <c r="D9" s="65">
        <v>3565</v>
      </c>
      <c r="E9" s="65">
        <f t="shared" ref="E9:E36" si="22">D9+F9+H9+J9</f>
        <v>3616.6496350679081</v>
      </c>
      <c r="F9" s="65">
        <f t="shared" si="11"/>
        <v>25.035882938999002</v>
      </c>
      <c r="G9" s="65">
        <f t="shared" si="20"/>
        <v>3590.0358829389988</v>
      </c>
      <c r="H9" s="65">
        <f t="shared" ref="H9:H36" si="23">G9/SUM($G$8:$G$36)*$M$7</f>
        <v>11.744988043573001</v>
      </c>
      <c r="I9" s="65">
        <f t="shared" ref="I9:I36" si="24">G9+H9</f>
        <v>3601.7808709825717</v>
      </c>
      <c r="J9" s="65">
        <f>I9/SUM($I$9:$I$36)*$M$8</f>
        <v>14.868764085336363</v>
      </c>
      <c r="K9" s="65">
        <f>I9+J9</f>
        <v>3616.6496350679081</v>
      </c>
      <c r="L9" s="65"/>
      <c r="M9" s="65">
        <f>IF(C9&gt;=K9,0,K9-C9)</f>
        <v>0</v>
      </c>
      <c r="N9" s="66">
        <f t="shared" si="1"/>
        <v>1.1388499298737729</v>
      </c>
      <c r="O9" s="74">
        <v>0</v>
      </c>
      <c r="P9" s="57"/>
      <c r="Q9" s="64" t="e">
        <f t="shared" si="2"/>
        <v>#DIV/0!</v>
      </c>
      <c r="R9" s="63">
        <f t="shared" si="21"/>
        <v>0</v>
      </c>
      <c r="S9" s="63">
        <f t="shared" si="12"/>
        <v>0</v>
      </c>
      <c r="T9" s="64" t="e">
        <f t="shared" si="3"/>
        <v>#DIV/0!</v>
      </c>
      <c r="U9" s="61"/>
      <c r="V9" s="58">
        <v>0</v>
      </c>
      <c r="W9" s="62" t="e">
        <f t="shared" si="4"/>
        <v>#DIV/0!</v>
      </c>
      <c r="X9" s="58">
        <v>0</v>
      </c>
      <c r="Y9" s="54" t="e">
        <f t="shared" si="5"/>
        <v>#DIV/0!</v>
      </c>
      <c r="Z9" s="52" t="e">
        <f t="shared" si="13"/>
        <v>#DIV/0!</v>
      </c>
      <c r="AA9" s="53">
        <f t="shared" si="14"/>
        <v>0</v>
      </c>
      <c r="AB9" s="85">
        <v>3791</v>
      </c>
      <c r="AC9" s="65">
        <v>5266</v>
      </c>
      <c r="AD9" s="108"/>
      <c r="AE9" s="93">
        <f t="shared" si="6"/>
        <v>0.71990125332320543</v>
      </c>
      <c r="AF9" s="74">
        <v>0</v>
      </c>
      <c r="AG9" s="58">
        <v>0</v>
      </c>
      <c r="AH9" s="64" t="e">
        <f t="shared" si="7"/>
        <v>#DIV/0!</v>
      </c>
      <c r="AI9" s="63">
        <f t="shared" si="15"/>
        <v>0</v>
      </c>
      <c r="AJ9" s="63">
        <f t="shared" si="16"/>
        <v>0</v>
      </c>
      <c r="AK9" s="64" t="e">
        <f t="shared" si="8"/>
        <v>#DIV/0!</v>
      </c>
      <c r="AL9" s="61"/>
      <c r="AM9" s="58">
        <v>0</v>
      </c>
      <c r="AN9" s="60" t="e">
        <f t="shared" si="9"/>
        <v>#DIV/0!</v>
      </c>
      <c r="AO9" s="58">
        <v>0</v>
      </c>
      <c r="AP9" s="54" t="e">
        <f t="shared" si="10"/>
        <v>#DIV/0!</v>
      </c>
      <c r="AQ9" s="52" t="e">
        <f t="shared" si="17"/>
        <v>#DIV/0!</v>
      </c>
      <c r="AR9" s="53">
        <f t="shared" si="18"/>
        <v>0</v>
      </c>
    </row>
    <row r="10" spans="1:44" x14ac:dyDescent="0.2">
      <c r="A10" s="67">
        <f t="shared" si="0"/>
        <v>5</v>
      </c>
      <c r="B10" s="79">
        <f t="shared" si="19"/>
        <v>41522</v>
      </c>
      <c r="C10" s="65">
        <v>3811</v>
      </c>
      <c r="D10" s="65">
        <v>4284</v>
      </c>
      <c r="E10" s="65">
        <f t="shared" si="22"/>
        <v>4346.0664899385474</v>
      </c>
      <c r="F10" s="65">
        <f t="shared" si="11"/>
        <v>30.085195655167389</v>
      </c>
      <c r="G10" s="65">
        <f t="shared" si="20"/>
        <v>4314.0851956551678</v>
      </c>
      <c r="H10" s="65">
        <f t="shared" si="23"/>
        <v>14.113752813090251</v>
      </c>
      <c r="I10" s="65">
        <f t="shared" si="24"/>
        <v>4328.1989484682581</v>
      </c>
      <c r="J10" s="65">
        <f t="shared" ref="J10:J36" si="25">I10/SUM($I$9:$I$36)*$M$8</f>
        <v>17.867541470289201</v>
      </c>
      <c r="K10" s="65">
        <f t="shared" ref="K10:K36" si="26">I10+J10</f>
        <v>4346.0664899385474</v>
      </c>
      <c r="L10" s="65"/>
      <c r="M10" s="65">
        <f t="shared" ref="M10:M36" si="27">IF(C10&gt;=D10,0,D10-C10)</f>
        <v>473</v>
      </c>
      <c r="N10" s="66">
        <f t="shared" si="1"/>
        <v>0.88958916900093365</v>
      </c>
      <c r="O10" s="74">
        <v>0</v>
      </c>
      <c r="P10" s="57"/>
      <c r="Q10" s="64" t="e">
        <f t="shared" si="2"/>
        <v>#DIV/0!</v>
      </c>
      <c r="R10" s="63">
        <f t="shared" si="21"/>
        <v>0</v>
      </c>
      <c r="S10" s="63">
        <f t="shared" si="12"/>
        <v>0</v>
      </c>
      <c r="T10" s="64" t="e">
        <f t="shared" si="3"/>
        <v>#DIV/0!</v>
      </c>
      <c r="U10" s="61"/>
      <c r="V10" s="58">
        <v>0</v>
      </c>
      <c r="W10" s="62" t="e">
        <f t="shared" si="4"/>
        <v>#DIV/0!</v>
      </c>
      <c r="X10" s="58">
        <v>0</v>
      </c>
      <c r="Y10" s="54" t="e">
        <f t="shared" si="5"/>
        <v>#DIV/0!</v>
      </c>
      <c r="Z10" s="52" t="e">
        <f t="shared" si="13"/>
        <v>#DIV/0!</v>
      </c>
      <c r="AA10" s="53">
        <f t="shared" si="14"/>
        <v>0</v>
      </c>
      <c r="AB10" s="85">
        <v>5827</v>
      </c>
      <c r="AC10" s="65">
        <v>5248</v>
      </c>
      <c r="AD10" s="108"/>
      <c r="AE10" s="93">
        <f t="shared" si="6"/>
        <v>1.110327743902439</v>
      </c>
      <c r="AF10" s="74">
        <v>0</v>
      </c>
      <c r="AG10" s="58">
        <v>0</v>
      </c>
      <c r="AH10" s="64" t="e">
        <f t="shared" si="7"/>
        <v>#DIV/0!</v>
      </c>
      <c r="AI10" s="63">
        <f t="shared" si="15"/>
        <v>0</v>
      </c>
      <c r="AJ10" s="63">
        <f t="shared" si="16"/>
        <v>0</v>
      </c>
      <c r="AK10" s="64" t="e">
        <f t="shared" si="8"/>
        <v>#DIV/0!</v>
      </c>
      <c r="AL10" s="61"/>
      <c r="AM10" s="58">
        <v>0</v>
      </c>
      <c r="AN10" s="60" t="e">
        <f t="shared" si="9"/>
        <v>#DIV/0!</v>
      </c>
      <c r="AO10" s="58">
        <v>0</v>
      </c>
      <c r="AP10" s="54" t="e">
        <f t="shared" si="10"/>
        <v>#DIV/0!</v>
      </c>
      <c r="AQ10" s="52" t="e">
        <f t="shared" si="17"/>
        <v>#DIV/0!</v>
      </c>
      <c r="AR10" s="53">
        <f t="shared" si="18"/>
        <v>0</v>
      </c>
    </row>
    <row r="11" spans="1:44" x14ac:dyDescent="0.2">
      <c r="A11" s="67">
        <f t="shared" si="0"/>
        <v>6</v>
      </c>
      <c r="B11" s="79">
        <f t="shared" si="19"/>
        <v>41523</v>
      </c>
      <c r="C11" s="65">
        <v>4062</v>
      </c>
      <c r="D11" s="65">
        <v>4183</v>
      </c>
      <c r="E11" s="65">
        <f t="shared" si="22"/>
        <v>4243.6032043447567</v>
      </c>
      <c r="F11" s="65">
        <f t="shared" si="11"/>
        <v>29.375904160962925</v>
      </c>
      <c r="G11" s="65">
        <f t="shared" si="20"/>
        <v>4212.3759041609628</v>
      </c>
      <c r="H11" s="65">
        <f t="shared" si="23"/>
        <v>13.781005606245682</v>
      </c>
      <c r="I11" s="65">
        <f t="shared" si="24"/>
        <v>4226.1569097672082</v>
      </c>
      <c r="J11" s="65">
        <f t="shared" si="25"/>
        <v>17.446294577548951</v>
      </c>
      <c r="K11" s="65">
        <f t="shared" si="26"/>
        <v>4243.6032043447567</v>
      </c>
      <c r="L11" s="65"/>
      <c r="M11" s="65">
        <f t="shared" si="27"/>
        <v>121</v>
      </c>
      <c r="N11" s="66">
        <f t="shared" si="1"/>
        <v>0.97107339230217549</v>
      </c>
      <c r="O11" s="74">
        <v>0</v>
      </c>
      <c r="P11" s="57"/>
      <c r="Q11" s="64" t="e">
        <f t="shared" si="2"/>
        <v>#DIV/0!</v>
      </c>
      <c r="R11" s="63">
        <f t="shared" si="21"/>
        <v>0</v>
      </c>
      <c r="S11" s="63">
        <f t="shared" si="12"/>
        <v>0</v>
      </c>
      <c r="T11" s="64" t="e">
        <f t="shared" si="3"/>
        <v>#DIV/0!</v>
      </c>
      <c r="U11" s="61"/>
      <c r="V11" s="58">
        <v>0</v>
      </c>
      <c r="W11" s="62" t="e">
        <f t="shared" si="4"/>
        <v>#DIV/0!</v>
      </c>
      <c r="X11" s="58">
        <v>0</v>
      </c>
      <c r="Y11" s="54" t="e">
        <f t="shared" si="5"/>
        <v>#DIV/0!</v>
      </c>
      <c r="Z11" s="52" t="e">
        <f t="shared" si="13"/>
        <v>#DIV/0!</v>
      </c>
      <c r="AA11" s="53">
        <f t="shared" si="14"/>
        <v>0</v>
      </c>
      <c r="AB11" s="85">
        <v>5205</v>
      </c>
      <c r="AC11" s="65">
        <v>5137</v>
      </c>
      <c r="AD11" s="108"/>
      <c r="AE11" s="93">
        <f t="shared" si="6"/>
        <v>1.013237298033872</v>
      </c>
      <c r="AF11" s="74">
        <v>0</v>
      </c>
      <c r="AG11" s="58">
        <v>0</v>
      </c>
      <c r="AH11" s="64" t="e">
        <f t="shared" si="7"/>
        <v>#DIV/0!</v>
      </c>
      <c r="AI11" s="63">
        <f t="shared" si="15"/>
        <v>0</v>
      </c>
      <c r="AJ11" s="63">
        <f t="shared" si="16"/>
        <v>0</v>
      </c>
      <c r="AK11" s="64" t="e">
        <f t="shared" si="8"/>
        <v>#DIV/0!</v>
      </c>
      <c r="AL11" s="61"/>
      <c r="AM11" s="58">
        <v>0</v>
      </c>
      <c r="AN11" s="60" t="e">
        <f t="shared" si="9"/>
        <v>#DIV/0!</v>
      </c>
      <c r="AO11" s="58">
        <v>0</v>
      </c>
      <c r="AP11" s="54" t="e">
        <f t="shared" si="10"/>
        <v>#DIV/0!</v>
      </c>
      <c r="AQ11" s="52" t="e">
        <f t="shared" si="17"/>
        <v>#DIV/0!</v>
      </c>
      <c r="AR11" s="53">
        <f t="shared" si="18"/>
        <v>0</v>
      </c>
    </row>
    <row r="12" spans="1:44" x14ac:dyDescent="0.2">
      <c r="A12" s="67">
        <f t="shared" si="0"/>
        <v>7</v>
      </c>
      <c r="B12" s="79">
        <f t="shared" si="19"/>
        <v>41524</v>
      </c>
      <c r="C12" s="65">
        <v>4347</v>
      </c>
      <c r="D12" s="65">
        <v>4205</v>
      </c>
      <c r="E12" s="65">
        <f t="shared" si="22"/>
        <v>4265.9219398206324</v>
      </c>
      <c r="F12" s="65">
        <f t="shared" si="11"/>
        <v>29.530403298314393</v>
      </c>
      <c r="G12" s="65">
        <f t="shared" si="20"/>
        <v>4234.530403298314</v>
      </c>
      <c r="H12" s="65">
        <f t="shared" si="23"/>
        <v>13.853485195855388</v>
      </c>
      <c r="I12" s="65">
        <f t="shared" si="24"/>
        <v>4248.3838884941697</v>
      </c>
      <c r="J12" s="65">
        <f t="shared" si="25"/>
        <v>17.538051326462668</v>
      </c>
      <c r="K12" s="65">
        <f t="shared" si="26"/>
        <v>4265.9219398206324</v>
      </c>
      <c r="L12" s="65"/>
      <c r="M12" s="65">
        <f t="shared" si="27"/>
        <v>0</v>
      </c>
      <c r="N12" s="66">
        <f t="shared" si="1"/>
        <v>1.0337693222354341</v>
      </c>
      <c r="O12" s="74">
        <v>0</v>
      </c>
      <c r="P12" s="57"/>
      <c r="Q12" s="64" t="e">
        <f t="shared" si="2"/>
        <v>#DIV/0!</v>
      </c>
      <c r="R12" s="63">
        <f t="shared" si="21"/>
        <v>0</v>
      </c>
      <c r="S12" s="63">
        <f t="shared" si="12"/>
        <v>0</v>
      </c>
      <c r="T12" s="64" t="e">
        <f t="shared" si="3"/>
        <v>#DIV/0!</v>
      </c>
      <c r="U12" s="61"/>
      <c r="V12" s="58">
        <v>0</v>
      </c>
      <c r="W12" s="62" t="e">
        <f t="shared" si="4"/>
        <v>#DIV/0!</v>
      </c>
      <c r="X12" s="58">
        <v>0</v>
      </c>
      <c r="Y12" s="54" t="e">
        <f t="shared" si="5"/>
        <v>#DIV/0!</v>
      </c>
      <c r="Z12" s="52" t="e">
        <f t="shared" si="13"/>
        <v>#DIV/0!</v>
      </c>
      <c r="AA12" s="53">
        <f t="shared" si="14"/>
        <v>0</v>
      </c>
      <c r="AB12" s="85">
        <v>7213</v>
      </c>
      <c r="AC12" s="65">
        <v>7407</v>
      </c>
      <c r="AD12" s="108"/>
      <c r="AE12" s="93">
        <f t="shared" si="6"/>
        <v>0.97380855947077094</v>
      </c>
      <c r="AF12" s="74">
        <v>0</v>
      </c>
      <c r="AG12" s="58">
        <v>0</v>
      </c>
      <c r="AH12" s="64" t="e">
        <f t="shared" si="7"/>
        <v>#DIV/0!</v>
      </c>
      <c r="AI12" s="63">
        <f t="shared" si="15"/>
        <v>0</v>
      </c>
      <c r="AJ12" s="63">
        <f t="shared" si="16"/>
        <v>0</v>
      </c>
      <c r="AK12" s="64" t="e">
        <f t="shared" si="8"/>
        <v>#DIV/0!</v>
      </c>
      <c r="AL12" s="61"/>
      <c r="AM12" s="58">
        <v>0</v>
      </c>
      <c r="AN12" s="60" t="e">
        <f t="shared" si="9"/>
        <v>#DIV/0!</v>
      </c>
      <c r="AO12" s="58">
        <v>0</v>
      </c>
      <c r="AP12" s="54" t="e">
        <f t="shared" si="10"/>
        <v>#DIV/0!</v>
      </c>
      <c r="AQ12" s="52" t="e">
        <f t="shared" si="17"/>
        <v>#DIV/0!</v>
      </c>
      <c r="AR12" s="53">
        <f t="shared" si="18"/>
        <v>0</v>
      </c>
    </row>
    <row r="13" spans="1:44" x14ac:dyDescent="0.2">
      <c r="A13" s="67">
        <f t="shared" si="0"/>
        <v>1</v>
      </c>
      <c r="B13" s="79">
        <f t="shared" si="19"/>
        <v>41525</v>
      </c>
      <c r="C13" s="65">
        <v>3717</v>
      </c>
      <c r="D13" s="65">
        <v>3889</v>
      </c>
      <c r="E13" s="65">
        <f t="shared" si="22"/>
        <v>3945.3437393489749</v>
      </c>
      <c r="F13" s="65">
        <f t="shared" si="11"/>
        <v>27.311233870902416</v>
      </c>
      <c r="G13" s="65">
        <f t="shared" si="20"/>
        <v>3916.3112338709025</v>
      </c>
      <c r="H13" s="65">
        <f t="shared" si="23"/>
        <v>12.812414726915961</v>
      </c>
      <c r="I13" s="65">
        <f t="shared" si="24"/>
        <v>3929.1236485978184</v>
      </c>
      <c r="J13" s="65">
        <f t="shared" si="25"/>
        <v>16.220090751156555</v>
      </c>
      <c r="K13" s="65">
        <f t="shared" si="26"/>
        <v>3945.3437393489749</v>
      </c>
      <c r="L13" s="65"/>
      <c r="M13" s="65">
        <f t="shared" si="27"/>
        <v>172</v>
      </c>
      <c r="N13" s="66">
        <f t="shared" si="1"/>
        <v>0.95577269220879402</v>
      </c>
      <c r="O13" s="74">
        <v>0</v>
      </c>
      <c r="P13" s="57"/>
      <c r="Q13" s="64" t="e">
        <f t="shared" si="2"/>
        <v>#DIV/0!</v>
      </c>
      <c r="R13" s="63">
        <f t="shared" si="21"/>
        <v>0</v>
      </c>
      <c r="S13" s="63">
        <f t="shared" si="12"/>
        <v>0</v>
      </c>
      <c r="T13" s="64" t="e">
        <f t="shared" si="3"/>
        <v>#DIV/0!</v>
      </c>
      <c r="U13" s="61"/>
      <c r="V13" s="58">
        <v>0</v>
      </c>
      <c r="W13" s="62" t="e">
        <f t="shared" si="4"/>
        <v>#DIV/0!</v>
      </c>
      <c r="X13" s="58">
        <v>0</v>
      </c>
      <c r="Y13" s="54" t="e">
        <f t="shared" si="5"/>
        <v>#DIV/0!</v>
      </c>
      <c r="Z13" s="52" t="e">
        <f t="shared" si="13"/>
        <v>#DIV/0!</v>
      </c>
      <c r="AA13" s="53">
        <f t="shared" si="14"/>
        <v>0</v>
      </c>
      <c r="AB13" s="85">
        <v>7064</v>
      </c>
      <c r="AC13" s="65">
        <v>7006</v>
      </c>
      <c r="AD13" s="108"/>
      <c r="AE13" s="93">
        <f t="shared" si="6"/>
        <v>1.0082786183271482</v>
      </c>
      <c r="AF13" s="74">
        <v>0</v>
      </c>
      <c r="AG13" s="58">
        <v>0</v>
      </c>
      <c r="AH13" s="64" t="e">
        <f t="shared" si="7"/>
        <v>#DIV/0!</v>
      </c>
      <c r="AI13" s="63">
        <f t="shared" si="15"/>
        <v>0</v>
      </c>
      <c r="AJ13" s="63">
        <f t="shared" si="16"/>
        <v>0</v>
      </c>
      <c r="AK13" s="64" t="e">
        <f t="shared" si="8"/>
        <v>#DIV/0!</v>
      </c>
      <c r="AL13" s="61"/>
      <c r="AM13" s="58">
        <v>0</v>
      </c>
      <c r="AN13" s="60" t="e">
        <f t="shared" si="9"/>
        <v>#DIV/0!</v>
      </c>
      <c r="AO13" s="58">
        <v>0</v>
      </c>
      <c r="AP13" s="54" t="e">
        <f t="shared" si="10"/>
        <v>#DIV/0!</v>
      </c>
      <c r="AQ13" s="52" t="e">
        <f t="shared" si="17"/>
        <v>#DIV/0!</v>
      </c>
      <c r="AR13" s="53">
        <f t="shared" si="18"/>
        <v>0</v>
      </c>
    </row>
    <row r="14" spans="1:44" x14ac:dyDescent="0.2">
      <c r="A14" s="67">
        <f t="shared" si="0"/>
        <v>2</v>
      </c>
      <c r="B14" s="79">
        <f t="shared" si="19"/>
        <v>41526</v>
      </c>
      <c r="C14" s="65">
        <v>3740</v>
      </c>
      <c r="D14" s="65">
        <v>4134</v>
      </c>
      <c r="E14" s="65">
        <f t="shared" si="22"/>
        <v>4193.8932935121275</v>
      </c>
      <c r="F14" s="65">
        <f t="shared" si="11"/>
        <v>29.031792445952846</v>
      </c>
      <c r="G14" s="65">
        <f t="shared" si="20"/>
        <v>4163.0317924459532</v>
      </c>
      <c r="H14" s="65">
        <f t="shared" si="23"/>
        <v>13.619573793024063</v>
      </c>
      <c r="I14" s="65">
        <f t="shared" si="24"/>
        <v>4176.6513662389771</v>
      </c>
      <c r="J14" s="65">
        <f t="shared" si="25"/>
        <v>17.241927273150221</v>
      </c>
      <c r="K14" s="65">
        <f t="shared" si="26"/>
        <v>4193.8932935121275</v>
      </c>
      <c r="L14" s="65"/>
      <c r="M14" s="65">
        <f t="shared" si="27"/>
        <v>394</v>
      </c>
      <c r="N14" s="66">
        <f t="shared" si="1"/>
        <v>0.90469279148524429</v>
      </c>
      <c r="O14" s="74">
        <v>0</v>
      </c>
      <c r="P14" s="57"/>
      <c r="Q14" s="64" t="e">
        <f t="shared" si="2"/>
        <v>#DIV/0!</v>
      </c>
      <c r="R14" s="63">
        <f t="shared" si="21"/>
        <v>0</v>
      </c>
      <c r="S14" s="63">
        <f t="shared" si="12"/>
        <v>0</v>
      </c>
      <c r="T14" s="64" t="e">
        <f t="shared" si="3"/>
        <v>#DIV/0!</v>
      </c>
      <c r="U14" s="61"/>
      <c r="V14" s="58">
        <v>0</v>
      </c>
      <c r="W14" s="62" t="e">
        <f t="shared" si="4"/>
        <v>#DIV/0!</v>
      </c>
      <c r="X14" s="58">
        <v>0</v>
      </c>
      <c r="Y14" s="54" t="e">
        <f t="shared" si="5"/>
        <v>#DIV/0!</v>
      </c>
      <c r="Z14" s="52" t="e">
        <f t="shared" si="13"/>
        <v>#DIV/0!</v>
      </c>
      <c r="AA14" s="53">
        <f t="shared" si="14"/>
        <v>0</v>
      </c>
      <c r="AB14" s="85">
        <v>5248</v>
      </c>
      <c r="AC14" s="65">
        <v>4939</v>
      </c>
      <c r="AD14" s="108"/>
      <c r="AE14" s="93">
        <f t="shared" si="6"/>
        <v>1.0625632719173921</v>
      </c>
      <c r="AF14" s="74">
        <v>0</v>
      </c>
      <c r="AG14" s="58">
        <v>0</v>
      </c>
      <c r="AH14" s="64" t="e">
        <f t="shared" si="7"/>
        <v>#DIV/0!</v>
      </c>
      <c r="AI14" s="63">
        <f t="shared" si="15"/>
        <v>0</v>
      </c>
      <c r="AJ14" s="63">
        <f t="shared" si="16"/>
        <v>0</v>
      </c>
      <c r="AK14" s="64" t="e">
        <f t="shared" si="8"/>
        <v>#DIV/0!</v>
      </c>
      <c r="AL14" s="61"/>
      <c r="AM14" s="58">
        <v>0</v>
      </c>
      <c r="AN14" s="60" t="e">
        <f t="shared" si="9"/>
        <v>#DIV/0!</v>
      </c>
      <c r="AO14" s="58">
        <v>0</v>
      </c>
      <c r="AP14" s="54" t="e">
        <f t="shared" si="10"/>
        <v>#DIV/0!</v>
      </c>
      <c r="AQ14" s="52" t="e">
        <f t="shared" si="17"/>
        <v>#DIV/0!</v>
      </c>
      <c r="AR14" s="53">
        <f t="shared" si="18"/>
        <v>0</v>
      </c>
    </row>
    <row r="15" spans="1:44" x14ac:dyDescent="0.2">
      <c r="A15" s="67">
        <f t="shared" si="0"/>
        <v>3</v>
      </c>
      <c r="B15" s="79">
        <f t="shared" si="19"/>
        <v>41527</v>
      </c>
      <c r="C15" s="65">
        <v>3503</v>
      </c>
      <c r="D15" s="65">
        <v>4023</v>
      </c>
      <c r="E15" s="65">
        <f t="shared" si="22"/>
        <v>4081.2851281565768</v>
      </c>
      <c r="F15" s="65">
        <f t="shared" si="11"/>
        <v>28.252274071134082</v>
      </c>
      <c r="G15" s="65">
        <f t="shared" si="20"/>
        <v>4051.2522740711343</v>
      </c>
      <c r="H15" s="65">
        <f t="shared" si="23"/>
        <v>13.253881318175086</v>
      </c>
      <c r="I15" s="65">
        <f t="shared" si="24"/>
        <v>4064.5061553893092</v>
      </c>
      <c r="J15" s="65">
        <f t="shared" si="25"/>
        <v>16.77897276726738</v>
      </c>
      <c r="K15" s="65">
        <f t="shared" si="26"/>
        <v>4081.2851281565768</v>
      </c>
      <c r="L15" s="65"/>
      <c r="M15" s="65">
        <f t="shared" si="27"/>
        <v>520</v>
      </c>
      <c r="N15" s="66">
        <f t="shared" si="1"/>
        <v>0.87074322644792446</v>
      </c>
      <c r="O15" s="74">
        <v>0</v>
      </c>
      <c r="P15" s="57"/>
      <c r="Q15" s="64" t="e">
        <f t="shared" si="2"/>
        <v>#DIV/0!</v>
      </c>
      <c r="R15" s="63">
        <f t="shared" si="21"/>
        <v>0</v>
      </c>
      <c r="S15" s="63">
        <f t="shared" si="12"/>
        <v>0</v>
      </c>
      <c r="T15" s="64" t="e">
        <f t="shared" si="3"/>
        <v>#DIV/0!</v>
      </c>
      <c r="U15" s="61"/>
      <c r="V15" s="58">
        <v>0</v>
      </c>
      <c r="W15" s="62" t="e">
        <f t="shared" si="4"/>
        <v>#DIV/0!</v>
      </c>
      <c r="X15" s="58">
        <v>0</v>
      </c>
      <c r="Y15" s="54" t="e">
        <f t="shared" si="5"/>
        <v>#DIV/0!</v>
      </c>
      <c r="Z15" s="52" t="e">
        <f t="shared" si="13"/>
        <v>#DIV/0!</v>
      </c>
      <c r="AA15" s="53">
        <f t="shared" si="14"/>
        <v>0</v>
      </c>
      <c r="AB15" s="85">
        <v>4993</v>
      </c>
      <c r="AC15" s="65">
        <v>5046</v>
      </c>
      <c r="AD15" s="108"/>
      <c r="AE15" s="93">
        <f t="shared" si="6"/>
        <v>0.98949663099484741</v>
      </c>
      <c r="AF15" s="74">
        <v>0</v>
      </c>
      <c r="AG15" s="58">
        <v>0</v>
      </c>
      <c r="AH15" s="64" t="e">
        <f t="shared" si="7"/>
        <v>#DIV/0!</v>
      </c>
      <c r="AI15" s="63">
        <f t="shared" si="15"/>
        <v>0</v>
      </c>
      <c r="AJ15" s="63">
        <f t="shared" si="16"/>
        <v>0</v>
      </c>
      <c r="AK15" s="64" t="e">
        <f t="shared" si="8"/>
        <v>#DIV/0!</v>
      </c>
      <c r="AL15" s="61"/>
      <c r="AM15" s="58">
        <v>0</v>
      </c>
      <c r="AN15" s="60" t="e">
        <f t="shared" si="9"/>
        <v>#DIV/0!</v>
      </c>
      <c r="AO15" s="58">
        <v>0</v>
      </c>
      <c r="AP15" s="54" t="e">
        <f t="shared" si="10"/>
        <v>#DIV/0!</v>
      </c>
      <c r="AQ15" s="52" t="e">
        <f t="shared" si="17"/>
        <v>#DIV/0!</v>
      </c>
      <c r="AR15" s="53">
        <f t="shared" si="18"/>
        <v>0</v>
      </c>
    </row>
    <row r="16" spans="1:44" x14ac:dyDescent="0.2">
      <c r="A16" s="67">
        <f t="shared" si="0"/>
        <v>4</v>
      </c>
      <c r="B16" s="79">
        <f t="shared" si="19"/>
        <v>41528</v>
      </c>
      <c r="C16" s="65">
        <v>3861</v>
      </c>
      <c r="D16" s="65">
        <v>3689</v>
      </c>
      <c r="E16" s="65">
        <f t="shared" si="22"/>
        <v>3742.4461441137482</v>
      </c>
      <c r="F16" s="65">
        <f t="shared" si="11"/>
        <v>25.90669625861636</v>
      </c>
      <c r="G16" s="65">
        <f t="shared" si="20"/>
        <v>3714.9066962586162</v>
      </c>
      <c r="H16" s="65">
        <f t="shared" si="23"/>
        <v>12.153509366827713</v>
      </c>
      <c r="I16" s="65">
        <f t="shared" si="24"/>
        <v>3727.0602056254438</v>
      </c>
      <c r="J16" s="65">
        <f t="shared" si="25"/>
        <v>15.385938488304584</v>
      </c>
      <c r="K16" s="65">
        <f t="shared" si="26"/>
        <v>3742.4461441137482</v>
      </c>
      <c r="L16" s="65"/>
      <c r="M16" s="65">
        <f t="shared" si="27"/>
        <v>0</v>
      </c>
      <c r="N16" s="66">
        <f t="shared" si="1"/>
        <v>1.0466251016535646</v>
      </c>
      <c r="O16" s="74">
        <v>0</v>
      </c>
      <c r="P16" s="57"/>
      <c r="Q16" s="64" t="e">
        <f t="shared" si="2"/>
        <v>#DIV/0!</v>
      </c>
      <c r="R16" s="63">
        <f t="shared" si="21"/>
        <v>0</v>
      </c>
      <c r="S16" s="63">
        <f t="shared" si="12"/>
        <v>0</v>
      </c>
      <c r="T16" s="64" t="e">
        <f t="shared" si="3"/>
        <v>#DIV/0!</v>
      </c>
      <c r="U16" s="61"/>
      <c r="V16" s="58">
        <v>0</v>
      </c>
      <c r="W16" s="62" t="e">
        <f t="shared" si="4"/>
        <v>#DIV/0!</v>
      </c>
      <c r="X16" s="58">
        <v>0</v>
      </c>
      <c r="Y16" s="54" t="e">
        <f t="shared" si="5"/>
        <v>#DIV/0!</v>
      </c>
      <c r="Z16" s="52" t="e">
        <f t="shared" si="13"/>
        <v>#DIV/0!</v>
      </c>
      <c r="AA16" s="53">
        <f t="shared" si="14"/>
        <v>0</v>
      </c>
      <c r="AB16" s="85">
        <v>5268</v>
      </c>
      <c r="AC16" s="65">
        <v>5507</v>
      </c>
      <c r="AD16" s="108"/>
      <c r="AE16" s="93">
        <f t="shared" si="6"/>
        <v>0.95660069003086978</v>
      </c>
      <c r="AF16" s="74">
        <v>0</v>
      </c>
      <c r="AG16" s="58">
        <v>0</v>
      </c>
      <c r="AH16" s="64" t="e">
        <f t="shared" si="7"/>
        <v>#DIV/0!</v>
      </c>
      <c r="AI16" s="63">
        <f t="shared" si="15"/>
        <v>0</v>
      </c>
      <c r="AJ16" s="63">
        <f t="shared" si="16"/>
        <v>0</v>
      </c>
      <c r="AK16" s="64" t="e">
        <f t="shared" si="8"/>
        <v>#DIV/0!</v>
      </c>
      <c r="AL16" s="61"/>
      <c r="AM16" s="58">
        <v>0</v>
      </c>
      <c r="AN16" s="60" t="e">
        <f t="shared" si="9"/>
        <v>#DIV/0!</v>
      </c>
      <c r="AO16" s="58">
        <v>0</v>
      </c>
      <c r="AP16" s="52" t="e">
        <f t="shared" si="10"/>
        <v>#DIV/0!</v>
      </c>
      <c r="AQ16" s="52" t="e">
        <f t="shared" si="17"/>
        <v>#DIV/0!</v>
      </c>
      <c r="AR16" s="53">
        <f t="shared" si="18"/>
        <v>0</v>
      </c>
    </row>
    <row r="17" spans="1:44" x14ac:dyDescent="0.2">
      <c r="A17" s="67">
        <f t="shared" si="0"/>
        <v>5</v>
      </c>
      <c r="B17" s="79">
        <f t="shared" si="19"/>
        <v>41529</v>
      </c>
      <c r="C17" s="65">
        <v>4085</v>
      </c>
      <c r="D17" s="65">
        <v>4196</v>
      </c>
      <c r="E17" s="65">
        <f t="shared" si="22"/>
        <v>4256.7915480350475</v>
      </c>
      <c r="F17" s="65">
        <f t="shared" si="11"/>
        <v>29.467199105761519</v>
      </c>
      <c r="G17" s="65">
        <f t="shared" si="20"/>
        <v>4225.4671991057612</v>
      </c>
      <c r="H17" s="65">
        <f t="shared" si="23"/>
        <v>13.823834454651418</v>
      </c>
      <c r="I17" s="65">
        <f t="shared" si="24"/>
        <v>4239.2910335604129</v>
      </c>
      <c r="J17" s="65">
        <f t="shared" si="25"/>
        <v>17.500514474634333</v>
      </c>
      <c r="K17" s="65">
        <f t="shared" si="26"/>
        <v>4256.7915480350475</v>
      </c>
      <c r="L17" s="65"/>
      <c r="M17" s="65">
        <f t="shared" si="27"/>
        <v>111</v>
      </c>
      <c r="N17" s="66">
        <f t="shared" si="1"/>
        <v>0.9735462345090562</v>
      </c>
      <c r="O17" s="74">
        <v>0</v>
      </c>
      <c r="P17" s="57"/>
      <c r="Q17" s="64" t="e">
        <f t="shared" si="2"/>
        <v>#DIV/0!</v>
      </c>
      <c r="R17" s="63">
        <f t="shared" si="21"/>
        <v>0</v>
      </c>
      <c r="S17" s="63">
        <f t="shared" si="12"/>
        <v>0</v>
      </c>
      <c r="T17" s="64" t="e">
        <f t="shared" si="3"/>
        <v>#DIV/0!</v>
      </c>
      <c r="U17" s="61"/>
      <c r="V17" s="58">
        <v>0</v>
      </c>
      <c r="W17" s="62" t="e">
        <f t="shared" si="4"/>
        <v>#DIV/0!</v>
      </c>
      <c r="X17" s="58">
        <v>0</v>
      </c>
      <c r="Y17" s="54" t="e">
        <f t="shared" si="5"/>
        <v>#DIV/0!</v>
      </c>
      <c r="Z17" s="52" t="e">
        <f t="shared" si="13"/>
        <v>#DIV/0!</v>
      </c>
      <c r="AA17" s="53">
        <f t="shared" si="14"/>
        <v>0</v>
      </c>
      <c r="AB17" s="85">
        <v>5963</v>
      </c>
      <c r="AC17" s="65">
        <v>6773</v>
      </c>
      <c r="AD17" s="108"/>
      <c r="AE17" s="93">
        <f t="shared" si="6"/>
        <v>0.88040750036911264</v>
      </c>
      <c r="AF17" s="74">
        <v>0</v>
      </c>
      <c r="AG17" s="58">
        <v>0</v>
      </c>
      <c r="AH17" s="64" t="e">
        <f t="shared" si="7"/>
        <v>#DIV/0!</v>
      </c>
      <c r="AI17" s="63">
        <f t="shared" si="15"/>
        <v>0</v>
      </c>
      <c r="AJ17" s="63">
        <f t="shared" si="16"/>
        <v>0</v>
      </c>
      <c r="AK17" s="64" t="e">
        <f t="shared" si="8"/>
        <v>#DIV/0!</v>
      </c>
      <c r="AL17" s="61"/>
      <c r="AM17" s="58">
        <v>0</v>
      </c>
      <c r="AN17" s="60" t="e">
        <f t="shared" si="9"/>
        <v>#DIV/0!</v>
      </c>
      <c r="AO17" s="58">
        <v>0</v>
      </c>
      <c r="AP17" s="54" t="e">
        <f t="shared" si="10"/>
        <v>#DIV/0!</v>
      </c>
      <c r="AQ17" s="52" t="e">
        <f t="shared" si="17"/>
        <v>#DIV/0!</v>
      </c>
      <c r="AR17" s="53">
        <f t="shared" si="18"/>
        <v>0</v>
      </c>
    </row>
    <row r="18" spans="1:44" x14ac:dyDescent="0.2">
      <c r="A18" s="67">
        <f t="shared" si="0"/>
        <v>6</v>
      </c>
      <c r="B18" s="79">
        <f t="shared" si="19"/>
        <v>41530</v>
      </c>
      <c r="C18" s="65">
        <v>4487</v>
      </c>
      <c r="D18" s="65">
        <v>4416</v>
      </c>
      <c r="E18" s="65">
        <f t="shared" si="22"/>
        <v>4479.9789027937959</v>
      </c>
      <c r="F18" s="65">
        <f t="shared" si="11"/>
        <v>31.012190479276189</v>
      </c>
      <c r="G18" s="65">
        <f t="shared" si="20"/>
        <v>4447.0121904792759</v>
      </c>
      <c r="H18" s="65">
        <f t="shared" si="23"/>
        <v>14.548630350748489</v>
      </c>
      <c r="I18" s="65">
        <f t="shared" si="24"/>
        <v>4461.5608208300246</v>
      </c>
      <c r="J18" s="65">
        <f t="shared" si="25"/>
        <v>18.418081963771495</v>
      </c>
      <c r="K18" s="65">
        <f t="shared" si="26"/>
        <v>4479.9789027937959</v>
      </c>
      <c r="L18" s="65"/>
      <c r="M18" s="65">
        <f t="shared" si="27"/>
        <v>0</v>
      </c>
      <c r="N18" s="66">
        <f t="shared" si="1"/>
        <v>1.0160778985507246</v>
      </c>
      <c r="O18" s="74">
        <v>0</v>
      </c>
      <c r="P18" s="57"/>
      <c r="Q18" s="64" t="e">
        <f t="shared" si="2"/>
        <v>#DIV/0!</v>
      </c>
      <c r="R18" s="63">
        <f t="shared" si="21"/>
        <v>0</v>
      </c>
      <c r="S18" s="63">
        <f t="shared" si="12"/>
        <v>0</v>
      </c>
      <c r="T18" s="64" t="e">
        <f t="shared" si="3"/>
        <v>#DIV/0!</v>
      </c>
      <c r="U18" s="61"/>
      <c r="V18" s="58">
        <v>0</v>
      </c>
      <c r="W18" s="62" t="e">
        <f t="shared" si="4"/>
        <v>#DIV/0!</v>
      </c>
      <c r="X18" s="58">
        <v>0</v>
      </c>
      <c r="Y18" s="54" t="e">
        <f t="shared" si="5"/>
        <v>#DIV/0!</v>
      </c>
      <c r="Z18" s="52" t="e">
        <f t="shared" si="13"/>
        <v>#DIV/0!</v>
      </c>
      <c r="AA18" s="53">
        <f t="shared" si="14"/>
        <v>0</v>
      </c>
      <c r="AB18" s="85">
        <v>5933</v>
      </c>
      <c r="AC18" s="65">
        <v>7037</v>
      </c>
      <c r="AD18" s="108"/>
      <c r="AE18" s="93">
        <f t="shared" si="6"/>
        <v>0.84311496376296713</v>
      </c>
      <c r="AF18" s="74">
        <v>0</v>
      </c>
      <c r="AG18" s="58">
        <v>0</v>
      </c>
      <c r="AH18" s="64" t="e">
        <f t="shared" si="7"/>
        <v>#DIV/0!</v>
      </c>
      <c r="AI18" s="63">
        <f t="shared" si="15"/>
        <v>0</v>
      </c>
      <c r="AJ18" s="63">
        <f t="shared" si="16"/>
        <v>0</v>
      </c>
      <c r="AK18" s="64" t="e">
        <f t="shared" si="8"/>
        <v>#DIV/0!</v>
      </c>
      <c r="AL18" s="61"/>
      <c r="AM18" s="58">
        <v>0</v>
      </c>
      <c r="AN18" s="60" t="e">
        <f t="shared" si="9"/>
        <v>#DIV/0!</v>
      </c>
      <c r="AO18" s="58">
        <v>0</v>
      </c>
      <c r="AP18" s="52" t="e">
        <f t="shared" si="10"/>
        <v>#DIV/0!</v>
      </c>
      <c r="AQ18" s="52" t="e">
        <f t="shared" si="17"/>
        <v>#DIV/0!</v>
      </c>
      <c r="AR18" s="53">
        <f t="shared" si="18"/>
        <v>0</v>
      </c>
    </row>
    <row r="19" spans="1:44" x14ac:dyDescent="0.2">
      <c r="A19" s="67">
        <f t="shared" si="0"/>
        <v>7</v>
      </c>
      <c r="B19" s="79">
        <f t="shared" si="19"/>
        <v>41531</v>
      </c>
      <c r="C19" s="65">
        <v>4395</v>
      </c>
      <c r="D19" s="65">
        <v>4764</v>
      </c>
      <c r="E19" s="65">
        <f t="shared" si="22"/>
        <v>4833.0207185030895</v>
      </c>
      <c r="F19" s="65">
        <f t="shared" si="11"/>
        <v>33.456085924653927</v>
      </c>
      <c r="G19" s="65">
        <f t="shared" si="20"/>
        <v>4797.456085924654</v>
      </c>
      <c r="H19" s="65">
        <f t="shared" si="23"/>
        <v>15.695125677302041</v>
      </c>
      <c r="I19" s="65">
        <f t="shared" si="24"/>
        <v>4813.1512116019558</v>
      </c>
      <c r="J19" s="65">
        <f t="shared" si="25"/>
        <v>19.869506901133924</v>
      </c>
      <c r="K19" s="65">
        <f t="shared" si="26"/>
        <v>4833.0207185030895</v>
      </c>
      <c r="L19" s="65"/>
      <c r="M19" s="65">
        <f t="shared" si="27"/>
        <v>369</v>
      </c>
      <c r="N19" s="66">
        <f t="shared" si="1"/>
        <v>0.92254408060453397</v>
      </c>
      <c r="O19" s="74">
        <v>0</v>
      </c>
      <c r="P19" s="57"/>
      <c r="Q19" s="64" t="e">
        <f t="shared" si="2"/>
        <v>#DIV/0!</v>
      </c>
      <c r="R19" s="63">
        <f t="shared" si="21"/>
        <v>0</v>
      </c>
      <c r="S19" s="63">
        <f t="shared" si="12"/>
        <v>0</v>
      </c>
      <c r="T19" s="64" t="e">
        <f t="shared" si="3"/>
        <v>#DIV/0!</v>
      </c>
      <c r="U19" s="61"/>
      <c r="V19" s="58">
        <v>0</v>
      </c>
      <c r="W19" s="62" t="e">
        <f t="shared" si="4"/>
        <v>#DIV/0!</v>
      </c>
      <c r="X19" s="58">
        <v>0</v>
      </c>
      <c r="Y19" s="54" t="e">
        <f t="shared" si="5"/>
        <v>#DIV/0!</v>
      </c>
      <c r="Z19" s="52" t="e">
        <f t="shared" si="13"/>
        <v>#DIV/0!</v>
      </c>
      <c r="AA19" s="53">
        <f t="shared" si="14"/>
        <v>0</v>
      </c>
      <c r="AB19" s="85">
        <v>7551</v>
      </c>
      <c r="AC19" s="65">
        <v>8189</v>
      </c>
      <c r="AD19" s="108"/>
      <c r="AE19" s="93">
        <f t="shared" si="6"/>
        <v>0.92209060935401144</v>
      </c>
      <c r="AF19" s="74">
        <v>0</v>
      </c>
      <c r="AG19" s="58">
        <v>0</v>
      </c>
      <c r="AH19" s="64" t="e">
        <f t="shared" si="7"/>
        <v>#DIV/0!</v>
      </c>
      <c r="AI19" s="63">
        <f t="shared" si="15"/>
        <v>0</v>
      </c>
      <c r="AJ19" s="63">
        <f t="shared" si="16"/>
        <v>0</v>
      </c>
      <c r="AK19" s="64" t="e">
        <f t="shared" si="8"/>
        <v>#DIV/0!</v>
      </c>
      <c r="AL19" s="61"/>
      <c r="AM19" s="58">
        <v>0</v>
      </c>
      <c r="AN19" s="60" t="e">
        <f t="shared" si="9"/>
        <v>#DIV/0!</v>
      </c>
      <c r="AO19" s="58">
        <v>0</v>
      </c>
      <c r="AP19" s="52" t="e">
        <f t="shared" si="10"/>
        <v>#DIV/0!</v>
      </c>
      <c r="AQ19" s="52" t="e">
        <f t="shared" si="17"/>
        <v>#DIV/0!</v>
      </c>
      <c r="AR19" s="53">
        <f t="shared" si="18"/>
        <v>0</v>
      </c>
    </row>
    <row r="20" spans="1:44" x14ac:dyDescent="0.2">
      <c r="A20" s="67">
        <f t="shared" si="0"/>
        <v>1</v>
      </c>
      <c r="B20" s="79">
        <f t="shared" si="19"/>
        <v>41532</v>
      </c>
      <c r="C20" s="65">
        <v>3755</v>
      </c>
      <c r="D20" s="65">
        <v>4664</v>
      </c>
      <c r="E20" s="65">
        <f t="shared" si="22"/>
        <v>4731.5719208854771</v>
      </c>
      <c r="F20" s="65">
        <f t="shared" si="11"/>
        <v>32.753817118510902</v>
      </c>
      <c r="G20" s="65">
        <f t="shared" si="20"/>
        <v>4696.7538171185106</v>
      </c>
      <c r="H20" s="65">
        <f t="shared" si="23"/>
        <v>15.365672997257915</v>
      </c>
      <c r="I20" s="65">
        <f t="shared" si="24"/>
        <v>4712.1194901157687</v>
      </c>
      <c r="J20" s="65">
        <f t="shared" si="25"/>
        <v>19.452430769707941</v>
      </c>
      <c r="K20" s="65">
        <f t="shared" si="26"/>
        <v>4731.5719208854771</v>
      </c>
      <c r="L20" s="65"/>
      <c r="M20" s="65">
        <f t="shared" si="27"/>
        <v>909</v>
      </c>
      <c r="N20" s="66">
        <f t="shared" si="1"/>
        <v>0.80510291595197259</v>
      </c>
      <c r="O20" s="74">
        <v>0</v>
      </c>
      <c r="P20" s="57"/>
      <c r="Q20" s="64" t="e">
        <f t="shared" si="2"/>
        <v>#DIV/0!</v>
      </c>
      <c r="R20" s="63">
        <f t="shared" si="21"/>
        <v>0</v>
      </c>
      <c r="S20" s="63">
        <f t="shared" si="12"/>
        <v>0</v>
      </c>
      <c r="T20" s="64" t="e">
        <f t="shared" si="3"/>
        <v>#DIV/0!</v>
      </c>
      <c r="U20" s="61"/>
      <c r="V20" s="58">
        <v>0</v>
      </c>
      <c r="W20" s="62" t="e">
        <f t="shared" si="4"/>
        <v>#DIV/0!</v>
      </c>
      <c r="X20" s="58">
        <v>0</v>
      </c>
      <c r="Y20" s="54" t="e">
        <f t="shared" si="5"/>
        <v>#DIV/0!</v>
      </c>
      <c r="Z20" s="52" t="e">
        <f t="shared" si="13"/>
        <v>#DIV/0!</v>
      </c>
      <c r="AA20" s="53">
        <f t="shared" si="14"/>
        <v>0</v>
      </c>
      <c r="AB20" s="85">
        <v>6419</v>
      </c>
      <c r="AC20" s="65">
        <v>7447</v>
      </c>
      <c r="AD20" s="108"/>
      <c r="AE20" s="93">
        <f t="shared" si="6"/>
        <v>0.86195783536994763</v>
      </c>
      <c r="AF20" s="74">
        <v>0</v>
      </c>
      <c r="AG20" s="58">
        <v>0</v>
      </c>
      <c r="AH20" s="64" t="e">
        <f t="shared" si="7"/>
        <v>#DIV/0!</v>
      </c>
      <c r="AI20" s="63">
        <f t="shared" si="15"/>
        <v>0</v>
      </c>
      <c r="AJ20" s="63">
        <f t="shared" si="16"/>
        <v>0</v>
      </c>
      <c r="AK20" s="64" t="e">
        <f t="shared" si="8"/>
        <v>#DIV/0!</v>
      </c>
      <c r="AL20" s="61"/>
      <c r="AM20" s="58">
        <v>0</v>
      </c>
      <c r="AN20" s="60" t="e">
        <f t="shared" si="9"/>
        <v>#DIV/0!</v>
      </c>
      <c r="AO20" s="58">
        <v>0</v>
      </c>
      <c r="AP20" s="52" t="e">
        <f t="shared" si="10"/>
        <v>#DIV/0!</v>
      </c>
      <c r="AQ20" s="52" t="e">
        <f t="shared" si="17"/>
        <v>#DIV/0!</v>
      </c>
      <c r="AR20" s="53">
        <f t="shared" si="18"/>
        <v>0</v>
      </c>
    </row>
    <row r="21" spans="1:44" x14ac:dyDescent="0.2">
      <c r="A21" s="67">
        <f t="shared" si="0"/>
        <v>2</v>
      </c>
      <c r="B21" s="79">
        <f t="shared" si="19"/>
        <v>41533</v>
      </c>
      <c r="C21" s="65">
        <v>4459</v>
      </c>
      <c r="D21" s="65">
        <v>3389</v>
      </c>
      <c r="E21" s="65">
        <f t="shared" si="22"/>
        <v>3438.0997512609092</v>
      </c>
      <c r="F21" s="65">
        <f t="shared" si="11"/>
        <v>23.799889840187269</v>
      </c>
      <c r="G21" s="65">
        <f t="shared" si="20"/>
        <v>3412.7998898401875</v>
      </c>
      <c r="H21" s="65">
        <f t="shared" si="23"/>
        <v>11.165151326695344</v>
      </c>
      <c r="I21" s="65">
        <f t="shared" si="24"/>
        <v>3423.9650411668827</v>
      </c>
      <c r="J21" s="65">
        <f t="shared" si="25"/>
        <v>14.134710094026632</v>
      </c>
      <c r="K21" s="65">
        <f t="shared" si="26"/>
        <v>3438.0997512609092</v>
      </c>
      <c r="L21" s="65"/>
      <c r="M21" s="65">
        <f t="shared" si="27"/>
        <v>0</v>
      </c>
      <c r="N21" s="66">
        <f t="shared" si="1"/>
        <v>1.3157273532015343</v>
      </c>
      <c r="O21" s="74">
        <v>0</v>
      </c>
      <c r="P21" s="57"/>
      <c r="Q21" s="64" t="e">
        <f>O21/P21</f>
        <v>#DIV/0!</v>
      </c>
      <c r="R21" s="63">
        <f t="shared" si="21"/>
        <v>0</v>
      </c>
      <c r="S21" s="63">
        <f t="shared" si="12"/>
        <v>0</v>
      </c>
      <c r="T21" s="64" t="e">
        <f>S21/R21</f>
        <v>#DIV/0!</v>
      </c>
      <c r="U21" s="61"/>
      <c r="V21" s="58">
        <v>0</v>
      </c>
      <c r="W21" s="62" t="e">
        <f>O21/V21*40</f>
        <v>#DIV/0!</v>
      </c>
      <c r="X21" s="58">
        <v>0</v>
      </c>
      <c r="Y21" s="54" t="e">
        <f t="shared" si="5"/>
        <v>#DIV/0!</v>
      </c>
      <c r="Z21" s="52" t="e">
        <f t="shared" si="13"/>
        <v>#DIV/0!</v>
      </c>
      <c r="AA21" s="53">
        <f t="shared" si="14"/>
        <v>0</v>
      </c>
      <c r="AB21" s="85">
        <v>0</v>
      </c>
      <c r="AC21" s="65">
        <v>5308</v>
      </c>
      <c r="AD21" s="108"/>
      <c r="AE21" s="93">
        <f t="shared" ref="AE21:AE36" si="28">AB21/AC21</f>
        <v>0</v>
      </c>
      <c r="AF21" s="74">
        <v>0</v>
      </c>
      <c r="AG21" s="58">
        <v>0</v>
      </c>
      <c r="AH21" s="64" t="e">
        <f t="shared" si="7"/>
        <v>#DIV/0!</v>
      </c>
      <c r="AI21" s="63">
        <f t="shared" si="15"/>
        <v>0</v>
      </c>
      <c r="AJ21" s="63">
        <f t="shared" si="16"/>
        <v>0</v>
      </c>
      <c r="AK21" s="64" t="e">
        <f t="shared" si="8"/>
        <v>#DIV/0!</v>
      </c>
      <c r="AL21" s="61"/>
      <c r="AM21" s="58">
        <v>0</v>
      </c>
      <c r="AN21" s="60" t="e">
        <f t="shared" si="9"/>
        <v>#DIV/0!</v>
      </c>
      <c r="AO21" s="58">
        <v>0</v>
      </c>
      <c r="AP21" s="54" t="e">
        <f t="shared" si="10"/>
        <v>#DIV/0!</v>
      </c>
      <c r="AQ21" s="52" t="e">
        <f t="shared" si="17"/>
        <v>#DIV/0!</v>
      </c>
      <c r="AR21" s="53">
        <f t="shared" si="18"/>
        <v>0</v>
      </c>
    </row>
    <row r="22" spans="1:44" x14ac:dyDescent="0.2">
      <c r="A22" s="67">
        <f t="shared" si="0"/>
        <v>3</v>
      </c>
      <c r="B22" s="79">
        <f t="shared" si="19"/>
        <v>41534</v>
      </c>
      <c r="C22" s="65">
        <v>4197</v>
      </c>
      <c r="D22" s="65">
        <v>3773</v>
      </c>
      <c r="E22" s="65">
        <f t="shared" si="22"/>
        <v>3827.6631341125435</v>
      </c>
      <c r="F22" s="65">
        <f t="shared" si="11"/>
        <v>26.496602055776503</v>
      </c>
      <c r="G22" s="65">
        <f t="shared" si="20"/>
        <v>3799.4966020557763</v>
      </c>
      <c r="H22" s="65">
        <f t="shared" si="23"/>
        <v>12.430249618064776</v>
      </c>
      <c r="I22" s="65">
        <f t="shared" si="24"/>
        <v>3811.9268516738412</v>
      </c>
      <c r="J22" s="65">
        <f t="shared" si="25"/>
        <v>15.736282438702414</v>
      </c>
      <c r="K22" s="65">
        <f t="shared" si="26"/>
        <v>3827.6631341125435</v>
      </c>
      <c r="L22" s="65"/>
      <c r="M22" s="65">
        <f t="shared" si="27"/>
        <v>0</v>
      </c>
      <c r="N22" s="66">
        <f t="shared" si="1"/>
        <v>1.1123774184998674</v>
      </c>
      <c r="O22" s="74">
        <v>0</v>
      </c>
      <c r="P22" s="57"/>
      <c r="Q22" s="64" t="e">
        <f>O22/P22</f>
        <v>#DIV/0!</v>
      </c>
      <c r="R22" s="63">
        <f t="shared" si="21"/>
        <v>0</v>
      </c>
      <c r="S22" s="63">
        <f t="shared" si="12"/>
        <v>0</v>
      </c>
      <c r="T22" s="64" t="e">
        <f>S22/R22</f>
        <v>#DIV/0!</v>
      </c>
      <c r="U22" s="61"/>
      <c r="V22" s="58">
        <v>0</v>
      </c>
      <c r="W22" s="62" t="e">
        <f>O22/V22*40</f>
        <v>#DIV/0!</v>
      </c>
      <c r="X22" s="58">
        <v>0</v>
      </c>
      <c r="Y22" s="54" t="e">
        <f t="shared" si="5"/>
        <v>#DIV/0!</v>
      </c>
      <c r="Z22" s="52" t="e">
        <f t="shared" si="13"/>
        <v>#DIV/0!</v>
      </c>
      <c r="AA22" s="53">
        <f t="shared" si="14"/>
        <v>0</v>
      </c>
      <c r="AB22" s="85">
        <v>0</v>
      </c>
      <c r="AC22" s="65">
        <v>5728</v>
      </c>
      <c r="AD22" s="108"/>
      <c r="AE22" s="93">
        <f t="shared" si="28"/>
        <v>0</v>
      </c>
      <c r="AF22" s="74">
        <v>0</v>
      </c>
      <c r="AG22" s="58">
        <v>0</v>
      </c>
      <c r="AH22" s="64" t="e">
        <f t="shared" si="7"/>
        <v>#DIV/0!</v>
      </c>
      <c r="AI22" s="63">
        <f t="shared" si="15"/>
        <v>0</v>
      </c>
      <c r="AJ22" s="63">
        <f t="shared" si="16"/>
        <v>0</v>
      </c>
      <c r="AK22" s="64" t="e">
        <f t="shared" si="8"/>
        <v>#DIV/0!</v>
      </c>
      <c r="AL22" s="61"/>
      <c r="AM22" s="58">
        <v>0</v>
      </c>
      <c r="AN22" s="60" t="e">
        <f t="shared" si="9"/>
        <v>#DIV/0!</v>
      </c>
      <c r="AO22" s="58">
        <v>0</v>
      </c>
      <c r="AP22" s="54" t="e">
        <f t="shared" si="10"/>
        <v>#DIV/0!</v>
      </c>
      <c r="AQ22" s="52" t="e">
        <f t="shared" si="17"/>
        <v>#DIV/0!</v>
      </c>
      <c r="AR22" s="53">
        <f t="shared" si="18"/>
        <v>0</v>
      </c>
    </row>
    <row r="23" spans="1:44" x14ac:dyDescent="0.2">
      <c r="A23" s="67">
        <f t="shared" si="0"/>
        <v>4</v>
      </c>
      <c r="B23" s="79">
        <f t="shared" si="19"/>
        <v>41535</v>
      </c>
      <c r="C23" s="65">
        <v>3666</v>
      </c>
      <c r="D23" s="65">
        <v>4303</v>
      </c>
      <c r="E23" s="65">
        <f t="shared" si="22"/>
        <v>4365.3417614858927</v>
      </c>
      <c r="F23" s="65">
        <f t="shared" si="11"/>
        <v>30.218626728334559</v>
      </c>
      <c r="G23" s="65">
        <f t="shared" si="20"/>
        <v>4333.2186267283341</v>
      </c>
      <c r="H23" s="65">
        <f t="shared" si="23"/>
        <v>14.17634882229863</v>
      </c>
      <c r="I23" s="65">
        <f t="shared" si="24"/>
        <v>4347.3949755506328</v>
      </c>
      <c r="J23" s="65">
        <f t="shared" si="25"/>
        <v>17.946785935260134</v>
      </c>
      <c r="K23" s="65">
        <f t="shared" si="26"/>
        <v>4365.3417614858927</v>
      </c>
      <c r="L23" s="65"/>
      <c r="M23" s="65">
        <f t="shared" si="27"/>
        <v>637</v>
      </c>
      <c r="N23" s="66">
        <f t="shared" si="1"/>
        <v>0.85196374622356497</v>
      </c>
      <c r="O23" s="74">
        <v>0</v>
      </c>
      <c r="P23" s="57"/>
      <c r="Q23" s="64" t="e">
        <f>O23/P23</f>
        <v>#DIV/0!</v>
      </c>
      <c r="R23" s="63">
        <f t="shared" si="21"/>
        <v>0</v>
      </c>
      <c r="S23" s="63">
        <f t="shared" si="12"/>
        <v>0</v>
      </c>
      <c r="T23" s="64" t="e">
        <f>S23/R23</f>
        <v>#DIV/0!</v>
      </c>
      <c r="U23" s="61"/>
      <c r="V23" s="58">
        <v>0</v>
      </c>
      <c r="W23" s="62" t="e">
        <f>O23/V23*40</f>
        <v>#DIV/0!</v>
      </c>
      <c r="X23" s="58">
        <v>0</v>
      </c>
      <c r="Y23" s="54" t="e">
        <f t="shared" si="5"/>
        <v>#DIV/0!</v>
      </c>
      <c r="Z23" s="52" t="e">
        <f t="shared" si="13"/>
        <v>#DIV/0!</v>
      </c>
      <c r="AA23" s="53">
        <f t="shared" si="14"/>
        <v>0</v>
      </c>
      <c r="AB23" s="85">
        <v>0</v>
      </c>
      <c r="AC23" s="65">
        <v>7047</v>
      </c>
      <c r="AD23" s="108"/>
      <c r="AE23" s="93">
        <f t="shared" si="28"/>
        <v>0</v>
      </c>
      <c r="AF23" s="74">
        <v>0</v>
      </c>
      <c r="AG23" s="58">
        <v>0</v>
      </c>
      <c r="AH23" s="64" t="e">
        <f t="shared" si="7"/>
        <v>#DIV/0!</v>
      </c>
      <c r="AI23" s="63">
        <f t="shared" si="15"/>
        <v>0</v>
      </c>
      <c r="AJ23" s="63">
        <f t="shared" si="16"/>
        <v>0</v>
      </c>
      <c r="AK23" s="64" t="e">
        <f t="shared" si="8"/>
        <v>#DIV/0!</v>
      </c>
      <c r="AL23" s="61"/>
      <c r="AM23" s="58">
        <v>0</v>
      </c>
      <c r="AN23" s="60" t="e">
        <f t="shared" si="9"/>
        <v>#DIV/0!</v>
      </c>
      <c r="AO23" s="58">
        <v>0</v>
      </c>
      <c r="AP23" s="54" t="e">
        <f t="shared" si="10"/>
        <v>#DIV/0!</v>
      </c>
      <c r="AQ23" s="52" t="e">
        <f t="shared" si="17"/>
        <v>#DIV/0!</v>
      </c>
      <c r="AR23" s="53">
        <f t="shared" si="18"/>
        <v>0</v>
      </c>
    </row>
    <row r="24" spans="1:44" x14ac:dyDescent="0.2">
      <c r="A24" s="67">
        <f t="shared" si="0"/>
        <v>5</v>
      </c>
      <c r="B24" s="79">
        <f t="shared" si="19"/>
        <v>41536</v>
      </c>
      <c r="C24" s="65">
        <v>3830</v>
      </c>
      <c r="D24" s="65">
        <v>4446</v>
      </c>
      <c r="E24" s="65">
        <f t="shared" si="22"/>
        <v>4510.4135420790799</v>
      </c>
      <c r="F24" s="65">
        <f t="shared" si="11"/>
        <v>31.222871121119098</v>
      </c>
      <c r="G24" s="65">
        <f t="shared" si="20"/>
        <v>4477.2228711211192</v>
      </c>
      <c r="H24" s="65">
        <f t="shared" si="23"/>
        <v>14.64746615476173</v>
      </c>
      <c r="I24" s="65">
        <f t="shared" si="24"/>
        <v>4491.870337275881</v>
      </c>
      <c r="J24" s="65">
        <f t="shared" si="25"/>
        <v>18.543204803199295</v>
      </c>
      <c r="K24" s="65">
        <f t="shared" si="26"/>
        <v>4510.4135420790799</v>
      </c>
      <c r="L24" s="65"/>
      <c r="M24" s="65">
        <f t="shared" si="27"/>
        <v>616</v>
      </c>
      <c r="N24" s="66">
        <f t="shared" si="1"/>
        <v>0.86144849302744042</v>
      </c>
      <c r="O24" s="74">
        <v>0</v>
      </c>
      <c r="P24" s="57"/>
      <c r="Q24" s="64" t="e">
        <f>O24/P24</f>
        <v>#DIV/0!</v>
      </c>
      <c r="R24" s="63">
        <f t="shared" si="21"/>
        <v>0</v>
      </c>
      <c r="S24" s="63">
        <f t="shared" si="12"/>
        <v>0</v>
      </c>
      <c r="T24" s="64" t="e">
        <f>S24/R24</f>
        <v>#DIV/0!</v>
      </c>
      <c r="U24" s="61"/>
      <c r="V24" s="58">
        <v>0</v>
      </c>
      <c r="W24" s="62" t="e">
        <f>O24/V24*40</f>
        <v>#DIV/0!</v>
      </c>
      <c r="X24" s="58">
        <v>0</v>
      </c>
      <c r="Y24" s="54" t="e">
        <f t="shared" si="5"/>
        <v>#DIV/0!</v>
      </c>
      <c r="Z24" s="52" t="e">
        <f t="shared" si="13"/>
        <v>#DIV/0!</v>
      </c>
      <c r="AA24" s="53">
        <f t="shared" si="14"/>
        <v>0</v>
      </c>
      <c r="AB24" s="85">
        <v>0</v>
      </c>
      <c r="AC24" s="65">
        <v>5957</v>
      </c>
      <c r="AD24" s="108"/>
      <c r="AE24" s="93">
        <f t="shared" si="28"/>
        <v>0</v>
      </c>
      <c r="AF24" s="74">
        <v>0</v>
      </c>
      <c r="AG24" s="58">
        <v>0</v>
      </c>
      <c r="AH24" s="64" t="e">
        <f t="shared" si="7"/>
        <v>#DIV/0!</v>
      </c>
      <c r="AI24" s="63">
        <f t="shared" si="15"/>
        <v>0</v>
      </c>
      <c r="AJ24" s="63">
        <f t="shared" si="16"/>
        <v>0</v>
      </c>
      <c r="AK24" s="64" t="e">
        <f t="shared" si="8"/>
        <v>#DIV/0!</v>
      </c>
      <c r="AL24" s="61"/>
      <c r="AM24" s="58">
        <v>0</v>
      </c>
      <c r="AN24" s="60" t="e">
        <f t="shared" si="9"/>
        <v>#DIV/0!</v>
      </c>
      <c r="AO24" s="58">
        <v>0</v>
      </c>
      <c r="AP24" s="54" t="e">
        <f t="shared" si="10"/>
        <v>#DIV/0!</v>
      </c>
      <c r="AQ24" s="52" t="e">
        <f t="shared" si="17"/>
        <v>#DIV/0!</v>
      </c>
      <c r="AR24" s="53">
        <f t="shared" si="18"/>
        <v>0</v>
      </c>
    </row>
    <row r="25" spans="1:44" x14ac:dyDescent="0.2">
      <c r="A25" s="67">
        <f t="shared" si="0"/>
        <v>6</v>
      </c>
      <c r="B25" s="79">
        <f t="shared" si="19"/>
        <v>41537</v>
      </c>
      <c r="C25" s="65">
        <v>3685</v>
      </c>
      <c r="D25" s="65">
        <v>4507</v>
      </c>
      <c r="E25" s="65">
        <f t="shared" si="22"/>
        <v>4572.2973086258244</v>
      </c>
      <c r="F25" s="65">
        <f t="shared" si="11"/>
        <v>31.651255092866339</v>
      </c>
      <c r="G25" s="65">
        <f t="shared" si="20"/>
        <v>4538.6512550928664</v>
      </c>
      <c r="H25" s="65">
        <f t="shared" si="23"/>
        <v>14.848432289588644</v>
      </c>
      <c r="I25" s="65">
        <f t="shared" si="24"/>
        <v>4553.4996873824548</v>
      </c>
      <c r="J25" s="65">
        <f t="shared" si="25"/>
        <v>18.797621243369143</v>
      </c>
      <c r="K25" s="65">
        <f t="shared" si="26"/>
        <v>4572.2973086258244</v>
      </c>
      <c r="L25" s="65"/>
      <c r="M25" s="65">
        <f t="shared" si="27"/>
        <v>822</v>
      </c>
      <c r="N25" s="66">
        <f t="shared" si="1"/>
        <v>0.81761704015975145</v>
      </c>
      <c r="O25" s="74">
        <v>0</v>
      </c>
      <c r="P25" s="57"/>
      <c r="Q25" s="64" t="e">
        <f t="shared" ref="Q25:Q31" si="29">O25/P25</f>
        <v>#DIV/0!</v>
      </c>
      <c r="R25" s="63">
        <f t="shared" ref="R25:R34" si="30">P25+R24</f>
        <v>0</v>
      </c>
      <c r="S25" s="63">
        <f t="shared" ref="S25:S36" si="31">O25+S24</f>
        <v>0</v>
      </c>
      <c r="T25" s="64" t="e">
        <f t="shared" ref="T25:T31" si="32">S25/R25</f>
        <v>#DIV/0!</v>
      </c>
      <c r="U25" s="61"/>
      <c r="V25" s="58">
        <v>0</v>
      </c>
      <c r="W25" s="62" t="e">
        <f t="shared" ref="W25:W30" si="33">O25/V25*40</f>
        <v>#DIV/0!</v>
      </c>
      <c r="X25" s="58">
        <v>0</v>
      </c>
      <c r="Y25" s="54" t="e">
        <f t="shared" si="5"/>
        <v>#DIV/0!</v>
      </c>
      <c r="Z25" s="52" t="e">
        <f t="shared" si="13"/>
        <v>#DIV/0!</v>
      </c>
      <c r="AA25" s="53">
        <f t="shared" si="14"/>
        <v>0</v>
      </c>
      <c r="AB25" s="85">
        <v>0</v>
      </c>
      <c r="AC25" s="65">
        <v>5700</v>
      </c>
      <c r="AD25" s="108"/>
      <c r="AE25" s="93">
        <f t="shared" si="28"/>
        <v>0</v>
      </c>
      <c r="AF25" s="74">
        <v>0</v>
      </c>
      <c r="AG25" s="58">
        <v>0</v>
      </c>
      <c r="AH25" s="64" t="e">
        <f t="shared" si="7"/>
        <v>#DIV/0!</v>
      </c>
      <c r="AI25" s="63">
        <f t="shared" si="15"/>
        <v>0</v>
      </c>
      <c r="AJ25" s="63">
        <f t="shared" si="16"/>
        <v>0</v>
      </c>
      <c r="AK25" s="64" t="e">
        <f t="shared" si="8"/>
        <v>#DIV/0!</v>
      </c>
      <c r="AL25" s="61"/>
      <c r="AM25" s="58">
        <v>0</v>
      </c>
      <c r="AN25" s="60" t="e">
        <f t="shared" si="9"/>
        <v>#DIV/0!</v>
      </c>
      <c r="AO25" s="58">
        <v>0</v>
      </c>
      <c r="AP25" s="54" t="e">
        <f t="shared" si="10"/>
        <v>#DIV/0!</v>
      </c>
      <c r="AQ25" s="52" t="e">
        <f t="shared" si="17"/>
        <v>#DIV/0!</v>
      </c>
      <c r="AR25" s="53">
        <f t="shared" si="18"/>
        <v>0</v>
      </c>
    </row>
    <row r="26" spans="1:44" x14ac:dyDescent="0.2">
      <c r="A26" s="67">
        <f t="shared" si="0"/>
        <v>7</v>
      </c>
      <c r="B26" s="79">
        <f t="shared" si="19"/>
        <v>41538</v>
      </c>
      <c r="C26" s="65">
        <v>4217</v>
      </c>
      <c r="D26" s="65">
        <v>5678</v>
      </c>
      <c r="E26" s="65">
        <f t="shared" si="22"/>
        <v>5760.2627287280739</v>
      </c>
      <c r="F26" s="65">
        <f t="shared" si="11"/>
        <v>39.87482281280122</v>
      </c>
      <c r="G26" s="65">
        <f t="shared" si="20"/>
        <v>5717.8748228128015</v>
      </c>
      <c r="H26" s="65">
        <f t="shared" si="23"/>
        <v>18.706323172905332</v>
      </c>
      <c r="I26" s="65">
        <f t="shared" si="24"/>
        <v>5736.5811459857068</v>
      </c>
      <c r="J26" s="65">
        <f t="shared" si="25"/>
        <v>23.681582742367429</v>
      </c>
      <c r="K26" s="65">
        <f t="shared" si="26"/>
        <v>5760.2627287280739</v>
      </c>
      <c r="L26" s="65"/>
      <c r="M26" s="65">
        <f t="shared" si="27"/>
        <v>1461</v>
      </c>
      <c r="N26" s="66">
        <f t="shared" si="1"/>
        <v>0.74269108841141251</v>
      </c>
      <c r="O26" s="74">
        <v>0</v>
      </c>
      <c r="P26" s="57"/>
      <c r="Q26" s="64" t="e">
        <f t="shared" si="29"/>
        <v>#DIV/0!</v>
      </c>
      <c r="R26" s="63">
        <f t="shared" si="30"/>
        <v>0</v>
      </c>
      <c r="S26" s="63">
        <f t="shared" si="31"/>
        <v>0</v>
      </c>
      <c r="T26" s="64" t="e">
        <f t="shared" si="32"/>
        <v>#DIV/0!</v>
      </c>
      <c r="U26" s="61"/>
      <c r="V26" s="58">
        <v>0</v>
      </c>
      <c r="W26" s="62" t="e">
        <f t="shared" si="33"/>
        <v>#DIV/0!</v>
      </c>
      <c r="X26" s="58">
        <v>0</v>
      </c>
      <c r="Y26" s="54" t="e">
        <f t="shared" si="5"/>
        <v>#DIV/0!</v>
      </c>
      <c r="Z26" s="52" t="e">
        <f t="shared" si="13"/>
        <v>#DIV/0!</v>
      </c>
      <c r="AA26" s="53">
        <f t="shared" si="14"/>
        <v>0</v>
      </c>
      <c r="AB26" s="85">
        <v>0</v>
      </c>
      <c r="AC26" s="65">
        <v>7958</v>
      </c>
      <c r="AD26" s="108"/>
      <c r="AE26" s="93">
        <f t="shared" si="28"/>
        <v>0</v>
      </c>
      <c r="AF26" s="74">
        <v>0</v>
      </c>
      <c r="AG26" s="58">
        <v>0</v>
      </c>
      <c r="AH26" s="64" t="e">
        <f t="shared" si="7"/>
        <v>#DIV/0!</v>
      </c>
      <c r="AI26" s="63">
        <f t="shared" si="15"/>
        <v>0</v>
      </c>
      <c r="AJ26" s="63">
        <f t="shared" si="16"/>
        <v>0</v>
      </c>
      <c r="AK26" s="64" t="e">
        <f t="shared" si="8"/>
        <v>#DIV/0!</v>
      </c>
      <c r="AL26" s="61"/>
      <c r="AM26" s="58">
        <v>0</v>
      </c>
      <c r="AN26" s="60" t="e">
        <f t="shared" si="9"/>
        <v>#DIV/0!</v>
      </c>
      <c r="AO26" s="58">
        <v>0</v>
      </c>
      <c r="AP26" s="54" t="e">
        <f t="shared" si="10"/>
        <v>#DIV/0!</v>
      </c>
      <c r="AQ26" s="52" t="e">
        <f t="shared" si="17"/>
        <v>#DIV/0!</v>
      </c>
      <c r="AR26" s="53">
        <f t="shared" si="18"/>
        <v>0</v>
      </c>
    </row>
    <row r="27" spans="1:44" x14ac:dyDescent="0.2">
      <c r="A27" s="67">
        <f t="shared" si="0"/>
        <v>1</v>
      </c>
      <c r="B27" s="79">
        <f t="shared" si="19"/>
        <v>41539</v>
      </c>
      <c r="C27" s="65">
        <v>4259</v>
      </c>
      <c r="D27" s="65">
        <v>4518</v>
      </c>
      <c r="E27" s="65">
        <f t="shared" si="22"/>
        <v>4583.4566763637613</v>
      </c>
      <c r="F27" s="65">
        <f t="shared" si="11"/>
        <v>31.728504661542079</v>
      </c>
      <c r="G27" s="65">
        <f t="shared" si="20"/>
        <v>4549.7285046615425</v>
      </c>
      <c r="H27" s="65">
        <f t="shared" si="23"/>
        <v>14.884672084393499</v>
      </c>
      <c r="I27" s="65">
        <f t="shared" si="24"/>
        <v>4564.6131767459356</v>
      </c>
      <c r="J27" s="65">
        <f t="shared" si="25"/>
        <v>18.843499617826001</v>
      </c>
      <c r="K27" s="65">
        <f t="shared" si="26"/>
        <v>4583.4566763637613</v>
      </c>
      <c r="L27" s="65"/>
      <c r="M27" s="65">
        <f t="shared" si="27"/>
        <v>259</v>
      </c>
      <c r="N27" s="66">
        <f t="shared" si="1"/>
        <v>0.94267374944665783</v>
      </c>
      <c r="O27" s="74">
        <v>0</v>
      </c>
      <c r="P27" s="57"/>
      <c r="Q27" s="64" t="e">
        <f t="shared" si="29"/>
        <v>#DIV/0!</v>
      </c>
      <c r="R27" s="63">
        <f t="shared" si="30"/>
        <v>0</v>
      </c>
      <c r="S27" s="63">
        <f t="shared" si="31"/>
        <v>0</v>
      </c>
      <c r="T27" s="64" t="e">
        <f t="shared" si="32"/>
        <v>#DIV/0!</v>
      </c>
      <c r="U27" s="61"/>
      <c r="V27" s="58">
        <v>0</v>
      </c>
      <c r="W27" s="62" t="e">
        <f t="shared" si="33"/>
        <v>#DIV/0!</v>
      </c>
      <c r="X27" s="58">
        <v>0</v>
      </c>
      <c r="Y27" s="54" t="e">
        <f t="shared" si="5"/>
        <v>#DIV/0!</v>
      </c>
      <c r="Z27" s="52" t="e">
        <f t="shared" si="13"/>
        <v>#DIV/0!</v>
      </c>
      <c r="AA27" s="53">
        <f t="shared" si="14"/>
        <v>0</v>
      </c>
      <c r="AB27" s="85">
        <v>0</v>
      </c>
      <c r="AC27" s="65">
        <v>6536</v>
      </c>
      <c r="AD27" s="108"/>
      <c r="AE27" s="93">
        <f t="shared" si="28"/>
        <v>0</v>
      </c>
      <c r="AF27" s="74">
        <v>0</v>
      </c>
      <c r="AG27" s="58">
        <v>0</v>
      </c>
      <c r="AH27" s="64" t="e">
        <f t="shared" si="7"/>
        <v>#DIV/0!</v>
      </c>
      <c r="AI27" s="63">
        <f t="shared" si="15"/>
        <v>0</v>
      </c>
      <c r="AJ27" s="63">
        <f t="shared" si="16"/>
        <v>0</v>
      </c>
      <c r="AK27" s="64" t="e">
        <f t="shared" si="8"/>
        <v>#DIV/0!</v>
      </c>
      <c r="AL27" s="61"/>
      <c r="AM27" s="58">
        <v>0</v>
      </c>
      <c r="AN27" s="60" t="e">
        <f t="shared" si="9"/>
        <v>#DIV/0!</v>
      </c>
      <c r="AO27" s="58">
        <v>0</v>
      </c>
      <c r="AP27" s="54" t="e">
        <f t="shared" si="10"/>
        <v>#DIV/0!</v>
      </c>
      <c r="AQ27" s="52" t="e">
        <f t="shared" si="17"/>
        <v>#DIV/0!</v>
      </c>
      <c r="AR27" s="53">
        <f t="shared" si="18"/>
        <v>0</v>
      </c>
    </row>
    <row r="28" spans="1:44" x14ac:dyDescent="0.2">
      <c r="A28" s="67">
        <f t="shared" si="0"/>
        <v>2</v>
      </c>
      <c r="B28" s="79">
        <f t="shared" si="19"/>
        <v>41540</v>
      </c>
      <c r="C28" s="65">
        <v>4000</v>
      </c>
      <c r="D28" s="65">
        <v>4069</v>
      </c>
      <c r="E28" s="65">
        <f t="shared" si="22"/>
        <v>4127.9515750606779</v>
      </c>
      <c r="F28" s="65">
        <f t="shared" si="11"/>
        <v>28.57531772195987</v>
      </c>
      <c r="G28" s="65">
        <f t="shared" si="20"/>
        <v>4097.5753177219594</v>
      </c>
      <c r="H28" s="65">
        <f t="shared" si="23"/>
        <v>13.405429550995381</v>
      </c>
      <c r="I28" s="65">
        <f t="shared" si="24"/>
        <v>4110.9807472729544</v>
      </c>
      <c r="J28" s="65">
        <f t="shared" si="25"/>
        <v>16.970827787723326</v>
      </c>
      <c r="K28" s="65">
        <f t="shared" si="26"/>
        <v>4127.9515750606779</v>
      </c>
      <c r="L28" s="65"/>
      <c r="M28" s="65">
        <f t="shared" si="27"/>
        <v>69</v>
      </c>
      <c r="N28" s="66">
        <f t="shared" si="1"/>
        <v>0.98304251658884245</v>
      </c>
      <c r="O28" s="74">
        <v>0</v>
      </c>
      <c r="P28" s="57"/>
      <c r="Q28" s="64" t="e">
        <f t="shared" si="29"/>
        <v>#DIV/0!</v>
      </c>
      <c r="R28" s="63">
        <f t="shared" si="30"/>
        <v>0</v>
      </c>
      <c r="S28" s="63">
        <f t="shared" si="31"/>
        <v>0</v>
      </c>
      <c r="T28" s="64" t="e">
        <f t="shared" si="32"/>
        <v>#DIV/0!</v>
      </c>
      <c r="U28" s="61"/>
      <c r="V28" s="58">
        <v>0</v>
      </c>
      <c r="W28" s="62" t="e">
        <f t="shared" si="33"/>
        <v>#DIV/0!</v>
      </c>
      <c r="X28" s="58">
        <v>0</v>
      </c>
      <c r="Y28" s="54" t="e">
        <f t="shared" si="5"/>
        <v>#DIV/0!</v>
      </c>
      <c r="Z28" s="52" t="e">
        <f t="shared" si="13"/>
        <v>#DIV/0!</v>
      </c>
      <c r="AA28" s="53">
        <f t="shared" si="14"/>
        <v>0</v>
      </c>
      <c r="AB28" s="85">
        <v>0</v>
      </c>
      <c r="AC28" s="65">
        <v>4877</v>
      </c>
      <c r="AD28" s="108"/>
      <c r="AE28" s="93">
        <f t="shared" si="28"/>
        <v>0</v>
      </c>
      <c r="AF28" s="74">
        <v>0</v>
      </c>
      <c r="AG28" s="58">
        <v>0</v>
      </c>
      <c r="AH28" s="64" t="e">
        <f t="shared" si="7"/>
        <v>#DIV/0!</v>
      </c>
      <c r="AI28" s="63">
        <f t="shared" si="15"/>
        <v>0</v>
      </c>
      <c r="AJ28" s="63">
        <f t="shared" si="16"/>
        <v>0</v>
      </c>
      <c r="AK28" s="64" t="e">
        <f t="shared" si="8"/>
        <v>#DIV/0!</v>
      </c>
      <c r="AL28" s="61"/>
      <c r="AM28" s="58">
        <v>0</v>
      </c>
      <c r="AN28" s="60" t="e">
        <f t="shared" si="9"/>
        <v>#DIV/0!</v>
      </c>
      <c r="AO28" s="58">
        <v>0</v>
      </c>
      <c r="AP28" s="54" t="e">
        <f t="shared" si="10"/>
        <v>#DIV/0!</v>
      </c>
      <c r="AQ28" s="52" t="e">
        <f t="shared" si="17"/>
        <v>#DIV/0!</v>
      </c>
      <c r="AR28" s="53">
        <f t="shared" si="18"/>
        <v>0</v>
      </c>
    </row>
    <row r="29" spans="1:44" x14ac:dyDescent="0.2">
      <c r="A29" s="67">
        <f t="shared" si="0"/>
        <v>3</v>
      </c>
      <c r="B29" s="79">
        <f t="shared" si="19"/>
        <v>41541</v>
      </c>
      <c r="C29" s="65">
        <v>4000</v>
      </c>
      <c r="D29" s="65">
        <v>3887</v>
      </c>
      <c r="E29" s="65">
        <f t="shared" si="22"/>
        <v>3943.3147633966228</v>
      </c>
      <c r="F29" s="65">
        <f t="shared" si="11"/>
        <v>27.297188494779558</v>
      </c>
      <c r="G29" s="65">
        <f t="shared" si="20"/>
        <v>3914.2971884947797</v>
      </c>
      <c r="H29" s="65">
        <f t="shared" si="23"/>
        <v>12.805825673315079</v>
      </c>
      <c r="I29" s="65">
        <f t="shared" si="24"/>
        <v>3927.1030141680949</v>
      </c>
      <c r="J29" s="65">
        <f t="shared" si="25"/>
        <v>16.211749228528035</v>
      </c>
      <c r="K29" s="65">
        <f t="shared" si="26"/>
        <v>3943.3147633966228</v>
      </c>
      <c r="L29" s="65"/>
      <c r="M29" s="65">
        <f t="shared" si="27"/>
        <v>0</v>
      </c>
      <c r="N29" s="66">
        <f t="shared" si="1"/>
        <v>1.0290712631849757</v>
      </c>
      <c r="O29" s="74">
        <v>0</v>
      </c>
      <c r="P29" s="57"/>
      <c r="Q29" s="64" t="e">
        <f t="shared" si="29"/>
        <v>#DIV/0!</v>
      </c>
      <c r="R29" s="63">
        <f t="shared" si="30"/>
        <v>0</v>
      </c>
      <c r="S29" s="63">
        <f t="shared" si="31"/>
        <v>0</v>
      </c>
      <c r="T29" s="64" t="e">
        <f t="shared" si="32"/>
        <v>#DIV/0!</v>
      </c>
      <c r="U29" s="61"/>
      <c r="V29" s="58">
        <v>0</v>
      </c>
      <c r="W29" s="62" t="e">
        <f t="shared" si="33"/>
        <v>#DIV/0!</v>
      </c>
      <c r="X29" s="58">
        <v>0</v>
      </c>
      <c r="Y29" s="54" t="e">
        <f t="shared" si="5"/>
        <v>#DIV/0!</v>
      </c>
      <c r="Z29" s="52" t="e">
        <f t="shared" si="13"/>
        <v>#DIV/0!</v>
      </c>
      <c r="AA29" s="53">
        <f t="shared" si="14"/>
        <v>0</v>
      </c>
      <c r="AB29" s="85">
        <v>0</v>
      </c>
      <c r="AC29" s="65">
        <v>5656</v>
      </c>
      <c r="AD29" s="108"/>
      <c r="AE29" s="93">
        <f t="shared" si="28"/>
        <v>0</v>
      </c>
      <c r="AF29" s="74">
        <v>0</v>
      </c>
      <c r="AG29" s="58">
        <v>0</v>
      </c>
      <c r="AH29" s="64" t="e">
        <f t="shared" si="7"/>
        <v>#DIV/0!</v>
      </c>
      <c r="AI29" s="63">
        <f t="shared" si="15"/>
        <v>0</v>
      </c>
      <c r="AJ29" s="63">
        <f t="shared" si="16"/>
        <v>0</v>
      </c>
      <c r="AK29" s="64" t="e">
        <f t="shared" si="8"/>
        <v>#DIV/0!</v>
      </c>
      <c r="AL29" s="61"/>
      <c r="AM29" s="58">
        <v>0</v>
      </c>
      <c r="AN29" s="60" t="e">
        <f t="shared" si="9"/>
        <v>#DIV/0!</v>
      </c>
      <c r="AO29" s="58">
        <v>0</v>
      </c>
      <c r="AP29" s="54" t="e">
        <f t="shared" si="10"/>
        <v>#DIV/0!</v>
      </c>
      <c r="AQ29" s="52" t="e">
        <f t="shared" si="17"/>
        <v>#DIV/0!</v>
      </c>
      <c r="AR29" s="53">
        <f t="shared" si="18"/>
        <v>0</v>
      </c>
    </row>
    <row r="30" spans="1:44" x14ac:dyDescent="0.2">
      <c r="A30" s="67">
        <f t="shared" si="0"/>
        <v>4</v>
      </c>
      <c r="B30" s="79">
        <f t="shared" si="19"/>
        <v>41542</v>
      </c>
      <c r="C30" s="65">
        <v>4500</v>
      </c>
      <c r="D30" s="65">
        <v>4366</v>
      </c>
      <c r="E30" s="65">
        <f t="shared" si="22"/>
        <v>4429.2545039849902</v>
      </c>
      <c r="F30" s="65">
        <f t="shared" si="11"/>
        <v>30.66105607620467</v>
      </c>
      <c r="G30" s="65">
        <f t="shared" si="20"/>
        <v>4396.6610560762047</v>
      </c>
      <c r="H30" s="65">
        <f t="shared" si="23"/>
        <v>14.383904010726429</v>
      </c>
      <c r="I30" s="65">
        <f t="shared" si="24"/>
        <v>4411.0449600869315</v>
      </c>
      <c r="J30" s="65">
        <f t="shared" si="25"/>
        <v>18.209543898058509</v>
      </c>
      <c r="K30" s="65">
        <f t="shared" si="26"/>
        <v>4429.2545039849902</v>
      </c>
      <c r="L30" s="65"/>
      <c r="M30" s="65">
        <f t="shared" si="27"/>
        <v>0</v>
      </c>
      <c r="N30" s="66">
        <f t="shared" si="1"/>
        <v>1.0306917086578105</v>
      </c>
      <c r="O30" s="74">
        <v>0</v>
      </c>
      <c r="P30" s="57"/>
      <c r="Q30" s="64" t="e">
        <f t="shared" si="29"/>
        <v>#DIV/0!</v>
      </c>
      <c r="R30" s="63">
        <f t="shared" si="30"/>
        <v>0</v>
      </c>
      <c r="S30" s="63">
        <f t="shared" si="31"/>
        <v>0</v>
      </c>
      <c r="T30" s="64" t="e">
        <f t="shared" si="32"/>
        <v>#DIV/0!</v>
      </c>
      <c r="U30" s="61"/>
      <c r="V30" s="58">
        <v>0</v>
      </c>
      <c r="W30" s="62" t="e">
        <f t="shared" si="33"/>
        <v>#DIV/0!</v>
      </c>
      <c r="X30" s="58">
        <v>0</v>
      </c>
      <c r="Y30" s="54" t="e">
        <f t="shared" si="5"/>
        <v>#DIV/0!</v>
      </c>
      <c r="Z30" s="52" t="e">
        <f t="shared" si="13"/>
        <v>#DIV/0!</v>
      </c>
      <c r="AA30" s="53">
        <f t="shared" si="14"/>
        <v>0</v>
      </c>
      <c r="AB30" s="85">
        <v>0</v>
      </c>
      <c r="AC30" s="65">
        <v>5147</v>
      </c>
      <c r="AD30" s="108"/>
      <c r="AE30" s="93">
        <f t="shared" si="28"/>
        <v>0</v>
      </c>
      <c r="AF30" s="74">
        <v>0</v>
      </c>
      <c r="AG30" s="58">
        <v>0</v>
      </c>
      <c r="AH30" s="64" t="e">
        <f t="shared" si="7"/>
        <v>#DIV/0!</v>
      </c>
      <c r="AI30" s="63">
        <f t="shared" si="15"/>
        <v>0</v>
      </c>
      <c r="AJ30" s="63">
        <f t="shared" si="16"/>
        <v>0</v>
      </c>
      <c r="AK30" s="64" t="e">
        <f t="shared" si="8"/>
        <v>#DIV/0!</v>
      </c>
      <c r="AL30" s="61"/>
      <c r="AM30" s="58">
        <v>0</v>
      </c>
      <c r="AN30" s="60" t="e">
        <f t="shared" si="9"/>
        <v>#DIV/0!</v>
      </c>
      <c r="AO30" s="58">
        <v>0</v>
      </c>
      <c r="AP30" s="54" t="e">
        <f t="shared" si="10"/>
        <v>#DIV/0!</v>
      </c>
      <c r="AQ30" s="52" t="e">
        <f t="shared" si="17"/>
        <v>#DIV/0!</v>
      </c>
      <c r="AR30" s="53">
        <f t="shared" si="18"/>
        <v>0</v>
      </c>
    </row>
    <row r="31" spans="1:44" x14ac:dyDescent="0.2">
      <c r="A31" s="67">
        <f t="shared" si="0"/>
        <v>5</v>
      </c>
      <c r="B31" s="79">
        <f t="shared" si="19"/>
        <v>41543</v>
      </c>
      <c r="C31" s="65">
        <v>3500</v>
      </c>
      <c r="D31" s="65">
        <v>4370</v>
      </c>
      <c r="E31" s="65">
        <f t="shared" si="22"/>
        <v>4433.3124558896943</v>
      </c>
      <c r="F31" s="65">
        <f t="shared" si="11"/>
        <v>30.689146828450394</v>
      </c>
      <c r="G31" s="65">
        <f t="shared" si="20"/>
        <v>4400.6891468284502</v>
      </c>
      <c r="H31" s="65">
        <f t="shared" si="23"/>
        <v>14.397082117928194</v>
      </c>
      <c r="I31" s="65">
        <f t="shared" si="24"/>
        <v>4415.0862289463785</v>
      </c>
      <c r="J31" s="65">
        <f t="shared" si="25"/>
        <v>18.226226943315545</v>
      </c>
      <c r="K31" s="65">
        <f t="shared" si="26"/>
        <v>4433.3124558896943</v>
      </c>
      <c r="L31" s="65"/>
      <c r="M31" s="65">
        <f t="shared" si="27"/>
        <v>870</v>
      </c>
      <c r="N31" s="66">
        <f t="shared" si="1"/>
        <v>0.8009153318077803</v>
      </c>
      <c r="O31" s="74">
        <v>0</v>
      </c>
      <c r="P31" s="57"/>
      <c r="Q31" s="64" t="e">
        <f t="shared" si="29"/>
        <v>#DIV/0!</v>
      </c>
      <c r="R31" s="63">
        <f t="shared" si="30"/>
        <v>0</v>
      </c>
      <c r="S31" s="63">
        <f t="shared" si="31"/>
        <v>0</v>
      </c>
      <c r="T31" s="64" t="e">
        <f t="shared" si="32"/>
        <v>#DIV/0!</v>
      </c>
      <c r="U31" s="61"/>
      <c r="V31" s="58">
        <v>0</v>
      </c>
      <c r="W31" s="62" t="e">
        <f t="shared" ref="W31:W36" si="34">O31/V31*40</f>
        <v>#DIV/0!</v>
      </c>
      <c r="X31" s="58">
        <v>0</v>
      </c>
      <c r="Y31" s="54" t="e">
        <f t="shared" si="5"/>
        <v>#DIV/0!</v>
      </c>
      <c r="Z31" s="52" t="e">
        <f t="shared" si="13"/>
        <v>#DIV/0!</v>
      </c>
      <c r="AA31" s="53">
        <f t="shared" si="14"/>
        <v>0</v>
      </c>
      <c r="AB31" s="85">
        <v>0</v>
      </c>
      <c r="AC31" s="65">
        <v>5669</v>
      </c>
      <c r="AD31" s="108"/>
      <c r="AE31" s="93">
        <f t="shared" si="28"/>
        <v>0</v>
      </c>
      <c r="AF31" s="74">
        <v>0</v>
      </c>
      <c r="AG31" s="58">
        <v>0</v>
      </c>
      <c r="AH31" s="64" t="e">
        <f t="shared" si="7"/>
        <v>#DIV/0!</v>
      </c>
      <c r="AI31" s="63">
        <f t="shared" si="15"/>
        <v>0</v>
      </c>
      <c r="AJ31" s="63">
        <f t="shared" si="16"/>
        <v>0</v>
      </c>
      <c r="AK31" s="64" t="e">
        <f t="shared" si="8"/>
        <v>#DIV/0!</v>
      </c>
      <c r="AL31" s="61"/>
      <c r="AM31" s="58">
        <v>0</v>
      </c>
      <c r="AN31" s="60" t="e">
        <f t="shared" si="9"/>
        <v>#DIV/0!</v>
      </c>
      <c r="AO31" s="58">
        <v>0</v>
      </c>
      <c r="AP31" s="54" t="e">
        <f t="shared" si="10"/>
        <v>#DIV/0!</v>
      </c>
      <c r="AQ31" s="52" t="e">
        <f t="shared" si="17"/>
        <v>#DIV/0!</v>
      </c>
      <c r="AR31" s="53">
        <f t="shared" si="18"/>
        <v>0</v>
      </c>
    </row>
    <row r="32" spans="1:44" x14ac:dyDescent="0.2">
      <c r="A32" s="67">
        <f t="shared" si="0"/>
        <v>6</v>
      </c>
      <c r="B32" s="79">
        <f t="shared" si="19"/>
        <v>41544</v>
      </c>
      <c r="C32" s="65">
        <v>5000</v>
      </c>
      <c r="D32" s="65">
        <v>4646</v>
      </c>
      <c r="E32" s="65">
        <f t="shared" si="22"/>
        <v>4713.3111373143065</v>
      </c>
      <c r="F32" s="65">
        <f t="shared" si="11"/>
        <v>32.627408733405154</v>
      </c>
      <c r="G32" s="65">
        <f t="shared" si="20"/>
        <v>4678.627408733405</v>
      </c>
      <c r="H32" s="65">
        <f t="shared" si="23"/>
        <v>15.306371514849975</v>
      </c>
      <c r="I32" s="65">
        <f t="shared" si="24"/>
        <v>4693.9337802482551</v>
      </c>
      <c r="J32" s="65">
        <f t="shared" si="25"/>
        <v>19.377357066051264</v>
      </c>
      <c r="K32" s="65">
        <f t="shared" si="26"/>
        <v>4713.3111373143065</v>
      </c>
      <c r="L32" s="65"/>
      <c r="M32" s="65">
        <f t="shared" si="27"/>
        <v>0</v>
      </c>
      <c r="N32" s="66">
        <f t="shared" si="1"/>
        <v>1.076194575979337</v>
      </c>
      <c r="O32" s="74">
        <v>0</v>
      </c>
      <c r="P32" s="57"/>
      <c r="Q32" s="64" t="e">
        <f>O32/P32</f>
        <v>#DIV/0!</v>
      </c>
      <c r="R32" s="63">
        <f t="shared" si="30"/>
        <v>0</v>
      </c>
      <c r="S32" s="63">
        <f t="shared" si="31"/>
        <v>0</v>
      </c>
      <c r="T32" s="64" t="e">
        <f>S32/R32</f>
        <v>#DIV/0!</v>
      </c>
      <c r="U32" s="61"/>
      <c r="V32" s="58">
        <v>0</v>
      </c>
      <c r="W32" s="62" t="e">
        <f t="shared" si="34"/>
        <v>#DIV/0!</v>
      </c>
      <c r="X32" s="58">
        <v>0</v>
      </c>
      <c r="Y32" s="54" t="e">
        <f t="shared" si="5"/>
        <v>#DIV/0!</v>
      </c>
      <c r="Z32" s="52" t="e">
        <f t="shared" si="13"/>
        <v>#DIV/0!</v>
      </c>
      <c r="AA32" s="53">
        <f t="shared" si="14"/>
        <v>0</v>
      </c>
      <c r="AB32" s="85">
        <v>0</v>
      </c>
      <c r="AC32" s="65">
        <v>6476</v>
      </c>
      <c r="AD32" s="108"/>
      <c r="AE32" s="93">
        <f t="shared" si="28"/>
        <v>0</v>
      </c>
      <c r="AF32" s="74">
        <v>0</v>
      </c>
      <c r="AG32" s="58">
        <v>0</v>
      </c>
      <c r="AH32" s="64" t="e">
        <f t="shared" si="7"/>
        <v>#DIV/0!</v>
      </c>
      <c r="AI32" s="63">
        <f t="shared" si="15"/>
        <v>0</v>
      </c>
      <c r="AJ32" s="63">
        <f t="shared" si="16"/>
        <v>0</v>
      </c>
      <c r="AK32" s="64" t="e">
        <f t="shared" si="8"/>
        <v>#DIV/0!</v>
      </c>
      <c r="AL32" s="61"/>
      <c r="AM32" s="58">
        <v>0</v>
      </c>
      <c r="AN32" s="60" t="e">
        <f t="shared" si="9"/>
        <v>#DIV/0!</v>
      </c>
      <c r="AO32" s="58">
        <v>0</v>
      </c>
      <c r="AP32" s="54" t="e">
        <f t="shared" si="10"/>
        <v>#DIV/0!</v>
      </c>
      <c r="AQ32" s="52" t="e">
        <f t="shared" si="17"/>
        <v>#DIV/0!</v>
      </c>
      <c r="AR32" s="53">
        <f t="shared" si="18"/>
        <v>0</v>
      </c>
    </row>
    <row r="33" spans="1:44" x14ac:dyDescent="0.2">
      <c r="A33" s="67">
        <f t="shared" si="0"/>
        <v>7</v>
      </c>
      <c r="B33" s="79">
        <f t="shared" si="19"/>
        <v>41545</v>
      </c>
      <c r="C33" s="65">
        <v>6000</v>
      </c>
      <c r="D33" s="65">
        <v>5507</v>
      </c>
      <c r="E33" s="65">
        <f t="shared" si="22"/>
        <v>5586.7852848019556</v>
      </c>
      <c r="F33" s="65">
        <f t="shared" si="11"/>
        <v>38.673943154296637</v>
      </c>
      <c r="G33" s="65">
        <f t="shared" si="20"/>
        <v>5545.6739431542965</v>
      </c>
      <c r="H33" s="65">
        <f t="shared" si="23"/>
        <v>18.14295909002988</v>
      </c>
      <c r="I33" s="65">
        <f t="shared" si="24"/>
        <v>5563.8169022443262</v>
      </c>
      <c r="J33" s="65">
        <f t="shared" si="25"/>
        <v>22.968382557628992</v>
      </c>
      <c r="K33" s="65">
        <f t="shared" si="26"/>
        <v>5586.7852848019556</v>
      </c>
      <c r="L33" s="65"/>
      <c r="M33" s="65">
        <f t="shared" si="27"/>
        <v>0</v>
      </c>
      <c r="N33" s="66">
        <f t="shared" si="1"/>
        <v>1.0895224260032685</v>
      </c>
      <c r="O33" s="74">
        <v>0</v>
      </c>
      <c r="P33" s="57"/>
      <c r="Q33" s="64" t="e">
        <f>O33/P33</f>
        <v>#DIV/0!</v>
      </c>
      <c r="R33" s="63">
        <f t="shared" si="30"/>
        <v>0</v>
      </c>
      <c r="S33" s="63">
        <f t="shared" si="31"/>
        <v>0</v>
      </c>
      <c r="T33" s="64" t="e">
        <f>S33/R33</f>
        <v>#DIV/0!</v>
      </c>
      <c r="U33" s="61"/>
      <c r="V33" s="58">
        <v>0</v>
      </c>
      <c r="W33" s="62" t="e">
        <f t="shared" si="34"/>
        <v>#DIV/0!</v>
      </c>
      <c r="X33" s="58">
        <v>0</v>
      </c>
      <c r="Y33" s="54" t="e">
        <f t="shared" si="5"/>
        <v>#DIV/0!</v>
      </c>
      <c r="Z33" s="52" t="e">
        <f t="shared" si="13"/>
        <v>#DIV/0!</v>
      </c>
      <c r="AA33" s="53">
        <f t="shared" si="14"/>
        <v>0</v>
      </c>
      <c r="AB33" s="85">
        <v>0</v>
      </c>
      <c r="AC33" s="65">
        <v>8407</v>
      </c>
      <c r="AD33" s="108"/>
      <c r="AE33" s="93">
        <f t="shared" si="28"/>
        <v>0</v>
      </c>
      <c r="AF33" s="74">
        <v>0</v>
      </c>
      <c r="AG33" s="58">
        <v>0</v>
      </c>
      <c r="AH33" s="64" t="e">
        <f>AF33/AG33</f>
        <v>#DIV/0!</v>
      </c>
      <c r="AI33" s="63">
        <f>AG33+AI32</f>
        <v>0</v>
      </c>
      <c r="AJ33" s="63">
        <f>AF33+AJ32</f>
        <v>0</v>
      </c>
      <c r="AK33" s="64" t="e">
        <f>AJ33/AI33</f>
        <v>#DIV/0!</v>
      </c>
      <c r="AL33" s="61"/>
      <c r="AM33" s="58">
        <v>0</v>
      </c>
      <c r="AN33" s="60" t="e">
        <f>AF33/AM33*40</f>
        <v>#DIV/0!</v>
      </c>
      <c r="AO33" s="58">
        <v>0</v>
      </c>
      <c r="AP33" s="54" t="e">
        <f t="shared" si="10"/>
        <v>#DIV/0!</v>
      </c>
      <c r="AQ33" s="52" t="e">
        <f t="shared" si="17"/>
        <v>#DIV/0!</v>
      </c>
      <c r="AR33" s="53">
        <f t="shared" si="18"/>
        <v>0</v>
      </c>
    </row>
    <row r="34" spans="1:44" x14ac:dyDescent="0.2">
      <c r="A34" s="67">
        <f t="shared" si="0"/>
        <v>1</v>
      </c>
      <c r="B34" s="79">
        <f t="shared" si="19"/>
        <v>41546</v>
      </c>
      <c r="C34" s="65">
        <v>4000</v>
      </c>
      <c r="D34" s="65">
        <v>4646</v>
      </c>
      <c r="E34" s="65">
        <f t="shared" si="22"/>
        <v>4713.3111373143065</v>
      </c>
      <c r="F34" s="65">
        <f t="shared" si="11"/>
        <v>32.627408733405154</v>
      </c>
      <c r="G34" s="65">
        <f t="shared" si="20"/>
        <v>4678.627408733405</v>
      </c>
      <c r="H34" s="65">
        <f t="shared" si="23"/>
        <v>15.306371514849975</v>
      </c>
      <c r="I34" s="65">
        <f t="shared" si="24"/>
        <v>4693.9337802482551</v>
      </c>
      <c r="J34" s="65">
        <f t="shared" si="25"/>
        <v>19.377357066051264</v>
      </c>
      <c r="K34" s="65">
        <f t="shared" si="26"/>
        <v>4713.3111373143065</v>
      </c>
      <c r="L34" s="65"/>
      <c r="M34" s="65">
        <f t="shared" si="27"/>
        <v>646</v>
      </c>
      <c r="N34" s="66">
        <f t="shared" si="1"/>
        <v>0.86095566078346963</v>
      </c>
      <c r="O34" s="74">
        <v>0</v>
      </c>
      <c r="P34" s="57"/>
      <c r="Q34" s="64" t="e">
        <f>O34/P34</f>
        <v>#DIV/0!</v>
      </c>
      <c r="R34" s="63">
        <f t="shared" si="30"/>
        <v>0</v>
      </c>
      <c r="S34" s="63">
        <f t="shared" si="31"/>
        <v>0</v>
      </c>
      <c r="T34" s="64" t="e">
        <f>S34/R34</f>
        <v>#DIV/0!</v>
      </c>
      <c r="U34" s="61"/>
      <c r="V34" s="58">
        <v>0</v>
      </c>
      <c r="W34" s="14" t="e">
        <f t="shared" si="34"/>
        <v>#DIV/0!</v>
      </c>
      <c r="X34" s="58">
        <v>0</v>
      </c>
      <c r="Y34" s="54" t="e">
        <f t="shared" si="5"/>
        <v>#DIV/0!</v>
      </c>
      <c r="Z34" s="52" t="e">
        <f t="shared" si="13"/>
        <v>#DIV/0!</v>
      </c>
      <c r="AA34" s="53">
        <f t="shared" si="14"/>
        <v>0</v>
      </c>
      <c r="AB34" s="85">
        <v>0</v>
      </c>
      <c r="AC34" s="65">
        <v>7654</v>
      </c>
      <c r="AD34" s="108"/>
      <c r="AE34" s="93">
        <f t="shared" si="28"/>
        <v>0</v>
      </c>
      <c r="AF34" s="74">
        <v>0</v>
      </c>
      <c r="AG34" s="58">
        <v>0</v>
      </c>
      <c r="AH34" s="64" t="e">
        <f>AF34/AG34</f>
        <v>#DIV/0!</v>
      </c>
      <c r="AI34" s="63">
        <f>AG34+AI33</f>
        <v>0</v>
      </c>
      <c r="AJ34" s="63">
        <f>AF34+AJ33</f>
        <v>0</v>
      </c>
      <c r="AK34" s="64" t="e">
        <f>AJ34/AI34</f>
        <v>#DIV/0!</v>
      </c>
      <c r="AL34" s="61"/>
      <c r="AM34" s="58">
        <v>0</v>
      </c>
      <c r="AN34" s="60" t="e">
        <f>AF34/AM34*40</f>
        <v>#DIV/0!</v>
      </c>
      <c r="AO34" s="58">
        <v>0</v>
      </c>
      <c r="AP34" s="54" t="e">
        <f t="shared" si="10"/>
        <v>#DIV/0!</v>
      </c>
      <c r="AQ34" s="52" t="e">
        <f t="shared" si="17"/>
        <v>#DIV/0!</v>
      </c>
      <c r="AR34" s="53">
        <f t="shared" si="18"/>
        <v>0</v>
      </c>
    </row>
    <row r="35" spans="1:44" x14ac:dyDescent="0.2">
      <c r="A35" s="67">
        <f t="shared" si="0"/>
        <v>2</v>
      </c>
      <c r="B35" s="80">
        <f t="shared" si="19"/>
        <v>41547</v>
      </c>
      <c r="C35" s="65">
        <v>5000</v>
      </c>
      <c r="D35" s="65">
        <v>4069</v>
      </c>
      <c r="E35" s="65">
        <f t="shared" si="22"/>
        <v>4127.9515750606779</v>
      </c>
      <c r="F35" s="65">
        <f t="shared" si="11"/>
        <v>28.57531772195987</v>
      </c>
      <c r="G35" s="65">
        <f t="shared" si="20"/>
        <v>4097.5753177219594</v>
      </c>
      <c r="H35" s="65">
        <f t="shared" si="23"/>
        <v>13.405429550995381</v>
      </c>
      <c r="I35" s="65">
        <f t="shared" si="24"/>
        <v>4110.9807472729544</v>
      </c>
      <c r="J35" s="65">
        <f t="shared" si="25"/>
        <v>16.970827787723326</v>
      </c>
      <c r="K35" s="65">
        <f t="shared" si="26"/>
        <v>4127.9515750606779</v>
      </c>
      <c r="L35" s="65"/>
      <c r="M35" s="65">
        <f t="shared" si="27"/>
        <v>0</v>
      </c>
      <c r="N35" s="66">
        <f t="shared" si="1"/>
        <v>1.2288031457360531</v>
      </c>
      <c r="O35" s="74">
        <v>0</v>
      </c>
      <c r="P35" s="58"/>
      <c r="Q35" s="64" t="e">
        <f>O35/P35</f>
        <v>#DIV/0!</v>
      </c>
      <c r="R35" s="63"/>
      <c r="S35" s="63">
        <f t="shared" si="31"/>
        <v>0</v>
      </c>
      <c r="T35" s="55" t="e">
        <f>S35/R35</f>
        <v>#DIV/0!</v>
      </c>
      <c r="U35" s="61"/>
      <c r="V35" s="58">
        <v>0</v>
      </c>
      <c r="W35" s="14" t="e">
        <f t="shared" si="34"/>
        <v>#DIV/0!</v>
      </c>
      <c r="X35" s="58">
        <v>0</v>
      </c>
      <c r="Y35" s="54" t="e">
        <f t="shared" si="5"/>
        <v>#DIV/0!</v>
      </c>
      <c r="Z35" s="52" t="e">
        <f t="shared" si="13"/>
        <v>#DIV/0!</v>
      </c>
      <c r="AA35" s="56">
        <f t="shared" si="14"/>
        <v>0</v>
      </c>
      <c r="AB35" s="85">
        <v>0</v>
      </c>
      <c r="AC35" s="65">
        <v>4877</v>
      </c>
      <c r="AD35" s="108"/>
      <c r="AE35" s="93">
        <f t="shared" si="28"/>
        <v>0</v>
      </c>
      <c r="AF35" s="74">
        <v>0</v>
      </c>
      <c r="AG35" s="58">
        <v>0</v>
      </c>
      <c r="AH35" s="64" t="e">
        <f>AF35/AG35</f>
        <v>#DIV/0!</v>
      </c>
      <c r="AI35" s="63">
        <f>AG35+AI34</f>
        <v>0</v>
      </c>
      <c r="AJ35" s="63">
        <f>AF35+AJ34</f>
        <v>0</v>
      </c>
      <c r="AK35" s="64" t="e">
        <f>AJ35/AI35</f>
        <v>#DIV/0!</v>
      </c>
      <c r="AL35" s="61"/>
      <c r="AM35" s="58">
        <v>0</v>
      </c>
      <c r="AN35" s="60" t="e">
        <f>AF35/AM35*40</f>
        <v>#DIV/0!</v>
      </c>
      <c r="AO35" s="58">
        <v>0</v>
      </c>
      <c r="AP35" s="54" t="e">
        <f t="shared" si="10"/>
        <v>#DIV/0!</v>
      </c>
      <c r="AQ35" s="52" t="e">
        <f t="shared" si="17"/>
        <v>#DIV/0!</v>
      </c>
      <c r="AR35" s="56">
        <f t="shared" si="18"/>
        <v>0</v>
      </c>
    </row>
    <row r="36" spans="1:44" ht="12" thickBot="1" x14ac:dyDescent="0.25">
      <c r="A36" s="67">
        <f t="shared" si="0"/>
        <v>3</v>
      </c>
      <c r="B36" s="81">
        <f t="shared" si="19"/>
        <v>41548</v>
      </c>
      <c r="C36" s="82">
        <v>0</v>
      </c>
      <c r="D36" s="82">
        <v>0</v>
      </c>
      <c r="E36" s="82">
        <f t="shared" si="22"/>
        <v>0</v>
      </c>
      <c r="F36" s="82">
        <f t="shared" si="11"/>
        <v>0</v>
      </c>
      <c r="G36" s="82">
        <f t="shared" si="20"/>
        <v>0</v>
      </c>
      <c r="H36" s="82">
        <f t="shared" si="23"/>
        <v>0</v>
      </c>
      <c r="I36" s="82">
        <f t="shared" si="24"/>
        <v>0</v>
      </c>
      <c r="J36" s="65">
        <f t="shared" si="25"/>
        <v>0</v>
      </c>
      <c r="K36" s="65">
        <f t="shared" si="26"/>
        <v>0</v>
      </c>
      <c r="L36" s="82"/>
      <c r="M36" s="82">
        <f t="shared" si="27"/>
        <v>0</v>
      </c>
      <c r="N36" s="83" t="e">
        <f t="shared" si="1"/>
        <v>#DIV/0!</v>
      </c>
      <c r="O36" s="74">
        <v>0</v>
      </c>
      <c r="P36" s="58"/>
      <c r="Q36" s="55" t="e">
        <f>O36/P36</f>
        <v>#DIV/0!</v>
      </c>
      <c r="R36" s="63"/>
      <c r="S36" s="63">
        <f t="shared" si="31"/>
        <v>0</v>
      </c>
      <c r="T36" s="55" t="e">
        <f>S36/R36</f>
        <v>#DIV/0!</v>
      </c>
      <c r="U36" s="61"/>
      <c r="V36" s="58">
        <v>0</v>
      </c>
      <c r="W36" s="11" t="e">
        <f t="shared" si="34"/>
        <v>#DIV/0!</v>
      </c>
      <c r="X36" s="58">
        <v>0</v>
      </c>
      <c r="Y36" s="54" t="e">
        <f t="shared" si="5"/>
        <v>#DIV/0!</v>
      </c>
      <c r="Z36" s="52" t="e">
        <f t="shared" si="13"/>
        <v>#DIV/0!</v>
      </c>
      <c r="AA36" s="56">
        <f t="shared" si="14"/>
        <v>0</v>
      </c>
      <c r="AB36" s="86">
        <v>0</v>
      </c>
      <c r="AC36" s="82">
        <v>0</v>
      </c>
      <c r="AD36" s="109"/>
      <c r="AE36" s="94" t="e">
        <f t="shared" si="28"/>
        <v>#DIV/0!</v>
      </c>
      <c r="AF36" s="74">
        <v>0</v>
      </c>
      <c r="AG36" s="58">
        <v>0</v>
      </c>
      <c r="AH36" s="64" t="e">
        <f>AF36/AG36</f>
        <v>#DIV/0!</v>
      </c>
      <c r="AI36" s="63">
        <f>AG36+AI35</f>
        <v>0</v>
      </c>
      <c r="AJ36" s="63">
        <f>AF36+AJ35</f>
        <v>0</v>
      </c>
      <c r="AK36" s="64" t="e">
        <f>AJ36/AI36</f>
        <v>#DIV/0!</v>
      </c>
      <c r="AL36" s="61"/>
      <c r="AM36" s="58">
        <v>0</v>
      </c>
      <c r="AN36" s="60" t="e">
        <f>AF36/AM36*40</f>
        <v>#DIV/0!</v>
      </c>
      <c r="AO36" s="58">
        <v>0</v>
      </c>
      <c r="AP36" s="54" t="e">
        <f t="shared" si="10"/>
        <v>#DIV/0!</v>
      </c>
      <c r="AQ36" s="52" t="e">
        <f t="shared" si="17"/>
        <v>#DIV/0!</v>
      </c>
      <c r="AR36" s="56">
        <f t="shared" si="18"/>
        <v>0</v>
      </c>
    </row>
    <row r="37" spans="1:44" s="24" customFormat="1" ht="12" x14ac:dyDescent="0.2">
      <c r="A37" s="23"/>
      <c r="C37" s="42"/>
      <c r="D37" s="40"/>
      <c r="E37" s="40"/>
      <c r="F37" s="40"/>
      <c r="G37" s="40"/>
      <c r="H37" s="40"/>
      <c r="I37" s="40"/>
      <c r="J37" s="40"/>
      <c r="K37" s="40"/>
      <c r="L37" s="40"/>
      <c r="M37" s="40"/>
      <c r="O37" s="42"/>
      <c r="P37" s="40"/>
      <c r="V37" s="43"/>
      <c r="W37" s="43"/>
      <c r="X37" s="43"/>
      <c r="Y37" s="43"/>
      <c r="Z37" s="41"/>
      <c r="AB37" s="2"/>
      <c r="AC37" s="40"/>
      <c r="AD37" s="40"/>
      <c r="AF37" s="42"/>
      <c r="AG37" s="40"/>
      <c r="AM37" s="43"/>
      <c r="AN37" s="43"/>
      <c r="AO37" s="43"/>
      <c r="AP37" s="43"/>
      <c r="AQ37" s="41"/>
    </row>
    <row r="38" spans="1:44" x14ac:dyDescent="0.2">
      <c r="V38" s="38"/>
      <c r="AB38" s="38"/>
      <c r="AF38" s="38"/>
      <c r="AM38" s="38"/>
    </row>
    <row r="39" spans="1:44" x14ac:dyDescent="0.2">
      <c r="V39" s="38"/>
      <c r="AB39" s="38"/>
      <c r="AF39" s="38"/>
      <c r="AM39" s="38"/>
    </row>
    <row r="40" spans="1:44" x14ac:dyDescent="0.2">
      <c r="V40" s="38"/>
      <c r="AB40" s="38"/>
      <c r="AF40" s="38"/>
      <c r="AM40" s="38"/>
    </row>
    <row r="41" spans="1:44" x14ac:dyDescent="0.2">
      <c r="C41" s="44"/>
      <c r="O41" s="44"/>
      <c r="V41" s="44"/>
      <c r="AB41" s="44"/>
      <c r="AF41" s="44"/>
      <c r="AM41" s="44"/>
    </row>
  </sheetData>
  <mergeCells count="4">
    <mergeCell ref="C1:N1"/>
    <mergeCell ref="O1:AA1"/>
    <mergeCell ref="AB1:AE1"/>
    <mergeCell ref="AF1:AR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Ежедневно</vt:lpstr>
    </vt:vector>
  </TitlesOfParts>
  <Company>gala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shteinberg</dc:creator>
  <cp:lastModifiedBy>Ковров Анатолий</cp:lastModifiedBy>
  <cp:lastPrinted>2013-08-14T05:24:22Z</cp:lastPrinted>
  <dcterms:created xsi:type="dcterms:W3CDTF">2010-06-15T04:34:35Z</dcterms:created>
  <dcterms:modified xsi:type="dcterms:W3CDTF">2013-09-25T05:01:14Z</dcterms:modified>
</cp:coreProperties>
</file>