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19920" windowHeight="8010"/>
  </bookViews>
  <sheets>
    <sheet name="Лист1" sheetId="1" r:id="rId1"/>
    <sheet name="Лист2" sheetId="2" r:id="rId2"/>
    <sheet name="Лист3" sheetId="3" r:id="rId3"/>
  </sheets>
  <calcPr calcId="124519" concurrentCalc="0"/>
</workbook>
</file>

<file path=xl/calcChain.xml><?xml version="1.0" encoding="utf-8"?>
<calcChain xmlns="http://schemas.openxmlformats.org/spreadsheetml/2006/main">
  <c r="L43" i="1"/>
  <c r="L46"/>
  <c r="I43"/>
  <c r="I46"/>
  <c r="F43"/>
  <c r="F46"/>
  <c r="D43"/>
  <c r="D46"/>
  <c r="L45"/>
  <c r="K45"/>
  <c r="I45"/>
  <c r="H44"/>
  <c r="H2"/>
  <c r="H3"/>
  <c r="H4"/>
  <c r="H5"/>
  <c r="H6"/>
  <c r="H7"/>
  <c r="H10"/>
  <c r="H11"/>
  <c r="H12"/>
  <c r="H13"/>
  <c r="H14"/>
  <c r="H15"/>
  <c r="H16"/>
  <c r="H19"/>
  <c r="H20"/>
  <c r="H21"/>
  <c r="H22"/>
  <c r="H23"/>
  <c r="H24"/>
  <c r="H25"/>
  <c r="H28"/>
  <c r="H29"/>
  <c r="H30"/>
  <c r="H31"/>
  <c r="H32"/>
  <c r="H33"/>
  <c r="H34"/>
  <c r="H37"/>
  <c r="H38"/>
  <c r="H39"/>
  <c r="H40"/>
  <c r="H45"/>
  <c r="F45"/>
  <c r="E44"/>
  <c r="E2"/>
  <c r="E3"/>
  <c r="E4"/>
  <c r="E5"/>
  <c r="E6"/>
  <c r="E7"/>
  <c r="E10"/>
  <c r="E11"/>
  <c r="E12"/>
  <c r="E13"/>
  <c r="E14"/>
  <c r="E15"/>
  <c r="E16"/>
  <c r="E19"/>
  <c r="E20"/>
  <c r="E21"/>
  <c r="E22"/>
  <c r="E23"/>
  <c r="E24"/>
  <c r="E25"/>
  <c r="E28"/>
  <c r="E29"/>
  <c r="E30"/>
  <c r="E31"/>
  <c r="E32"/>
  <c r="E33"/>
  <c r="E34"/>
  <c r="E37"/>
  <c r="E38"/>
  <c r="E39"/>
  <c r="E40"/>
  <c r="E45"/>
  <c r="D45"/>
  <c r="C2"/>
  <c r="C3"/>
  <c r="C4"/>
  <c r="C5"/>
  <c r="C6"/>
  <c r="C7"/>
  <c r="C10"/>
  <c r="C11"/>
  <c r="C12"/>
  <c r="C13"/>
  <c r="C14"/>
  <c r="C15"/>
  <c r="C16"/>
  <c r="C19"/>
  <c r="C20"/>
  <c r="C21"/>
  <c r="C22"/>
  <c r="C23"/>
  <c r="C24"/>
  <c r="C25"/>
  <c r="C28"/>
  <c r="C29"/>
  <c r="C30"/>
  <c r="C31"/>
  <c r="C32"/>
  <c r="C33"/>
  <c r="C34"/>
  <c r="C37"/>
  <c r="C38"/>
  <c r="C39"/>
  <c r="C40"/>
  <c r="C45"/>
  <c r="K43"/>
  <c r="J43"/>
  <c r="H43"/>
  <c r="G43"/>
  <c r="E43"/>
  <c r="C43"/>
  <c r="L41"/>
  <c r="K41"/>
  <c r="L42"/>
  <c r="I41"/>
  <c r="H41"/>
  <c r="I42"/>
  <c r="D41"/>
  <c r="C41"/>
  <c r="D42"/>
  <c r="J42"/>
  <c r="F41"/>
  <c r="E41"/>
  <c r="F42"/>
  <c r="G42"/>
  <c r="J41"/>
  <c r="G41"/>
  <c r="J40"/>
  <c r="G40"/>
  <c r="J39"/>
  <c r="G39"/>
  <c r="J38"/>
  <c r="G38"/>
  <c r="J37"/>
  <c r="G37"/>
  <c r="L35"/>
  <c r="K35"/>
  <c r="L36"/>
  <c r="I35"/>
  <c r="H35"/>
  <c r="I36"/>
  <c r="D35"/>
  <c r="C35"/>
  <c r="D36"/>
  <c r="J36"/>
  <c r="F35"/>
  <c r="E35"/>
  <c r="F36"/>
  <c r="G36"/>
  <c r="J35"/>
  <c r="G35"/>
  <c r="J34"/>
  <c r="G34"/>
  <c r="J33"/>
  <c r="G33"/>
  <c r="J32"/>
  <c r="G32"/>
  <c r="J31"/>
  <c r="G31"/>
  <c r="J30"/>
  <c r="G30"/>
  <c r="J29"/>
  <c r="G29"/>
  <c r="J28"/>
  <c r="G28"/>
  <c r="L26"/>
  <c r="K26"/>
  <c r="L27"/>
  <c r="I26"/>
  <c r="H26"/>
  <c r="I27"/>
  <c r="D26"/>
  <c r="C26"/>
  <c r="D27"/>
  <c r="J27"/>
  <c r="F26"/>
  <c r="E26"/>
  <c r="F27"/>
  <c r="G27"/>
  <c r="J26"/>
  <c r="G26"/>
  <c r="J25"/>
  <c r="G25"/>
  <c r="J24"/>
  <c r="G24"/>
  <c r="J23"/>
  <c r="G23"/>
  <c r="J22"/>
  <c r="G22"/>
  <c r="J21"/>
  <c r="G21"/>
  <c r="J20"/>
  <c r="G20"/>
  <c r="J19"/>
  <c r="G19"/>
  <c r="L17"/>
  <c r="K17"/>
  <c r="L18"/>
  <c r="I17"/>
  <c r="H17"/>
  <c r="I18"/>
  <c r="D17"/>
  <c r="C17"/>
  <c r="D18"/>
  <c r="J18"/>
  <c r="F17"/>
  <c r="E17"/>
  <c r="F18"/>
  <c r="G18"/>
  <c r="J17"/>
  <c r="G17"/>
  <c r="J16"/>
  <c r="G16"/>
  <c r="J15"/>
  <c r="G15"/>
  <c r="J14"/>
  <c r="G14"/>
  <c r="J13"/>
  <c r="G13"/>
  <c r="J12"/>
  <c r="G12"/>
  <c r="J11"/>
  <c r="G11"/>
  <c r="J10"/>
  <c r="G10"/>
  <c r="L8"/>
  <c r="K8"/>
  <c r="L9"/>
  <c r="I8"/>
  <c r="H8"/>
  <c r="I9"/>
  <c r="D8"/>
  <c r="C8"/>
  <c r="D9"/>
  <c r="J9"/>
  <c r="F8"/>
  <c r="E8"/>
  <c r="F9"/>
  <c r="G9"/>
  <c r="J8"/>
  <c r="G8"/>
  <c r="J7"/>
  <c r="G7"/>
  <c r="J6"/>
  <c r="G6"/>
  <c r="J5"/>
  <c r="G5"/>
  <c r="J4"/>
  <c r="G4"/>
  <c r="J3"/>
  <c r="G3"/>
  <c r="J2"/>
  <c r="G2"/>
</calcChain>
</file>

<file path=xl/sharedStrings.xml><?xml version="1.0" encoding="utf-8"?>
<sst xmlns="http://schemas.openxmlformats.org/spreadsheetml/2006/main" count="57" uniqueCount="25">
  <si>
    <t>день</t>
  </si>
  <si>
    <t>число</t>
  </si>
  <si>
    <t>ТО план</t>
  </si>
  <si>
    <t>ТО факт</t>
  </si>
  <si>
    <t>Услуги план</t>
  </si>
  <si>
    <t>Услуги факт</t>
  </si>
  <si>
    <t>% Услуг</t>
  </si>
  <si>
    <t>Аксы план</t>
  </si>
  <si>
    <t>Аксы факт</t>
  </si>
  <si>
    <t>% Аксы</t>
  </si>
  <si>
    <t>МТС план</t>
  </si>
  <si>
    <t>МТС факт</t>
  </si>
  <si>
    <t>вт</t>
  </si>
  <si>
    <t>ср</t>
  </si>
  <si>
    <t>чт</t>
  </si>
  <si>
    <t>пт</t>
  </si>
  <si>
    <t>сб</t>
  </si>
  <si>
    <t>вс</t>
  </si>
  <si>
    <t>факт неделя</t>
  </si>
  <si>
    <t>откл. неделя</t>
  </si>
  <si>
    <t>пн</t>
  </si>
  <si>
    <t>Итого</t>
  </si>
  <si>
    <t>План</t>
  </si>
  <si>
    <t>Среднее</t>
  </si>
  <si>
    <t>Прогноз</t>
  </si>
</sst>
</file>

<file path=xl/styles.xml><?xml version="1.0" encoding="utf-8"?>
<styleSheet xmlns="http://schemas.openxmlformats.org/spreadsheetml/2006/main">
  <numFmts count="1">
    <numFmt numFmtId="164" formatCode="#,##0_ ;[Red]\-#,##0\ "/>
  </numFmts>
  <fonts count="2"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10" fontId="1" fillId="0" borderId="8" xfId="0" applyNumberFormat="1" applyFont="1" applyBorder="1"/>
    <xf numFmtId="3" fontId="1" fillId="0" borderId="6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3" fontId="1" fillId="0" borderId="7" xfId="0" applyNumberFormat="1" applyFont="1" applyFill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164" fontId="1" fillId="4" borderId="8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164" fontId="1" fillId="4" borderId="11" xfId="0" applyNumberFormat="1" applyFont="1" applyFill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3" fontId="1" fillId="0" borderId="13" xfId="0" applyNumberFormat="1" applyFont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3" fontId="1" fillId="5" borderId="1" xfId="0" applyNumberFormat="1" applyFont="1" applyFill="1" applyBorder="1" applyAlignment="1">
      <alignment horizontal="center"/>
    </xf>
    <xf numFmtId="10" fontId="1" fillId="5" borderId="8" xfId="0" applyNumberFormat="1" applyFont="1" applyFill="1" applyBorder="1"/>
    <xf numFmtId="0" fontId="1" fillId="5" borderId="1" xfId="0" applyFont="1" applyFill="1" applyBorder="1" applyAlignment="1">
      <alignment horizontal="center"/>
    </xf>
    <xf numFmtId="0" fontId="1" fillId="0" borderId="1" xfId="0" applyFont="1" applyBorder="1"/>
  </cellXfs>
  <cellStyles count="1">
    <cellStyle name="Обычный" xfId="0" builtinId="0"/>
  </cellStyles>
  <dxfs count="4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6"/>
  <sheetViews>
    <sheetView tabSelected="1" workbookViewId="0">
      <selection activeCell="C45" sqref="C45"/>
    </sheetView>
  </sheetViews>
  <sheetFormatPr defaultRowHeight="15"/>
  <cols>
    <col min="3" max="3" width="9.85546875" bestFit="1" customWidth="1"/>
    <col min="4" max="4" width="11" customWidth="1"/>
    <col min="6" max="6" width="11.28515625" customWidth="1"/>
  </cols>
  <sheetData>
    <row r="1" spans="1:12">
      <c r="A1" s="1" t="s">
        <v>0</v>
      </c>
      <c r="B1" s="2" t="s">
        <v>1</v>
      </c>
      <c r="C1" s="3" t="s">
        <v>2</v>
      </c>
      <c r="D1" s="4" t="s">
        <v>3</v>
      </c>
      <c r="E1" s="3" t="s">
        <v>4</v>
      </c>
      <c r="F1" s="5" t="s">
        <v>5</v>
      </c>
      <c r="G1" s="4" t="s">
        <v>6</v>
      </c>
      <c r="H1" s="3" t="s">
        <v>7</v>
      </c>
      <c r="I1" s="5" t="s">
        <v>8</v>
      </c>
      <c r="J1" s="4" t="s">
        <v>9</v>
      </c>
      <c r="K1" s="6" t="s">
        <v>10</v>
      </c>
      <c r="L1" s="1" t="s">
        <v>11</v>
      </c>
    </row>
    <row r="2" spans="1:12">
      <c r="A2" s="7" t="s">
        <v>12</v>
      </c>
      <c r="B2" s="8">
        <v>1</v>
      </c>
      <c r="C2" s="9">
        <f>C44*0.0261</f>
        <v>261000.00000000003</v>
      </c>
      <c r="D2" s="10"/>
      <c r="E2" s="9">
        <f>E44*0.0261</f>
        <v>10440</v>
      </c>
      <c r="F2" s="11"/>
      <c r="G2" s="12" t="e">
        <f>F2/D2</f>
        <v>#DIV/0!</v>
      </c>
      <c r="H2" s="9">
        <f>H44*0.0261</f>
        <v>46980</v>
      </c>
      <c r="I2" s="11"/>
      <c r="J2" s="12" t="e">
        <f>I2/D2</f>
        <v>#DIV/0!</v>
      </c>
      <c r="K2" s="13">
        <v>1</v>
      </c>
      <c r="L2" s="7"/>
    </row>
    <row r="3" spans="1:12">
      <c r="A3" s="7" t="s">
        <v>13</v>
      </c>
      <c r="B3" s="8">
        <v>2</v>
      </c>
      <c r="C3" s="9">
        <f>C44*0.0261</f>
        <v>261000.00000000003</v>
      </c>
      <c r="D3" s="10"/>
      <c r="E3" s="9">
        <f>E44*0.0261</f>
        <v>10440</v>
      </c>
      <c r="F3" s="11"/>
      <c r="G3" s="12" t="e">
        <f t="shared" ref="G3:G43" si="0">F3/D3</f>
        <v>#DIV/0!</v>
      </c>
      <c r="H3" s="9">
        <f>H44*0.0261</f>
        <v>46980</v>
      </c>
      <c r="I3" s="11"/>
      <c r="J3" s="12" t="e">
        <f t="shared" ref="J3:J43" si="1">I3/D3</f>
        <v>#DIV/0!</v>
      </c>
      <c r="K3" s="13">
        <v>1</v>
      </c>
      <c r="L3" s="7"/>
    </row>
    <row r="4" spans="1:12">
      <c r="A4" s="7" t="s">
        <v>14</v>
      </c>
      <c r="B4" s="8">
        <v>3</v>
      </c>
      <c r="C4" s="9">
        <f>C44*0.0261</f>
        <v>261000.00000000003</v>
      </c>
      <c r="D4" s="10"/>
      <c r="E4" s="9">
        <f>E44*0.0261</f>
        <v>10440</v>
      </c>
      <c r="F4" s="11"/>
      <c r="G4" s="12" t="e">
        <f t="shared" si="0"/>
        <v>#DIV/0!</v>
      </c>
      <c r="H4" s="9">
        <f>H44*0.0261</f>
        <v>46980</v>
      </c>
      <c r="I4" s="11"/>
      <c r="J4" s="12" t="e">
        <f t="shared" si="1"/>
        <v>#DIV/0!</v>
      </c>
      <c r="K4" s="13">
        <v>1</v>
      </c>
      <c r="L4" s="7"/>
    </row>
    <row r="5" spans="1:12">
      <c r="A5" s="7" t="s">
        <v>15</v>
      </c>
      <c r="B5" s="8">
        <v>4</v>
      </c>
      <c r="C5" s="9">
        <f>C44*0.0261</f>
        <v>261000.00000000003</v>
      </c>
      <c r="D5" s="10"/>
      <c r="E5" s="9">
        <f>E44*0.0261</f>
        <v>10440</v>
      </c>
      <c r="F5" s="11"/>
      <c r="G5" s="12" t="e">
        <f t="shared" si="0"/>
        <v>#DIV/0!</v>
      </c>
      <c r="H5" s="9">
        <f>H44*0.0261</f>
        <v>46980</v>
      </c>
      <c r="I5" s="11"/>
      <c r="J5" s="12" t="e">
        <f t="shared" si="1"/>
        <v>#DIV/0!</v>
      </c>
      <c r="K5" s="13">
        <v>2</v>
      </c>
      <c r="L5" s="7"/>
    </row>
    <row r="6" spans="1:12">
      <c r="A6" s="14" t="s">
        <v>16</v>
      </c>
      <c r="B6" s="15">
        <v>5</v>
      </c>
      <c r="C6" s="9">
        <f>C44*0.05</f>
        <v>500000</v>
      </c>
      <c r="D6" s="10"/>
      <c r="E6" s="16">
        <f>E44*0.05</f>
        <v>20000</v>
      </c>
      <c r="F6" s="11"/>
      <c r="G6" s="12" t="e">
        <f t="shared" si="0"/>
        <v>#DIV/0!</v>
      </c>
      <c r="H6" s="16">
        <f>H44*0.05</f>
        <v>90000</v>
      </c>
      <c r="I6" s="11"/>
      <c r="J6" s="12" t="e">
        <f t="shared" si="1"/>
        <v>#DIV/0!</v>
      </c>
      <c r="K6" s="17">
        <v>3</v>
      </c>
      <c r="L6" s="7"/>
    </row>
    <row r="7" spans="1:12">
      <c r="A7" s="14" t="s">
        <v>17</v>
      </c>
      <c r="B7" s="15">
        <v>6</v>
      </c>
      <c r="C7" s="9">
        <f>C44*0.05</f>
        <v>500000</v>
      </c>
      <c r="D7" s="10"/>
      <c r="E7" s="16">
        <f>E44*0.05</f>
        <v>20000</v>
      </c>
      <c r="F7" s="11"/>
      <c r="G7" s="12" t="e">
        <f t="shared" si="0"/>
        <v>#DIV/0!</v>
      </c>
      <c r="H7" s="16">
        <f>H44*0.05</f>
        <v>90000</v>
      </c>
      <c r="I7" s="11"/>
      <c r="J7" s="12" t="e">
        <f t="shared" si="1"/>
        <v>#DIV/0!</v>
      </c>
      <c r="K7" s="17">
        <v>3</v>
      </c>
      <c r="L7" s="7"/>
    </row>
    <row r="8" spans="1:12">
      <c r="A8" s="18" t="s">
        <v>18</v>
      </c>
      <c r="B8" s="19"/>
      <c r="C8" s="20">
        <f>SUM(C2:C7)</f>
        <v>2044000</v>
      </c>
      <c r="D8" s="21">
        <f>SUM(D2:D7)</f>
        <v>0</v>
      </c>
      <c r="E8" s="20">
        <f t="shared" ref="E8:F8" si="2">SUM(E2:E7)</f>
        <v>81760</v>
      </c>
      <c r="F8" s="22">
        <f t="shared" si="2"/>
        <v>0</v>
      </c>
      <c r="G8" s="12" t="e">
        <f t="shared" si="0"/>
        <v>#DIV/0!</v>
      </c>
      <c r="H8" s="20">
        <f>SUM(H2:H7)</f>
        <v>367920</v>
      </c>
      <c r="I8" s="22">
        <f>SUM(I2:I7)</f>
        <v>0</v>
      </c>
      <c r="J8" s="12" t="e">
        <f t="shared" si="1"/>
        <v>#DIV/0!</v>
      </c>
      <c r="K8" s="23">
        <f>SUM(K2:K7)</f>
        <v>11</v>
      </c>
      <c r="L8" s="22">
        <f>SUM(L2:L7)</f>
        <v>0</v>
      </c>
    </row>
    <row r="9" spans="1:12">
      <c r="A9" s="18" t="s">
        <v>19</v>
      </c>
      <c r="B9" s="19"/>
      <c r="C9" s="20"/>
      <c r="D9" s="24">
        <f>D8-C8</f>
        <v>-2044000</v>
      </c>
      <c r="E9" s="20"/>
      <c r="F9" s="25">
        <f t="shared" ref="F9" si="3">F8-E8</f>
        <v>-81760</v>
      </c>
      <c r="G9" s="12">
        <f t="shared" si="0"/>
        <v>0.04</v>
      </c>
      <c r="H9" s="20"/>
      <c r="I9" s="25">
        <f>I8-H8</f>
        <v>-367920</v>
      </c>
      <c r="J9" s="12">
        <f t="shared" si="1"/>
        <v>0.18</v>
      </c>
      <c r="K9" s="23"/>
      <c r="L9" s="25">
        <f>L8-K8</f>
        <v>-11</v>
      </c>
    </row>
    <row r="10" spans="1:12">
      <c r="A10" s="7" t="s">
        <v>20</v>
      </c>
      <c r="B10" s="8">
        <v>7</v>
      </c>
      <c r="C10" s="9">
        <f>C44*0.0261</f>
        <v>261000.00000000003</v>
      </c>
      <c r="D10" s="10"/>
      <c r="E10" s="9">
        <f>E44*0.0261</f>
        <v>10440</v>
      </c>
      <c r="F10" s="11"/>
      <c r="G10" s="12" t="e">
        <f t="shared" si="0"/>
        <v>#DIV/0!</v>
      </c>
      <c r="H10" s="9">
        <f>H44*0.0261</f>
        <v>46980</v>
      </c>
      <c r="I10" s="11"/>
      <c r="J10" s="12" t="e">
        <f t="shared" si="1"/>
        <v>#DIV/0!</v>
      </c>
      <c r="K10" s="13">
        <v>1</v>
      </c>
      <c r="L10" s="7"/>
    </row>
    <row r="11" spans="1:12">
      <c r="A11" s="7" t="s">
        <v>12</v>
      </c>
      <c r="B11" s="8">
        <v>8</v>
      </c>
      <c r="C11" s="9">
        <f>C44*0.0261</f>
        <v>261000.00000000003</v>
      </c>
      <c r="D11" s="10"/>
      <c r="E11" s="9">
        <f>E44*0.0261</f>
        <v>10440</v>
      </c>
      <c r="F11" s="11"/>
      <c r="G11" s="12" t="e">
        <f t="shared" si="0"/>
        <v>#DIV/0!</v>
      </c>
      <c r="H11" s="9">
        <f>H44*0.0261</f>
        <v>46980</v>
      </c>
      <c r="I11" s="11"/>
      <c r="J11" s="12" t="e">
        <f t="shared" si="1"/>
        <v>#DIV/0!</v>
      </c>
      <c r="K11" s="13">
        <v>1</v>
      </c>
      <c r="L11" s="7"/>
    </row>
    <row r="12" spans="1:12">
      <c r="A12" s="7" t="s">
        <v>13</v>
      </c>
      <c r="B12" s="8">
        <v>9</v>
      </c>
      <c r="C12" s="9">
        <f>C44*0.0261</f>
        <v>261000.00000000003</v>
      </c>
      <c r="D12" s="10"/>
      <c r="E12" s="9">
        <f>E44*0.0261</f>
        <v>10440</v>
      </c>
      <c r="F12" s="11"/>
      <c r="G12" s="12" t="e">
        <f t="shared" si="0"/>
        <v>#DIV/0!</v>
      </c>
      <c r="H12" s="9">
        <f>H44*0.0261</f>
        <v>46980</v>
      </c>
      <c r="I12" s="11"/>
      <c r="J12" s="12" t="e">
        <f t="shared" si="1"/>
        <v>#DIV/0!</v>
      </c>
      <c r="K12" s="13">
        <v>1</v>
      </c>
      <c r="L12" s="7"/>
    </row>
    <row r="13" spans="1:12">
      <c r="A13" s="7" t="s">
        <v>14</v>
      </c>
      <c r="B13" s="8">
        <v>10</v>
      </c>
      <c r="C13" s="9">
        <f>C44*0.0261</f>
        <v>261000.00000000003</v>
      </c>
      <c r="D13" s="10"/>
      <c r="E13" s="9">
        <f>E44*0.0261</f>
        <v>10440</v>
      </c>
      <c r="F13" s="11"/>
      <c r="G13" s="12" t="e">
        <f t="shared" si="0"/>
        <v>#DIV/0!</v>
      </c>
      <c r="H13" s="9">
        <f>H44*0.0261</f>
        <v>46980</v>
      </c>
      <c r="I13" s="11"/>
      <c r="J13" s="12" t="e">
        <f t="shared" si="1"/>
        <v>#DIV/0!</v>
      </c>
      <c r="K13" s="13">
        <v>1</v>
      </c>
      <c r="L13" s="7"/>
    </row>
    <row r="14" spans="1:12">
      <c r="A14" s="7" t="s">
        <v>15</v>
      </c>
      <c r="B14" s="8">
        <v>11</v>
      </c>
      <c r="C14" s="9">
        <f>C44*0.0261</f>
        <v>261000.00000000003</v>
      </c>
      <c r="D14" s="10"/>
      <c r="E14" s="9">
        <f>E44*0.0261</f>
        <v>10440</v>
      </c>
      <c r="F14" s="11"/>
      <c r="G14" s="12" t="e">
        <f t="shared" si="0"/>
        <v>#DIV/0!</v>
      </c>
      <c r="H14" s="9">
        <f>H44*0.0261</f>
        <v>46980</v>
      </c>
      <c r="I14" s="11"/>
      <c r="J14" s="12" t="e">
        <f t="shared" si="1"/>
        <v>#DIV/0!</v>
      </c>
      <c r="K14" s="13">
        <v>2</v>
      </c>
      <c r="L14" s="7"/>
    </row>
    <row r="15" spans="1:12">
      <c r="A15" s="14" t="s">
        <v>16</v>
      </c>
      <c r="B15" s="15">
        <v>12</v>
      </c>
      <c r="C15" s="9">
        <f>C44*0.05</f>
        <v>500000</v>
      </c>
      <c r="D15" s="10"/>
      <c r="E15" s="16">
        <f>E44*0.05</f>
        <v>20000</v>
      </c>
      <c r="F15" s="11"/>
      <c r="G15" s="12" t="e">
        <f t="shared" si="0"/>
        <v>#DIV/0!</v>
      </c>
      <c r="H15" s="16">
        <f>H44*0.05</f>
        <v>90000</v>
      </c>
      <c r="I15" s="11"/>
      <c r="J15" s="12" t="e">
        <f t="shared" si="1"/>
        <v>#DIV/0!</v>
      </c>
      <c r="K15" s="17">
        <v>3</v>
      </c>
      <c r="L15" s="7"/>
    </row>
    <row r="16" spans="1:12">
      <c r="A16" s="14" t="s">
        <v>17</v>
      </c>
      <c r="B16" s="15">
        <v>13</v>
      </c>
      <c r="C16" s="9">
        <f>C44*0.05</f>
        <v>500000</v>
      </c>
      <c r="D16" s="10"/>
      <c r="E16" s="16">
        <f>E44*0.05</f>
        <v>20000</v>
      </c>
      <c r="F16" s="11"/>
      <c r="G16" s="12" t="e">
        <f t="shared" si="0"/>
        <v>#DIV/0!</v>
      </c>
      <c r="H16" s="16">
        <f>H44*0.05</f>
        <v>90000</v>
      </c>
      <c r="I16" s="11"/>
      <c r="J16" s="12" t="e">
        <f t="shared" si="1"/>
        <v>#DIV/0!</v>
      </c>
      <c r="K16" s="17">
        <v>3</v>
      </c>
      <c r="L16" s="7"/>
    </row>
    <row r="17" spans="1:12">
      <c r="A17" s="18" t="s">
        <v>18</v>
      </c>
      <c r="B17" s="19"/>
      <c r="C17" s="20">
        <f>SUM(C10:C16)</f>
        <v>2305000</v>
      </c>
      <c r="D17" s="21">
        <f>SUM(D10:D16)</f>
        <v>0</v>
      </c>
      <c r="E17" s="20">
        <f>SUM(E10:E16)</f>
        <v>92200</v>
      </c>
      <c r="F17" s="22">
        <f>SUM(F10:F16)</f>
        <v>0</v>
      </c>
      <c r="G17" s="12" t="e">
        <f t="shared" si="0"/>
        <v>#DIV/0!</v>
      </c>
      <c r="H17" s="20">
        <f>SUM(H10:H16)</f>
        <v>414900</v>
      </c>
      <c r="I17" s="22">
        <f>SUM(I10:I16)</f>
        <v>0</v>
      </c>
      <c r="J17" s="12" t="e">
        <f t="shared" si="1"/>
        <v>#DIV/0!</v>
      </c>
      <c r="K17" s="23">
        <f>SUM(K10:K16)</f>
        <v>12</v>
      </c>
      <c r="L17" s="22">
        <f>SUM(L10:L16)</f>
        <v>0</v>
      </c>
    </row>
    <row r="18" spans="1:12">
      <c r="A18" s="18" t="s">
        <v>19</v>
      </c>
      <c r="B18" s="19"/>
      <c r="C18" s="20"/>
      <c r="D18" s="24">
        <f>D17-C17</f>
        <v>-2305000</v>
      </c>
      <c r="E18" s="20"/>
      <c r="F18" s="25">
        <f>F17-E17</f>
        <v>-92200</v>
      </c>
      <c r="G18" s="12">
        <f t="shared" si="0"/>
        <v>0.04</v>
      </c>
      <c r="H18" s="20"/>
      <c r="I18" s="25">
        <f>I17-H17</f>
        <v>-414900</v>
      </c>
      <c r="J18" s="12">
        <f t="shared" si="1"/>
        <v>0.18</v>
      </c>
      <c r="K18" s="23"/>
      <c r="L18" s="25">
        <f>L17-K17</f>
        <v>-12</v>
      </c>
    </row>
    <row r="19" spans="1:12">
      <c r="A19" s="7" t="s">
        <v>20</v>
      </c>
      <c r="B19" s="8">
        <v>14</v>
      </c>
      <c r="C19" s="9">
        <f>C44*0.0261</f>
        <v>261000.00000000003</v>
      </c>
      <c r="D19" s="10"/>
      <c r="E19" s="9">
        <f>E44*0.0261</f>
        <v>10440</v>
      </c>
      <c r="F19" s="11"/>
      <c r="G19" s="12" t="e">
        <f t="shared" si="0"/>
        <v>#DIV/0!</v>
      </c>
      <c r="H19" s="9">
        <f>H44*0.0261</f>
        <v>46980</v>
      </c>
      <c r="I19" s="11"/>
      <c r="J19" s="12" t="e">
        <f t="shared" si="1"/>
        <v>#DIV/0!</v>
      </c>
      <c r="K19" s="13">
        <v>1</v>
      </c>
      <c r="L19" s="7"/>
    </row>
    <row r="20" spans="1:12">
      <c r="A20" s="7" t="s">
        <v>12</v>
      </c>
      <c r="B20" s="8">
        <v>15</v>
      </c>
      <c r="C20" s="9">
        <f>C44*0.0261</f>
        <v>261000.00000000003</v>
      </c>
      <c r="D20" s="10"/>
      <c r="E20" s="9">
        <f>E44*0.0261</f>
        <v>10440</v>
      </c>
      <c r="F20" s="11"/>
      <c r="G20" s="12" t="e">
        <f t="shared" si="0"/>
        <v>#DIV/0!</v>
      </c>
      <c r="H20" s="9">
        <f>H44*0.0261</f>
        <v>46980</v>
      </c>
      <c r="I20" s="11"/>
      <c r="J20" s="12" t="e">
        <f t="shared" si="1"/>
        <v>#DIV/0!</v>
      </c>
      <c r="K20" s="13">
        <v>1</v>
      </c>
      <c r="L20" s="7"/>
    </row>
    <row r="21" spans="1:12">
      <c r="A21" s="7" t="s">
        <v>13</v>
      </c>
      <c r="B21" s="8">
        <v>16</v>
      </c>
      <c r="C21" s="9">
        <f>C44*0.0261</f>
        <v>261000.00000000003</v>
      </c>
      <c r="D21" s="10"/>
      <c r="E21" s="9">
        <f>E44*0.0261</f>
        <v>10440</v>
      </c>
      <c r="F21" s="11"/>
      <c r="G21" s="12" t="e">
        <f t="shared" si="0"/>
        <v>#DIV/0!</v>
      </c>
      <c r="H21" s="9">
        <f>H44*0.0261</f>
        <v>46980</v>
      </c>
      <c r="I21" s="11"/>
      <c r="J21" s="12" t="e">
        <f t="shared" si="1"/>
        <v>#DIV/0!</v>
      </c>
      <c r="K21" s="13">
        <v>1</v>
      </c>
      <c r="L21" s="7"/>
    </row>
    <row r="22" spans="1:12">
      <c r="A22" s="7" t="s">
        <v>14</v>
      </c>
      <c r="B22" s="8">
        <v>17</v>
      </c>
      <c r="C22" s="9">
        <f>C44*0.0261</f>
        <v>261000.00000000003</v>
      </c>
      <c r="D22" s="10"/>
      <c r="E22" s="9">
        <f>E44*0.0261</f>
        <v>10440</v>
      </c>
      <c r="F22" s="11"/>
      <c r="G22" s="12" t="e">
        <f t="shared" si="0"/>
        <v>#DIV/0!</v>
      </c>
      <c r="H22" s="9">
        <f>H44*0.0261</f>
        <v>46980</v>
      </c>
      <c r="I22" s="11"/>
      <c r="J22" s="12" t="e">
        <f t="shared" si="1"/>
        <v>#DIV/0!</v>
      </c>
      <c r="K22" s="13">
        <v>1</v>
      </c>
      <c r="L22" s="7"/>
    </row>
    <row r="23" spans="1:12">
      <c r="A23" s="7" t="s">
        <v>15</v>
      </c>
      <c r="B23" s="8">
        <v>18</v>
      </c>
      <c r="C23" s="9">
        <f>C44*0.0261</f>
        <v>261000.00000000003</v>
      </c>
      <c r="D23" s="10"/>
      <c r="E23" s="9">
        <f>E44*0.0261</f>
        <v>10440</v>
      </c>
      <c r="F23" s="11"/>
      <c r="G23" s="12" t="e">
        <f t="shared" si="0"/>
        <v>#DIV/0!</v>
      </c>
      <c r="H23" s="9">
        <f>H44*0.0261</f>
        <v>46980</v>
      </c>
      <c r="I23" s="11"/>
      <c r="J23" s="12" t="e">
        <f t="shared" si="1"/>
        <v>#DIV/0!</v>
      </c>
      <c r="K23" s="13">
        <v>2</v>
      </c>
      <c r="L23" s="7"/>
    </row>
    <row r="24" spans="1:12">
      <c r="A24" s="14" t="s">
        <v>16</v>
      </c>
      <c r="B24" s="15">
        <v>19</v>
      </c>
      <c r="C24" s="9">
        <f>C44*0.05</f>
        <v>500000</v>
      </c>
      <c r="D24" s="10"/>
      <c r="E24" s="16">
        <f>E44*0.05</f>
        <v>20000</v>
      </c>
      <c r="F24" s="11"/>
      <c r="G24" s="12" t="e">
        <f t="shared" si="0"/>
        <v>#DIV/0!</v>
      </c>
      <c r="H24" s="16">
        <f>H44*0.05</f>
        <v>90000</v>
      </c>
      <c r="I24" s="11"/>
      <c r="J24" s="12" t="e">
        <f t="shared" si="1"/>
        <v>#DIV/0!</v>
      </c>
      <c r="K24" s="17">
        <v>3</v>
      </c>
      <c r="L24" s="7"/>
    </row>
    <row r="25" spans="1:12">
      <c r="A25" s="14" t="s">
        <v>17</v>
      </c>
      <c r="B25" s="15">
        <v>20</v>
      </c>
      <c r="C25" s="9">
        <f>C44*0.05</f>
        <v>500000</v>
      </c>
      <c r="D25" s="10"/>
      <c r="E25" s="16">
        <f>E44*0.05</f>
        <v>20000</v>
      </c>
      <c r="F25" s="11"/>
      <c r="G25" s="12" t="e">
        <f t="shared" si="0"/>
        <v>#DIV/0!</v>
      </c>
      <c r="H25" s="16">
        <f>H44*0.05</f>
        <v>90000</v>
      </c>
      <c r="I25" s="11"/>
      <c r="J25" s="12" t="e">
        <f t="shared" si="1"/>
        <v>#DIV/0!</v>
      </c>
      <c r="K25" s="17">
        <v>3</v>
      </c>
      <c r="L25" s="7"/>
    </row>
    <row r="26" spans="1:12">
      <c r="A26" s="18" t="s">
        <v>18</v>
      </c>
      <c r="B26" s="19"/>
      <c r="C26" s="20">
        <f>SUM(C19:C25)</f>
        <v>2305000</v>
      </c>
      <c r="D26" s="21">
        <f>SUM(D19:D25)</f>
        <v>0</v>
      </c>
      <c r="E26" s="20">
        <f>SUM(E19:E25)</f>
        <v>92200</v>
      </c>
      <c r="F26" s="22">
        <f>SUM(F19:F25)</f>
        <v>0</v>
      </c>
      <c r="G26" s="12" t="e">
        <f t="shared" si="0"/>
        <v>#DIV/0!</v>
      </c>
      <c r="H26" s="20">
        <f>SUM(H19:H25)</f>
        <v>414900</v>
      </c>
      <c r="I26" s="22">
        <f>SUM(I19:I25)</f>
        <v>0</v>
      </c>
      <c r="J26" s="12" t="e">
        <f t="shared" si="1"/>
        <v>#DIV/0!</v>
      </c>
      <c r="K26" s="23">
        <f>SUM(K19:K25)</f>
        <v>12</v>
      </c>
      <c r="L26" s="22">
        <f>SUM(L19:L25)</f>
        <v>0</v>
      </c>
    </row>
    <row r="27" spans="1:12">
      <c r="A27" s="18" t="s">
        <v>19</v>
      </c>
      <c r="B27" s="19"/>
      <c r="C27" s="20"/>
      <c r="D27" s="24">
        <f>D26-C26</f>
        <v>-2305000</v>
      </c>
      <c r="E27" s="20"/>
      <c r="F27" s="25">
        <f t="shared" ref="F27" si="4">F26-E26</f>
        <v>-92200</v>
      </c>
      <c r="G27" s="12">
        <f t="shared" si="0"/>
        <v>0.04</v>
      </c>
      <c r="H27" s="20"/>
      <c r="I27" s="25">
        <f>I26-H26</f>
        <v>-414900</v>
      </c>
      <c r="J27" s="12">
        <f t="shared" si="1"/>
        <v>0.18</v>
      </c>
      <c r="K27" s="23"/>
      <c r="L27" s="25">
        <f>L26-K26</f>
        <v>-12</v>
      </c>
    </row>
    <row r="28" spans="1:12">
      <c r="A28" s="7" t="s">
        <v>20</v>
      </c>
      <c r="B28" s="8">
        <v>21</v>
      </c>
      <c r="C28" s="9">
        <f>C44*0.0261</f>
        <v>261000.00000000003</v>
      </c>
      <c r="D28" s="10"/>
      <c r="E28" s="9">
        <f>E44*0.0261</f>
        <v>10440</v>
      </c>
      <c r="F28" s="11"/>
      <c r="G28" s="12" t="e">
        <f t="shared" si="0"/>
        <v>#DIV/0!</v>
      </c>
      <c r="H28" s="9">
        <f>H44*0.0261</f>
        <v>46980</v>
      </c>
      <c r="I28" s="11"/>
      <c r="J28" s="12" t="e">
        <f t="shared" si="1"/>
        <v>#DIV/0!</v>
      </c>
      <c r="K28" s="13">
        <v>1</v>
      </c>
      <c r="L28" s="7"/>
    </row>
    <row r="29" spans="1:12">
      <c r="A29" s="7" t="s">
        <v>12</v>
      </c>
      <c r="B29" s="8">
        <v>22</v>
      </c>
      <c r="C29" s="9">
        <f>C44*0.0261</f>
        <v>261000.00000000003</v>
      </c>
      <c r="D29" s="10"/>
      <c r="E29" s="9">
        <f>E44*0.0261</f>
        <v>10440</v>
      </c>
      <c r="F29" s="11"/>
      <c r="G29" s="12" t="e">
        <f t="shared" si="0"/>
        <v>#DIV/0!</v>
      </c>
      <c r="H29" s="9">
        <f>H44*0.0261</f>
        <v>46980</v>
      </c>
      <c r="I29" s="11"/>
      <c r="J29" s="12" t="e">
        <f t="shared" si="1"/>
        <v>#DIV/0!</v>
      </c>
      <c r="K29" s="13">
        <v>1</v>
      </c>
      <c r="L29" s="7"/>
    </row>
    <row r="30" spans="1:12">
      <c r="A30" s="7" t="s">
        <v>13</v>
      </c>
      <c r="B30" s="8">
        <v>23</v>
      </c>
      <c r="C30" s="9">
        <f>C44*0.0261</f>
        <v>261000.00000000003</v>
      </c>
      <c r="D30" s="10"/>
      <c r="E30" s="9">
        <f>E44*0.0261</f>
        <v>10440</v>
      </c>
      <c r="F30" s="11"/>
      <c r="G30" s="12" t="e">
        <f t="shared" si="0"/>
        <v>#DIV/0!</v>
      </c>
      <c r="H30" s="9">
        <f>H44*0.0261</f>
        <v>46980</v>
      </c>
      <c r="I30" s="11"/>
      <c r="J30" s="12" t="e">
        <f t="shared" si="1"/>
        <v>#DIV/0!</v>
      </c>
      <c r="K30" s="13">
        <v>1</v>
      </c>
      <c r="L30" s="7"/>
    </row>
    <row r="31" spans="1:12">
      <c r="A31" s="7" t="s">
        <v>14</v>
      </c>
      <c r="B31" s="8">
        <v>24</v>
      </c>
      <c r="C31" s="9">
        <f>C44*0.0261</f>
        <v>261000.00000000003</v>
      </c>
      <c r="D31" s="10"/>
      <c r="E31" s="9">
        <f>E44*0.0261</f>
        <v>10440</v>
      </c>
      <c r="F31" s="11"/>
      <c r="G31" s="12" t="e">
        <f t="shared" si="0"/>
        <v>#DIV/0!</v>
      </c>
      <c r="H31" s="9">
        <f>H44*0.0261</f>
        <v>46980</v>
      </c>
      <c r="I31" s="11"/>
      <c r="J31" s="12" t="e">
        <f t="shared" si="1"/>
        <v>#DIV/0!</v>
      </c>
      <c r="K31" s="13">
        <v>1</v>
      </c>
      <c r="L31" s="7"/>
    </row>
    <row r="32" spans="1:12">
      <c r="A32" s="7" t="s">
        <v>15</v>
      </c>
      <c r="B32" s="8">
        <v>25</v>
      </c>
      <c r="C32" s="9">
        <f>C44*0.0261</f>
        <v>261000.00000000003</v>
      </c>
      <c r="D32" s="10"/>
      <c r="E32" s="9">
        <f>E44*0.0261</f>
        <v>10440</v>
      </c>
      <c r="F32" s="11"/>
      <c r="G32" s="12" t="e">
        <f t="shared" si="0"/>
        <v>#DIV/0!</v>
      </c>
      <c r="H32" s="9">
        <f>H44*0.0261</f>
        <v>46980</v>
      </c>
      <c r="I32" s="11"/>
      <c r="J32" s="12" t="e">
        <f t="shared" si="1"/>
        <v>#DIV/0!</v>
      </c>
      <c r="K32" s="13">
        <v>1</v>
      </c>
      <c r="L32" s="7"/>
    </row>
    <row r="33" spans="1:12">
      <c r="A33" s="14" t="s">
        <v>16</v>
      </c>
      <c r="B33" s="15">
        <v>26</v>
      </c>
      <c r="C33" s="9">
        <f>C44*0.05</f>
        <v>500000</v>
      </c>
      <c r="D33" s="10"/>
      <c r="E33" s="16">
        <f>E44*0.05</f>
        <v>20000</v>
      </c>
      <c r="F33" s="11"/>
      <c r="G33" s="12" t="e">
        <f t="shared" si="0"/>
        <v>#DIV/0!</v>
      </c>
      <c r="H33" s="16">
        <f>H44*0.05</f>
        <v>90000</v>
      </c>
      <c r="I33" s="11"/>
      <c r="J33" s="12" t="e">
        <f t="shared" si="1"/>
        <v>#DIV/0!</v>
      </c>
      <c r="K33" s="17">
        <v>3</v>
      </c>
      <c r="L33" s="7"/>
    </row>
    <row r="34" spans="1:12">
      <c r="A34" s="14" t="s">
        <v>17</v>
      </c>
      <c r="B34" s="15">
        <v>27</v>
      </c>
      <c r="C34" s="9">
        <f>C44*0.05</f>
        <v>500000</v>
      </c>
      <c r="D34" s="10"/>
      <c r="E34" s="16">
        <f>E44*0.05</f>
        <v>20000</v>
      </c>
      <c r="F34" s="11"/>
      <c r="G34" s="12" t="e">
        <f t="shared" si="0"/>
        <v>#DIV/0!</v>
      </c>
      <c r="H34" s="16">
        <f>H44*0.05</f>
        <v>90000</v>
      </c>
      <c r="I34" s="11"/>
      <c r="J34" s="12" t="e">
        <f t="shared" si="1"/>
        <v>#DIV/0!</v>
      </c>
      <c r="K34" s="17">
        <v>3</v>
      </c>
      <c r="L34" s="7"/>
    </row>
    <row r="35" spans="1:12">
      <c r="A35" s="18" t="s">
        <v>18</v>
      </c>
      <c r="B35" s="19"/>
      <c r="C35" s="20">
        <f>SUM(C28:C34)</f>
        <v>2305000</v>
      </c>
      <c r="D35" s="21">
        <f t="shared" ref="D35:F35" si="5">SUM(D28:D34)</f>
        <v>0</v>
      </c>
      <c r="E35" s="20">
        <f t="shared" si="5"/>
        <v>92200</v>
      </c>
      <c r="F35" s="22">
        <f t="shared" si="5"/>
        <v>0</v>
      </c>
      <c r="G35" s="12" t="e">
        <f t="shared" si="0"/>
        <v>#DIV/0!</v>
      </c>
      <c r="H35" s="20">
        <f>SUM(H28:H34)</f>
        <v>414900</v>
      </c>
      <c r="I35" s="22">
        <f>SUM(I28:I34)</f>
        <v>0</v>
      </c>
      <c r="J35" s="12" t="e">
        <f t="shared" si="1"/>
        <v>#DIV/0!</v>
      </c>
      <c r="K35" s="23">
        <f>SUM(K28:K34)</f>
        <v>11</v>
      </c>
      <c r="L35" s="22">
        <f>SUM(L28:L34)</f>
        <v>0</v>
      </c>
    </row>
    <row r="36" spans="1:12">
      <c r="A36" s="18" t="s">
        <v>19</v>
      </c>
      <c r="B36" s="19"/>
      <c r="C36" s="20"/>
      <c r="D36" s="24">
        <f>D35-C35</f>
        <v>-2305000</v>
      </c>
      <c r="E36" s="20"/>
      <c r="F36" s="25">
        <f t="shared" ref="F36" si="6">F35-E35</f>
        <v>-92200</v>
      </c>
      <c r="G36" s="12">
        <f t="shared" si="0"/>
        <v>0.04</v>
      </c>
      <c r="H36" s="20"/>
      <c r="I36" s="25">
        <f>I35-H35</f>
        <v>-414900</v>
      </c>
      <c r="J36" s="12">
        <f t="shared" si="1"/>
        <v>0.18</v>
      </c>
      <c r="K36" s="23"/>
      <c r="L36" s="25">
        <f>L35-K35</f>
        <v>-11</v>
      </c>
    </row>
    <row r="37" spans="1:12">
      <c r="A37" s="7" t="s">
        <v>20</v>
      </c>
      <c r="B37" s="8">
        <v>28</v>
      </c>
      <c r="C37" s="9">
        <f>C44*0.0261</f>
        <v>261000.00000000003</v>
      </c>
      <c r="D37" s="10"/>
      <c r="E37" s="9">
        <f>E44*0.0261</f>
        <v>10440</v>
      </c>
      <c r="F37" s="11"/>
      <c r="G37" s="12" t="e">
        <f t="shared" si="0"/>
        <v>#DIV/0!</v>
      </c>
      <c r="H37" s="9">
        <f>H44*0.0261</f>
        <v>46980</v>
      </c>
      <c r="I37" s="11"/>
      <c r="J37" s="12" t="e">
        <f t="shared" si="1"/>
        <v>#DIV/0!</v>
      </c>
      <c r="K37" s="13">
        <v>1</v>
      </c>
      <c r="L37" s="7"/>
    </row>
    <row r="38" spans="1:12">
      <c r="A38" s="7" t="s">
        <v>12</v>
      </c>
      <c r="B38" s="8">
        <v>29</v>
      </c>
      <c r="C38" s="9">
        <f>C44*0.0261</f>
        <v>261000.00000000003</v>
      </c>
      <c r="D38" s="10"/>
      <c r="E38" s="9">
        <f>E44*0.0261</f>
        <v>10440</v>
      </c>
      <c r="F38" s="11"/>
      <c r="G38" s="12" t="e">
        <f t="shared" si="0"/>
        <v>#DIV/0!</v>
      </c>
      <c r="H38" s="9">
        <f>H44*0.0261</f>
        <v>46980</v>
      </c>
      <c r="I38" s="11"/>
      <c r="J38" s="12" t="e">
        <f t="shared" si="1"/>
        <v>#DIV/0!</v>
      </c>
      <c r="K38" s="13">
        <v>1</v>
      </c>
      <c r="L38" s="7"/>
    </row>
    <row r="39" spans="1:12">
      <c r="A39" s="7" t="s">
        <v>13</v>
      </c>
      <c r="B39" s="8">
        <v>30</v>
      </c>
      <c r="C39" s="9">
        <f>C44*0.0261</f>
        <v>261000.00000000003</v>
      </c>
      <c r="D39" s="10"/>
      <c r="E39" s="9">
        <f>E44*0.0261</f>
        <v>10440</v>
      </c>
      <c r="F39" s="11"/>
      <c r="G39" s="12" t="e">
        <f t="shared" si="0"/>
        <v>#DIV/0!</v>
      </c>
      <c r="H39" s="9">
        <f>H44*0.0261</f>
        <v>46980</v>
      </c>
      <c r="I39" s="11"/>
      <c r="J39" s="12" t="e">
        <f t="shared" si="1"/>
        <v>#DIV/0!</v>
      </c>
      <c r="K39" s="13">
        <v>1</v>
      </c>
      <c r="L39" s="7"/>
    </row>
    <row r="40" spans="1:12">
      <c r="A40" s="7" t="s">
        <v>14</v>
      </c>
      <c r="B40" s="8">
        <v>31</v>
      </c>
      <c r="C40" s="9">
        <f>C44*0.0261</f>
        <v>261000.00000000003</v>
      </c>
      <c r="D40" s="10"/>
      <c r="E40" s="9">
        <f>E44*0.0261</f>
        <v>10440</v>
      </c>
      <c r="F40" s="11"/>
      <c r="G40" s="12" t="e">
        <f t="shared" si="0"/>
        <v>#DIV/0!</v>
      </c>
      <c r="H40" s="9">
        <f>H44*0.0261</f>
        <v>46980</v>
      </c>
      <c r="I40" s="11"/>
      <c r="J40" s="12" t="e">
        <f t="shared" si="1"/>
        <v>#DIV/0!</v>
      </c>
      <c r="K40" s="13">
        <v>1</v>
      </c>
      <c r="L40" s="7"/>
    </row>
    <row r="41" spans="1:12">
      <c r="A41" s="18" t="s">
        <v>18</v>
      </c>
      <c r="B41" s="19"/>
      <c r="C41" s="20">
        <f>SUM(C37:C40)</f>
        <v>1044000.0000000001</v>
      </c>
      <c r="D41" s="21">
        <f t="shared" ref="D41:F41" si="7">SUM(D37:D40)</f>
        <v>0</v>
      </c>
      <c r="E41" s="20">
        <f t="shared" si="7"/>
        <v>41760</v>
      </c>
      <c r="F41" s="22">
        <f t="shared" si="7"/>
        <v>0</v>
      </c>
      <c r="G41" s="12" t="e">
        <f t="shared" si="0"/>
        <v>#DIV/0!</v>
      </c>
      <c r="H41" s="20">
        <f>SUM(H37:H40)</f>
        <v>187920</v>
      </c>
      <c r="I41" s="22">
        <f>SUM(I37:I40)</f>
        <v>0</v>
      </c>
      <c r="J41" s="12" t="e">
        <f t="shared" si="1"/>
        <v>#DIV/0!</v>
      </c>
      <c r="K41" s="23">
        <f>SUM(K37:K40)</f>
        <v>4</v>
      </c>
      <c r="L41" s="22">
        <f>SUM(L37:L40)</f>
        <v>0</v>
      </c>
    </row>
    <row r="42" spans="1:12" ht="15.75" thickBot="1">
      <c r="A42" s="18" t="s">
        <v>19</v>
      </c>
      <c r="B42" s="19"/>
      <c r="C42" s="26"/>
      <c r="D42" s="27">
        <f>D41-C41</f>
        <v>-1044000.0000000001</v>
      </c>
      <c r="E42" s="26"/>
      <c r="F42" s="28">
        <f t="shared" ref="F42" si="8">F41-E41</f>
        <v>-41760</v>
      </c>
      <c r="G42" s="12">
        <f t="shared" si="0"/>
        <v>3.9999999999999994E-2</v>
      </c>
      <c r="H42" s="26"/>
      <c r="I42" s="28">
        <f>I41-H41</f>
        <v>-187920</v>
      </c>
      <c r="J42" s="12">
        <f t="shared" si="1"/>
        <v>0.18</v>
      </c>
      <c r="K42" s="23"/>
      <c r="L42" s="25">
        <f>L41-K41</f>
        <v>-4</v>
      </c>
    </row>
    <row r="43" spans="1:12">
      <c r="A43" s="29" t="s">
        <v>21</v>
      </c>
      <c r="B43" s="30"/>
      <c r="C43" s="31">
        <f>SUM(C2:C7,C10:C16,C19:C25,C28:C34,C37:C40)</f>
        <v>10003000</v>
      </c>
      <c r="D43" s="31">
        <f>SUM(D2:D7,D10:D16,D19:D25,D28:D34,D37:D40)</f>
        <v>0</v>
      </c>
      <c r="E43" s="31">
        <f>SUM(E2:E7,E10:E16,E19:E25,E28:E34,E37:E40)</f>
        <v>400120</v>
      </c>
      <c r="F43" s="31">
        <f>SUM(F2:F7,F10:F16,F19:F25,F28:F34,F37:F40)</f>
        <v>0</v>
      </c>
      <c r="G43" s="12" t="e">
        <f t="shared" si="0"/>
        <v>#DIV/0!</v>
      </c>
      <c r="H43" s="31">
        <f>SUM(H2:H7,H10:H16,H19:H25,H28:H34,H37:H40)</f>
        <v>1800540</v>
      </c>
      <c r="I43" s="31">
        <f>SUM(I2:I7,I10:I16,I19:I25,I28:I34,I37:I40)</f>
        <v>0</v>
      </c>
      <c r="J43" s="12" t="e">
        <f t="shared" si="1"/>
        <v>#DIV/0!</v>
      </c>
      <c r="K43" s="11">
        <f>SUM(K2:K7,K10:K16,K19:K25,K28:K34,K37:K40)</f>
        <v>50</v>
      </c>
      <c r="L43" s="7">
        <f>SUM(L2:L7,L10:L16,L19:L25,L28:L34,L37:L40)</f>
        <v>0</v>
      </c>
    </row>
    <row r="44" spans="1:12">
      <c r="A44" s="32" t="s">
        <v>22</v>
      </c>
      <c r="B44" s="33"/>
      <c r="C44" s="34">
        <v>10000000</v>
      </c>
      <c r="D44" s="34"/>
      <c r="E44" s="34">
        <f>C44*G44</f>
        <v>400000</v>
      </c>
      <c r="F44" s="34"/>
      <c r="G44" s="35">
        <v>0.04</v>
      </c>
      <c r="H44" s="34">
        <f>C44*J44</f>
        <v>1800000</v>
      </c>
      <c r="I44" s="34"/>
      <c r="J44" s="35">
        <v>0.18</v>
      </c>
      <c r="K44" s="34">
        <v>50</v>
      </c>
      <c r="L44" s="36"/>
    </row>
    <row r="45" spans="1:12">
      <c r="A45" s="29" t="s">
        <v>23</v>
      </c>
      <c r="B45" s="30"/>
      <c r="C45" s="11">
        <f>AVERAGE(C2:C7,C10:C16,C19:C25,C28:C34,C37:C40)</f>
        <v>322677.41935483873</v>
      </c>
      <c r="D45" s="11" t="e">
        <f>AVERAGE(D2:D7,D10:D16,D19:D25,D28:D34,D37:D40)</f>
        <v>#DIV/0!</v>
      </c>
      <c r="E45" s="11">
        <f t="shared" ref="E45:J45" si="9">AVERAGE(E2:E7,E10:E16,E19:E25,E28:E34,E37:E40)</f>
        <v>12907.096774193549</v>
      </c>
      <c r="F45" s="11" t="e">
        <f t="shared" si="9"/>
        <v>#DIV/0!</v>
      </c>
      <c r="G45" s="37"/>
      <c r="H45" s="11">
        <f>AVERAGE(H2:H7,H10:H16,H19:H25,H28:H34,H37:H40)</f>
        <v>58081.93548387097</v>
      </c>
      <c r="I45" s="11" t="e">
        <f>AVERAGE(I2:I7,I10:I16,I19:I25,I28:I34,I37:I40)</f>
        <v>#DIV/0!</v>
      </c>
      <c r="J45" s="37"/>
      <c r="K45" s="11">
        <f>AVERAGE(K2:K7,K10:K16,K19:K25,K28:K34,K37:K40)</f>
        <v>1.6129032258064515</v>
      </c>
      <c r="L45" s="11" t="e">
        <f>AVERAGE(L2:L7,L10:L16,L19:L25,L28:L34,L37:L40)</f>
        <v>#DIV/0!</v>
      </c>
    </row>
    <row r="46" spans="1:12">
      <c r="A46" s="29" t="s">
        <v>24</v>
      </c>
      <c r="B46" s="30"/>
      <c r="C46" s="7"/>
      <c r="D46" s="11">
        <f>D43/1*31</f>
        <v>0</v>
      </c>
      <c r="E46" s="7"/>
      <c r="F46" s="7">
        <f t="shared" ref="F46:L46" si="10">F43/1</f>
        <v>0</v>
      </c>
      <c r="G46" s="7"/>
      <c r="H46" s="7"/>
      <c r="I46" s="7">
        <f t="shared" si="10"/>
        <v>0</v>
      </c>
      <c r="J46" s="7"/>
      <c r="K46" s="7"/>
      <c r="L46" s="7">
        <f t="shared" si="10"/>
        <v>0</v>
      </c>
    </row>
  </sheetData>
  <mergeCells count="14">
    <mergeCell ref="A45:B45"/>
    <mergeCell ref="A46:B46"/>
    <mergeCell ref="A35:B35"/>
    <mergeCell ref="A36:B36"/>
    <mergeCell ref="A41:B41"/>
    <mergeCell ref="A42:B42"/>
    <mergeCell ref="A43:B43"/>
    <mergeCell ref="A44:B44"/>
    <mergeCell ref="A8:B8"/>
    <mergeCell ref="A9:B9"/>
    <mergeCell ref="A17:B17"/>
    <mergeCell ref="A18:B18"/>
    <mergeCell ref="A26:B26"/>
    <mergeCell ref="A27:B27"/>
  </mergeCells>
  <conditionalFormatting sqref="D2:D7 D10:D16 D19:D25 D28:D34 D37:D40">
    <cfRule type="colorScale" priority="2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37:F40 F28:F34 F19:F25 F10:F16 F2:F7">
    <cfRule type="colorScale" priority="2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:I7 I10:I16 I19:I25 I28:I34 I37:I40">
    <cfRule type="colorScale" priority="2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L37:L40 L28:L34 L19:L25 L10:L16 L2:L7">
    <cfRule type="colorScale" priority="2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:D7">
    <cfRule type="cellIs" dxfId="47" priority="24" stopIfTrue="1" operator="lessThan">
      <formula>$C$3</formula>
    </cfRule>
  </conditionalFormatting>
  <conditionalFormatting sqref="D10:D16">
    <cfRule type="cellIs" dxfId="45" priority="23" stopIfTrue="1" operator="lessThan">
      <formula>$C$11</formula>
    </cfRule>
  </conditionalFormatting>
  <conditionalFormatting sqref="D19:D25">
    <cfRule type="cellIs" dxfId="43" priority="22" stopIfTrue="1" operator="lessThan">
      <formula>$C$20</formula>
    </cfRule>
  </conditionalFormatting>
  <conditionalFormatting sqref="D28:D34">
    <cfRule type="cellIs" dxfId="41" priority="21" stopIfTrue="1" operator="lessThan">
      <formula>$C$29</formula>
    </cfRule>
  </conditionalFormatting>
  <conditionalFormatting sqref="D37:D40">
    <cfRule type="cellIs" dxfId="39" priority="20" stopIfTrue="1" operator="lessThan">
      <formula>$C$38</formula>
    </cfRule>
  </conditionalFormatting>
  <conditionalFormatting sqref="D43">
    <cfRule type="cellIs" dxfId="37" priority="19" stopIfTrue="1" operator="lessThan">
      <formula>$C$44</formula>
    </cfRule>
  </conditionalFormatting>
  <conditionalFormatting sqref="F43">
    <cfRule type="cellIs" dxfId="35" priority="18" stopIfTrue="1" operator="lessThan">
      <formula>$E$44</formula>
    </cfRule>
  </conditionalFormatting>
  <conditionalFormatting sqref="F37:F40">
    <cfRule type="cellIs" dxfId="33" priority="17" stopIfTrue="1" operator="lessThan">
      <formula>$E$38</formula>
    </cfRule>
  </conditionalFormatting>
  <conditionalFormatting sqref="F28:F34">
    <cfRule type="cellIs" dxfId="31" priority="16" stopIfTrue="1" operator="lessThan">
      <formula>$E$29</formula>
    </cfRule>
  </conditionalFormatting>
  <conditionalFormatting sqref="F19:F25">
    <cfRule type="cellIs" dxfId="29" priority="15" stopIfTrue="1" operator="lessThan">
      <formula>$E$20</formula>
    </cfRule>
  </conditionalFormatting>
  <conditionalFormatting sqref="F10:F16">
    <cfRule type="cellIs" dxfId="27" priority="14" stopIfTrue="1" operator="lessThan">
      <formula>$E$11</formula>
    </cfRule>
  </conditionalFormatting>
  <conditionalFormatting sqref="F2:F7">
    <cfRule type="cellIs" dxfId="25" priority="13" stopIfTrue="1" operator="lessThan">
      <formula>$E$3</formula>
    </cfRule>
  </conditionalFormatting>
  <conditionalFormatting sqref="I2:I7">
    <cfRule type="cellIs" dxfId="23" priority="12" stopIfTrue="1" operator="lessThan">
      <formula>$H$3</formula>
    </cfRule>
  </conditionalFormatting>
  <conditionalFormatting sqref="I10:I16">
    <cfRule type="cellIs" dxfId="21" priority="11" stopIfTrue="1" operator="lessThan">
      <formula>$H$11</formula>
    </cfRule>
  </conditionalFormatting>
  <conditionalFormatting sqref="I19:I25">
    <cfRule type="cellIs" dxfId="19" priority="10" stopIfTrue="1" operator="lessThan">
      <formula>$H$20</formula>
    </cfRule>
  </conditionalFormatting>
  <conditionalFormatting sqref="I28:I34">
    <cfRule type="cellIs" dxfId="17" priority="9" stopIfTrue="1" operator="lessThan">
      <formula>$H$29</formula>
    </cfRule>
  </conditionalFormatting>
  <conditionalFormatting sqref="I37:I40">
    <cfRule type="cellIs" dxfId="15" priority="8" stopIfTrue="1" operator="lessThan">
      <formula>$H$38</formula>
    </cfRule>
  </conditionalFormatting>
  <conditionalFormatting sqref="I43">
    <cfRule type="cellIs" dxfId="13" priority="7" stopIfTrue="1" operator="lessThan">
      <formula>$H$44</formula>
    </cfRule>
  </conditionalFormatting>
  <conditionalFormatting sqref="L43">
    <cfRule type="cellIs" dxfId="11" priority="6" stopIfTrue="1" operator="lessThan">
      <formula>$K$44</formula>
    </cfRule>
  </conditionalFormatting>
  <conditionalFormatting sqref="L37:L40">
    <cfRule type="cellIs" dxfId="9" priority="5" stopIfTrue="1" operator="lessThan">
      <formula>$K$38</formula>
    </cfRule>
  </conditionalFormatting>
  <conditionalFormatting sqref="L28:L34">
    <cfRule type="cellIs" dxfId="7" priority="4" stopIfTrue="1" operator="lessThan">
      <formula>$K$29</formula>
    </cfRule>
  </conditionalFormatting>
  <conditionalFormatting sqref="L19:L25">
    <cfRule type="cellIs" dxfId="5" priority="3" stopIfTrue="1" operator="lessThan">
      <formula>$K$20</formula>
    </cfRule>
  </conditionalFormatting>
  <conditionalFormatting sqref="L10:L16">
    <cfRule type="cellIs" dxfId="3" priority="2" stopIfTrue="1" operator="lessThan">
      <formula>$K$11</formula>
    </cfRule>
  </conditionalFormatting>
  <conditionalFormatting sqref="L2:L7">
    <cfRule type="cellIs" dxfId="1" priority="1" stopIfTrue="1" operator="lessThan">
      <formula>$K$3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</dc:creator>
  <cp:lastModifiedBy>dir</cp:lastModifiedBy>
  <dcterms:created xsi:type="dcterms:W3CDTF">2013-09-29T13:26:51Z</dcterms:created>
  <dcterms:modified xsi:type="dcterms:W3CDTF">2013-09-29T13:28:06Z</dcterms:modified>
</cp:coreProperties>
</file>