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доп.опции" sheetId="3" r:id="rId3"/>
    <sheet name="Параметры" sheetId="4" r:id="rId4"/>
  </sheets>
  <externalReferences>
    <externalReference r:id="rId5"/>
  </externalReferences>
  <definedNames>
    <definedName name="Logo">INDEX('[1]1'!$A$1:$A$3,MATCH([1]Форма!$I$23,'[1]1'!$B$1:$B$3,0))</definedName>
    <definedName name="Logo2">INDEX('[1]1'!$C$1:$C$3,MATCH([1]Форма!$I$23,'[1]1'!$D$1:$D$3,0))</definedName>
    <definedName name="Logo3">INDEX('[1]1'!$E$1:$E$3,MATCH([1]Форма!$I$23,'[1]1'!$F$1:$F$3,0))</definedName>
    <definedName name="logo4">INDEX('[1]1'!$G$3:$G$6,MATCH([1]Форма!$I$23,'[1]1'!$H$3:$H$6,0))</definedName>
    <definedName name="Marathon_M42">[1]L2!$A$40:$D$47</definedName>
    <definedName name="Marathon_X3000">[1]L2!$A$48:$D$52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"000000000000"&amp;MID(1/2,2,1)&amp;"00"</definedName>
    <definedName name="n0x">IF(n_3=1,n_2,n_3&amp;n_1)</definedName>
    <definedName name="n1x">IF(n_3=1,n_2,n_3&amp;n_5)</definedName>
    <definedName name="Vario_M42">[1]L2!$A$29:$D$39</definedName>
    <definedName name="VI_MENS_art_101">[1]L2!$A$1:$D$9</definedName>
    <definedName name="VI_MENS_art_102">[1]L2!$A$10:$D$17</definedName>
    <definedName name="VI_MENS_art_107">[1]L2!$A$18:$D$23</definedName>
    <definedName name="VI_MENS_art_202">[1]L2!$A$24:$D$28</definedName>
    <definedName name="А8">#REF!</definedName>
    <definedName name="А9">#REF!</definedName>
    <definedName name="Города">OFFSET([1]Лист1!$A$1,0,0,COUNTA([1]Лист1!$A$1:$A$24),1)</definedName>
    <definedName name="Должности">OFFSET([1]Лист1!$B$1,0,0,COUNTA([1]Лист1!$B$1:$B$50),1)</definedName>
    <definedName name="мил">{0,"овz";1,"z";2,"аz";5,"овz"}</definedName>
    <definedName name="тыс">{0,"тысячz";1,"тысячаz";2,"тысячиz";5,"тысячz"}</definedName>
    <definedName name="ФОТО">OFFSET([1]Фото!$A$1,MATCH([1]Форма!$I$8,[1]Фото!$A:$A,0)-1,1,1,1)</definedName>
    <definedName name="Фотоальбом">OFFSET([1]Фото!$A$2,0,0,COUNTA([1]Фото!$A:$A)-1,1)</definedName>
  </definedNames>
  <calcPr calcId="145621"/>
</workbook>
</file>

<file path=xl/calcChain.xml><?xml version="1.0" encoding="utf-8"?>
<calcChain xmlns="http://schemas.openxmlformats.org/spreadsheetml/2006/main">
  <c r="K28" i="1" l="1"/>
  <c r="K27" i="1"/>
  <c r="K26" i="1"/>
  <c r="K25" i="1"/>
  <c r="K24" i="1"/>
  <c r="K23" i="1"/>
  <c r="K22" i="1"/>
  <c r="K21" i="1"/>
  <c r="K20" i="1"/>
  <c r="K19" i="1"/>
  <c r="P17" i="1"/>
  <c r="K17" i="1"/>
  <c r="P16" i="1"/>
  <c r="K16" i="1"/>
  <c r="P15" i="1"/>
  <c r="K15" i="1"/>
  <c r="P14" i="1"/>
  <c r="K14" i="1"/>
  <c r="P13" i="1"/>
  <c r="K13" i="1"/>
  <c r="C9" i="1"/>
</calcChain>
</file>

<file path=xl/comments1.xml><?xml version="1.0" encoding="utf-8"?>
<comments xmlns="http://schemas.openxmlformats.org/spreadsheetml/2006/main">
  <authors>
    <author>Автор</author>
  </authors>
  <commentList>
    <comment ref="C30" authorId="0">
      <text>
        <r>
          <rPr>
            <b/>
            <sz val="9"/>
            <color indexed="81"/>
            <rFont val="Tahoma"/>
            <family val="2"/>
            <charset val="204"/>
          </rPr>
          <t>как в этой ячейке или ячейках вывести список доп.опций  с ценой так что бы выводились не все, а только те которые выберет пользователь? В дальнейшем цена должна складываться.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<sst xmlns="http://schemas.openxmlformats.org/spreadsheetml/2006/main" count="118" uniqueCount="83">
  <si>
    <t>Модели</t>
  </si>
  <si>
    <r>
      <rPr>
        <b/>
        <sz val="11"/>
        <color theme="1"/>
        <rFont val="Times New Roman"/>
        <family val="1"/>
        <charset val="204"/>
      </rPr>
      <t>Ø</t>
    </r>
    <r>
      <rPr>
        <b/>
        <sz val="11"/>
        <color theme="1"/>
        <rFont val="Calibri"/>
        <family val="2"/>
        <charset val="204"/>
        <scheme val="minor"/>
      </rPr>
      <t>30</t>
    </r>
    <r>
      <rPr>
        <b/>
        <sz val="11"/>
        <color theme="1"/>
        <rFont val="Times New Roman"/>
        <family val="1"/>
        <charset val="204"/>
      </rPr>
      <t>°</t>
    </r>
    <r>
      <rPr>
        <b/>
        <sz val="11"/>
        <color theme="1"/>
        <rFont val="Calibri"/>
        <family val="2"/>
        <charset val="204"/>
      </rPr>
      <t xml:space="preserve">  </t>
    </r>
    <r>
      <rPr>
        <b/>
        <sz val="11"/>
        <color theme="1"/>
        <rFont val="Calibri"/>
        <family val="2"/>
        <charset val="204"/>
        <scheme val="minor"/>
      </rPr>
      <t>(налево)</t>
    </r>
  </si>
  <si>
    <r>
      <rPr>
        <b/>
        <sz val="11"/>
        <color theme="1"/>
        <rFont val="Times New Roman"/>
        <family val="1"/>
        <charset val="204"/>
      </rPr>
      <t>██</t>
    </r>
    <r>
      <rPr>
        <b/>
        <sz val="11"/>
        <color theme="1"/>
        <rFont val="Calibri"/>
        <family val="2"/>
        <charset val="204"/>
      </rPr>
      <t xml:space="preserve"> 30</t>
    </r>
    <r>
      <rPr>
        <b/>
        <sz val="11"/>
        <color theme="1"/>
        <rFont val="Times New Roman"/>
        <family val="1"/>
        <charset val="204"/>
      </rPr>
      <t>°</t>
    </r>
    <r>
      <rPr>
        <b/>
        <sz val="11"/>
        <color theme="1"/>
        <rFont val="Calibri"/>
        <family val="2"/>
        <charset val="204"/>
      </rPr>
      <t xml:space="preserve"> (налево)</t>
    </r>
  </si>
  <si>
    <r>
      <rPr>
        <b/>
        <sz val="11"/>
        <color theme="1"/>
        <rFont val="Times New Roman"/>
        <family val="1"/>
        <charset val="204"/>
      </rPr>
      <t>Ø</t>
    </r>
    <r>
      <rPr>
        <b/>
        <sz val="11"/>
        <color theme="1"/>
        <rFont val="Calibri"/>
        <family val="2"/>
        <charset val="204"/>
        <scheme val="minor"/>
      </rPr>
      <t>45</t>
    </r>
    <r>
      <rPr>
        <b/>
        <sz val="11"/>
        <color theme="1"/>
        <rFont val="Times New Roman"/>
        <family val="1"/>
        <charset val="204"/>
      </rPr>
      <t>°</t>
    </r>
    <r>
      <rPr>
        <b/>
        <sz val="11"/>
        <color theme="1"/>
        <rFont val="Calibri"/>
        <family val="2"/>
        <charset val="204"/>
      </rPr>
      <t xml:space="preserve">     </t>
    </r>
    <r>
      <rPr>
        <b/>
        <sz val="11"/>
        <color theme="1"/>
        <rFont val="Calibri"/>
        <family val="2"/>
        <charset val="204"/>
        <scheme val="minor"/>
      </rPr>
      <t>(налево)</t>
    </r>
  </si>
  <si>
    <r>
      <rPr>
        <b/>
        <sz val="11"/>
        <color theme="1"/>
        <rFont val="Times New Roman"/>
        <family val="1"/>
        <charset val="204"/>
      </rPr>
      <t>██</t>
    </r>
    <r>
      <rPr>
        <b/>
        <sz val="11"/>
        <color theme="1"/>
        <rFont val="Calibri"/>
        <family val="2"/>
        <charset val="204"/>
      </rPr>
      <t xml:space="preserve"> 45</t>
    </r>
    <r>
      <rPr>
        <b/>
        <sz val="11"/>
        <color theme="1"/>
        <rFont val="Times New Roman"/>
        <family val="1"/>
        <charset val="204"/>
      </rPr>
      <t>°</t>
    </r>
    <r>
      <rPr>
        <b/>
        <sz val="11"/>
        <color theme="1"/>
        <rFont val="Calibri"/>
        <family val="2"/>
        <charset val="204"/>
      </rPr>
      <t xml:space="preserve"> (налево)</t>
    </r>
  </si>
  <si>
    <r>
      <rPr>
        <b/>
        <sz val="11"/>
        <color theme="1"/>
        <rFont val="Times New Roman"/>
        <family val="1"/>
        <charset val="204"/>
      </rPr>
      <t>Ø</t>
    </r>
    <r>
      <rPr>
        <b/>
        <sz val="11"/>
        <color theme="1"/>
        <rFont val="Calibri"/>
        <family val="2"/>
        <charset val="204"/>
        <scheme val="minor"/>
      </rPr>
      <t>90</t>
    </r>
    <r>
      <rPr>
        <b/>
        <sz val="11"/>
        <color theme="1"/>
        <rFont val="Times New Roman"/>
        <family val="1"/>
        <charset val="204"/>
      </rPr>
      <t>°</t>
    </r>
  </si>
  <si>
    <r>
      <rPr>
        <b/>
        <sz val="11"/>
        <color theme="1"/>
        <rFont val="Times New Roman"/>
        <family val="1"/>
        <charset val="204"/>
      </rPr>
      <t>██</t>
    </r>
    <r>
      <rPr>
        <b/>
        <sz val="11"/>
        <color theme="1"/>
        <rFont val="Calibri"/>
        <family val="2"/>
        <charset val="204"/>
      </rPr>
      <t xml:space="preserve"> 90</t>
    </r>
    <r>
      <rPr>
        <b/>
        <sz val="11"/>
        <color theme="1"/>
        <rFont val="Times New Roman"/>
        <family val="1"/>
        <charset val="204"/>
      </rPr>
      <t>°</t>
    </r>
  </si>
  <si>
    <r>
      <rPr>
        <b/>
        <sz val="11"/>
        <color theme="1"/>
        <rFont val="Times New Roman"/>
        <family val="1"/>
        <charset val="204"/>
      </rPr>
      <t>Ø</t>
    </r>
    <r>
      <rPr>
        <b/>
        <sz val="11"/>
        <color theme="1"/>
        <rFont val="Calibri"/>
        <family val="2"/>
        <charset val="204"/>
        <scheme val="minor"/>
      </rPr>
      <t>45</t>
    </r>
    <r>
      <rPr>
        <b/>
        <sz val="11"/>
        <color theme="1"/>
        <rFont val="Times New Roman"/>
        <family val="1"/>
        <charset val="204"/>
      </rPr>
      <t xml:space="preserve">° </t>
    </r>
    <r>
      <rPr>
        <b/>
        <sz val="11"/>
        <color theme="1"/>
        <rFont val="Calibri"/>
        <family val="2"/>
        <charset val="204"/>
        <scheme val="minor"/>
      </rPr>
      <t>(направо)</t>
    </r>
  </si>
  <si>
    <r>
      <rPr>
        <b/>
        <sz val="11"/>
        <color theme="1"/>
        <rFont val="Times New Roman"/>
        <family val="1"/>
        <charset val="204"/>
      </rPr>
      <t>██</t>
    </r>
    <r>
      <rPr>
        <b/>
        <sz val="11"/>
        <color theme="1"/>
        <rFont val="Calibri"/>
        <family val="2"/>
        <charset val="204"/>
      </rPr>
      <t xml:space="preserve"> 45</t>
    </r>
    <r>
      <rPr>
        <b/>
        <sz val="11"/>
        <color theme="1"/>
        <rFont val="Times New Roman"/>
        <family val="1"/>
        <charset val="204"/>
      </rPr>
      <t>°</t>
    </r>
    <r>
      <rPr>
        <b/>
        <sz val="11"/>
        <color theme="1"/>
        <rFont val="Calibri"/>
        <family val="2"/>
        <charset val="204"/>
      </rPr>
      <t xml:space="preserve"> (направо)</t>
    </r>
  </si>
  <si>
    <r>
      <rPr>
        <b/>
        <sz val="11"/>
        <color theme="1"/>
        <rFont val="Times New Roman"/>
        <family val="1"/>
        <charset val="204"/>
      </rPr>
      <t>Ø</t>
    </r>
    <r>
      <rPr>
        <b/>
        <sz val="11"/>
        <color theme="1"/>
        <rFont val="Calibri"/>
        <family val="2"/>
        <charset val="204"/>
        <scheme val="minor"/>
      </rPr>
      <t>30</t>
    </r>
    <r>
      <rPr>
        <b/>
        <sz val="11"/>
        <color theme="1"/>
        <rFont val="Times New Roman"/>
        <family val="1"/>
        <charset val="204"/>
      </rPr>
      <t>°</t>
    </r>
    <r>
      <rPr>
        <b/>
        <sz val="11"/>
        <color theme="1"/>
        <rFont val="Calibri"/>
        <family val="2"/>
        <charset val="204"/>
      </rPr>
      <t xml:space="preserve">  </t>
    </r>
    <r>
      <rPr>
        <b/>
        <sz val="11"/>
        <color theme="1"/>
        <rFont val="Calibri"/>
        <family val="2"/>
        <charset val="204"/>
        <scheme val="minor"/>
      </rPr>
      <t>(направо)</t>
    </r>
  </si>
  <si>
    <r>
      <rPr>
        <b/>
        <sz val="11"/>
        <color theme="1"/>
        <rFont val="Times New Roman"/>
        <family val="1"/>
        <charset val="204"/>
      </rPr>
      <t>██</t>
    </r>
    <r>
      <rPr>
        <b/>
        <sz val="11"/>
        <color theme="1"/>
        <rFont val="Calibri"/>
        <family val="2"/>
        <charset val="204"/>
      </rPr>
      <t xml:space="preserve"> 30</t>
    </r>
    <r>
      <rPr>
        <b/>
        <sz val="11"/>
        <color theme="1"/>
        <rFont val="Times New Roman"/>
        <family val="1"/>
        <charset val="204"/>
      </rPr>
      <t>°</t>
    </r>
    <r>
      <rPr>
        <b/>
        <sz val="11"/>
        <color theme="1"/>
        <rFont val="Calibri"/>
        <family val="2"/>
        <charset val="204"/>
      </rPr>
      <t xml:space="preserve"> (направо)</t>
    </r>
  </si>
  <si>
    <t>Скорость пиления</t>
  </si>
  <si>
    <t>Мощность привода пилы</t>
  </si>
  <si>
    <t>Подача рамы</t>
  </si>
  <si>
    <t>Натяжение пилы</t>
  </si>
  <si>
    <t>Размер полотна</t>
  </si>
  <si>
    <t>Минимальный диаметр пиления</t>
  </si>
  <si>
    <t>Остаточная длина заготовки</t>
  </si>
  <si>
    <t>Рабочая высота</t>
  </si>
  <si>
    <t>Вес станка</t>
  </si>
  <si>
    <t>Размеры (ДхШхВ)</t>
  </si>
  <si>
    <t>230 G</t>
  </si>
  <si>
    <t>120х80</t>
  </si>
  <si>
    <t>200х180</t>
  </si>
  <si>
    <t>300х150</t>
  </si>
  <si>
    <t>-</t>
  </si>
  <si>
    <t>28/56</t>
  </si>
  <si>
    <t>1/1,5</t>
  </si>
  <si>
    <t>Под собственным весом</t>
  </si>
  <si>
    <t>Механическое</t>
  </si>
  <si>
    <t>2720х27х0,9</t>
  </si>
  <si>
    <t>840х1420х1230</t>
  </si>
  <si>
    <t>230 DG</t>
  </si>
  <si>
    <t>200х70</t>
  </si>
  <si>
    <t>28/57</t>
  </si>
  <si>
    <t>2720х27х0,10</t>
  </si>
  <si>
    <t>840х1420х1231</t>
  </si>
  <si>
    <t>260 DG</t>
  </si>
  <si>
    <t>120х120</t>
  </si>
  <si>
    <t>180х180</t>
  </si>
  <si>
    <t>300х260</t>
  </si>
  <si>
    <t>35/75</t>
  </si>
  <si>
    <t>1/1,8</t>
  </si>
  <si>
    <t>3350х27х0,9</t>
  </si>
  <si>
    <t>800х1720х1450</t>
  </si>
  <si>
    <t>260 GA</t>
  </si>
  <si>
    <t>Автоматическая</t>
  </si>
  <si>
    <t>3700х27х0,9</t>
  </si>
  <si>
    <t>1330х1840х1830</t>
  </si>
  <si>
    <t>260 GP</t>
  </si>
  <si>
    <t>220х260</t>
  </si>
  <si>
    <t>140х200</t>
  </si>
  <si>
    <t>15-150</t>
  </si>
  <si>
    <t>Полуавтоматическая</t>
  </si>
  <si>
    <t>2000х1650х1850</t>
  </si>
  <si>
    <t>Технические данные</t>
  </si>
  <si>
    <r>
      <rPr>
        <b/>
        <sz val="16"/>
        <color theme="1"/>
        <rFont val="Times New Roman"/>
        <family val="1"/>
        <charset val="204"/>
      </rPr>
      <t>Ø</t>
    </r>
    <r>
      <rPr>
        <b/>
        <sz val="14"/>
        <color theme="1"/>
        <rFont val="Times New Roman"/>
        <family val="1"/>
        <charset val="204"/>
      </rPr>
      <t xml:space="preserve"> (мм)</t>
    </r>
  </si>
  <si>
    <r>
      <t xml:space="preserve">    </t>
    </r>
    <r>
      <rPr>
        <b/>
        <sz val="11"/>
        <color theme="1"/>
        <rFont val="Times New Roman"/>
        <family val="1"/>
        <charset val="204"/>
      </rPr>
      <t>███</t>
    </r>
    <r>
      <rPr>
        <b/>
        <sz val="14"/>
        <color theme="1"/>
        <rFont val="Times New Roman"/>
        <family val="1"/>
        <charset val="204"/>
      </rPr>
      <t xml:space="preserve">  (мм)</t>
    </r>
  </si>
  <si>
    <t>Диапазон пиления</t>
  </si>
  <si>
    <t>30° (налево)</t>
  </si>
  <si>
    <t>45° (налево)</t>
  </si>
  <si>
    <t>90°</t>
  </si>
  <si>
    <t>45° (направо)</t>
  </si>
  <si>
    <t>30° (направо)</t>
  </si>
  <si>
    <t>Подключение,В</t>
  </si>
  <si>
    <t>380-400</t>
  </si>
  <si>
    <t>Скорость пиления, м/мин</t>
  </si>
  <si>
    <t>Мощность привода, кВт</t>
  </si>
  <si>
    <t>Натяжение полотна</t>
  </si>
  <si>
    <t>Размер полотна, (мм)</t>
  </si>
  <si>
    <t>Минимальный диаметр пиления, (мм)</t>
  </si>
  <si>
    <t>Остаточная длина заготовки, (мм)</t>
  </si>
  <si>
    <t>Высота рабочего стола, (мм)</t>
  </si>
  <si>
    <t>Вес станка, (кг)</t>
  </si>
  <si>
    <t>Размеры (ДхШхВ), (мм)</t>
  </si>
  <si>
    <r>
      <rPr>
        <sz val="11"/>
        <color theme="1"/>
        <rFont val="Calibri"/>
        <family val="2"/>
        <charset val="204"/>
      </rPr>
      <t>●</t>
    </r>
    <r>
      <rPr>
        <sz val="11"/>
        <color theme="1"/>
        <rFont val="Calibri"/>
        <family val="2"/>
        <scheme val="minor"/>
      </rPr>
      <t>Диапазон поворота пильной рамы 30°-150°, бесступенчато.</t>
    </r>
  </si>
  <si>
    <t>260DG</t>
  </si>
  <si>
    <t>●Автоматическая подача заготовки</t>
  </si>
  <si>
    <t>●Гидравлическое зажатие заготовки (цилиндры полного хода)</t>
  </si>
  <si>
    <t>●Система СОЖ в сборе с электронасосом</t>
  </si>
  <si>
    <t>●NC-управление</t>
  </si>
  <si>
    <t>260GA</t>
  </si>
  <si>
    <t>●Серийно – оснащение системы микрораспыления, по выбору эту систему можно заменить системой струйного СОЖ.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</si>
</sst>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u/>
      <sz val="11"/>
      <color theme="10"/>
      <name val="Calibri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10"/>
      <color theme="1"/>
      <name val="Arial Cyr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1" fillId="0" borderId="0"/>
    <xf numFmtId="0" fontId="1" fillId="0" borderId="0"/>
    <xf numFmtId="0" fontId="12" fillId="0" borderId="0">
      <alignment vertical="center"/>
    </xf>
    <xf numFmtId="0" fontId="2" fillId="0" borderId="0"/>
    <xf numFmtId="0" fontId="13" fillId="0" borderId="0"/>
  </cellStyleXfs>
  <cellXfs count="30">
    <xf numFmtId="0" fontId="0" fillId="0" borderId="0" xfId="0"/>
    <xf numFmtId="0" fontId="3" fillId="0" borderId="1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/>
    </xf>
    <xf numFmtId="0" fontId="0" fillId="3" borderId="0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1">
    <cellStyle name="Гиперссылка 2" xfId="2"/>
    <cellStyle name="Гиперссылка 2 2" xfId="3"/>
    <cellStyle name="Гиперссылка 3" xfId="4"/>
    <cellStyle name="Обычный" xfId="0" builtinId="0"/>
    <cellStyle name="Обычный 2" xfId="1"/>
    <cellStyle name="Обычный 2 2" xfId="5"/>
    <cellStyle name="Обычный 3" xfId="6"/>
    <cellStyle name="Обычный 3 2" xfId="7"/>
    <cellStyle name="Обычный 4" xfId="8"/>
    <cellStyle name="Обычный 5" xfId="9"/>
    <cellStyle name="Обычный 6" xf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86;&#1087;&#1080;&#1103;%20&#1052;&#1045;&#1042;&#1040;-&#1055;&#1088;&#1072;&#1049;&#1089;%20+%20&#1087;&#1088;&#1077;&#1089;&#1089;&#107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"/>
      <sheetName val="Пресса"/>
      <sheetName val="Полотна"/>
      <sheetName val="410"/>
      <sheetName val="Прайс"/>
      <sheetName val="Доставка"/>
      <sheetName val="Параметры"/>
      <sheetName val="Словарь_Имен"/>
      <sheetName val="Фото"/>
      <sheetName val="СК"/>
      <sheetName val="Лист1"/>
      <sheetName val="Отчет"/>
      <sheetName val="Поездки за месяц"/>
      <sheetName val="Прайс-пресса"/>
      <sheetName val="1"/>
      <sheetName val="Выставка"/>
      <sheetName val="L2"/>
      <sheetName val="Вычисление"/>
    </sheetNames>
    <sheetDataSet>
      <sheetData sheetId="0">
        <row r="8">
          <cell r="I8">
            <v>410</v>
          </cell>
        </row>
        <row r="23">
          <cell r="I23" t="str">
            <v>Peddicat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>
        <row r="1">
          <cell r="A1" t="str">
            <v>Модель</v>
          </cell>
        </row>
        <row r="2">
          <cell r="A2" t="str">
            <v>230 G</v>
          </cell>
        </row>
        <row r="3">
          <cell r="A3" t="str">
            <v>230 DG</v>
          </cell>
        </row>
        <row r="4">
          <cell r="A4" t="str">
            <v>260 DG</v>
          </cell>
        </row>
        <row r="5">
          <cell r="A5" t="str">
            <v>260 GA</v>
          </cell>
        </row>
        <row r="6">
          <cell r="A6" t="str">
            <v>260 GP</v>
          </cell>
        </row>
        <row r="7">
          <cell r="A7" t="str">
            <v>Plus 260GP</v>
          </cell>
        </row>
        <row r="8">
          <cell r="A8" t="str">
            <v>260 AP</v>
          </cell>
        </row>
        <row r="9">
          <cell r="A9" t="str">
            <v>320 G</v>
          </cell>
        </row>
        <row r="10">
          <cell r="A10" t="str">
            <v>320 G-H</v>
          </cell>
        </row>
        <row r="11">
          <cell r="A11" t="str">
            <v>320 G-HSS</v>
          </cell>
        </row>
        <row r="12">
          <cell r="A12" t="str">
            <v>320 DG</v>
          </cell>
        </row>
        <row r="13">
          <cell r="A13" t="str">
            <v>405 DG</v>
          </cell>
        </row>
        <row r="14">
          <cell r="A14">
            <v>335</v>
          </cell>
        </row>
        <row r="15">
          <cell r="A15" t="str">
            <v>335 G</v>
          </cell>
        </row>
        <row r="16">
          <cell r="A16" t="str">
            <v>335 DG</v>
          </cell>
        </row>
        <row r="17">
          <cell r="A17" t="str">
            <v>335 A</v>
          </cell>
        </row>
        <row r="18">
          <cell r="A18" t="str">
            <v>335 GA</v>
          </cell>
        </row>
        <row r="19">
          <cell r="A19" t="str">
            <v>335 DGA-600</v>
          </cell>
        </row>
        <row r="20">
          <cell r="A20" t="str">
            <v>335DGA-1000</v>
          </cell>
        </row>
        <row r="21">
          <cell r="A21" t="str">
            <v>335DGA-2300</v>
          </cell>
        </row>
        <row r="22">
          <cell r="A22" t="str">
            <v>335DGA-3300</v>
          </cell>
        </row>
        <row r="23">
          <cell r="A23">
            <v>400</v>
          </cell>
        </row>
        <row r="24">
          <cell r="A24" t="str">
            <v>400 A</v>
          </cell>
        </row>
        <row r="25">
          <cell r="A25">
            <v>500</v>
          </cell>
        </row>
        <row r="26">
          <cell r="A26" t="str">
            <v>500 А</v>
          </cell>
        </row>
        <row r="27">
          <cell r="A27">
            <v>410</v>
          </cell>
        </row>
        <row r="28">
          <cell r="A28" t="str">
            <v>410 DG</v>
          </cell>
        </row>
        <row r="29">
          <cell r="A29" t="str">
            <v>410 DGA-2300</v>
          </cell>
        </row>
        <row r="30">
          <cell r="A30" t="str">
            <v>410 DGA-3300</v>
          </cell>
        </row>
        <row r="31">
          <cell r="A31" t="str">
            <v>410 A-1300</v>
          </cell>
        </row>
        <row r="32">
          <cell r="A32">
            <v>434</v>
          </cell>
        </row>
        <row r="33">
          <cell r="A33">
            <v>510</v>
          </cell>
        </row>
        <row r="34">
          <cell r="A34" t="str">
            <v>510 DG</v>
          </cell>
        </row>
        <row r="35">
          <cell r="A35" t="str">
            <v>510 DGA-2300</v>
          </cell>
        </row>
        <row r="36">
          <cell r="A36" t="str">
            <v>510 DGA-3300</v>
          </cell>
        </row>
        <row r="37">
          <cell r="A37" t="str">
            <v>510 A-1300</v>
          </cell>
        </row>
        <row r="38">
          <cell r="A38" t="str">
            <v>1100 DG</v>
          </cell>
        </row>
        <row r="39">
          <cell r="A39" t="str">
            <v>1100 DGA-3300</v>
          </cell>
        </row>
        <row r="40">
          <cell r="A40" t="str">
            <v>1250 DG</v>
          </cell>
        </row>
        <row r="41">
          <cell r="A41" t="str">
            <v>800-510</v>
          </cell>
        </row>
        <row r="42">
          <cell r="A42" t="str">
            <v>800-510 A</v>
          </cell>
        </row>
        <row r="43">
          <cell r="A43" t="str">
            <v>1140-510</v>
          </cell>
        </row>
        <row r="44">
          <cell r="A44" t="str">
            <v>1250-510</v>
          </cell>
        </row>
        <row r="45">
          <cell r="A45" t="str">
            <v>800-600</v>
          </cell>
        </row>
        <row r="46">
          <cell r="A46" t="str">
            <v>800-600 A</v>
          </cell>
        </row>
        <row r="47">
          <cell r="A47" t="str">
            <v>800-600 A-2300</v>
          </cell>
        </row>
        <row r="48">
          <cell r="A48" t="str">
            <v>800-600 A-3300</v>
          </cell>
        </row>
        <row r="49">
          <cell r="A49" t="str">
            <v>1140-600</v>
          </cell>
        </row>
        <row r="50">
          <cell r="A50" t="str">
            <v>1250-600</v>
          </cell>
        </row>
        <row r="51">
          <cell r="A51" t="str">
            <v>1250-800</v>
          </cell>
        </row>
        <row r="52">
          <cell r="A52" t="str">
            <v>1000-1000</v>
          </cell>
        </row>
        <row r="53">
          <cell r="A53" t="str">
            <v>1250-1000</v>
          </cell>
        </row>
        <row r="54">
          <cell r="A54" t="str">
            <v>1020 DGP</v>
          </cell>
        </row>
        <row r="55">
          <cell r="A55" t="str">
            <v>1270 DGP</v>
          </cell>
        </row>
      </sheetData>
      <sheetData sheetId="9" refreshError="1"/>
      <sheetData sheetId="10">
        <row r="1">
          <cell r="A1" t="str">
            <v>г.Батайск</v>
          </cell>
          <cell r="B1" t="str">
            <v>Старшему мастеру</v>
          </cell>
        </row>
        <row r="2">
          <cell r="A2" t="str">
            <v>г.Белгород</v>
          </cell>
          <cell r="B2" t="str">
            <v>Генеральному директору</v>
          </cell>
        </row>
        <row r="3">
          <cell r="A3" t="str">
            <v>г.Воронеж</v>
          </cell>
          <cell r="B3" t="str">
            <v>Главному инженеру</v>
          </cell>
        </row>
        <row r="4">
          <cell r="A4" t="str">
            <v>г.Каменск-Шахтинский</v>
          </cell>
          <cell r="B4" t="str">
            <v>Техническому директору</v>
          </cell>
        </row>
        <row r="5">
          <cell r="A5" t="str">
            <v>г.Краснодар</v>
          </cell>
          <cell r="B5" t="str">
            <v>Главному механику</v>
          </cell>
        </row>
        <row r="6">
          <cell r="A6" t="str">
            <v>г.Ростов на Дону</v>
          </cell>
          <cell r="B6" t="str">
            <v>Главному технологу</v>
          </cell>
        </row>
        <row r="7">
          <cell r="A7" t="str">
            <v>г.Самара</v>
          </cell>
          <cell r="B7" t="str">
            <v>Директору</v>
          </cell>
        </row>
        <row r="8">
          <cell r="A8" t="str">
            <v>г.Саратов</v>
          </cell>
          <cell r="B8" t="str">
            <v>Отдел снабжения</v>
          </cell>
        </row>
        <row r="9">
          <cell r="A9" t="str">
            <v>г.Ставрополь</v>
          </cell>
          <cell r="B9" t="str">
            <v>Зам.Главного инженера</v>
          </cell>
        </row>
        <row r="10">
          <cell r="A10" t="str">
            <v>г.Старый Оскол</v>
          </cell>
        </row>
        <row r="11">
          <cell r="A11" t="str">
            <v>г.Таганрог</v>
          </cell>
          <cell r="B11" t="str">
            <v>Инженеру-конструктору</v>
          </cell>
        </row>
        <row r="12">
          <cell r="A12" t="str">
            <v>г.Шахты</v>
          </cell>
          <cell r="B12" t="str">
            <v>Менеджеру</v>
          </cell>
        </row>
        <row r="13">
          <cell r="A13" t="str">
            <v>г.Шебекино</v>
          </cell>
          <cell r="B13" t="str">
            <v>Начальнику цеха</v>
          </cell>
        </row>
      </sheetData>
      <sheetData sheetId="11" refreshError="1"/>
      <sheetData sheetId="12" refreshError="1"/>
      <sheetData sheetId="13" refreshError="1"/>
      <sheetData sheetId="14">
        <row r="1">
          <cell r="B1" t="str">
            <v>Peddicat</v>
          </cell>
          <cell r="D1" t="str">
            <v>Peddicat</v>
          </cell>
          <cell r="F1" t="str">
            <v>Peddicat</v>
          </cell>
        </row>
        <row r="2">
          <cell r="B2" t="str">
            <v>Peddiworker</v>
          </cell>
          <cell r="D2" t="str">
            <v>Peddiworker</v>
          </cell>
          <cell r="F2" t="str">
            <v>Peddiworker</v>
          </cell>
        </row>
        <row r="3">
          <cell r="H3" t="str">
            <v>Peddicat</v>
          </cell>
        </row>
        <row r="4">
          <cell r="H4" t="str">
            <v>Peddiworker</v>
          </cell>
        </row>
        <row r="5">
          <cell r="H5" t="str">
            <v>Peddimax</v>
          </cell>
        </row>
      </sheetData>
      <sheetData sheetId="15" refreshError="1"/>
      <sheetData sheetId="16">
        <row r="1">
          <cell r="A1" t="str">
            <v>6ъ0,9</v>
          </cell>
          <cell r="B1">
            <v>5.7</v>
          </cell>
          <cell r="C1">
            <v>2</v>
          </cell>
          <cell r="D1" t="str">
            <v>VI-MENS art 101</v>
          </cell>
        </row>
        <row r="2">
          <cell r="A2" t="str">
            <v>10х0,9</v>
          </cell>
          <cell r="B2">
            <v>5.7</v>
          </cell>
          <cell r="C2">
            <v>2</v>
          </cell>
          <cell r="D2" t="str">
            <v>VI-MENS art 101</v>
          </cell>
        </row>
        <row r="3">
          <cell r="A3" t="str">
            <v>13х0,6</v>
          </cell>
          <cell r="B3">
            <v>5.7</v>
          </cell>
          <cell r="C3">
            <v>2</v>
          </cell>
          <cell r="D3" t="str">
            <v>VI-MENS art 101</v>
          </cell>
        </row>
        <row r="4">
          <cell r="A4" t="str">
            <v>13х0,9</v>
          </cell>
          <cell r="B4">
            <v>5.7</v>
          </cell>
          <cell r="C4">
            <v>2</v>
          </cell>
          <cell r="D4" t="str">
            <v>VI-MENS art 101</v>
          </cell>
        </row>
        <row r="5">
          <cell r="A5" t="str">
            <v>20х0,9</v>
          </cell>
          <cell r="B5">
            <v>6.15</v>
          </cell>
          <cell r="C5">
            <v>2</v>
          </cell>
          <cell r="D5" t="str">
            <v>VI-MENS art 101</v>
          </cell>
        </row>
        <row r="6">
          <cell r="A6" t="str">
            <v>27х0,9</v>
          </cell>
          <cell r="B6">
            <v>6.54</v>
          </cell>
          <cell r="C6">
            <v>2.5</v>
          </cell>
          <cell r="D6" t="str">
            <v>VI-MENS art 101</v>
          </cell>
        </row>
        <row r="7">
          <cell r="A7" t="str">
            <v>34х1,1</v>
          </cell>
          <cell r="B7">
            <v>7.7</v>
          </cell>
          <cell r="C7">
            <v>2.5</v>
          </cell>
          <cell r="D7" t="str">
            <v>VI-MENS art 101</v>
          </cell>
        </row>
        <row r="8">
          <cell r="A8" t="str">
            <v>41х1,3</v>
          </cell>
          <cell r="B8">
            <v>11.35</v>
          </cell>
          <cell r="C8">
            <v>4</v>
          </cell>
          <cell r="D8" t="str">
            <v>VI-MENS art 101</v>
          </cell>
        </row>
        <row r="9">
          <cell r="A9" t="str">
            <v>54х1,6</v>
          </cell>
          <cell r="B9">
            <v>14.68</v>
          </cell>
          <cell r="C9">
            <v>6</v>
          </cell>
          <cell r="D9" t="str">
            <v>VI-MENS art 101</v>
          </cell>
        </row>
        <row r="10">
          <cell r="A10" t="str">
            <v>20х0,9</v>
          </cell>
          <cell r="B10">
            <v>6.15</v>
          </cell>
          <cell r="C10">
            <v>2</v>
          </cell>
          <cell r="D10" t="str">
            <v>VI-MENS art 102</v>
          </cell>
        </row>
        <row r="11">
          <cell r="A11" t="str">
            <v>27х0,9</v>
          </cell>
          <cell r="B11">
            <v>6.98</v>
          </cell>
          <cell r="C11">
            <v>2.5</v>
          </cell>
          <cell r="D11" t="str">
            <v>VI-MENS art 102</v>
          </cell>
        </row>
        <row r="12">
          <cell r="A12" t="str">
            <v>34х1,1</v>
          </cell>
          <cell r="B12">
            <v>8.19</v>
          </cell>
          <cell r="C12">
            <v>2.5</v>
          </cell>
          <cell r="D12" t="str">
            <v>VI-MENS art 102</v>
          </cell>
        </row>
        <row r="13">
          <cell r="A13" t="str">
            <v>41х1,3</v>
          </cell>
          <cell r="B13">
            <v>11.71</v>
          </cell>
          <cell r="C13">
            <v>4</v>
          </cell>
          <cell r="D13" t="str">
            <v>VI-MENS art 102</v>
          </cell>
        </row>
        <row r="14">
          <cell r="A14" t="str">
            <v>54х1,3</v>
          </cell>
          <cell r="B14">
            <v>14.98</v>
          </cell>
          <cell r="C14">
            <v>6</v>
          </cell>
          <cell r="D14" t="str">
            <v>VI-MENS art 102</v>
          </cell>
        </row>
        <row r="15">
          <cell r="A15" t="str">
            <v>54х1,6</v>
          </cell>
          <cell r="B15">
            <v>16.64</v>
          </cell>
          <cell r="C15">
            <v>6</v>
          </cell>
          <cell r="D15" t="str">
            <v>VI-MENS art 102</v>
          </cell>
        </row>
        <row r="16">
          <cell r="A16" t="str">
            <v>67х1,6</v>
          </cell>
          <cell r="B16">
            <v>24.56</v>
          </cell>
          <cell r="C16">
            <v>10</v>
          </cell>
          <cell r="D16" t="str">
            <v>VI-MENS art 102</v>
          </cell>
        </row>
        <row r="17">
          <cell r="A17" t="str">
            <v>80х1,6</v>
          </cell>
          <cell r="B17">
            <v>34.36</v>
          </cell>
          <cell r="C17">
            <v>16</v>
          </cell>
          <cell r="D17" t="str">
            <v>VI-MENS art 102</v>
          </cell>
        </row>
        <row r="18">
          <cell r="A18" t="str">
            <v>27х0,9</v>
          </cell>
          <cell r="B18">
            <v>6.88</v>
          </cell>
          <cell r="C18">
            <v>2.5</v>
          </cell>
          <cell r="D18" t="str">
            <v>VI-MENS art 107</v>
          </cell>
        </row>
        <row r="19">
          <cell r="A19" t="str">
            <v>34х1,1</v>
          </cell>
          <cell r="B19">
            <v>8.57</v>
          </cell>
          <cell r="C19">
            <v>2.5</v>
          </cell>
          <cell r="D19" t="str">
            <v>VI-MENS art 107</v>
          </cell>
        </row>
        <row r="20">
          <cell r="A20" t="str">
            <v>41х1,3</v>
          </cell>
          <cell r="B20">
            <v>11.39</v>
          </cell>
          <cell r="C20">
            <v>4</v>
          </cell>
          <cell r="D20" t="str">
            <v>VI-MENS art 107</v>
          </cell>
        </row>
        <row r="21">
          <cell r="A21" t="str">
            <v>54х1,3</v>
          </cell>
          <cell r="B21">
            <v>14.64</v>
          </cell>
          <cell r="C21">
            <v>6</v>
          </cell>
          <cell r="D21" t="str">
            <v>VI-MENS art 107</v>
          </cell>
        </row>
        <row r="22">
          <cell r="A22" t="str">
            <v>54х1,6</v>
          </cell>
          <cell r="B22">
            <v>15.17</v>
          </cell>
          <cell r="C22">
            <v>6</v>
          </cell>
          <cell r="D22" t="str">
            <v>VI-MENS art 107</v>
          </cell>
        </row>
        <row r="23">
          <cell r="A23" t="str">
            <v>67х1,6</v>
          </cell>
          <cell r="B23">
            <v>20.38</v>
          </cell>
          <cell r="C23">
            <v>10</v>
          </cell>
          <cell r="D23" t="str">
            <v>VI-MENS art 107</v>
          </cell>
        </row>
        <row r="24">
          <cell r="A24" t="str">
            <v>27х0,9</v>
          </cell>
          <cell r="B24">
            <v>7.98</v>
          </cell>
          <cell r="C24">
            <v>2.5</v>
          </cell>
          <cell r="D24" t="str">
            <v>VI-MENS art 202</v>
          </cell>
        </row>
        <row r="25">
          <cell r="A25" t="str">
            <v>34х1,1</v>
          </cell>
          <cell r="B25">
            <v>9.2799999999999994</v>
          </cell>
          <cell r="C25">
            <v>2.5</v>
          </cell>
          <cell r="D25" t="str">
            <v>VI-MENS art 202</v>
          </cell>
        </row>
        <row r="26">
          <cell r="A26" t="str">
            <v>41х1,3</v>
          </cell>
          <cell r="B26">
            <v>13.31</v>
          </cell>
          <cell r="C26">
            <v>4</v>
          </cell>
          <cell r="D26" t="str">
            <v>VI-MENS art 202</v>
          </cell>
        </row>
        <row r="27">
          <cell r="A27" t="str">
            <v>54х1,6</v>
          </cell>
          <cell r="B27">
            <v>17.690000000000001</v>
          </cell>
          <cell r="C27">
            <v>6</v>
          </cell>
          <cell r="D27" t="str">
            <v>VI-MENS art 202</v>
          </cell>
        </row>
        <row r="28">
          <cell r="A28" t="str">
            <v>67х1,6</v>
          </cell>
          <cell r="B28">
            <v>26.03</v>
          </cell>
          <cell r="C28">
            <v>10</v>
          </cell>
          <cell r="D28" t="str">
            <v>VI-MENS art 202</v>
          </cell>
        </row>
        <row r="29">
          <cell r="A29" t="str">
            <v>6х0,65</v>
          </cell>
          <cell r="B29">
            <v>6.11</v>
          </cell>
          <cell r="C29">
            <v>2.5</v>
          </cell>
          <cell r="D29" t="str">
            <v>Vario M42</v>
          </cell>
        </row>
        <row r="30">
          <cell r="A30" t="str">
            <v>6х0,9</v>
          </cell>
          <cell r="B30">
            <v>6.11</v>
          </cell>
          <cell r="C30">
            <v>2.5</v>
          </cell>
          <cell r="D30" t="str">
            <v>Vario M42</v>
          </cell>
        </row>
        <row r="31">
          <cell r="A31" t="str">
            <v>10х0,9</v>
          </cell>
          <cell r="B31">
            <v>6.11</v>
          </cell>
          <cell r="C31">
            <v>2.5</v>
          </cell>
          <cell r="D31" t="str">
            <v>Vario M42</v>
          </cell>
        </row>
        <row r="32">
          <cell r="A32" t="str">
            <v>13х0,65</v>
          </cell>
          <cell r="B32">
            <v>6.11</v>
          </cell>
          <cell r="C32">
            <v>2.5</v>
          </cell>
          <cell r="D32" t="str">
            <v>Vario M42</v>
          </cell>
        </row>
        <row r="33">
          <cell r="A33" t="str">
            <v>13х0,9</v>
          </cell>
          <cell r="B33">
            <v>6.11</v>
          </cell>
          <cell r="C33">
            <v>2.5</v>
          </cell>
          <cell r="D33" t="str">
            <v>Vario M42</v>
          </cell>
        </row>
        <row r="34">
          <cell r="A34" t="str">
            <v>20х0,9</v>
          </cell>
          <cell r="B34">
            <v>6.88</v>
          </cell>
          <cell r="C34">
            <v>3</v>
          </cell>
          <cell r="D34" t="str">
            <v>Vario M42</v>
          </cell>
        </row>
        <row r="35">
          <cell r="A35" t="str">
            <v>27х0,9</v>
          </cell>
          <cell r="B35">
            <v>7.98</v>
          </cell>
          <cell r="C35">
            <v>3</v>
          </cell>
          <cell r="D35" t="str">
            <v>Vario M42</v>
          </cell>
        </row>
        <row r="36">
          <cell r="A36" t="str">
            <v>27х1,1</v>
          </cell>
          <cell r="B36">
            <v>8.7100000000000009</v>
          </cell>
          <cell r="C36">
            <v>4</v>
          </cell>
          <cell r="D36" t="str">
            <v>Vario M42</v>
          </cell>
        </row>
        <row r="37">
          <cell r="A37" t="str">
            <v>34х1,1</v>
          </cell>
          <cell r="B37">
            <v>9.2799999999999994</v>
          </cell>
          <cell r="C37">
            <v>4</v>
          </cell>
          <cell r="D37" t="str">
            <v>Vario M42</v>
          </cell>
        </row>
        <row r="38">
          <cell r="A38" t="str">
            <v>41х1,3</v>
          </cell>
          <cell r="B38">
            <v>13.31</v>
          </cell>
          <cell r="C38">
            <v>6</v>
          </cell>
          <cell r="D38" t="str">
            <v>Vario M42</v>
          </cell>
        </row>
        <row r="39">
          <cell r="A39" t="str">
            <v>54х1,3</v>
          </cell>
          <cell r="B39">
            <v>15.91</v>
          </cell>
          <cell r="C39">
            <v>10</v>
          </cell>
          <cell r="D39" t="str">
            <v>Vario M42</v>
          </cell>
        </row>
        <row r="40">
          <cell r="A40" t="str">
            <v>27х0,9</v>
          </cell>
          <cell r="B40">
            <v>7.98</v>
          </cell>
          <cell r="C40">
            <v>3</v>
          </cell>
          <cell r="D40" t="str">
            <v>Marathon M42</v>
          </cell>
        </row>
        <row r="41">
          <cell r="A41" t="str">
            <v>27х1,1</v>
          </cell>
          <cell r="B41">
            <v>8.7100000000000009</v>
          </cell>
          <cell r="C41">
            <v>4</v>
          </cell>
          <cell r="D41" t="str">
            <v>Marathon M42</v>
          </cell>
        </row>
        <row r="42">
          <cell r="A42" t="str">
            <v>34х1,1</v>
          </cell>
          <cell r="B42">
            <v>9.2799999999999994</v>
          </cell>
          <cell r="C42">
            <v>4</v>
          </cell>
          <cell r="D42" t="str">
            <v>Marathon M42</v>
          </cell>
        </row>
        <row r="43">
          <cell r="A43" t="str">
            <v>41х1,3</v>
          </cell>
          <cell r="B43">
            <v>13.31</v>
          </cell>
          <cell r="C43">
            <v>6</v>
          </cell>
          <cell r="D43" t="str">
            <v>Marathon M42</v>
          </cell>
        </row>
        <row r="44">
          <cell r="A44" t="str">
            <v>54х1,3</v>
          </cell>
          <cell r="B44">
            <v>15.91</v>
          </cell>
          <cell r="C44">
            <v>10</v>
          </cell>
          <cell r="D44" t="str">
            <v>Marathon M42</v>
          </cell>
        </row>
        <row r="45">
          <cell r="A45" t="str">
            <v>54х1,6</v>
          </cell>
          <cell r="B45">
            <v>17.690000000000001</v>
          </cell>
          <cell r="C45">
            <v>10</v>
          </cell>
          <cell r="D45" t="str">
            <v>Marathon M42</v>
          </cell>
        </row>
        <row r="46">
          <cell r="A46" t="str">
            <v>37х1,6</v>
          </cell>
          <cell r="B46">
            <v>26.03</v>
          </cell>
          <cell r="C46">
            <v>15</v>
          </cell>
          <cell r="D46" t="str">
            <v>Marathon M42</v>
          </cell>
        </row>
        <row r="47">
          <cell r="A47" t="str">
            <v>80х1,6</v>
          </cell>
          <cell r="B47">
            <v>36.340000000000003</v>
          </cell>
          <cell r="C47">
            <v>25</v>
          </cell>
          <cell r="D47" t="str">
            <v>Marathon M42</v>
          </cell>
        </row>
        <row r="48">
          <cell r="A48" t="str">
            <v>27х0,9</v>
          </cell>
          <cell r="B48">
            <v>9.19</v>
          </cell>
          <cell r="C48">
            <v>3</v>
          </cell>
          <cell r="D48" t="str">
            <v>Marathon X3000</v>
          </cell>
        </row>
        <row r="49">
          <cell r="A49" t="str">
            <v>34х1,1</v>
          </cell>
          <cell r="B49">
            <v>10.67</v>
          </cell>
          <cell r="C49">
            <v>4</v>
          </cell>
          <cell r="D49" t="str">
            <v>Marathon X3000</v>
          </cell>
        </row>
        <row r="50">
          <cell r="A50" t="str">
            <v>41х1,3</v>
          </cell>
          <cell r="B50">
            <v>15.32</v>
          </cell>
          <cell r="C50">
            <v>6</v>
          </cell>
          <cell r="D50" t="str">
            <v>Marathon X3000</v>
          </cell>
        </row>
        <row r="51">
          <cell r="A51" t="str">
            <v>54х1,6</v>
          </cell>
          <cell r="B51">
            <v>20.29</v>
          </cell>
          <cell r="C51">
            <v>10</v>
          </cell>
          <cell r="D51" t="str">
            <v>Marathon X3000</v>
          </cell>
        </row>
        <row r="52">
          <cell r="A52" t="str">
            <v>67х1,6</v>
          </cell>
          <cell r="B52">
            <v>29.91</v>
          </cell>
          <cell r="C52">
            <v>15</v>
          </cell>
          <cell r="D52" t="str">
            <v>Marathon X3000</v>
          </cell>
        </row>
      </sheetData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C4:U42"/>
  <sheetViews>
    <sheetView tabSelected="1" topLeftCell="A19" workbookViewId="0">
      <selection activeCell="Y38" sqref="Y38:Y39"/>
    </sheetView>
  </sheetViews>
  <sheetFormatPr defaultRowHeight="15" x14ac:dyDescent="0.25"/>
  <cols>
    <col min="3" max="21" width="5.7109375" customWidth="1"/>
  </cols>
  <sheetData>
    <row r="4" spans="3:21" x14ac:dyDescent="0.25">
      <c r="G4" s="13" t="s">
        <v>37</v>
      </c>
      <c r="H4" s="13"/>
      <c r="I4" s="13"/>
      <c r="J4" s="13"/>
    </row>
    <row r="9" spans="3:21" x14ac:dyDescent="0.25">
      <c r="C9" s="8" t="str">
        <f>"Станок "&amp;VLOOKUP(G4,Параметры!C3:W7,1,FALSE)</f>
        <v>Станок 260 DG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spans="3:21" x14ac:dyDescent="0.25"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3:21" ht="22.5" x14ac:dyDescent="0.25">
      <c r="C11" s="9" t="s">
        <v>55</v>
      </c>
      <c r="D11" s="9"/>
      <c r="E11" s="9"/>
      <c r="F11" s="9"/>
      <c r="G11" s="9"/>
      <c r="H11" s="9"/>
      <c r="I11" s="9"/>
      <c r="J11" s="9"/>
      <c r="K11" s="10" t="s">
        <v>56</v>
      </c>
      <c r="L11" s="10"/>
      <c r="M11" s="10"/>
      <c r="N11" s="10"/>
      <c r="O11" s="10"/>
      <c r="P11" s="11" t="s">
        <v>57</v>
      </c>
      <c r="Q11" s="11"/>
      <c r="R11" s="11"/>
      <c r="S11" s="11"/>
      <c r="T11" s="11"/>
      <c r="U11" s="11"/>
    </row>
    <row r="12" spans="3:21" ht="15.75" x14ac:dyDescent="0.25">
      <c r="C12" s="9" t="s">
        <v>58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3:21" ht="15.75" x14ac:dyDescent="0.25">
      <c r="C13" s="9" t="s">
        <v>59</v>
      </c>
      <c r="D13" s="9"/>
      <c r="E13" s="9"/>
      <c r="F13" s="9"/>
      <c r="G13" s="9"/>
      <c r="H13" s="9"/>
      <c r="I13" s="9"/>
      <c r="J13" s="9"/>
      <c r="K13" s="12">
        <f>VLOOKUP(G4,Параметры!C3:W7,2,FALSE)</f>
        <v>130</v>
      </c>
      <c r="L13" s="12"/>
      <c r="M13" s="12"/>
      <c r="N13" s="12"/>
      <c r="O13" s="12"/>
      <c r="P13" s="12" t="str">
        <f>VLOOKUP(G4,Параметры!C3:W7,3,FALSE)</f>
        <v>120х120</v>
      </c>
      <c r="Q13" s="12"/>
      <c r="R13" s="12"/>
      <c r="S13" s="12"/>
      <c r="T13" s="12"/>
      <c r="U13" s="12"/>
    </row>
    <row r="14" spans="3:21" ht="15.75" x14ac:dyDescent="0.25">
      <c r="C14" s="9" t="s">
        <v>60</v>
      </c>
      <c r="D14" s="9"/>
      <c r="E14" s="9"/>
      <c r="F14" s="9"/>
      <c r="G14" s="9"/>
      <c r="H14" s="9"/>
      <c r="I14" s="9"/>
      <c r="J14" s="9"/>
      <c r="K14" s="12">
        <f>VLOOKUP(G4,Параметры!C3:W7,4,FALSE)</f>
        <v>200</v>
      </c>
      <c r="L14" s="12"/>
      <c r="M14" s="12"/>
      <c r="N14" s="12"/>
      <c r="O14" s="12"/>
      <c r="P14" s="12" t="str">
        <f>VLOOKUP(G4,Параметры!C3:W7,5,FALSE)</f>
        <v>180х180</v>
      </c>
      <c r="Q14" s="12"/>
      <c r="R14" s="12"/>
      <c r="S14" s="12"/>
      <c r="T14" s="12"/>
      <c r="U14" s="12"/>
    </row>
    <row r="15" spans="3:21" ht="15.75" x14ac:dyDescent="0.25">
      <c r="C15" s="9" t="s">
        <v>61</v>
      </c>
      <c r="D15" s="9"/>
      <c r="E15" s="9"/>
      <c r="F15" s="9"/>
      <c r="G15" s="9"/>
      <c r="H15" s="9"/>
      <c r="I15" s="9"/>
      <c r="J15" s="9"/>
      <c r="K15" s="12">
        <f>VLOOKUP(G4,Параметры!C3:W7,6,FALSE)</f>
        <v>260</v>
      </c>
      <c r="L15" s="12"/>
      <c r="M15" s="12"/>
      <c r="N15" s="12"/>
      <c r="O15" s="12"/>
      <c r="P15" s="12" t="str">
        <f>VLOOKUP(G4,Параметры!C3:W7,7,FALSE)</f>
        <v>300х260</v>
      </c>
      <c r="Q15" s="12"/>
      <c r="R15" s="12"/>
      <c r="S15" s="12"/>
      <c r="T15" s="12"/>
      <c r="U15" s="12"/>
    </row>
    <row r="16" spans="3:21" ht="15.75" x14ac:dyDescent="0.25">
      <c r="C16" s="9" t="s">
        <v>62</v>
      </c>
      <c r="D16" s="9"/>
      <c r="E16" s="9"/>
      <c r="F16" s="9"/>
      <c r="G16" s="9"/>
      <c r="H16" s="9"/>
      <c r="I16" s="9"/>
      <c r="J16" s="9"/>
      <c r="K16" s="12">
        <f>VLOOKUP(G4,Параметры!C3:W7,8,FALSE)</f>
        <v>200</v>
      </c>
      <c r="L16" s="12"/>
      <c r="M16" s="12"/>
      <c r="N16" s="12"/>
      <c r="O16" s="12"/>
      <c r="P16" s="12" t="str">
        <f>VLOOKUP(G4,Параметры!C3:W7,9,FALSE)</f>
        <v>180х180</v>
      </c>
      <c r="Q16" s="12"/>
      <c r="R16" s="12"/>
      <c r="S16" s="12"/>
      <c r="T16" s="12"/>
      <c r="U16" s="12"/>
    </row>
    <row r="17" spans="3:21" ht="15.75" x14ac:dyDescent="0.25">
      <c r="C17" s="9" t="s">
        <v>63</v>
      </c>
      <c r="D17" s="9"/>
      <c r="E17" s="9"/>
      <c r="F17" s="9"/>
      <c r="G17" s="9"/>
      <c r="H17" s="9"/>
      <c r="I17" s="9"/>
      <c r="J17" s="9"/>
      <c r="K17" s="12">
        <f>VLOOKUP(G4,Параметры!C3:W7,10,FALSE)</f>
        <v>130</v>
      </c>
      <c r="L17" s="12"/>
      <c r="M17" s="12"/>
      <c r="N17" s="12"/>
      <c r="O17" s="12"/>
      <c r="P17" s="12" t="str">
        <f>VLOOKUP(G4,Параметры!C3:W7,11,FALSE)</f>
        <v>120х120</v>
      </c>
      <c r="Q17" s="12"/>
      <c r="R17" s="12"/>
      <c r="S17" s="12"/>
      <c r="T17" s="12"/>
      <c r="U17" s="12"/>
    </row>
    <row r="18" spans="3:21" ht="15.75" x14ac:dyDescent="0.25">
      <c r="C18" s="9" t="s">
        <v>64</v>
      </c>
      <c r="D18" s="9"/>
      <c r="E18" s="9"/>
      <c r="F18" s="9"/>
      <c r="G18" s="9"/>
      <c r="H18" s="9"/>
      <c r="I18" s="9"/>
      <c r="J18" s="9"/>
      <c r="K18" s="12" t="s">
        <v>65</v>
      </c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3:21" ht="15.75" x14ac:dyDescent="0.25">
      <c r="C19" s="9" t="s">
        <v>66</v>
      </c>
      <c r="D19" s="9"/>
      <c r="E19" s="9"/>
      <c r="F19" s="9"/>
      <c r="G19" s="9"/>
      <c r="H19" s="9"/>
      <c r="I19" s="9"/>
      <c r="J19" s="9"/>
      <c r="K19" s="12" t="str">
        <f>VLOOKUP(G4,Параметры!C3:W7,12,FALSE)</f>
        <v>35/75</v>
      </c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3:21" ht="15.75" x14ac:dyDescent="0.25">
      <c r="C20" s="9" t="s">
        <v>67</v>
      </c>
      <c r="D20" s="9"/>
      <c r="E20" s="9"/>
      <c r="F20" s="9"/>
      <c r="G20" s="9"/>
      <c r="H20" s="9"/>
      <c r="I20" s="9"/>
      <c r="J20" s="9"/>
      <c r="K20" s="12" t="str">
        <f>VLOOKUP(G4,Параметры!C3:W7,13,FALSE)</f>
        <v>1/1,8</v>
      </c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3:21" ht="15.75" x14ac:dyDescent="0.25">
      <c r="C21" s="9" t="s">
        <v>13</v>
      </c>
      <c r="D21" s="9"/>
      <c r="E21" s="9"/>
      <c r="F21" s="9"/>
      <c r="G21" s="9"/>
      <c r="H21" s="9"/>
      <c r="I21" s="9"/>
      <c r="J21" s="9"/>
      <c r="K21" s="12" t="str">
        <f>VLOOKUP(G4,Параметры!C3:W7,14,FALSE)</f>
        <v>Под собственным весом</v>
      </c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3:21" ht="15.75" x14ac:dyDescent="0.25">
      <c r="C22" s="9" t="s">
        <v>68</v>
      </c>
      <c r="D22" s="9"/>
      <c r="E22" s="9"/>
      <c r="F22" s="9"/>
      <c r="G22" s="9"/>
      <c r="H22" s="9"/>
      <c r="I22" s="9"/>
      <c r="J22" s="9"/>
      <c r="K22" s="12" t="str">
        <f>VLOOKUP(G4,Параметры!C3:W7,15,FALSE)</f>
        <v>Механическое</v>
      </c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3:21" ht="15.75" x14ac:dyDescent="0.25">
      <c r="C23" s="9" t="s">
        <v>69</v>
      </c>
      <c r="D23" s="9"/>
      <c r="E23" s="9"/>
      <c r="F23" s="9"/>
      <c r="G23" s="9"/>
      <c r="H23" s="9"/>
      <c r="I23" s="9"/>
      <c r="J23" s="9"/>
      <c r="K23" s="12" t="str">
        <f>VLOOKUP(G4,Параметры!C3:W7,16,FALSE)</f>
        <v>3350х27х0,9</v>
      </c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3:21" ht="15.75" x14ac:dyDescent="0.25">
      <c r="C24" s="9" t="s">
        <v>70</v>
      </c>
      <c r="D24" s="9"/>
      <c r="E24" s="9"/>
      <c r="F24" s="9"/>
      <c r="G24" s="9"/>
      <c r="H24" s="9"/>
      <c r="I24" s="9"/>
      <c r="J24" s="9"/>
      <c r="K24" s="12">
        <f>VLOOKUP(G4,Параметры!C3:W7,17,FALSE)</f>
        <v>5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3:21" ht="15.75" x14ac:dyDescent="0.25">
      <c r="C25" s="9" t="s">
        <v>71</v>
      </c>
      <c r="D25" s="9"/>
      <c r="E25" s="9"/>
      <c r="F25" s="9"/>
      <c r="G25" s="9"/>
      <c r="H25" s="9"/>
      <c r="I25" s="9"/>
      <c r="J25" s="9"/>
      <c r="K25" s="12">
        <f>VLOOKUP(G4,Параметры!C3:W7,18,FALSE)</f>
        <v>25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3:21" ht="15.75" x14ac:dyDescent="0.25">
      <c r="C26" s="9" t="s">
        <v>72</v>
      </c>
      <c r="D26" s="9"/>
      <c r="E26" s="9"/>
      <c r="F26" s="9"/>
      <c r="G26" s="9"/>
      <c r="H26" s="9"/>
      <c r="I26" s="9"/>
      <c r="J26" s="9"/>
      <c r="K26" s="12">
        <f>VLOOKUP(G4,Параметры!C3:W7,19,FALSE)</f>
        <v>900</v>
      </c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3:21" ht="15.75" x14ac:dyDescent="0.25">
      <c r="C27" s="9" t="s">
        <v>73</v>
      </c>
      <c r="D27" s="9"/>
      <c r="E27" s="9"/>
      <c r="F27" s="9"/>
      <c r="G27" s="9"/>
      <c r="H27" s="9"/>
      <c r="I27" s="9"/>
      <c r="J27" s="9"/>
      <c r="K27" s="12">
        <f>VLOOKUP(G4,Параметры!C3:W7,20,FALSE)</f>
        <v>600</v>
      </c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3:21" ht="15.75" x14ac:dyDescent="0.25">
      <c r="C28" s="9" t="s">
        <v>74</v>
      </c>
      <c r="D28" s="9"/>
      <c r="E28" s="9"/>
      <c r="F28" s="9"/>
      <c r="G28" s="9"/>
      <c r="H28" s="9"/>
      <c r="I28" s="9"/>
      <c r="J28" s="9"/>
      <c r="K28" s="12" t="str">
        <f>VLOOKUP(G4,Параметры!C3:W7,21,FALSE)</f>
        <v>800х1720х1450</v>
      </c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30" spans="3:21" x14ac:dyDescent="0.25">
      <c r="C30" s="19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1"/>
    </row>
    <row r="31" spans="3:21" x14ac:dyDescent="0.25">
      <c r="C31" s="22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23"/>
    </row>
    <row r="32" spans="3:21" x14ac:dyDescent="0.25">
      <c r="C32" s="22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23"/>
    </row>
    <row r="33" spans="3:21" x14ac:dyDescent="0.25">
      <c r="C33" s="22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23"/>
    </row>
    <row r="34" spans="3:21" x14ac:dyDescent="0.25">
      <c r="C34" s="22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23"/>
    </row>
    <row r="35" spans="3:21" x14ac:dyDescent="0.25">
      <c r="C35" s="22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23"/>
    </row>
    <row r="36" spans="3:21" x14ac:dyDescent="0.25">
      <c r="C36" s="22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23"/>
    </row>
    <row r="37" spans="3:21" x14ac:dyDescent="0.25">
      <c r="C37" s="22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23"/>
    </row>
    <row r="38" spans="3:21" x14ac:dyDescent="0.25">
      <c r="C38" s="22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23"/>
    </row>
    <row r="39" spans="3:21" x14ac:dyDescent="0.25">
      <c r="C39" s="22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23"/>
    </row>
    <row r="40" spans="3:21" x14ac:dyDescent="0.25">
      <c r="C40" s="22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23"/>
    </row>
    <row r="41" spans="3:21" x14ac:dyDescent="0.25">
      <c r="C41" s="22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23"/>
    </row>
    <row r="42" spans="3:21" x14ac:dyDescent="0.25">
      <c r="C42" s="24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6"/>
    </row>
  </sheetData>
  <mergeCells count="44">
    <mergeCell ref="C27:J27"/>
    <mergeCell ref="K27:U27"/>
    <mergeCell ref="C28:J28"/>
    <mergeCell ref="K28:U28"/>
    <mergeCell ref="G4:J4"/>
    <mergeCell ref="C30:U42"/>
    <mergeCell ref="C24:J24"/>
    <mergeCell ref="K24:U24"/>
    <mergeCell ref="C25:J25"/>
    <mergeCell ref="K25:U25"/>
    <mergeCell ref="C26:J26"/>
    <mergeCell ref="K26:U26"/>
    <mergeCell ref="C21:J21"/>
    <mergeCell ref="K21:U21"/>
    <mergeCell ref="C22:J22"/>
    <mergeCell ref="K22:U22"/>
    <mergeCell ref="C23:J23"/>
    <mergeCell ref="K23:U23"/>
    <mergeCell ref="C18:J18"/>
    <mergeCell ref="K18:U18"/>
    <mergeCell ref="C19:J19"/>
    <mergeCell ref="K19:U19"/>
    <mergeCell ref="C20:J20"/>
    <mergeCell ref="K20:U20"/>
    <mergeCell ref="C16:J16"/>
    <mergeCell ref="K16:O16"/>
    <mergeCell ref="P16:U16"/>
    <mergeCell ref="C17:J17"/>
    <mergeCell ref="K17:O17"/>
    <mergeCell ref="P17:U17"/>
    <mergeCell ref="C14:J14"/>
    <mergeCell ref="K14:O14"/>
    <mergeCell ref="P14:U14"/>
    <mergeCell ref="C15:J15"/>
    <mergeCell ref="K15:O15"/>
    <mergeCell ref="P15:U15"/>
    <mergeCell ref="C9:U10"/>
    <mergeCell ref="C11:J11"/>
    <mergeCell ref="K11:O11"/>
    <mergeCell ref="P11:U11"/>
    <mergeCell ref="C12:U12"/>
    <mergeCell ref="C13:J13"/>
    <mergeCell ref="K13:O13"/>
    <mergeCell ref="P13:U13"/>
  </mergeCell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Параметры!$C$3:$C$7</xm:f>
          </x14:formula1>
          <xm:sqref>G4:J4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B6:J12"/>
  <sheetViews>
    <sheetView workbookViewId="0">
      <selection activeCell="M11" sqref="M11"/>
    </sheetView>
  </sheetViews>
  <sheetFormatPr defaultRowHeight="15" x14ac:dyDescent="0.25"/>
  <cols>
    <col min="10" max="10" width="12.140625" customWidth="1"/>
  </cols>
  <sheetData>
    <row r="6" spans="2:10" x14ac:dyDescent="0.25">
      <c r="B6" s="14" t="s">
        <v>76</v>
      </c>
      <c r="C6" s="15" t="s">
        <v>75</v>
      </c>
      <c r="D6" s="15"/>
      <c r="E6" s="15"/>
      <c r="F6" s="15"/>
      <c r="G6" s="15"/>
      <c r="H6" s="15"/>
      <c r="I6" s="15"/>
      <c r="J6" s="29">
        <v>100</v>
      </c>
    </row>
    <row r="7" spans="2:10" x14ac:dyDescent="0.25">
      <c r="B7" s="14"/>
      <c r="C7" s="16" t="s">
        <v>82</v>
      </c>
      <c r="D7" s="16"/>
      <c r="E7" s="16"/>
      <c r="F7" s="16"/>
      <c r="G7" s="16"/>
      <c r="H7" s="16"/>
      <c r="I7" s="16"/>
      <c r="J7" s="27">
        <v>200</v>
      </c>
    </row>
    <row r="8" spans="2:10" x14ac:dyDescent="0.25">
      <c r="B8" s="14"/>
      <c r="C8" s="16"/>
      <c r="D8" s="16"/>
      <c r="E8" s="16"/>
      <c r="F8" s="16"/>
      <c r="G8" s="16"/>
      <c r="H8" s="16"/>
      <c r="I8" s="16"/>
      <c r="J8" s="28"/>
    </row>
    <row r="9" spans="2:10" x14ac:dyDescent="0.25">
      <c r="B9" s="14" t="s">
        <v>81</v>
      </c>
      <c r="C9" s="17" t="s">
        <v>77</v>
      </c>
      <c r="D9" s="17"/>
      <c r="E9" s="17"/>
      <c r="F9" s="17"/>
      <c r="G9" s="17"/>
      <c r="H9" s="17"/>
      <c r="I9" s="17"/>
      <c r="J9" s="29">
        <v>400</v>
      </c>
    </row>
    <row r="10" spans="2:10" x14ac:dyDescent="0.25">
      <c r="B10" s="14"/>
      <c r="C10" s="17" t="s">
        <v>78</v>
      </c>
      <c r="D10" s="17"/>
      <c r="E10" s="17"/>
      <c r="F10" s="17"/>
      <c r="G10" s="17"/>
      <c r="H10" s="17"/>
      <c r="I10" s="17"/>
      <c r="J10" s="29">
        <v>500</v>
      </c>
    </row>
    <row r="11" spans="2:10" x14ac:dyDescent="0.25">
      <c r="B11" s="14"/>
      <c r="C11" s="17" t="s">
        <v>79</v>
      </c>
      <c r="D11" s="17"/>
      <c r="E11" s="17"/>
      <c r="F11" s="17"/>
      <c r="G11" s="17"/>
      <c r="H11" s="17"/>
      <c r="I11" s="17"/>
      <c r="J11" s="29">
        <v>600</v>
      </c>
    </row>
    <row r="12" spans="2:10" x14ac:dyDescent="0.25">
      <c r="B12" s="14"/>
      <c r="C12" s="17" t="s">
        <v>80</v>
      </c>
      <c r="D12" s="17"/>
      <c r="E12" s="17"/>
      <c r="F12" s="17"/>
      <c r="G12" s="17"/>
      <c r="H12" s="17"/>
      <c r="I12" s="17"/>
      <c r="J12" s="29">
        <v>700</v>
      </c>
    </row>
  </sheetData>
  <mergeCells count="9">
    <mergeCell ref="J7:J8"/>
    <mergeCell ref="B6:B8"/>
    <mergeCell ref="B9:B12"/>
    <mergeCell ref="C6:I6"/>
    <mergeCell ref="C7:I8"/>
    <mergeCell ref="C9:I9"/>
    <mergeCell ref="C10:I10"/>
    <mergeCell ref="C11:I11"/>
    <mergeCell ref="C12:I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B1:W7"/>
  <sheetViews>
    <sheetView zoomScaleNormal="100" workbookViewId="0">
      <selection activeCell="F13" sqref="F13"/>
    </sheetView>
  </sheetViews>
  <sheetFormatPr defaultRowHeight="15" x14ac:dyDescent="0.25"/>
  <cols>
    <col min="1" max="2" width="5.7109375" style="2" customWidth="1"/>
    <col min="3" max="3" width="13.140625" style="2" customWidth="1"/>
    <col min="4" max="5" width="10.7109375" style="2" customWidth="1"/>
    <col min="6" max="7" width="12.28515625" style="2" customWidth="1"/>
    <col min="8" max="8" width="7.85546875" style="2" customWidth="1"/>
    <col min="9" max="9" width="9.5703125" style="2" customWidth="1"/>
    <col min="10" max="12" width="12.28515625" style="2" customWidth="1"/>
    <col min="13" max="13" width="11" style="2" customWidth="1"/>
    <col min="14" max="14" width="15" style="2" customWidth="1"/>
    <col min="15" max="15" width="17.42578125" style="2" customWidth="1"/>
    <col min="16" max="16" width="28.85546875" style="2" customWidth="1"/>
    <col min="17" max="17" width="19.42578125" style="2" customWidth="1"/>
    <col min="18" max="18" width="20.140625" style="2" customWidth="1"/>
    <col min="19" max="19" width="12.140625" style="2" customWidth="1"/>
    <col min="20" max="20" width="13.85546875" style="2" customWidth="1"/>
    <col min="21" max="21" width="12" style="2" customWidth="1"/>
    <col min="22" max="22" width="10.28515625" style="2" customWidth="1"/>
    <col min="23" max="23" width="16.5703125" style="2" customWidth="1"/>
    <col min="24" max="24" width="5.5703125" style="2" customWidth="1"/>
    <col min="25" max="47" width="5.7109375" style="2" customWidth="1"/>
    <col min="48" max="16384" width="9.140625" style="2"/>
  </cols>
  <sheetData>
    <row r="1" spans="2:23" ht="20.100000000000001" customHeight="1" x14ac:dyDescent="0.25">
      <c r="B1" s="1"/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  <c r="Q1" s="1">
        <v>15</v>
      </c>
      <c r="R1" s="1">
        <v>16</v>
      </c>
      <c r="S1" s="1">
        <v>17</v>
      </c>
      <c r="T1" s="1">
        <v>18</v>
      </c>
      <c r="U1" s="1">
        <v>19</v>
      </c>
      <c r="V1" s="1">
        <v>20</v>
      </c>
      <c r="W1" s="1">
        <v>21</v>
      </c>
    </row>
    <row r="2" spans="2:23" s="6" customFormat="1" ht="42.75" customHeight="1" x14ac:dyDescent="0.25">
      <c r="B2" s="3"/>
      <c r="C2" s="4" t="s">
        <v>0</v>
      </c>
      <c r="D2" s="3" t="s">
        <v>1</v>
      </c>
      <c r="E2" s="5" t="s">
        <v>2</v>
      </c>
      <c r="F2" s="3" t="s">
        <v>3</v>
      </c>
      <c r="G2" s="5" t="s">
        <v>4</v>
      </c>
      <c r="H2" s="3" t="s">
        <v>5</v>
      </c>
      <c r="I2" s="5" t="s">
        <v>6</v>
      </c>
      <c r="J2" s="3" t="s">
        <v>7</v>
      </c>
      <c r="K2" s="5" t="s">
        <v>8</v>
      </c>
      <c r="L2" s="3" t="s">
        <v>9</v>
      </c>
      <c r="M2" s="5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  <c r="W2" s="3" t="s">
        <v>20</v>
      </c>
    </row>
    <row r="3" spans="2:23" ht="18.75" customHeight="1" x14ac:dyDescent="0.25">
      <c r="B3" s="1">
        <v>1</v>
      </c>
      <c r="C3" s="7" t="s">
        <v>21</v>
      </c>
      <c r="D3" s="3">
        <v>110</v>
      </c>
      <c r="E3" s="5" t="s">
        <v>22</v>
      </c>
      <c r="F3" s="3">
        <v>180</v>
      </c>
      <c r="G3" s="5" t="s">
        <v>23</v>
      </c>
      <c r="H3" s="3">
        <v>230</v>
      </c>
      <c r="I3" s="5" t="s">
        <v>24</v>
      </c>
      <c r="J3" s="3" t="s">
        <v>25</v>
      </c>
      <c r="K3" s="5" t="s">
        <v>25</v>
      </c>
      <c r="L3" s="5" t="s">
        <v>25</v>
      </c>
      <c r="M3" s="3" t="s">
        <v>25</v>
      </c>
      <c r="N3" s="1" t="s">
        <v>26</v>
      </c>
      <c r="O3" s="1" t="s">
        <v>27</v>
      </c>
      <c r="P3" s="1" t="s">
        <v>28</v>
      </c>
      <c r="Q3" s="1" t="s">
        <v>29</v>
      </c>
      <c r="R3" s="1" t="s">
        <v>30</v>
      </c>
      <c r="S3" s="1">
        <v>5</v>
      </c>
      <c r="T3" s="1">
        <v>20</v>
      </c>
      <c r="U3" s="1">
        <v>735</v>
      </c>
      <c r="V3" s="1">
        <v>310</v>
      </c>
      <c r="W3" s="1" t="s">
        <v>31</v>
      </c>
    </row>
    <row r="4" spans="2:23" ht="20.100000000000001" customHeight="1" x14ac:dyDescent="0.25">
      <c r="B4" s="1">
        <v>2</v>
      </c>
      <c r="C4" s="7" t="s">
        <v>32</v>
      </c>
      <c r="D4" s="3">
        <v>110</v>
      </c>
      <c r="E4" s="5" t="s">
        <v>22</v>
      </c>
      <c r="F4" s="3">
        <v>180</v>
      </c>
      <c r="G4" s="5" t="s">
        <v>23</v>
      </c>
      <c r="H4" s="3">
        <v>230</v>
      </c>
      <c r="I4" s="5" t="s">
        <v>24</v>
      </c>
      <c r="J4" s="1">
        <v>170</v>
      </c>
      <c r="K4" s="1" t="s">
        <v>33</v>
      </c>
      <c r="L4" s="1" t="s">
        <v>25</v>
      </c>
      <c r="M4" s="1" t="s">
        <v>25</v>
      </c>
      <c r="N4" s="1" t="s">
        <v>34</v>
      </c>
      <c r="O4" s="1" t="s">
        <v>27</v>
      </c>
      <c r="P4" s="1" t="s">
        <v>28</v>
      </c>
      <c r="Q4" s="1" t="s">
        <v>29</v>
      </c>
      <c r="R4" s="1" t="s">
        <v>35</v>
      </c>
      <c r="S4" s="1">
        <v>5</v>
      </c>
      <c r="T4" s="1">
        <v>20</v>
      </c>
      <c r="U4" s="1">
        <v>735</v>
      </c>
      <c r="V4" s="1">
        <v>330</v>
      </c>
      <c r="W4" s="1" t="s">
        <v>36</v>
      </c>
    </row>
    <row r="5" spans="2:23" ht="20.100000000000001" customHeight="1" x14ac:dyDescent="0.25">
      <c r="B5" s="1">
        <v>3</v>
      </c>
      <c r="C5" s="7" t="s">
        <v>37</v>
      </c>
      <c r="D5" s="1">
        <v>130</v>
      </c>
      <c r="E5" s="1" t="s">
        <v>38</v>
      </c>
      <c r="F5" s="1">
        <v>200</v>
      </c>
      <c r="G5" s="1" t="s">
        <v>39</v>
      </c>
      <c r="H5" s="1">
        <v>260</v>
      </c>
      <c r="I5" s="1" t="s">
        <v>40</v>
      </c>
      <c r="J5" s="1">
        <v>200</v>
      </c>
      <c r="K5" s="1" t="s">
        <v>39</v>
      </c>
      <c r="L5" s="1">
        <v>130</v>
      </c>
      <c r="M5" s="1" t="s">
        <v>38</v>
      </c>
      <c r="N5" s="1" t="s">
        <v>41</v>
      </c>
      <c r="O5" s="1" t="s">
        <v>42</v>
      </c>
      <c r="P5" s="1" t="s">
        <v>28</v>
      </c>
      <c r="Q5" s="1" t="s">
        <v>29</v>
      </c>
      <c r="R5" s="1" t="s">
        <v>43</v>
      </c>
      <c r="S5" s="1">
        <v>5</v>
      </c>
      <c r="T5" s="1">
        <v>25</v>
      </c>
      <c r="U5" s="1">
        <v>900</v>
      </c>
      <c r="V5" s="1">
        <v>600</v>
      </c>
      <c r="W5" s="1" t="s">
        <v>44</v>
      </c>
    </row>
    <row r="6" spans="2:23" ht="20.100000000000001" customHeight="1" x14ac:dyDescent="0.25">
      <c r="B6" s="1">
        <v>4</v>
      </c>
      <c r="C6" s="7" t="s">
        <v>45</v>
      </c>
      <c r="D6" s="1" t="s">
        <v>25</v>
      </c>
      <c r="E6" s="1" t="s">
        <v>25</v>
      </c>
      <c r="F6" s="1" t="s">
        <v>25</v>
      </c>
      <c r="G6" s="1" t="s">
        <v>25</v>
      </c>
      <c r="H6" s="1">
        <v>260</v>
      </c>
      <c r="I6" s="1" t="s">
        <v>40</v>
      </c>
      <c r="J6" s="1">
        <v>200</v>
      </c>
      <c r="K6" s="1" t="s">
        <v>39</v>
      </c>
      <c r="L6" s="1">
        <v>130</v>
      </c>
      <c r="M6" s="1" t="s">
        <v>38</v>
      </c>
      <c r="N6" s="1" t="s">
        <v>41</v>
      </c>
      <c r="O6" s="1" t="s">
        <v>42</v>
      </c>
      <c r="P6" s="1" t="s">
        <v>46</v>
      </c>
      <c r="Q6" s="1" t="s">
        <v>29</v>
      </c>
      <c r="R6" s="1" t="s">
        <v>47</v>
      </c>
      <c r="S6" s="1">
        <v>5</v>
      </c>
      <c r="T6" s="1">
        <v>10</v>
      </c>
      <c r="U6" s="1">
        <v>750</v>
      </c>
      <c r="V6" s="1">
        <v>900</v>
      </c>
      <c r="W6" s="1" t="s">
        <v>48</v>
      </c>
    </row>
    <row r="7" spans="2:23" ht="20.100000000000001" customHeight="1" x14ac:dyDescent="0.25">
      <c r="B7" s="1">
        <v>5</v>
      </c>
      <c r="C7" s="7" t="s">
        <v>49</v>
      </c>
      <c r="D7" s="1" t="s">
        <v>25</v>
      </c>
      <c r="E7" s="1" t="s">
        <v>25</v>
      </c>
      <c r="F7" s="1" t="s">
        <v>25</v>
      </c>
      <c r="G7" s="1" t="s">
        <v>25</v>
      </c>
      <c r="H7" s="1">
        <v>260</v>
      </c>
      <c r="I7" s="1" t="s">
        <v>40</v>
      </c>
      <c r="J7" s="1">
        <v>240</v>
      </c>
      <c r="K7" s="1" t="s">
        <v>50</v>
      </c>
      <c r="L7" s="1">
        <v>140</v>
      </c>
      <c r="M7" s="1" t="s">
        <v>51</v>
      </c>
      <c r="N7" s="1" t="s">
        <v>52</v>
      </c>
      <c r="O7" s="1" t="s">
        <v>42</v>
      </c>
      <c r="P7" s="1" t="s">
        <v>53</v>
      </c>
      <c r="Q7" s="1" t="s">
        <v>29</v>
      </c>
      <c r="R7" s="1" t="s">
        <v>43</v>
      </c>
      <c r="S7" s="1">
        <v>5</v>
      </c>
      <c r="T7" s="1">
        <v>20</v>
      </c>
      <c r="U7" s="1">
        <v>750</v>
      </c>
      <c r="V7" s="1">
        <v>625</v>
      </c>
      <c r="W7" s="1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доп.опции</vt:lpstr>
      <vt:lpstr>Параметры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2013-09-30T17:30:35Z</dcterms:modified>
</cp:coreProperties>
</file>