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2120" windowHeight="8010" activeTab="1"/>
  </bookViews>
  <sheets>
    <sheet name="Ком.пред" sheetId="1" r:id="rId1"/>
    <sheet name="прямоугольный с фас." sheetId="2" r:id="rId2"/>
  </sheets>
  <externalReferences>
    <externalReference r:id="rId5"/>
  </externalReferences>
  <definedNames>
    <definedName name="n_1" localSheetId="0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0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0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0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0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 localSheetId="0">IF('Ком.пред'!n_3=1,'Ком.пред'!n_2,'Ком.пред'!n_3&amp;'Ком.пред'!n_1)</definedName>
    <definedName name="n0x">IF(n_3=1,n_2,n_3&amp;n_1)</definedName>
    <definedName name="n1x" localSheetId="0">IF('Ком.пред'!n_3=1,'Ком.пред'!n_2,'Ком.пред'!n_3&amp;'Ком.пред'!n_5)</definedName>
    <definedName name="n1x">IF(n_3=1,n_2,n_3&amp;n_5)</definedName>
    <definedName name="кол_во" localSheetId="1">'прямоугольный с фас.'!$B$7:$B$12</definedName>
    <definedName name="лдрод" localSheetId="0">{0,"тысячz";1,"тысячаz";2,"тысячиz";5,"тысячz"}</definedName>
    <definedName name="лдрод">{0,"тысячz";1,"тысячаz";2,"тысячиz";5,"тысячz"}</definedName>
    <definedName name="мил" localSheetId="0">{0,"овz";1,"z";2,"аz";5,"овz"}</definedName>
    <definedName name="мил">{0,"овz";1,"z";2,"аz";5,"овz"}</definedName>
    <definedName name="_xlnm.Print_Area" localSheetId="1">'прямоугольный с фас.'!$A$1:$F$31</definedName>
    <definedName name="тыс" localSheetId="0">{0,"тысячz";1,"тысячаz";2,"тысячиz";5,"тысячz"}</definedName>
    <definedName name="тыс">{0,"тысячz";1,"тысячаz";2,"тысячиz";5,"тысячz"}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7" authorId="0">
      <text>
        <r>
          <rPr>
            <sz val="9"/>
            <rFont val="Tahoma"/>
            <family val="2"/>
          </rPr>
          <t>Лист</t>
        </r>
      </text>
    </comment>
    <comment ref="A8" authorId="0">
      <text>
        <r>
          <rPr>
            <b/>
            <sz val="9"/>
            <rFont val="Tahoma"/>
            <family val="2"/>
          </rPr>
          <t>Шина, с лентой, без ленты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Уголок</t>
        </r>
      </text>
    </comment>
    <comment ref="A10" authorId="0">
      <text>
        <r>
          <rPr>
            <b/>
            <sz val="9"/>
            <rFont val="Tahoma"/>
            <family val="2"/>
          </rPr>
          <t>Болт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Гайка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Бандаж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<sst xmlns="http://schemas.openxmlformats.org/spreadsheetml/2006/main" count="50" uniqueCount="42">
  <si>
    <t>Периметр до/средн.</t>
  </si>
  <si>
    <t>Воздуховод прямоугольный 30% фасонных частей</t>
  </si>
  <si>
    <r>
      <t>Площадь [м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]                                                </t>
    </r>
  </si>
  <si>
    <t>Периметр, (м)</t>
  </si>
  <si>
    <t>Затраты</t>
  </si>
  <si>
    <t>Себ-ть</t>
  </si>
  <si>
    <t>Сумма</t>
  </si>
  <si>
    <t>Прибыль</t>
  </si>
  <si>
    <t>Зарплат</t>
  </si>
  <si>
    <t>a [мм]</t>
  </si>
  <si>
    <t>b [мм]</t>
  </si>
  <si>
    <t>l [м]</t>
  </si>
  <si>
    <t>Кол [шт]</t>
  </si>
  <si>
    <t>Мат</t>
  </si>
  <si>
    <t>Мат (Сtrl+Enter)</t>
  </si>
  <si>
    <t>кол-во</t>
  </si>
  <si>
    <t>цена</t>
  </si>
  <si>
    <t>на дет.</t>
  </si>
  <si>
    <t>на м2</t>
  </si>
  <si>
    <t>Лист оц. 0,55</t>
  </si>
  <si>
    <t>-</t>
  </si>
  <si>
    <t>Итого</t>
  </si>
  <si>
    <t>Торговая наценка</t>
  </si>
  <si>
    <t>Всего материалы</t>
  </si>
  <si>
    <t>Ставка</t>
  </si>
  <si>
    <t>ч/ч на м2</t>
  </si>
  <si>
    <t>Цена общ.</t>
  </si>
  <si>
    <t>Цена за м2</t>
  </si>
  <si>
    <t>Зарплата</t>
  </si>
  <si>
    <t>Накладные</t>
  </si>
  <si>
    <t>Плановая прибыль</t>
  </si>
  <si>
    <t xml:space="preserve">НДС </t>
  </si>
  <si>
    <t>Всего работа</t>
  </si>
  <si>
    <t>ИТОГО изготовление с материалами, М2</t>
  </si>
  <si>
    <t>Воздуховод круглый</t>
  </si>
  <si>
    <t>Итого, руб.</t>
  </si>
  <si>
    <t>Цена</t>
  </si>
  <si>
    <t>Объем, м2</t>
  </si>
  <si>
    <t>Материал</t>
  </si>
  <si>
    <t>Показатель,  Макс. Периметр или Диаметр</t>
  </si>
  <si>
    <t>Наименование</t>
  </si>
  <si>
    <t>№, п/п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</si>
</sst>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\ &quot;р.&quot;"/>
  </numFmts>
  <fonts count="40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3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63"/>
      <name val="Arial"/>
      <family val="2"/>
    </font>
    <font>
      <sz val="10"/>
      <name val="Arial Cyr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 horizontal="left" vertical="top" wrapText="1"/>
      <protection/>
    </xf>
    <xf numFmtId="0" fontId="15" fillId="0" borderId="0">
      <alignment/>
      <protection/>
    </xf>
    <xf numFmtId="0" fontId="14" fillId="0" borderId="0">
      <alignment horizontal="left" vertical="top" wrapText="1"/>
      <protection/>
    </xf>
    <xf numFmtId="0" fontId="9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1" fillId="24" borderId="0" xfId="58" applyNumberFormat="1" applyFont="1" applyFill="1" applyAlignment="1" applyProtection="1">
      <alignment horizontal="center" vertical="center"/>
      <protection/>
    </xf>
    <xf numFmtId="2" fontId="2" fillId="24" borderId="10" xfId="58" applyNumberFormat="1" applyFont="1" applyFill="1" applyBorder="1" applyAlignment="1" applyProtection="1">
      <alignment horizontal="left" vertical="center"/>
      <protection/>
    </xf>
    <xf numFmtId="2" fontId="2" fillId="24" borderId="11" xfId="58" applyNumberFormat="1" applyFont="1" applyFill="1" applyBorder="1" applyAlignment="1" applyProtection="1">
      <alignment vertical="center"/>
      <protection/>
    </xf>
    <xf numFmtId="164" fontId="2" fillId="17" borderId="12" xfId="58" applyNumberFormat="1" applyFont="1" applyFill="1" applyBorder="1" applyAlignment="1" applyProtection="1">
      <alignment vertical="center"/>
      <protection/>
    </xf>
    <xf numFmtId="1" fontId="4" fillId="13" borderId="12" xfId="58" applyNumberFormat="1" applyFont="1" applyFill="1" applyBorder="1">
      <alignment/>
      <protection/>
    </xf>
    <xf numFmtId="2" fontId="4" fillId="13" borderId="12" xfId="58" applyNumberFormat="1" applyFont="1" applyFill="1" applyBorder="1" applyAlignment="1">
      <alignment horizontal="center" vertical="center"/>
      <protection/>
    </xf>
    <xf numFmtId="2" fontId="1" fillId="0" borderId="0" xfId="58" applyNumberFormat="1" applyFont="1" applyAlignment="1" applyProtection="1">
      <alignment horizontal="center" vertical="center"/>
      <protection/>
    </xf>
    <xf numFmtId="2" fontId="5" fillId="24" borderId="13" xfId="58" applyNumberFormat="1" applyFont="1" applyFill="1" applyBorder="1" applyAlignment="1" applyProtection="1">
      <alignment vertical="center"/>
      <protection/>
    </xf>
    <xf numFmtId="2" fontId="6" fillId="24" borderId="14" xfId="58" applyNumberFormat="1" applyFont="1" applyFill="1" applyBorder="1" applyAlignment="1" applyProtection="1">
      <alignment vertical="center"/>
      <protection/>
    </xf>
    <xf numFmtId="2" fontId="6" fillId="24" borderId="15" xfId="58" applyNumberFormat="1" applyFont="1" applyFill="1" applyBorder="1" applyAlignment="1" applyProtection="1">
      <alignment vertical="center"/>
      <protection/>
    </xf>
    <xf numFmtId="164" fontId="7" fillId="17" borderId="12" xfId="58" applyNumberFormat="1" applyFont="1" applyFill="1" applyBorder="1" applyAlignment="1" applyProtection="1">
      <alignment horizontal="center" vertical="center"/>
      <protection/>
    </xf>
    <xf numFmtId="165" fontId="4" fillId="13" borderId="12" xfId="58" applyNumberFormat="1" applyFont="1" applyFill="1" applyBorder="1">
      <alignment/>
      <protection/>
    </xf>
    <xf numFmtId="0" fontId="8" fillId="0" borderId="0" xfId="58" applyFont="1" applyAlignment="1">
      <alignment/>
      <protection/>
    </xf>
    <xf numFmtId="0" fontId="8" fillId="0" borderId="0" xfId="58" applyFont="1">
      <alignment/>
      <protection/>
    </xf>
    <xf numFmtId="2" fontId="5" fillId="24" borderId="16" xfId="58" applyNumberFormat="1" applyFont="1" applyFill="1" applyBorder="1" applyAlignment="1" applyProtection="1">
      <alignment vertical="center"/>
      <protection/>
    </xf>
    <xf numFmtId="2" fontId="6" fillId="24" borderId="12" xfId="58" applyNumberFormat="1" applyFont="1" applyFill="1" applyBorder="1" applyAlignment="1" applyProtection="1">
      <alignment horizontal="center" vertical="center"/>
      <protection/>
    </xf>
    <xf numFmtId="164" fontId="1" fillId="0" borderId="0" xfId="58" applyNumberFormat="1" applyFont="1" applyAlignment="1" applyProtection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0" fillId="0" borderId="0" xfId="58">
      <alignment/>
      <protection/>
    </xf>
    <xf numFmtId="0" fontId="1" fillId="0" borderId="0" xfId="62" applyFont="1">
      <alignment vertical="center"/>
      <protection/>
    </xf>
    <xf numFmtId="1" fontId="2" fillId="25" borderId="17" xfId="58" applyNumberFormat="1" applyFont="1" applyFill="1" applyBorder="1" applyAlignment="1" applyProtection="1">
      <alignment horizontal="center" vertical="center"/>
      <protection/>
    </xf>
    <xf numFmtId="1" fontId="1" fillId="25" borderId="12" xfId="58" applyNumberFormat="1" applyFont="1" applyFill="1" applyBorder="1" applyAlignment="1" applyProtection="1">
      <alignment horizontal="center" vertical="center"/>
      <protection locked="0"/>
    </xf>
    <xf numFmtId="2" fontId="1" fillId="25" borderId="12" xfId="58" applyNumberFormat="1" applyFont="1" applyFill="1" applyBorder="1" applyAlignment="1" applyProtection="1">
      <alignment horizontal="center" vertical="center"/>
      <protection locked="0"/>
    </xf>
    <xf numFmtId="1" fontId="1" fillId="15" borderId="12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2" fontId="1" fillId="0" borderId="0" xfId="58" applyNumberFormat="1" applyFont="1" applyAlignment="1" applyProtection="1">
      <alignment horizontal="center" vertical="center"/>
      <protection locked="0"/>
    </xf>
    <xf numFmtId="1" fontId="1" fillId="0" borderId="0" xfId="58" applyNumberFormat="1" applyFont="1" applyAlignment="1" applyProtection="1">
      <alignment horizontal="center" vertical="center"/>
      <protection/>
    </xf>
    <xf numFmtId="0" fontId="10" fillId="20" borderId="12" xfId="58" applyFont="1" applyFill="1" applyBorder="1" applyAlignment="1">
      <alignment horizontal="center" vertical="center"/>
      <protection/>
    </xf>
    <xf numFmtId="0" fontId="11" fillId="20" borderId="12" xfId="58" applyFont="1" applyFill="1" applyBorder="1">
      <alignment/>
      <protection/>
    </xf>
    <xf numFmtId="0" fontId="10" fillId="24" borderId="12" xfId="58" applyFont="1" applyFill="1" applyBorder="1" applyAlignment="1">
      <alignment horizontal="left" vertical="center"/>
      <protection/>
    </xf>
    <xf numFmtId="1" fontId="8" fillId="24" borderId="12" xfId="58" applyNumberFormat="1" applyFont="1" applyFill="1" applyBorder="1" applyAlignment="1">
      <alignment horizontal="center" vertical="center"/>
      <protection/>
    </xf>
    <xf numFmtId="0" fontId="8" fillId="24" borderId="12" xfId="58" applyFont="1" applyFill="1" applyBorder="1" applyAlignment="1">
      <alignment horizontal="center" vertical="center"/>
      <protection/>
    </xf>
    <xf numFmtId="2" fontId="8" fillId="24" borderId="12" xfId="58" applyNumberFormat="1" applyFont="1" applyFill="1" applyBorder="1" applyAlignment="1">
      <alignment horizontal="center" vertical="center"/>
      <protection/>
    </xf>
    <xf numFmtId="2" fontId="8" fillId="24" borderId="12" xfId="58" applyNumberFormat="1" applyFont="1" applyFill="1" applyBorder="1" applyAlignment="1">
      <alignment horizontal="center"/>
      <protection/>
    </xf>
    <xf numFmtId="1" fontId="8" fillId="24" borderId="0" xfId="58" applyNumberFormat="1" applyFont="1" applyFill="1" applyAlignment="1">
      <alignment horizontal="center" vertical="center"/>
      <protection/>
    </xf>
    <xf numFmtId="0" fontId="8" fillId="24" borderId="18" xfId="58" applyFont="1" applyFill="1" applyBorder="1" applyAlignment="1">
      <alignment horizontal="center" vertical="center"/>
      <protection/>
    </xf>
    <xf numFmtId="2" fontId="8" fillId="24" borderId="18" xfId="58" applyNumberFormat="1" applyFont="1" applyFill="1" applyBorder="1" applyAlignment="1">
      <alignment horizontal="center" vertical="center"/>
      <protection/>
    </xf>
    <xf numFmtId="2" fontId="10" fillId="24" borderId="18" xfId="58" applyNumberFormat="1" applyFont="1" applyFill="1" applyBorder="1" applyAlignment="1">
      <alignment horizontal="center"/>
      <protection/>
    </xf>
    <xf numFmtId="0" fontId="8" fillId="26" borderId="19" xfId="58" applyFont="1" applyFill="1" applyBorder="1" applyAlignment="1">
      <alignment vertical="center"/>
      <protection/>
    </xf>
    <xf numFmtId="0" fontId="8" fillId="26" borderId="20" xfId="58" applyFont="1" applyFill="1" applyBorder="1" applyAlignment="1">
      <alignment vertical="center"/>
      <protection/>
    </xf>
    <xf numFmtId="10" fontId="8" fillId="26" borderId="12" xfId="58" applyNumberFormat="1" applyFont="1" applyFill="1" applyBorder="1" applyAlignment="1">
      <alignment horizontal="center" vertical="center"/>
      <protection/>
    </xf>
    <xf numFmtId="164" fontId="1" fillId="26" borderId="12" xfId="58" applyNumberFormat="1" applyFont="1" applyFill="1" applyBorder="1" applyAlignment="1" applyProtection="1">
      <alignment horizontal="center" vertical="center"/>
      <protection/>
    </xf>
    <xf numFmtId="2" fontId="8" fillId="26" borderId="12" xfId="58" applyNumberFormat="1" applyFont="1" applyFill="1" applyBorder="1" applyAlignment="1">
      <alignment horizontal="center" vertical="center"/>
      <protection/>
    </xf>
    <xf numFmtId="0" fontId="10" fillId="24" borderId="19" xfId="58" applyFont="1" applyFill="1" applyBorder="1" applyAlignment="1">
      <alignment vertical="center"/>
      <protection/>
    </xf>
    <xf numFmtId="0" fontId="10" fillId="24" borderId="20" xfId="58" applyFont="1" applyFill="1" applyBorder="1" applyAlignment="1">
      <alignment vertical="center"/>
      <protection/>
    </xf>
    <xf numFmtId="2" fontId="10" fillId="24" borderId="21" xfId="58" applyNumberFormat="1" applyFont="1" applyFill="1" applyBorder="1" applyAlignment="1">
      <alignment horizontal="center" vertical="center"/>
      <protection/>
    </xf>
    <xf numFmtId="0" fontId="10" fillId="0" borderId="0" xfId="58" applyFont="1">
      <alignment/>
      <protection/>
    </xf>
    <xf numFmtId="164" fontId="2" fillId="0" borderId="0" xfId="58" applyNumberFormat="1" applyFont="1" applyAlignment="1" applyProtection="1">
      <alignment horizontal="center" vertical="center"/>
      <protection/>
    </xf>
    <xf numFmtId="0" fontId="2" fillId="0" borderId="0" xfId="62" applyFont="1" applyFill="1">
      <alignment vertical="center"/>
      <protection/>
    </xf>
    <xf numFmtId="0" fontId="8" fillId="0" borderId="22" xfId="58" applyFont="1" applyBorder="1" applyAlignment="1">
      <alignment/>
      <protection/>
    </xf>
    <xf numFmtId="0" fontId="8" fillId="0" borderId="0" xfId="58" applyFont="1" applyAlignment="1">
      <alignment horizontal="center" vertical="center"/>
      <protection/>
    </xf>
    <xf numFmtId="2" fontId="10" fillId="20" borderId="12" xfId="58" applyNumberFormat="1" applyFont="1" applyFill="1" applyBorder="1" applyAlignment="1">
      <alignment horizontal="center" vertical="center"/>
      <protection/>
    </xf>
    <xf numFmtId="49" fontId="8" fillId="0" borderId="0" xfId="58" applyNumberFormat="1" applyFont="1" applyBorder="1" applyAlignment="1">
      <alignment horizontal="center" vertical="center"/>
      <protection/>
    </xf>
    <xf numFmtId="0" fontId="1" fillId="0" borderId="0" xfId="62" applyFont="1" applyFill="1">
      <alignment vertical="center"/>
      <protection/>
    </xf>
    <xf numFmtId="0" fontId="8" fillId="24" borderId="19" xfId="58" applyFont="1" applyFill="1" applyBorder="1" applyAlignment="1">
      <alignment vertical="center"/>
      <protection/>
    </xf>
    <xf numFmtId="0" fontId="8" fillId="24" borderId="21" xfId="58" applyFont="1" applyFill="1" applyBorder="1" applyAlignment="1">
      <alignment vertical="center"/>
      <protection/>
    </xf>
    <xf numFmtId="2" fontId="10" fillId="24" borderId="12" xfId="58" applyNumberFormat="1" applyFont="1" applyFill="1" applyBorder="1" applyAlignment="1">
      <alignment horizontal="center" vertical="center"/>
      <protection/>
    </xf>
    <xf numFmtId="2" fontId="10" fillId="0" borderId="0" xfId="58" applyNumberFormat="1" applyFont="1" applyFill="1" applyBorder="1" applyAlignment="1">
      <alignment horizontal="center" vertical="center"/>
      <protection/>
    </xf>
    <xf numFmtId="0" fontId="8" fillId="24" borderId="20" xfId="58" applyFont="1" applyFill="1" applyBorder="1" applyAlignment="1">
      <alignment vertical="center"/>
      <protection/>
    </xf>
    <xf numFmtId="9" fontId="8" fillId="24" borderId="12" xfId="58" applyNumberFormat="1" applyFont="1" applyFill="1" applyBorder="1" applyAlignment="1">
      <alignment horizontal="center" vertical="center"/>
      <protection/>
    </xf>
    <xf numFmtId="0" fontId="10" fillId="24" borderId="21" xfId="58" applyFont="1" applyFill="1" applyBorder="1" applyAlignment="1">
      <alignment vertical="center"/>
      <protection/>
    </xf>
    <xf numFmtId="0" fontId="8" fillId="17" borderId="19" xfId="58" applyFont="1" applyFill="1" applyBorder="1" applyAlignment="1">
      <alignment horizontal="left" vertical="center"/>
      <protection/>
    </xf>
    <xf numFmtId="0" fontId="8" fillId="17" borderId="20" xfId="58" applyFont="1" applyFill="1" applyBorder="1" applyAlignment="1">
      <alignment horizontal="center" vertical="center"/>
      <protection/>
    </xf>
    <xf numFmtId="2" fontId="10" fillId="17" borderId="12" xfId="58" applyNumberFormat="1" applyFont="1" applyFill="1" applyBorder="1" applyAlignment="1">
      <alignment horizontal="center" vertical="center"/>
      <protection/>
    </xf>
    <xf numFmtId="2" fontId="16" fillId="0" borderId="0" xfId="58" applyNumberFormat="1" applyFont="1" applyFill="1">
      <alignment/>
      <protection/>
    </xf>
    <xf numFmtId="2" fontId="18" fillId="0" borderId="0" xfId="61" applyNumberFormat="1" applyFont="1" applyFill="1">
      <alignment horizontal="left" vertical="top" wrapText="1"/>
      <protection/>
    </xf>
    <xf numFmtId="2" fontId="16" fillId="0" borderId="0" xfId="58" applyNumberFormat="1" applyFont="1" applyFill="1" applyAlignment="1">
      <alignment horizontal="center" vertical="center"/>
      <protection/>
    </xf>
    <xf numFmtId="2" fontId="16" fillId="0" borderId="0" xfId="58" applyNumberFormat="1" applyFont="1" applyFill="1" applyBorder="1" applyAlignment="1">
      <alignment vertical="center" wrapText="1"/>
      <protection/>
    </xf>
    <xf numFmtId="1" fontId="17" fillId="0" borderId="18" xfId="58" applyNumberFormat="1" applyFont="1" applyFill="1" applyBorder="1" applyAlignment="1">
      <alignment horizontal="center" vertical="center"/>
      <protection/>
    </xf>
    <xf numFmtId="2" fontId="17" fillId="0" borderId="18" xfId="58" applyNumberFormat="1" applyFont="1" applyFill="1" applyBorder="1" applyAlignment="1">
      <alignment horizontal="center" vertical="center" wrapText="1" readingOrder="1"/>
      <protection/>
    </xf>
    <xf numFmtId="1" fontId="17" fillId="0" borderId="18" xfId="58" applyNumberFormat="1" applyFont="1" applyFill="1" applyBorder="1" applyAlignment="1">
      <alignment horizontal="center" vertical="center" wrapText="1"/>
      <protection/>
    </xf>
    <xf numFmtId="2" fontId="17" fillId="0" borderId="18" xfId="58" applyNumberFormat="1" applyFont="1" applyFill="1" applyBorder="1" applyAlignment="1">
      <alignment horizontal="center" vertical="center" wrapText="1"/>
      <protection/>
    </xf>
    <xf numFmtId="1" fontId="16" fillId="0" borderId="0" xfId="58" applyNumberFormat="1" applyFont="1" applyFill="1" applyBorder="1" applyAlignment="1">
      <alignment horizontal="center" vertical="center"/>
      <protection/>
    </xf>
    <xf numFmtId="2" fontId="16" fillId="0" borderId="0" xfId="58" applyNumberFormat="1" applyFont="1" applyFill="1" applyBorder="1" applyAlignment="1">
      <alignment horizontal="center" vertical="center" wrapText="1" readingOrder="1"/>
      <protection/>
    </xf>
    <xf numFmtId="1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58" applyNumberFormat="1" applyFont="1" applyFill="1" applyAlignment="1">
      <alignment horizontal="center" vertical="center" wrapText="1" readingOrder="1"/>
      <protection/>
    </xf>
    <xf numFmtId="1" fontId="16" fillId="0" borderId="0" xfId="58" applyNumberFormat="1" applyFont="1" applyFill="1" applyAlignment="1">
      <alignment horizontal="center" vertical="center" wrapText="1"/>
      <protection/>
    </xf>
    <xf numFmtId="2" fontId="16" fillId="0" borderId="0" xfId="58" applyNumberFormat="1" applyFont="1" applyFill="1" applyAlignment="1">
      <alignment horizontal="center" vertical="center" wrapText="1"/>
      <protection/>
    </xf>
    <xf numFmtId="1" fontId="16" fillId="0" borderId="0" xfId="58" applyNumberFormat="1" applyFont="1" applyFill="1" applyAlignment="1">
      <alignment horizontal="center" vertical="center"/>
      <protection/>
    </xf>
    <xf numFmtId="1" fontId="17" fillId="0" borderId="0" xfId="58" applyNumberFormat="1" applyFont="1" applyFill="1" applyBorder="1" applyAlignment="1">
      <alignment horizontal="center" vertical="center"/>
      <protection/>
    </xf>
    <xf numFmtId="2" fontId="17" fillId="0" borderId="0" xfId="58" applyNumberFormat="1" applyFont="1" applyFill="1" applyBorder="1" applyAlignment="1">
      <alignment horizontal="center" vertical="center" wrapText="1" readingOrder="1"/>
      <protection/>
    </xf>
    <xf numFmtId="1" fontId="17" fillId="0" borderId="0" xfId="58" applyNumberFormat="1" applyFont="1" applyFill="1" applyBorder="1" applyAlignment="1">
      <alignment horizontal="center" vertical="center" wrapText="1"/>
      <protection/>
    </xf>
    <xf numFmtId="2" fontId="17" fillId="0" borderId="0" xfId="58" applyNumberFormat="1" applyFont="1" applyFill="1" applyBorder="1" applyAlignment="1">
      <alignment horizontal="center" vertical="center" wrapText="1"/>
      <protection/>
    </xf>
    <xf numFmtId="2" fontId="19" fillId="0" borderId="0" xfId="58" applyNumberFormat="1" applyFont="1" applyFill="1" applyBorder="1" applyAlignment="1">
      <alignment horizontal="center" vertical="top" wrapText="1"/>
      <protection/>
    </xf>
    <xf numFmtId="2" fontId="16" fillId="0" borderId="23" xfId="58" applyNumberFormat="1" applyFont="1" applyFill="1" applyBorder="1" applyAlignment="1">
      <alignment horizontal="left" vertical="center" wrapText="1"/>
      <protection/>
    </xf>
    <xf numFmtId="2" fontId="20" fillId="0" borderId="0" xfId="59" applyNumberFormat="1" applyFont="1" applyFill="1" applyBorder="1" applyAlignment="1" applyProtection="1">
      <alignment horizontal="center" vertical="top" wrapText="1" readingOrder="1"/>
      <protection/>
    </xf>
    <xf numFmtId="165" fontId="4" fillId="13" borderId="12" xfId="58" applyNumberFormat="1" applyFont="1" applyFill="1" applyBorder="1" applyAlignment="1">
      <alignment horizontal="center" vertical="center"/>
      <protection/>
    </xf>
    <xf numFmtId="0" fontId="8" fillId="24" borderId="19" xfId="58" applyFont="1" applyFill="1" applyBorder="1" applyAlignment="1">
      <alignment horizontal="left" vertical="center"/>
      <protection/>
    </xf>
    <xf numFmtId="0" fontId="8" fillId="24" borderId="20" xfId="58" applyFont="1" applyFill="1" applyBorder="1" applyAlignment="1">
      <alignment horizontal="left" vertical="center"/>
      <protection/>
    </xf>
    <xf numFmtId="0" fontId="8" fillId="24" borderId="21" xfId="58" applyFont="1" applyFill="1" applyBorder="1" applyAlignment="1">
      <alignment horizontal="left" vertical="center"/>
      <protection/>
    </xf>
    <xf numFmtId="1" fontId="2" fillId="15" borderId="12" xfId="58" applyNumberFormat="1" applyFont="1" applyFill="1" applyBorder="1" applyAlignment="1" applyProtection="1">
      <alignment horizontal="center" vertical="center" shrinkToFit="1"/>
      <protection/>
    </xf>
    <xf numFmtId="2" fontId="4" fillId="13" borderId="12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Percent" xfId="63"/>
    <cellStyle name="Comma" xfId="64"/>
    <cellStyle name="Comma [0]" xfId="65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\Dropbox\&#1044;&#1083;&#1103;%20&#1088;&#1072;&#1073;&#1086;&#1090;&#1099;\&#1052;&#1086;&#1080;%20&#1042;&#1086;&#1079;&#1076;&#1091;&#1093;&#1086;&#1074;&#1086;&#1076;&#109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.пред"/>
      <sheetName val="Прямик прямоугольный"/>
      <sheetName val="прямоугольный с фас."/>
      <sheetName val="Прямик круглый"/>
      <sheetName val="круглый с фас."/>
      <sheetName val="круг-прямоуг"/>
      <sheetName val="прямоуг-прямоуг"/>
      <sheetName val="круг-круг"/>
      <sheetName val="тройник кругл"/>
      <sheetName val="тройник прямоуг"/>
      <sheetName val="отвод прямоуг"/>
      <sheetName val="отвод круглый"/>
      <sheetName val="DDLSettings"/>
      <sheetName val="Мои Воздуховоды"/>
    </sheetNames>
    <sheetDataSet>
      <sheetData sheetId="12">
        <row r="1">
          <cell r="Q1" t="str">
            <v>Лист оц. 0,55</v>
          </cell>
          <cell r="R1">
            <v>174.72</v>
          </cell>
          <cell r="S1" t="str">
            <v>Шина 20</v>
          </cell>
          <cell r="T1">
            <v>20.5</v>
          </cell>
          <cell r="U1" t="str">
            <v>Уголок 20</v>
          </cell>
          <cell r="V1">
            <v>2.9</v>
          </cell>
          <cell r="W1" t="str">
            <v>Болт оц. 8</v>
          </cell>
          <cell r="X1">
            <v>1.78</v>
          </cell>
          <cell r="Y1" t="str">
            <v>Гайка оц. 6</v>
          </cell>
          <cell r="Z1">
            <v>0.46</v>
          </cell>
          <cell r="AA1" t="str">
            <v>Бандаж 200</v>
          </cell>
          <cell r="AB1">
            <v>230</v>
          </cell>
        </row>
        <row r="2">
          <cell r="Q2" t="str">
            <v>Лист оц. 0,7</v>
          </cell>
          <cell r="R2">
            <v>253.44</v>
          </cell>
          <cell r="S2" t="str">
            <v>Шина 30</v>
          </cell>
          <cell r="T2">
            <v>31</v>
          </cell>
          <cell r="U2" t="str">
            <v>Уголок 30</v>
          </cell>
          <cell r="V2">
            <v>7.1</v>
          </cell>
          <cell r="W2" t="str">
            <v>-</v>
          </cell>
          <cell r="X2">
            <v>0</v>
          </cell>
          <cell r="Y2" t="str">
            <v>-</v>
          </cell>
          <cell r="Z2">
            <v>0</v>
          </cell>
          <cell r="AA2" t="str">
            <v>Бандаж 250</v>
          </cell>
          <cell r="AB2">
            <v>240</v>
          </cell>
        </row>
        <row r="3">
          <cell r="Q3" t="str">
            <v>Лист оц. 0,8</v>
          </cell>
          <cell r="R3">
            <v>262.4</v>
          </cell>
          <cell r="S3" t="str">
            <v>-</v>
          </cell>
          <cell r="T3">
            <v>0</v>
          </cell>
          <cell r="U3" t="str">
            <v>-</v>
          </cell>
          <cell r="V3">
            <v>0</v>
          </cell>
          <cell r="AA3" t="str">
            <v>Бандаж 315</v>
          </cell>
          <cell r="AB3">
            <v>267</v>
          </cell>
        </row>
        <row r="4">
          <cell r="Q4" t="str">
            <v>Лист оц. 1,0</v>
          </cell>
          <cell r="R4">
            <v>363.58</v>
          </cell>
          <cell r="S4" t="str">
            <v>Шина 20 с лентой</v>
          </cell>
          <cell r="T4">
            <v>26</v>
          </cell>
          <cell r="AA4" t="str">
            <v>Бандаж 350</v>
          </cell>
          <cell r="AB4">
            <v>293</v>
          </cell>
        </row>
        <row r="5">
          <cell r="M5" t="str">
            <v>общ</v>
          </cell>
          <cell r="Q5" t="str">
            <v>Лист окрашенный.</v>
          </cell>
          <cell r="R5">
            <v>252.8</v>
          </cell>
          <cell r="S5" t="str">
            <v>Шина 30 с лентой</v>
          </cell>
          <cell r="T5">
            <v>36.5</v>
          </cell>
          <cell r="AA5" t="str">
            <v>Бандаж 400</v>
          </cell>
          <cell r="AB5">
            <v>327</v>
          </cell>
        </row>
        <row r="6">
          <cell r="L6">
            <v>0</v>
          </cell>
          <cell r="M6">
            <v>0.91</v>
          </cell>
          <cell r="Q6" t="str">
            <v>-</v>
          </cell>
          <cell r="R6">
            <v>0</v>
          </cell>
          <cell r="AA6" t="str">
            <v>Бандаж 450</v>
          </cell>
          <cell r="AB6">
            <v>364</v>
          </cell>
        </row>
        <row r="7">
          <cell r="L7">
            <v>600</v>
          </cell>
          <cell r="M7">
            <v>0.89</v>
          </cell>
          <cell r="AA7" t="str">
            <v>Бандаж 500</v>
          </cell>
          <cell r="AB7">
            <v>373</v>
          </cell>
        </row>
        <row r="8">
          <cell r="L8">
            <v>1000</v>
          </cell>
          <cell r="M8">
            <v>0.87</v>
          </cell>
          <cell r="AA8" t="str">
            <v>Бандаж 630</v>
          </cell>
          <cell r="AB8">
            <v>450</v>
          </cell>
        </row>
        <row r="9">
          <cell r="L9">
            <v>1600</v>
          </cell>
          <cell r="M9">
            <v>0.85</v>
          </cell>
          <cell r="AA9" t="str">
            <v>Бандаж 800</v>
          </cell>
          <cell r="AB9">
            <v>576</v>
          </cell>
        </row>
        <row r="10">
          <cell r="L10">
            <v>2400</v>
          </cell>
          <cell r="M10">
            <v>0.83</v>
          </cell>
          <cell r="AA10" t="str">
            <v>Бандаж 1000</v>
          </cell>
          <cell r="AB10">
            <v>731</v>
          </cell>
        </row>
        <row r="11">
          <cell r="L11">
            <v>3200</v>
          </cell>
          <cell r="M11">
            <v>0.8099999999999999</v>
          </cell>
          <cell r="AA11" t="str">
            <v>-</v>
          </cell>
          <cell r="AB11">
            <v>0</v>
          </cell>
        </row>
        <row r="12">
          <cell r="L12">
            <v>3600</v>
          </cell>
          <cell r="M12">
            <v>0.7899999999999999</v>
          </cell>
        </row>
        <row r="13">
          <cell r="L13">
            <v>4500</v>
          </cell>
          <cell r="M13">
            <v>0.7699999999999999</v>
          </cell>
        </row>
        <row r="14">
          <cell r="L14">
            <v>5200</v>
          </cell>
          <cell r="M14">
            <v>0.7499999999999999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P26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15"/>
  <cols>
    <col min="1" max="1" width="9.28125" style="81" customWidth="1"/>
    <col min="2" max="2" width="39.00390625" style="78" customWidth="1"/>
    <col min="3" max="3" width="18.00390625" style="79" customWidth="1"/>
    <col min="4" max="4" width="18.28125" style="80" customWidth="1"/>
    <col min="5" max="5" width="17.7109375" style="80" customWidth="1"/>
    <col min="6" max="6" width="0" style="80" hidden="1" customWidth="1"/>
    <col min="7" max="7" width="16.57421875" style="80" bestFit="1" customWidth="1" collapsed="1"/>
    <col min="8" max="8" width="19.7109375" style="80" customWidth="1"/>
    <col min="9" max="9" width="9.140625" style="68" customWidth="1" collapsed="1"/>
    <col min="10" max="16384" width="9.140625" style="68" customWidth="1"/>
  </cols>
  <sheetData>
    <row r="1" spans="1:16" ht="16.5" customHeight="1">
      <c r="A1" s="88"/>
      <c r="B1" s="88"/>
      <c r="C1" s="88"/>
      <c r="D1" s="88"/>
      <c r="E1" s="88"/>
      <c r="F1" s="88"/>
      <c r="G1" s="88"/>
      <c r="H1" s="88"/>
      <c r="I1" s="66"/>
      <c r="J1" s="66"/>
      <c r="K1" s="66"/>
      <c r="L1" s="66"/>
      <c r="M1" s="66"/>
      <c r="N1" s="66"/>
      <c r="O1" s="67"/>
      <c r="P1" s="67"/>
    </row>
    <row r="2" spans="1:16" ht="51.75" customHeight="1">
      <c r="A2" s="86"/>
      <c r="B2" s="86"/>
      <c r="C2" s="86"/>
      <c r="D2" s="86"/>
      <c r="E2" s="86"/>
      <c r="F2" s="86"/>
      <c r="G2" s="86"/>
      <c r="H2" s="86"/>
      <c r="O2" s="67"/>
      <c r="P2" s="67"/>
    </row>
    <row r="3" spans="1:16" ht="46.5" customHeight="1">
      <c r="A3" s="87"/>
      <c r="B3" s="87"/>
      <c r="C3" s="87"/>
      <c r="D3" s="87"/>
      <c r="E3" s="87"/>
      <c r="F3" s="87"/>
      <c r="G3" s="87"/>
      <c r="H3" s="87"/>
      <c r="I3" s="69"/>
      <c r="J3" s="69"/>
      <c r="K3" s="69"/>
      <c r="L3" s="69"/>
      <c r="M3" s="69"/>
      <c r="N3" s="69"/>
      <c r="O3" s="67"/>
      <c r="P3" s="67"/>
    </row>
    <row r="4" spans="1:8" ht="75">
      <c r="A4" s="70" t="s">
        <v>41</v>
      </c>
      <c r="B4" s="71" t="s">
        <v>40</v>
      </c>
      <c r="C4" s="72" t="s">
        <v>39</v>
      </c>
      <c r="D4" s="73" t="s">
        <v>38</v>
      </c>
      <c r="E4" s="73" t="s">
        <v>37</v>
      </c>
      <c r="F4" s="73"/>
      <c r="G4" s="73" t="s">
        <v>36</v>
      </c>
      <c r="H4" s="73" t="s">
        <v>35</v>
      </c>
    </row>
    <row r="5" spans="1:8" ht="18.75">
      <c r="A5" s="82">
        <v>1</v>
      </c>
      <c r="B5" s="75" t="s">
        <v>34</v>
      </c>
      <c r="C5" s="76">
        <v>250</v>
      </c>
      <c r="D5" s="77" t="s">
        <v>19</v>
      </c>
      <c r="E5" s="77">
        <v>50</v>
      </c>
      <c r="F5" s="77"/>
      <c r="G5" s="77">
        <v>720.9814200000001</v>
      </c>
      <c r="H5" s="77">
        <v>36049.070999999996</v>
      </c>
    </row>
    <row r="6" spans="1:8" ht="37.5">
      <c r="A6" s="82">
        <v>2</v>
      </c>
      <c r="B6" s="75" t="s">
        <v>1</v>
      </c>
      <c r="C6" s="76">
        <v>1600</v>
      </c>
      <c r="D6" s="77" t="s">
        <v>19</v>
      </c>
      <c r="E6" s="77">
        <v>42</v>
      </c>
      <c r="F6" s="77"/>
      <c r="G6" s="77">
        <v>791.0411339999999</v>
      </c>
      <c r="H6" s="77">
        <v>33223.72762799999</v>
      </c>
    </row>
    <row r="7" spans="1:8" ht="18.75">
      <c r="A7" s="82"/>
      <c r="B7" s="75"/>
      <c r="C7" s="84"/>
      <c r="D7" s="85"/>
      <c r="E7" s="85"/>
      <c r="F7" s="85"/>
      <c r="G7" s="85"/>
      <c r="H7" s="85"/>
    </row>
    <row r="8" spans="1:8" ht="18.75">
      <c r="A8" s="82"/>
      <c r="B8" s="83"/>
      <c r="C8" s="84"/>
      <c r="D8" s="85"/>
      <c r="E8" s="85"/>
      <c r="F8" s="85"/>
      <c r="G8" s="85"/>
      <c r="H8" s="85"/>
    </row>
    <row r="9" spans="1:8" ht="18.75">
      <c r="A9" s="74"/>
      <c r="B9" s="75"/>
      <c r="C9" s="76"/>
      <c r="D9" s="77"/>
      <c r="E9" s="77"/>
      <c r="F9" s="77"/>
      <c r="G9" s="77"/>
      <c r="H9" s="77"/>
    </row>
    <row r="10" spans="1:8" ht="18.75">
      <c r="A10" s="74"/>
      <c r="B10" s="75"/>
      <c r="C10" s="76"/>
      <c r="D10" s="77"/>
      <c r="E10" s="77"/>
      <c r="F10" s="77"/>
      <c r="G10" s="77"/>
      <c r="H10" s="77"/>
    </row>
    <row r="11" spans="1:8" ht="18.75">
      <c r="A11" s="74"/>
      <c r="B11" s="75"/>
      <c r="C11" s="76"/>
      <c r="D11" s="77"/>
      <c r="E11" s="77"/>
      <c r="F11" s="77"/>
      <c r="G11" s="77"/>
      <c r="H11" s="77"/>
    </row>
    <row r="12" spans="1:8" ht="18.75">
      <c r="A12" s="74"/>
      <c r="B12" s="75"/>
      <c r="C12" s="76"/>
      <c r="D12" s="77"/>
      <c r="E12" s="77"/>
      <c r="F12" s="77"/>
      <c r="G12" s="77"/>
      <c r="H12" s="77"/>
    </row>
    <row r="13" ht="18.75">
      <c r="A13"/>
    </row>
    <row r="14" ht="18.75">
      <c r="A14" s="74"/>
    </row>
    <row r="15" ht="18.75">
      <c r="A15" s="74"/>
    </row>
    <row r="16" ht="18.75">
      <c r="A16" s="74"/>
    </row>
    <row r="17" ht="18.75">
      <c r="A17" s="74"/>
    </row>
    <row r="18" ht="18.75">
      <c r="A18" s="74"/>
    </row>
    <row r="19" ht="18.75">
      <c r="A19" s="74"/>
    </row>
    <row r="20" ht="18.75">
      <c r="A20" s="74"/>
    </row>
    <row r="21" ht="18.75">
      <c r="A21" s="74"/>
    </row>
    <row r="22" ht="18.75">
      <c r="A22" s="74"/>
    </row>
    <row r="23" ht="18.75">
      <c r="A23" s="74"/>
    </row>
    <row r="24" ht="18.75">
      <c r="A24" s="74"/>
    </row>
    <row r="25" ht="18.75">
      <c r="A25" s="74"/>
    </row>
    <row r="26" ht="18.75">
      <c r="A26" s="74"/>
    </row>
  </sheetData>
  <sheetProtection/>
  <mergeCells count="3">
    <mergeCell ref="A2:H2"/>
    <mergeCell ref="A3:H3"/>
    <mergeCell ref="A1:H1"/>
  </mergeCells>
  <conditionalFormatting sqref="A5:A2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55"/>
  <sheetViews>
    <sheetView tabSelected="1" zoomScale="120" zoomScaleNormal="120" zoomScaleSheetLayoutView="120" zoomScalePageLayoutView="0" workbookViewId="0" topLeftCell="C1">
      <selection activeCell="I8" sqref="I8"/>
    </sheetView>
  </sheetViews>
  <sheetFormatPr defaultColWidth="9.140625" defaultRowHeight="15"/>
  <cols>
    <col min="1" max="1" width="18.57421875" style="7" customWidth="1"/>
    <col min="2" max="3" width="9.28125" style="7" customWidth="1"/>
    <col min="4" max="4" width="10.8515625" style="7" customWidth="1"/>
    <col min="5" max="5" width="15.8515625" style="7" customWidth="1"/>
    <col min="6" max="6" width="12.28125" style="17" customWidth="1"/>
    <col min="7" max="7" width="9.7109375" style="28" customWidth="1"/>
    <col min="8" max="8" width="12.57421875" style="7" customWidth="1"/>
    <col min="9" max="15" width="9.140625" style="7" customWidth="1"/>
    <col min="16" max="16" width="10.8515625" style="7" customWidth="1"/>
    <col min="17" max="16384" width="9.140625" style="7" customWidth="1"/>
  </cols>
  <sheetData>
    <row r="1" spans="1:12" ht="16.5" customHeight="1" thickBot="1" thickTop="1">
      <c r="A1" s="1" t="s">
        <v>0</v>
      </c>
      <c r="B1" s="2" t="s">
        <v>1</v>
      </c>
      <c r="C1" s="1"/>
      <c r="D1" s="3"/>
      <c r="E1" s="3"/>
      <c r="F1" s="4" t="s">
        <v>2</v>
      </c>
      <c r="G1" s="93" t="s">
        <v>3</v>
      </c>
      <c r="H1" s="5"/>
      <c r="I1" s="5" t="s">
        <v>4</v>
      </c>
      <c r="J1" s="5" t="s">
        <v>5</v>
      </c>
      <c r="K1" s="6" t="s">
        <v>6</v>
      </c>
      <c r="L1" s="5" t="s">
        <v>7</v>
      </c>
    </row>
    <row r="2" spans="1:17" ht="13.5" customHeight="1" thickTop="1">
      <c r="A2" s="8">
        <v>2200</v>
      </c>
      <c r="B2" s="9"/>
      <c r="C2" s="10"/>
      <c r="D2" s="10"/>
      <c r="E2" s="10"/>
      <c r="F2" s="11">
        <v>42</v>
      </c>
      <c r="G2" s="93"/>
      <c r="H2" s="5" t="s">
        <v>8</v>
      </c>
      <c r="I2" s="12">
        <f>E18</f>
        <v>7889.7</v>
      </c>
      <c r="J2" s="89">
        <f>I2+I3</f>
        <v>20291.3256</v>
      </c>
      <c r="K2" s="94">
        <f>E24</f>
        <v>33223.72762799999</v>
      </c>
      <c r="L2" s="89">
        <f>K2-J2-E22</f>
        <v>9907.491047999993</v>
      </c>
      <c r="M2" s="13"/>
      <c r="N2" s="13"/>
      <c r="O2" s="14"/>
      <c r="P2" s="14"/>
      <c r="Q2" s="14"/>
    </row>
    <row r="3" spans="1:17" ht="15">
      <c r="A3" s="15"/>
      <c r="B3" s="16" t="s">
        <v>9</v>
      </c>
      <c r="C3" s="16" t="s">
        <v>10</v>
      </c>
      <c r="D3" s="16" t="s">
        <v>11</v>
      </c>
      <c r="E3" s="16" t="s">
        <v>12</v>
      </c>
      <c r="G3" s="93"/>
      <c r="H3" s="5" t="s">
        <v>13</v>
      </c>
      <c r="I3" s="12">
        <f>E13</f>
        <v>12401.6256</v>
      </c>
      <c r="J3" s="89"/>
      <c r="K3" s="94"/>
      <c r="L3" s="89"/>
      <c r="M3" s="18"/>
      <c r="N3" s="18"/>
      <c r="O3" s="19"/>
      <c r="P3" s="14"/>
      <c r="Q3" s="20"/>
    </row>
    <row r="4" spans="1:17" ht="15">
      <c r="A4" s="21">
        <f>A2/4</f>
        <v>550</v>
      </c>
      <c r="B4" s="22">
        <v>250</v>
      </c>
      <c r="C4" s="22">
        <f>A4</f>
        <v>550</v>
      </c>
      <c r="D4" s="23">
        <v>1.25</v>
      </c>
      <c r="E4" s="22">
        <f>(F2/2/D4/(C4+B4))*1000</f>
        <v>21</v>
      </c>
      <c r="G4" s="24">
        <f>(B4+C4)*2</f>
        <v>1600</v>
      </c>
      <c r="K4" s="25"/>
      <c r="L4" s="26"/>
      <c r="M4" s="25"/>
      <c r="N4" s="25"/>
      <c r="O4" s="19"/>
      <c r="P4" s="14"/>
      <c r="Q4" s="20"/>
    </row>
    <row r="5" spans="2:17" ht="15">
      <c r="B5" s="27"/>
      <c r="C5" s="27"/>
      <c r="D5" s="27"/>
      <c r="E5" s="27"/>
      <c r="K5" s="25"/>
      <c r="L5" s="26"/>
      <c r="M5" s="25"/>
      <c r="N5" s="25"/>
      <c r="O5" s="19"/>
      <c r="P5" s="14"/>
      <c r="Q5" s="14"/>
    </row>
    <row r="6" spans="1:17" ht="15">
      <c r="A6" s="29" t="s">
        <v>14</v>
      </c>
      <c r="B6" s="29" t="s">
        <v>15</v>
      </c>
      <c r="C6" s="29" t="s">
        <v>16</v>
      </c>
      <c r="D6" s="29" t="s">
        <v>17</v>
      </c>
      <c r="E6" s="30">
        <v>1.3</v>
      </c>
      <c r="F6" s="29" t="s">
        <v>18</v>
      </c>
      <c r="L6" s="26"/>
      <c r="M6" s="25"/>
      <c r="N6" s="25"/>
      <c r="O6" s="19"/>
      <c r="P6" s="14"/>
      <c r="Q6" s="20"/>
    </row>
    <row r="7" spans="1:17" ht="15">
      <c r="A7" s="31" t="s">
        <v>19</v>
      </c>
      <c r="B7" s="32">
        <f>F2*1.3</f>
        <v>54.6</v>
      </c>
      <c r="C7" s="33">
        <f>VLOOKUP(A7,'[1]DDLSettings'!Q1:R100,2,FALSE)</f>
        <v>174.72</v>
      </c>
      <c r="D7" s="34">
        <f>B7*C7/E4</f>
        <v>454.272</v>
      </c>
      <c r="E7" s="35">
        <f>D7*E6*E4</f>
        <v>12401.6256</v>
      </c>
      <c r="F7" s="34">
        <f>E7/F2</f>
        <v>295.2768</v>
      </c>
      <c r="L7" s="26"/>
      <c r="M7" s="25"/>
      <c r="N7" s="25"/>
      <c r="O7" s="19"/>
      <c r="P7" s="14"/>
      <c r="Q7" s="20"/>
    </row>
    <row r="8" spans="1:17" ht="15">
      <c r="A8" s="31" t="s">
        <v>20</v>
      </c>
      <c r="B8" s="36">
        <f>G4/1000*2*E4*E6</f>
        <v>87.36000000000001</v>
      </c>
      <c r="C8" s="33">
        <f>VLOOKUP(A8,'[1]DDLSettings'!S1:T100,2,FALSE)</f>
        <v>0</v>
      </c>
      <c r="D8" s="34">
        <f>B7*C8/E4</f>
        <v>0</v>
      </c>
      <c r="E8" s="35">
        <f>D8*E6*E4</f>
        <v>0</v>
      </c>
      <c r="F8" s="34">
        <f>E8/E4</f>
        <v>0</v>
      </c>
      <c r="L8" s="26"/>
      <c r="M8" s="25"/>
      <c r="N8" s="25"/>
      <c r="O8" s="19"/>
      <c r="P8" s="14"/>
      <c r="Q8" s="20"/>
    </row>
    <row r="9" spans="1:17" ht="12.75">
      <c r="A9" s="31" t="s">
        <v>20</v>
      </c>
      <c r="B9" s="32">
        <f>8*E4*E6</f>
        <v>218.4</v>
      </c>
      <c r="C9" s="33">
        <f>VLOOKUP(A9,'[1]DDLSettings'!U1:V100,2,FALSE)</f>
        <v>0</v>
      </c>
      <c r="D9" s="34">
        <f>B9*C9/E4</f>
        <v>0</v>
      </c>
      <c r="E9" s="35">
        <f>D9*E6*E4</f>
        <v>0</v>
      </c>
      <c r="F9" s="34">
        <f>E9/E4</f>
        <v>0</v>
      </c>
      <c r="G9" s="14"/>
      <c r="H9" s="14"/>
      <c r="K9" s="25"/>
      <c r="L9" s="26"/>
      <c r="M9" s="25"/>
      <c r="N9" s="25"/>
      <c r="O9" s="14"/>
      <c r="P9" s="14"/>
      <c r="Q9" s="20"/>
    </row>
    <row r="10" spans="1:17" ht="12.75">
      <c r="A10" s="31" t="s">
        <v>20</v>
      </c>
      <c r="B10" s="36">
        <f>4*E4*E6</f>
        <v>109.2</v>
      </c>
      <c r="C10" s="33">
        <f>VLOOKUP(A10,'[1]DDLSettings'!W1:X100,2,FALSE)</f>
        <v>0</v>
      </c>
      <c r="D10" s="34">
        <f>B10*C10/E4</f>
        <v>0</v>
      </c>
      <c r="E10" s="35">
        <f>D10*E6*E4</f>
        <v>0</v>
      </c>
      <c r="F10" s="34">
        <f>E10/E4</f>
        <v>0</v>
      </c>
      <c r="G10" s="14"/>
      <c r="H10" s="14"/>
      <c r="K10" s="25"/>
      <c r="L10" s="26"/>
      <c r="M10" s="25"/>
      <c r="N10" s="25"/>
      <c r="O10" s="14"/>
      <c r="P10" s="14"/>
      <c r="Q10" s="20"/>
    </row>
    <row r="11" spans="1:17" s="17" customFormat="1" ht="12.75">
      <c r="A11" s="31" t="s">
        <v>20</v>
      </c>
      <c r="B11" s="32">
        <f>4*E4*E6</f>
        <v>109.2</v>
      </c>
      <c r="C11" s="33">
        <f>VLOOKUP(A11,'[1]DDLSettings'!Y1:Z100,2,FALSE)</f>
        <v>0</v>
      </c>
      <c r="D11" s="34">
        <f>C11*B11/E4</f>
        <v>0</v>
      </c>
      <c r="E11" s="35">
        <f>D11*E6*E4</f>
        <v>0</v>
      </c>
      <c r="F11" s="34">
        <f>E11/E4</f>
        <v>0</v>
      </c>
      <c r="G11" s="14"/>
      <c r="J11" s="25"/>
      <c r="K11" s="26"/>
      <c r="L11" s="25"/>
      <c r="M11" s="25"/>
      <c r="N11" s="14"/>
      <c r="P11" s="14"/>
      <c r="Q11" s="14"/>
    </row>
    <row r="12" spans="1:17" s="17" customFormat="1" ht="12.75">
      <c r="A12" s="31" t="s">
        <v>20</v>
      </c>
      <c r="B12" s="32">
        <f>E4</f>
        <v>21</v>
      </c>
      <c r="C12" s="33">
        <f>VLOOKUP(A12,'[1]DDLSettings'!AA1:AB100,2,FALSE)</f>
        <v>0</v>
      </c>
      <c r="D12" s="34">
        <f>C12*B12/E4</f>
        <v>0</v>
      </c>
      <c r="E12" s="35">
        <f>D12*E6*E4</f>
        <v>0</v>
      </c>
      <c r="F12" s="34">
        <f>E12/E4</f>
        <v>0</v>
      </c>
      <c r="G12" s="14"/>
      <c r="J12" s="25"/>
      <c r="K12" s="26"/>
      <c r="L12" s="25"/>
      <c r="M12" s="25"/>
      <c r="N12" s="14"/>
      <c r="P12" s="20"/>
      <c r="Q12" s="20"/>
    </row>
    <row r="13" spans="1:17" s="17" customFormat="1" ht="12.75">
      <c r="A13" s="37" t="s">
        <v>21</v>
      </c>
      <c r="B13" s="37"/>
      <c r="C13" s="37"/>
      <c r="D13" s="38">
        <f>SUM(D7:D12)</f>
        <v>454.272</v>
      </c>
      <c r="E13" s="39">
        <f>SUM(E7:E12)</f>
        <v>12401.6256</v>
      </c>
      <c r="F13" s="38">
        <f>SUM(F7:F12)</f>
        <v>295.2768</v>
      </c>
      <c r="G13" s="14"/>
      <c r="J13" s="25"/>
      <c r="K13" s="26"/>
      <c r="L13" s="25"/>
      <c r="M13" s="25"/>
      <c r="N13" s="14"/>
      <c r="P13" s="20"/>
      <c r="Q13" s="20"/>
    </row>
    <row r="14" spans="1:17" s="17" customFormat="1" ht="12.75">
      <c r="A14" s="40" t="s">
        <v>22</v>
      </c>
      <c r="B14" s="41"/>
      <c r="C14" s="42">
        <v>0.08</v>
      </c>
      <c r="D14" s="43">
        <f>D13*C14</f>
        <v>36.34176</v>
      </c>
      <c r="E14" s="44">
        <f>E13*C14</f>
        <v>992.130048</v>
      </c>
      <c r="F14" s="44">
        <f>F13*C14</f>
        <v>23.622144</v>
      </c>
      <c r="G14" s="14"/>
      <c r="J14" s="14"/>
      <c r="K14" s="14"/>
      <c r="L14" s="14"/>
      <c r="M14" s="14"/>
      <c r="N14" s="14"/>
      <c r="P14" s="20"/>
      <c r="Q14" s="20"/>
    </row>
    <row r="15" spans="1:17" s="49" customFormat="1" ht="12.75">
      <c r="A15" s="45" t="s">
        <v>23</v>
      </c>
      <c r="B15" s="46"/>
      <c r="C15" s="46"/>
      <c r="D15" s="47">
        <f>D13+D14</f>
        <v>490.61376</v>
      </c>
      <c r="E15" s="47">
        <f>E13+E14</f>
        <v>13393.755647999998</v>
      </c>
      <c r="F15" s="47">
        <f>F13+F14</f>
        <v>318.898944</v>
      </c>
      <c r="G15" s="48"/>
      <c r="J15" s="48"/>
      <c r="K15" s="48"/>
      <c r="L15" s="48"/>
      <c r="M15" s="48"/>
      <c r="N15" s="48"/>
      <c r="P15" s="48"/>
      <c r="Q15" s="50"/>
    </row>
    <row r="16" spans="1:17" s="17" customFormat="1" ht="12.75">
      <c r="A16" s="51"/>
      <c r="B16" s="51"/>
      <c r="C16" s="51"/>
      <c r="D16" s="51"/>
      <c r="E16" s="14"/>
      <c r="F16" s="14"/>
      <c r="G16" s="14"/>
      <c r="J16" s="14"/>
      <c r="K16" s="14"/>
      <c r="L16" s="14"/>
      <c r="M16" s="14"/>
      <c r="N16" s="14"/>
      <c r="P16" s="14"/>
      <c r="Q16" s="20"/>
    </row>
    <row r="17" spans="1:17" s="17" customFormat="1" ht="12.75">
      <c r="A17" s="26"/>
      <c r="B17" s="52"/>
      <c r="C17" s="29" t="s">
        <v>24</v>
      </c>
      <c r="D17" s="29" t="s">
        <v>25</v>
      </c>
      <c r="E17" s="29" t="s">
        <v>26</v>
      </c>
      <c r="F17" s="53" t="s">
        <v>27</v>
      </c>
      <c r="G17" s="14"/>
      <c r="J17" s="14"/>
      <c r="K17" s="14"/>
      <c r="L17" s="54"/>
      <c r="M17" s="25"/>
      <c r="N17" s="25"/>
      <c r="P17" s="14"/>
      <c r="Q17" s="55"/>
    </row>
    <row r="18" spans="1:17" s="17" customFormat="1" ht="12.75">
      <c r="A18" s="56" t="s">
        <v>28</v>
      </c>
      <c r="B18" s="57"/>
      <c r="C18" s="33">
        <v>170</v>
      </c>
      <c r="D18" s="33">
        <f>VLOOKUP(G4,'[1]DDLSettings'!L5:M14,2,1)*E6</f>
        <v>1.105</v>
      </c>
      <c r="E18" s="58">
        <f>D18*C18*F2</f>
        <v>7889.7</v>
      </c>
      <c r="F18" s="58">
        <f>D18*C18</f>
        <v>187.85</v>
      </c>
      <c r="G18" s="59"/>
      <c r="J18" s="14"/>
      <c r="K18" s="14"/>
      <c r="L18" s="54"/>
      <c r="M18" s="54"/>
      <c r="N18" s="14"/>
      <c r="P18" s="14"/>
      <c r="Q18" s="20"/>
    </row>
    <row r="19" spans="1:17" s="17" customFormat="1" ht="12.75">
      <c r="A19" s="56" t="s">
        <v>29</v>
      </c>
      <c r="B19" s="60"/>
      <c r="C19" s="57"/>
      <c r="D19" s="61">
        <v>0.63</v>
      </c>
      <c r="E19" s="34">
        <f>E18*D19</f>
        <v>4970.5109999999995</v>
      </c>
      <c r="F19" s="34">
        <f>F18*D19</f>
        <v>118.3455</v>
      </c>
      <c r="J19" s="14"/>
      <c r="K19" s="14"/>
      <c r="L19" s="54"/>
      <c r="M19" s="54"/>
      <c r="N19" s="14"/>
      <c r="P19" s="14"/>
      <c r="Q19" s="55"/>
    </row>
    <row r="20" spans="1:6" s="17" customFormat="1" ht="12.75">
      <c r="A20" s="90" t="s">
        <v>30</v>
      </c>
      <c r="B20" s="91"/>
      <c r="C20" s="92"/>
      <c r="D20" s="61">
        <v>0.5</v>
      </c>
      <c r="E20" s="34">
        <f>E18*D20</f>
        <v>3944.85</v>
      </c>
      <c r="F20" s="34">
        <f>F18*D20</f>
        <v>93.925</v>
      </c>
    </row>
    <row r="21" spans="1:6" s="17" customFormat="1" ht="12.75">
      <c r="A21" s="90" t="s">
        <v>21</v>
      </c>
      <c r="B21" s="91"/>
      <c r="C21" s="92"/>
      <c r="D21" s="33"/>
      <c r="E21" s="34">
        <f>E18+E19+E20</f>
        <v>16805.060999999998</v>
      </c>
      <c r="F21" s="34">
        <f>F18+F19+F20</f>
        <v>400.1205</v>
      </c>
    </row>
    <row r="22" spans="1:6" s="17" customFormat="1" ht="12.75">
      <c r="A22" s="90" t="s">
        <v>31</v>
      </c>
      <c r="B22" s="91"/>
      <c r="C22" s="92"/>
      <c r="D22" s="61">
        <v>0.18</v>
      </c>
      <c r="E22" s="34">
        <f>E21*D22</f>
        <v>3024.9109799999997</v>
      </c>
      <c r="F22" s="34">
        <f>F21*D22</f>
        <v>72.02168999999999</v>
      </c>
    </row>
    <row r="23" spans="1:6" s="49" customFormat="1" ht="12.75">
      <c r="A23" s="45" t="s">
        <v>32</v>
      </c>
      <c r="B23" s="46"/>
      <c r="C23" s="46"/>
      <c r="D23" s="62"/>
      <c r="E23" s="58">
        <f>E18+E19+E20+E22</f>
        <v>19829.97198</v>
      </c>
      <c r="F23" s="58">
        <f>F21+F22</f>
        <v>472.14218999999997</v>
      </c>
    </row>
    <row r="24" spans="1:6" s="17" customFormat="1" ht="12.75">
      <c r="A24" s="63" t="s">
        <v>33</v>
      </c>
      <c r="B24" s="64"/>
      <c r="C24" s="64"/>
      <c r="D24" s="64"/>
      <c r="E24" s="65">
        <f>E23+E15</f>
        <v>33223.72762799999</v>
      </c>
      <c r="F24" s="65">
        <f>F23+F15</f>
        <v>791.0411339999999</v>
      </c>
    </row>
    <row r="25" s="17" customFormat="1" ht="12.75"/>
    <row r="26" spans="1:7" s="17" customFormat="1" ht="12.75">
      <c r="A26" s="7"/>
      <c r="B26" s="27"/>
      <c r="C26" s="27"/>
      <c r="D26" s="27"/>
      <c r="E26" s="27"/>
      <c r="G26" s="28"/>
    </row>
    <row r="27" spans="1:7" s="17" customFormat="1" ht="12.75">
      <c r="A27" s="7"/>
      <c r="B27" s="27"/>
      <c r="C27" s="27"/>
      <c r="D27" s="27"/>
      <c r="E27" s="27"/>
      <c r="G27" s="28"/>
    </row>
    <row r="28" spans="1:7" s="17" customFormat="1" ht="12.75">
      <c r="A28" s="7"/>
      <c r="B28" s="27"/>
      <c r="C28" s="27"/>
      <c r="D28" s="27"/>
      <c r="E28" s="27"/>
      <c r="G28" s="28"/>
    </row>
    <row r="29" spans="1:7" s="17" customFormat="1" ht="12.75">
      <c r="A29" s="7"/>
      <c r="B29" s="27"/>
      <c r="C29" s="27"/>
      <c r="D29" s="27"/>
      <c r="E29" s="27"/>
      <c r="G29" s="28"/>
    </row>
    <row r="30" spans="1:7" s="17" customFormat="1" ht="12.75">
      <c r="A30" s="7"/>
      <c r="B30" s="27"/>
      <c r="C30" s="27"/>
      <c r="D30" s="27"/>
      <c r="E30" s="27"/>
      <c r="G30" s="28"/>
    </row>
    <row r="31" spans="1:7" s="17" customFormat="1" ht="12.75">
      <c r="A31" s="7"/>
      <c r="B31" s="27"/>
      <c r="C31" s="27"/>
      <c r="D31" s="27"/>
      <c r="E31" s="27"/>
      <c r="G31" s="28"/>
    </row>
    <row r="32" spans="1:7" s="17" customFormat="1" ht="12.75">
      <c r="A32" s="7"/>
      <c r="B32" s="27"/>
      <c r="C32" s="27"/>
      <c r="D32" s="27"/>
      <c r="E32" s="27"/>
      <c r="G32" s="28"/>
    </row>
    <row r="33" spans="1:7" s="17" customFormat="1" ht="12.75">
      <c r="A33" s="7"/>
      <c r="B33" s="27"/>
      <c r="C33" s="27"/>
      <c r="D33" s="27"/>
      <c r="E33" s="27"/>
      <c r="G33" s="28"/>
    </row>
    <row r="34" spans="1:7" s="17" customFormat="1" ht="12.75">
      <c r="A34" s="7"/>
      <c r="B34" s="27"/>
      <c r="C34" s="27"/>
      <c r="D34" s="27"/>
      <c r="E34" s="27"/>
      <c r="G34" s="28"/>
    </row>
    <row r="35" spans="1:7" s="17" customFormat="1" ht="12.75">
      <c r="A35" s="7"/>
      <c r="B35" s="27"/>
      <c r="C35" s="27"/>
      <c r="D35" s="27"/>
      <c r="E35" s="27"/>
      <c r="G35" s="28"/>
    </row>
    <row r="36" spans="1:7" s="17" customFormat="1" ht="12.75">
      <c r="A36" s="7"/>
      <c r="B36" s="27"/>
      <c r="C36" s="27"/>
      <c r="D36" s="27"/>
      <c r="E36" s="27"/>
      <c r="G36" s="28"/>
    </row>
    <row r="37" spans="1:7" s="17" customFormat="1" ht="12.75">
      <c r="A37" s="7"/>
      <c r="B37" s="27"/>
      <c r="C37" s="27"/>
      <c r="D37" s="27"/>
      <c r="E37" s="27"/>
      <c r="G37" s="28"/>
    </row>
    <row r="38" spans="1:7" s="17" customFormat="1" ht="12.75">
      <c r="A38" s="7"/>
      <c r="B38" s="27"/>
      <c r="C38" s="27"/>
      <c r="D38" s="27"/>
      <c r="E38" s="27"/>
      <c r="G38" s="28"/>
    </row>
    <row r="39" spans="1:7" s="17" customFormat="1" ht="12.75">
      <c r="A39" s="7"/>
      <c r="B39" s="27"/>
      <c r="C39" s="27"/>
      <c r="D39" s="27"/>
      <c r="E39" s="27"/>
      <c r="G39" s="28"/>
    </row>
    <row r="40" spans="1:7" s="17" customFormat="1" ht="12.75">
      <c r="A40" s="7"/>
      <c r="B40" s="27"/>
      <c r="C40" s="27"/>
      <c r="D40" s="27"/>
      <c r="E40" s="27"/>
      <c r="G40" s="28"/>
    </row>
    <row r="41" spans="1:7" s="17" customFormat="1" ht="12.75">
      <c r="A41" s="7"/>
      <c r="B41" s="27"/>
      <c r="C41" s="27"/>
      <c r="D41" s="27"/>
      <c r="E41" s="27"/>
      <c r="G41" s="28"/>
    </row>
    <row r="42" spans="1:7" s="17" customFormat="1" ht="12.75">
      <c r="A42" s="7"/>
      <c r="B42" s="27"/>
      <c r="C42" s="27"/>
      <c r="D42" s="27"/>
      <c r="E42" s="27"/>
      <c r="G42" s="28"/>
    </row>
    <row r="43" spans="1:7" s="17" customFormat="1" ht="12.75">
      <c r="A43" s="7"/>
      <c r="B43" s="27"/>
      <c r="C43" s="27"/>
      <c r="D43" s="27"/>
      <c r="E43" s="27"/>
      <c r="G43" s="28"/>
    </row>
    <row r="44" spans="1:7" s="17" customFormat="1" ht="12.75">
      <c r="A44" s="7"/>
      <c r="B44" s="27"/>
      <c r="C44" s="27"/>
      <c r="D44" s="27"/>
      <c r="E44" s="27"/>
      <c r="G44" s="28"/>
    </row>
    <row r="45" spans="1:7" s="17" customFormat="1" ht="12.75">
      <c r="A45" s="7"/>
      <c r="B45" s="27"/>
      <c r="C45" s="27"/>
      <c r="D45" s="27"/>
      <c r="E45" s="27"/>
      <c r="G45" s="28"/>
    </row>
    <row r="46" spans="1:7" s="17" customFormat="1" ht="12.75">
      <c r="A46" s="7"/>
      <c r="B46" s="27"/>
      <c r="C46" s="27"/>
      <c r="D46" s="27"/>
      <c r="E46" s="27"/>
      <c r="G46" s="28"/>
    </row>
    <row r="47" spans="1:7" s="17" customFormat="1" ht="12.75">
      <c r="A47" s="7"/>
      <c r="B47" s="27"/>
      <c r="C47" s="27"/>
      <c r="D47" s="27"/>
      <c r="E47" s="27"/>
      <c r="G47" s="28"/>
    </row>
    <row r="48" spans="1:7" s="17" customFormat="1" ht="12.75">
      <c r="A48" s="7"/>
      <c r="B48" s="27"/>
      <c r="C48" s="27"/>
      <c r="D48" s="27"/>
      <c r="E48" s="27"/>
      <c r="G48" s="28"/>
    </row>
    <row r="49" spans="1:7" s="17" customFormat="1" ht="12.75">
      <c r="A49" s="7"/>
      <c r="B49" s="27"/>
      <c r="C49" s="27"/>
      <c r="D49" s="27"/>
      <c r="E49" s="27"/>
      <c r="G49" s="28"/>
    </row>
    <row r="50" spans="1:7" s="17" customFormat="1" ht="12.75">
      <c r="A50" s="7"/>
      <c r="B50" s="27"/>
      <c r="C50" s="27"/>
      <c r="D50" s="27"/>
      <c r="E50" s="27"/>
      <c r="G50" s="28"/>
    </row>
    <row r="51" spans="1:7" s="17" customFormat="1" ht="12.75">
      <c r="A51" s="7"/>
      <c r="B51" s="27"/>
      <c r="C51" s="27"/>
      <c r="D51" s="27"/>
      <c r="E51" s="27"/>
      <c r="G51" s="28"/>
    </row>
    <row r="52" spans="1:7" s="17" customFormat="1" ht="12.75">
      <c r="A52" s="7"/>
      <c r="B52" s="27"/>
      <c r="C52" s="27"/>
      <c r="D52" s="27"/>
      <c r="E52" s="27"/>
      <c r="G52" s="28"/>
    </row>
    <row r="53" spans="1:7" s="17" customFormat="1" ht="12.75">
      <c r="A53" s="7"/>
      <c r="B53" s="27"/>
      <c r="C53" s="27"/>
      <c r="D53" s="27"/>
      <c r="E53" s="27"/>
      <c r="G53" s="28"/>
    </row>
    <row r="54" spans="1:7" s="17" customFormat="1" ht="12.75">
      <c r="A54" s="7"/>
      <c r="B54" s="27"/>
      <c r="C54" s="27"/>
      <c r="D54" s="27"/>
      <c r="E54" s="27"/>
      <c r="G54" s="28"/>
    </row>
    <row r="55" spans="1:7" s="17" customFormat="1" ht="12.75">
      <c r="A55" s="7"/>
      <c r="B55" s="27"/>
      <c r="C55" s="27"/>
      <c r="D55" s="27"/>
      <c r="E55" s="27"/>
      <c r="G55" s="28"/>
    </row>
    <row r="56" spans="1:7" s="17" customFormat="1" ht="12.75">
      <c r="A56" s="7"/>
      <c r="B56" s="27"/>
      <c r="C56" s="27"/>
      <c r="D56" s="27"/>
      <c r="E56" s="27"/>
      <c r="G56" s="28"/>
    </row>
    <row r="57" spans="1:7" s="17" customFormat="1" ht="12.75">
      <c r="A57" s="7"/>
      <c r="B57" s="27"/>
      <c r="C57" s="27"/>
      <c r="D57" s="27"/>
      <c r="E57" s="27"/>
      <c r="G57" s="28"/>
    </row>
    <row r="58" spans="1:7" s="17" customFormat="1" ht="12.75">
      <c r="A58" s="7"/>
      <c r="B58" s="27"/>
      <c r="C58" s="27"/>
      <c r="D58" s="27"/>
      <c r="E58" s="27"/>
      <c r="G58" s="28"/>
    </row>
    <row r="59" spans="1:7" s="17" customFormat="1" ht="12.75">
      <c r="A59" s="7"/>
      <c r="B59" s="27"/>
      <c r="C59" s="27"/>
      <c r="D59" s="27"/>
      <c r="E59" s="27"/>
      <c r="G59" s="28"/>
    </row>
    <row r="60" spans="1:7" s="17" customFormat="1" ht="12.75">
      <c r="A60" s="7"/>
      <c r="B60" s="27"/>
      <c r="C60" s="27"/>
      <c r="D60" s="27"/>
      <c r="E60" s="27"/>
      <c r="G60" s="28"/>
    </row>
    <row r="61" spans="1:7" s="17" customFormat="1" ht="12.75">
      <c r="A61" s="7"/>
      <c r="B61" s="27"/>
      <c r="C61" s="27"/>
      <c r="D61" s="27"/>
      <c r="E61" s="27"/>
      <c r="G61" s="28"/>
    </row>
    <row r="62" spans="1:7" s="17" customFormat="1" ht="12.75">
      <c r="A62" s="7"/>
      <c r="B62" s="27"/>
      <c r="C62" s="27"/>
      <c r="D62" s="27"/>
      <c r="E62" s="27"/>
      <c r="G62" s="28"/>
    </row>
    <row r="63" spans="1:7" s="17" customFormat="1" ht="12.75">
      <c r="A63" s="7"/>
      <c r="B63" s="27"/>
      <c r="C63" s="27"/>
      <c r="D63" s="27"/>
      <c r="E63" s="27"/>
      <c r="G63" s="28"/>
    </row>
    <row r="64" spans="1:7" s="17" customFormat="1" ht="12.75">
      <c r="A64" s="7"/>
      <c r="B64" s="27"/>
      <c r="C64" s="27"/>
      <c r="D64" s="27"/>
      <c r="E64" s="27"/>
      <c r="G64" s="28"/>
    </row>
    <row r="65" spans="1:7" s="17" customFormat="1" ht="12.75">
      <c r="A65" s="7"/>
      <c r="B65" s="27"/>
      <c r="C65" s="27"/>
      <c r="D65" s="27"/>
      <c r="E65" s="27"/>
      <c r="G65" s="28"/>
    </row>
    <row r="66" spans="1:7" s="17" customFormat="1" ht="12.75">
      <c r="A66" s="7"/>
      <c r="B66" s="27"/>
      <c r="C66" s="27"/>
      <c r="D66" s="27"/>
      <c r="E66" s="27"/>
      <c r="G66" s="28"/>
    </row>
    <row r="67" spans="1:7" s="17" customFormat="1" ht="12.75">
      <c r="A67" s="7"/>
      <c r="B67" s="27"/>
      <c r="C67" s="27"/>
      <c r="D67" s="27"/>
      <c r="E67" s="27"/>
      <c r="G67" s="28"/>
    </row>
    <row r="68" spans="1:7" s="17" customFormat="1" ht="12.75">
      <c r="A68" s="7"/>
      <c r="B68" s="27"/>
      <c r="C68" s="27"/>
      <c r="D68" s="27"/>
      <c r="E68" s="27"/>
      <c r="G68" s="28"/>
    </row>
    <row r="69" spans="1:7" s="17" customFormat="1" ht="12.75">
      <c r="A69" s="7"/>
      <c r="B69" s="27"/>
      <c r="C69" s="27"/>
      <c r="D69" s="27"/>
      <c r="E69" s="27"/>
      <c r="G69" s="28"/>
    </row>
    <row r="70" spans="1:7" s="17" customFormat="1" ht="12.75">
      <c r="A70" s="7"/>
      <c r="B70" s="27"/>
      <c r="C70" s="27"/>
      <c r="D70" s="27"/>
      <c r="E70" s="27"/>
      <c r="G70" s="28"/>
    </row>
    <row r="71" spans="1:7" s="17" customFormat="1" ht="12.75">
      <c r="A71" s="7"/>
      <c r="B71" s="27"/>
      <c r="C71" s="27"/>
      <c r="D71" s="27"/>
      <c r="E71" s="27"/>
      <c r="G71" s="28"/>
    </row>
    <row r="72" spans="1:7" s="17" customFormat="1" ht="12.75">
      <c r="A72" s="7"/>
      <c r="B72" s="27"/>
      <c r="C72" s="27"/>
      <c r="D72" s="27"/>
      <c r="E72" s="27"/>
      <c r="G72" s="28"/>
    </row>
    <row r="73" spans="1:7" s="17" customFormat="1" ht="12.75">
      <c r="A73" s="7"/>
      <c r="B73" s="27"/>
      <c r="C73" s="27"/>
      <c r="D73" s="27"/>
      <c r="E73" s="27"/>
      <c r="G73" s="28"/>
    </row>
    <row r="74" spans="1:7" s="17" customFormat="1" ht="12.75">
      <c r="A74" s="7"/>
      <c r="B74" s="27"/>
      <c r="C74" s="27"/>
      <c r="D74" s="27"/>
      <c r="E74" s="27"/>
      <c r="G74" s="28"/>
    </row>
    <row r="75" spans="1:7" s="17" customFormat="1" ht="12.75">
      <c r="A75" s="7"/>
      <c r="B75" s="27"/>
      <c r="C75" s="27"/>
      <c r="D75" s="27"/>
      <c r="E75" s="27"/>
      <c r="G75" s="28"/>
    </row>
    <row r="76" spans="1:7" s="17" customFormat="1" ht="12.75">
      <c r="A76" s="7"/>
      <c r="B76" s="27"/>
      <c r="C76" s="27"/>
      <c r="D76" s="27"/>
      <c r="E76" s="27"/>
      <c r="G76" s="28"/>
    </row>
    <row r="77" spans="1:7" s="17" customFormat="1" ht="12.75">
      <c r="A77" s="7"/>
      <c r="B77" s="27"/>
      <c r="C77" s="27"/>
      <c r="D77" s="27"/>
      <c r="E77" s="27"/>
      <c r="G77" s="28"/>
    </row>
    <row r="78" spans="1:7" s="17" customFormat="1" ht="12.75">
      <c r="A78" s="7"/>
      <c r="B78" s="27"/>
      <c r="C78" s="27"/>
      <c r="D78" s="27"/>
      <c r="E78" s="27"/>
      <c r="G78" s="28"/>
    </row>
    <row r="79" spans="1:7" s="17" customFormat="1" ht="12.75">
      <c r="A79" s="7"/>
      <c r="B79" s="27"/>
      <c r="C79" s="27"/>
      <c r="D79" s="27"/>
      <c r="E79" s="27"/>
      <c r="G79" s="28"/>
    </row>
    <row r="80" spans="1:7" s="17" customFormat="1" ht="12.75">
      <c r="A80" s="7"/>
      <c r="B80" s="27"/>
      <c r="C80" s="27"/>
      <c r="D80" s="27"/>
      <c r="E80" s="27"/>
      <c r="G80" s="28"/>
    </row>
    <row r="81" spans="1:7" s="17" customFormat="1" ht="12.75">
      <c r="A81" s="7"/>
      <c r="B81" s="27"/>
      <c r="C81" s="27"/>
      <c r="D81" s="27"/>
      <c r="E81" s="27"/>
      <c r="G81" s="28"/>
    </row>
    <row r="82" spans="1:7" s="17" customFormat="1" ht="12.75">
      <c r="A82" s="7"/>
      <c r="B82" s="27"/>
      <c r="C82" s="27"/>
      <c r="D82" s="27"/>
      <c r="E82" s="27"/>
      <c r="G82" s="28"/>
    </row>
    <row r="83" spans="1:7" s="17" customFormat="1" ht="12.75">
      <c r="A83" s="7"/>
      <c r="B83" s="27"/>
      <c r="C83" s="27"/>
      <c r="D83" s="27"/>
      <c r="E83" s="27"/>
      <c r="G83" s="28"/>
    </row>
    <row r="84" spans="1:7" s="17" customFormat="1" ht="12.75">
      <c r="A84" s="7"/>
      <c r="B84" s="27"/>
      <c r="C84" s="27"/>
      <c r="D84" s="27"/>
      <c r="E84" s="27"/>
      <c r="G84" s="28"/>
    </row>
    <row r="85" spans="1:7" s="17" customFormat="1" ht="12.75">
      <c r="A85" s="7"/>
      <c r="B85" s="27"/>
      <c r="C85" s="27"/>
      <c r="D85" s="27"/>
      <c r="E85" s="27"/>
      <c r="G85" s="28"/>
    </row>
    <row r="86" spans="1:7" s="17" customFormat="1" ht="12.75">
      <c r="A86" s="7"/>
      <c r="B86" s="27"/>
      <c r="C86" s="27"/>
      <c r="D86" s="27"/>
      <c r="E86" s="27"/>
      <c r="G86" s="28"/>
    </row>
    <row r="87" spans="1:7" s="17" customFormat="1" ht="12.75">
      <c r="A87" s="7"/>
      <c r="B87" s="27"/>
      <c r="C87" s="27"/>
      <c r="D87" s="27"/>
      <c r="E87" s="27"/>
      <c r="G87" s="28"/>
    </row>
    <row r="88" spans="1:7" s="17" customFormat="1" ht="12.75">
      <c r="A88" s="7"/>
      <c r="B88" s="27"/>
      <c r="C88" s="27"/>
      <c r="D88" s="27"/>
      <c r="E88" s="27"/>
      <c r="G88" s="28"/>
    </row>
    <row r="89" spans="1:7" s="17" customFormat="1" ht="12.75">
      <c r="A89" s="7"/>
      <c r="B89" s="27"/>
      <c r="C89" s="27"/>
      <c r="D89" s="27"/>
      <c r="E89" s="27"/>
      <c r="G89" s="28"/>
    </row>
    <row r="90" spans="1:7" s="17" customFormat="1" ht="12.75">
      <c r="A90" s="7"/>
      <c r="B90" s="27"/>
      <c r="C90" s="27"/>
      <c r="D90" s="27"/>
      <c r="E90" s="27"/>
      <c r="G90" s="28"/>
    </row>
    <row r="91" spans="1:7" s="17" customFormat="1" ht="12.75">
      <c r="A91" s="7"/>
      <c r="B91" s="27"/>
      <c r="C91" s="27"/>
      <c r="D91" s="27"/>
      <c r="E91" s="27"/>
      <c r="G91" s="28"/>
    </row>
    <row r="92" spans="1:7" s="17" customFormat="1" ht="12.75">
      <c r="A92" s="7"/>
      <c r="B92" s="27"/>
      <c r="C92" s="27"/>
      <c r="D92" s="27"/>
      <c r="E92" s="27"/>
      <c r="G92" s="28"/>
    </row>
    <row r="93" spans="1:7" s="17" customFormat="1" ht="12.75">
      <c r="A93" s="7"/>
      <c r="B93" s="27"/>
      <c r="C93" s="27"/>
      <c r="D93" s="27"/>
      <c r="E93" s="27"/>
      <c r="G93" s="28"/>
    </row>
    <row r="94" spans="1:7" s="17" customFormat="1" ht="12.75">
      <c r="A94" s="7"/>
      <c r="B94" s="27"/>
      <c r="C94" s="27"/>
      <c r="D94" s="27"/>
      <c r="E94" s="27"/>
      <c r="G94" s="28"/>
    </row>
    <row r="95" spans="1:7" s="17" customFormat="1" ht="12.75">
      <c r="A95" s="7"/>
      <c r="B95" s="27"/>
      <c r="C95" s="27"/>
      <c r="D95" s="27"/>
      <c r="E95" s="27"/>
      <c r="G95" s="28"/>
    </row>
    <row r="96" spans="1:7" s="17" customFormat="1" ht="12.75">
      <c r="A96" s="7"/>
      <c r="B96" s="27"/>
      <c r="C96" s="27"/>
      <c r="D96" s="27"/>
      <c r="E96" s="27"/>
      <c r="G96" s="28"/>
    </row>
    <row r="97" spans="1:7" s="17" customFormat="1" ht="12.75">
      <c r="A97" s="7"/>
      <c r="B97" s="27"/>
      <c r="C97" s="27"/>
      <c r="D97" s="27"/>
      <c r="E97" s="27"/>
      <c r="G97" s="28"/>
    </row>
    <row r="98" spans="1:7" s="17" customFormat="1" ht="12.75">
      <c r="A98" s="7"/>
      <c r="B98" s="27"/>
      <c r="C98" s="27"/>
      <c r="D98" s="27"/>
      <c r="E98" s="27"/>
      <c r="G98" s="28"/>
    </row>
    <row r="99" spans="1:7" s="17" customFormat="1" ht="12.75">
      <c r="A99" s="7"/>
      <c r="B99" s="27"/>
      <c r="C99" s="27"/>
      <c r="D99" s="27"/>
      <c r="E99" s="27"/>
      <c r="G99" s="28"/>
    </row>
    <row r="100" spans="1:7" s="17" customFormat="1" ht="12.75">
      <c r="A100" s="7"/>
      <c r="B100" s="27"/>
      <c r="C100" s="27"/>
      <c r="D100" s="27"/>
      <c r="E100" s="27"/>
      <c r="G100" s="28"/>
    </row>
    <row r="101" spans="1:7" s="17" customFormat="1" ht="12.75">
      <c r="A101" s="7"/>
      <c r="B101" s="27"/>
      <c r="C101" s="27"/>
      <c r="D101" s="27"/>
      <c r="E101" s="27"/>
      <c r="G101" s="28"/>
    </row>
    <row r="102" spans="1:7" s="17" customFormat="1" ht="12.75">
      <c r="A102" s="7"/>
      <c r="B102" s="27"/>
      <c r="C102" s="27"/>
      <c r="D102" s="27"/>
      <c r="E102" s="27"/>
      <c r="G102" s="28"/>
    </row>
    <row r="103" spans="1:7" s="17" customFormat="1" ht="12.75">
      <c r="A103" s="7"/>
      <c r="B103" s="27"/>
      <c r="C103" s="27"/>
      <c r="D103" s="27"/>
      <c r="E103" s="27"/>
      <c r="G103" s="28"/>
    </row>
    <row r="104" spans="1:7" s="17" customFormat="1" ht="12.75">
      <c r="A104" s="7"/>
      <c r="B104" s="27"/>
      <c r="C104" s="27"/>
      <c r="D104" s="27"/>
      <c r="E104" s="27"/>
      <c r="G104" s="28"/>
    </row>
    <row r="105" spans="1:7" s="17" customFormat="1" ht="12.75">
      <c r="A105" s="7"/>
      <c r="B105" s="27"/>
      <c r="C105" s="27"/>
      <c r="D105" s="27"/>
      <c r="E105" s="27"/>
      <c r="G105" s="28"/>
    </row>
    <row r="106" spans="1:7" s="17" customFormat="1" ht="12.75">
      <c r="A106" s="7"/>
      <c r="B106" s="27"/>
      <c r="C106" s="27"/>
      <c r="D106" s="27"/>
      <c r="E106" s="27"/>
      <c r="G106" s="28"/>
    </row>
    <row r="107" spans="1:7" s="17" customFormat="1" ht="12.75">
      <c r="A107" s="7"/>
      <c r="B107" s="27"/>
      <c r="C107" s="27"/>
      <c r="D107" s="27"/>
      <c r="E107" s="27"/>
      <c r="G107" s="28"/>
    </row>
    <row r="108" spans="1:7" s="17" customFormat="1" ht="12.75">
      <c r="A108" s="7"/>
      <c r="B108" s="27"/>
      <c r="C108" s="27"/>
      <c r="D108" s="27"/>
      <c r="E108" s="27"/>
      <c r="G108" s="28"/>
    </row>
    <row r="109" spans="1:7" s="17" customFormat="1" ht="12.75">
      <c r="A109" s="7"/>
      <c r="B109" s="27"/>
      <c r="C109" s="27"/>
      <c r="D109" s="27"/>
      <c r="E109" s="27"/>
      <c r="G109" s="28"/>
    </row>
    <row r="110" spans="1:7" s="17" customFormat="1" ht="12.75">
      <c r="A110" s="7"/>
      <c r="B110" s="27"/>
      <c r="C110" s="27"/>
      <c r="D110" s="27"/>
      <c r="E110" s="27"/>
      <c r="G110" s="28"/>
    </row>
    <row r="111" spans="1:7" s="17" customFormat="1" ht="12.75">
      <c r="A111" s="7"/>
      <c r="B111" s="27"/>
      <c r="C111" s="27"/>
      <c r="D111" s="27"/>
      <c r="E111" s="27"/>
      <c r="G111" s="28"/>
    </row>
    <row r="112" spans="1:7" s="17" customFormat="1" ht="12.75">
      <c r="A112" s="7"/>
      <c r="B112" s="27"/>
      <c r="C112" s="27"/>
      <c r="D112" s="27"/>
      <c r="E112" s="27"/>
      <c r="G112" s="28"/>
    </row>
    <row r="113" spans="1:7" s="17" customFormat="1" ht="12.75">
      <c r="A113" s="7"/>
      <c r="B113" s="27"/>
      <c r="C113" s="27"/>
      <c r="D113" s="27"/>
      <c r="E113" s="27"/>
      <c r="G113" s="28"/>
    </row>
    <row r="114" spans="1:7" s="17" customFormat="1" ht="12.75">
      <c r="A114" s="7"/>
      <c r="B114" s="27"/>
      <c r="C114" s="27"/>
      <c r="D114" s="27"/>
      <c r="E114" s="27"/>
      <c r="G114" s="28"/>
    </row>
    <row r="115" spans="1:7" s="17" customFormat="1" ht="12.75">
      <c r="A115" s="7"/>
      <c r="B115" s="27"/>
      <c r="C115" s="27"/>
      <c r="D115" s="27"/>
      <c r="E115" s="27"/>
      <c r="G115" s="28"/>
    </row>
    <row r="116" spans="1:7" s="17" customFormat="1" ht="12.75">
      <c r="A116" s="7"/>
      <c r="B116" s="27"/>
      <c r="C116" s="27"/>
      <c r="D116" s="27"/>
      <c r="E116" s="27"/>
      <c r="G116" s="28"/>
    </row>
    <row r="117" spans="1:7" s="17" customFormat="1" ht="12.75">
      <c r="A117" s="7"/>
      <c r="B117" s="27"/>
      <c r="C117" s="27"/>
      <c r="D117" s="27"/>
      <c r="E117" s="27"/>
      <c r="G117" s="28"/>
    </row>
    <row r="118" spans="1:7" s="17" customFormat="1" ht="12.75">
      <c r="A118" s="7"/>
      <c r="B118" s="27"/>
      <c r="C118" s="27"/>
      <c r="D118" s="27"/>
      <c r="E118" s="27"/>
      <c r="G118" s="28"/>
    </row>
    <row r="119" spans="1:7" s="17" customFormat="1" ht="12.75">
      <c r="A119" s="7"/>
      <c r="B119" s="27"/>
      <c r="C119" s="27"/>
      <c r="D119" s="27"/>
      <c r="E119" s="27"/>
      <c r="G119" s="28"/>
    </row>
    <row r="120" spans="1:7" s="17" customFormat="1" ht="12.75">
      <c r="A120" s="7"/>
      <c r="B120" s="27"/>
      <c r="C120" s="27"/>
      <c r="D120" s="27"/>
      <c r="E120" s="27"/>
      <c r="G120" s="28"/>
    </row>
    <row r="121" spans="1:7" s="17" customFormat="1" ht="12.75">
      <c r="A121" s="7"/>
      <c r="B121" s="27"/>
      <c r="C121" s="27"/>
      <c r="D121" s="27"/>
      <c r="E121" s="27"/>
      <c r="G121" s="28"/>
    </row>
    <row r="122" spans="1:7" s="17" customFormat="1" ht="12.75">
      <c r="A122" s="7"/>
      <c r="B122" s="27"/>
      <c r="C122" s="27"/>
      <c r="D122" s="27"/>
      <c r="E122" s="27"/>
      <c r="G122" s="28"/>
    </row>
    <row r="123" spans="1:7" s="17" customFormat="1" ht="12.75">
      <c r="A123" s="7"/>
      <c r="B123" s="27"/>
      <c r="C123" s="27"/>
      <c r="D123" s="27"/>
      <c r="E123" s="27"/>
      <c r="G123" s="28"/>
    </row>
    <row r="124" spans="1:7" s="17" customFormat="1" ht="12.75">
      <c r="A124" s="7"/>
      <c r="B124" s="27"/>
      <c r="C124" s="27"/>
      <c r="D124" s="27"/>
      <c r="E124" s="27"/>
      <c r="G124" s="28"/>
    </row>
    <row r="125" spans="1:7" s="17" customFormat="1" ht="12.75">
      <c r="A125" s="7"/>
      <c r="B125" s="27"/>
      <c r="C125" s="27"/>
      <c r="D125" s="27"/>
      <c r="E125" s="27"/>
      <c r="G125" s="28"/>
    </row>
    <row r="126" spans="1:7" s="17" customFormat="1" ht="12.75">
      <c r="A126" s="7"/>
      <c r="B126" s="27"/>
      <c r="C126" s="27"/>
      <c r="D126" s="27"/>
      <c r="E126" s="27"/>
      <c r="G126" s="28"/>
    </row>
    <row r="127" spans="1:7" s="17" customFormat="1" ht="12.75">
      <c r="A127" s="7"/>
      <c r="B127" s="27"/>
      <c r="C127" s="27"/>
      <c r="D127" s="27"/>
      <c r="E127" s="27"/>
      <c r="G127" s="28"/>
    </row>
    <row r="128" spans="1:7" s="17" customFormat="1" ht="12.75">
      <c r="A128" s="7"/>
      <c r="B128" s="27"/>
      <c r="C128" s="27"/>
      <c r="D128" s="27"/>
      <c r="E128" s="27"/>
      <c r="G128" s="28"/>
    </row>
    <row r="129" spans="1:7" s="17" customFormat="1" ht="12.75">
      <c r="A129" s="7"/>
      <c r="B129" s="27"/>
      <c r="C129" s="27"/>
      <c r="D129" s="27"/>
      <c r="E129" s="27"/>
      <c r="G129" s="28"/>
    </row>
    <row r="130" spans="1:7" s="17" customFormat="1" ht="12.75">
      <c r="A130" s="7"/>
      <c r="B130" s="27"/>
      <c r="C130" s="27"/>
      <c r="D130" s="27"/>
      <c r="E130" s="27"/>
      <c r="G130" s="28"/>
    </row>
    <row r="131" spans="1:7" s="17" customFormat="1" ht="12.75">
      <c r="A131" s="7"/>
      <c r="B131" s="27"/>
      <c r="C131" s="27"/>
      <c r="D131" s="27"/>
      <c r="E131" s="27"/>
      <c r="G131" s="28"/>
    </row>
    <row r="132" spans="1:7" s="17" customFormat="1" ht="12.75">
      <c r="A132" s="7"/>
      <c r="B132" s="27"/>
      <c r="C132" s="27"/>
      <c r="D132" s="27"/>
      <c r="E132" s="27"/>
      <c r="G132" s="28"/>
    </row>
    <row r="133" spans="1:7" s="17" customFormat="1" ht="12.75">
      <c r="A133" s="7"/>
      <c r="B133" s="27"/>
      <c r="C133" s="27"/>
      <c r="D133" s="27"/>
      <c r="E133" s="27"/>
      <c r="G133" s="28"/>
    </row>
    <row r="134" spans="1:7" s="17" customFormat="1" ht="12.75">
      <c r="A134" s="7"/>
      <c r="B134" s="27"/>
      <c r="C134" s="27"/>
      <c r="D134" s="27"/>
      <c r="E134" s="27"/>
      <c r="G134" s="28"/>
    </row>
    <row r="135" spans="1:7" s="17" customFormat="1" ht="12.75">
      <c r="A135" s="7"/>
      <c r="B135" s="27"/>
      <c r="C135" s="27"/>
      <c r="D135" s="27"/>
      <c r="E135" s="27"/>
      <c r="G135" s="28"/>
    </row>
    <row r="136" spans="1:7" s="17" customFormat="1" ht="12.75">
      <c r="A136" s="7"/>
      <c r="B136" s="27"/>
      <c r="C136" s="27"/>
      <c r="D136" s="27"/>
      <c r="E136" s="27"/>
      <c r="G136" s="28"/>
    </row>
    <row r="137" spans="1:7" s="17" customFormat="1" ht="12.75">
      <c r="A137" s="7"/>
      <c r="B137" s="27"/>
      <c r="C137" s="27"/>
      <c r="D137" s="27"/>
      <c r="E137" s="27"/>
      <c r="G137" s="28"/>
    </row>
    <row r="138" spans="1:7" s="17" customFormat="1" ht="12.75">
      <c r="A138" s="7"/>
      <c r="B138" s="27"/>
      <c r="C138" s="27"/>
      <c r="D138" s="27"/>
      <c r="E138" s="27"/>
      <c r="G138" s="28"/>
    </row>
    <row r="139" spans="1:7" s="17" customFormat="1" ht="12.75">
      <c r="A139" s="7"/>
      <c r="B139" s="27"/>
      <c r="C139" s="27"/>
      <c r="D139" s="27"/>
      <c r="E139" s="27"/>
      <c r="G139" s="28"/>
    </row>
    <row r="140" spans="1:7" s="17" customFormat="1" ht="12.75">
      <c r="A140" s="7"/>
      <c r="B140" s="27"/>
      <c r="C140" s="27"/>
      <c r="D140" s="27"/>
      <c r="E140" s="27"/>
      <c r="G140" s="28"/>
    </row>
    <row r="141" spans="1:7" s="17" customFormat="1" ht="12.75">
      <c r="A141" s="7"/>
      <c r="B141" s="27"/>
      <c r="C141" s="27"/>
      <c r="D141" s="27"/>
      <c r="E141" s="27"/>
      <c r="G141" s="28"/>
    </row>
    <row r="142" spans="1:7" s="17" customFormat="1" ht="12.75">
      <c r="A142" s="7"/>
      <c r="B142" s="27"/>
      <c r="C142" s="27"/>
      <c r="D142" s="27"/>
      <c r="E142" s="27"/>
      <c r="G142" s="28"/>
    </row>
    <row r="143" spans="1:7" s="17" customFormat="1" ht="12.75">
      <c r="A143" s="7"/>
      <c r="B143" s="27"/>
      <c r="C143" s="27"/>
      <c r="D143" s="27"/>
      <c r="E143" s="27"/>
      <c r="G143" s="28"/>
    </row>
    <row r="144" spans="1:7" s="17" customFormat="1" ht="12.75">
      <c r="A144" s="7"/>
      <c r="B144" s="27"/>
      <c r="C144" s="27"/>
      <c r="D144" s="27"/>
      <c r="E144" s="27"/>
      <c r="G144" s="28"/>
    </row>
    <row r="145" spans="1:7" s="17" customFormat="1" ht="12.75">
      <c r="A145" s="7"/>
      <c r="B145" s="27"/>
      <c r="C145" s="27"/>
      <c r="D145" s="27"/>
      <c r="E145" s="27"/>
      <c r="G145" s="28"/>
    </row>
    <row r="146" spans="1:7" s="17" customFormat="1" ht="12.75">
      <c r="A146" s="7"/>
      <c r="B146" s="27"/>
      <c r="C146" s="27"/>
      <c r="D146" s="27"/>
      <c r="E146" s="27"/>
      <c r="G146" s="28"/>
    </row>
    <row r="147" spans="1:7" s="17" customFormat="1" ht="12.75">
      <c r="A147" s="7"/>
      <c r="B147" s="27"/>
      <c r="C147" s="27"/>
      <c r="D147" s="27"/>
      <c r="E147" s="27"/>
      <c r="G147" s="28"/>
    </row>
    <row r="148" spans="1:7" s="17" customFormat="1" ht="12.75">
      <c r="A148" s="7"/>
      <c r="B148" s="27"/>
      <c r="C148" s="27"/>
      <c r="D148" s="27"/>
      <c r="E148" s="27"/>
      <c r="G148" s="28"/>
    </row>
    <row r="149" spans="1:7" s="17" customFormat="1" ht="12.75">
      <c r="A149" s="7"/>
      <c r="B149" s="27"/>
      <c r="C149" s="27"/>
      <c r="D149" s="27"/>
      <c r="E149" s="27"/>
      <c r="G149" s="28"/>
    </row>
    <row r="150" spans="1:7" s="17" customFormat="1" ht="12.75">
      <c r="A150" s="7"/>
      <c r="B150" s="27"/>
      <c r="C150" s="27"/>
      <c r="D150" s="27"/>
      <c r="E150" s="27"/>
      <c r="G150" s="28"/>
    </row>
    <row r="151" spans="1:7" s="17" customFormat="1" ht="12.75">
      <c r="A151" s="7"/>
      <c r="B151" s="27"/>
      <c r="C151" s="27"/>
      <c r="D151" s="27"/>
      <c r="E151" s="27"/>
      <c r="G151" s="28"/>
    </row>
    <row r="152" spans="1:7" s="17" customFormat="1" ht="12.75">
      <c r="A152" s="7"/>
      <c r="B152" s="7"/>
      <c r="C152" s="7"/>
      <c r="D152" s="7"/>
      <c r="E152" s="7"/>
      <c r="G152" s="28"/>
    </row>
    <row r="153" spans="1:7" s="17" customFormat="1" ht="12.75">
      <c r="A153" s="7"/>
      <c r="B153" s="7"/>
      <c r="C153" s="7"/>
      <c r="D153" s="7"/>
      <c r="E153" s="7"/>
      <c r="G153" s="28"/>
    </row>
    <row r="154" spans="1:7" s="17" customFormat="1" ht="12.75">
      <c r="A154" s="7"/>
      <c r="B154" s="7"/>
      <c r="C154" s="7"/>
      <c r="D154" s="7"/>
      <c r="E154" s="7"/>
      <c r="G154" s="28"/>
    </row>
    <row r="155" spans="1:7" s="17" customFormat="1" ht="12.75">
      <c r="A155" s="7"/>
      <c r="B155" s="7"/>
      <c r="C155" s="7"/>
      <c r="D155" s="7"/>
      <c r="E155" s="7"/>
      <c r="G155" s="28"/>
    </row>
  </sheetData>
  <sheetProtection/>
  <mergeCells count="7">
    <mergeCell ref="L2:L3"/>
    <mergeCell ref="A20:C20"/>
    <mergeCell ref="A21:C21"/>
    <mergeCell ref="A22:C22"/>
    <mergeCell ref="G1:G3"/>
    <mergeCell ref="J2:J3"/>
    <mergeCell ref="K2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2013-10-04T14:36:25Z</dcterms:modified>
  <cp:category/>
  <cp:version/>
  <cp:contentType/>
  <cp:contentStatus/>
</cp:coreProperties>
</file>