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showSheetTabs="0" xWindow="-15" yWindow="0" windowWidth="19815" windowHeight="9750" tabRatio="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79" i="1"/>
  <c r="C79"/>
  <c r="D61"/>
  <c r="C61"/>
  <c r="D43"/>
  <c r="C43"/>
  <c r="D25"/>
  <c r="C25"/>
  <c r="D7"/>
  <c r="C7"/>
  <c r="K80" l="1"/>
  <c r="K62"/>
  <c r="K44"/>
  <c r="K26"/>
  <c r="F85"/>
  <c r="F86"/>
  <c r="F87"/>
  <c r="F88"/>
  <c r="F89"/>
  <c r="F90"/>
  <c r="F91"/>
  <c r="F92"/>
  <c r="F93"/>
  <c r="F94"/>
  <c r="F95"/>
  <c r="E85"/>
  <c r="E86"/>
  <c r="E87"/>
  <c r="E88"/>
  <c r="E89"/>
  <c r="E90"/>
  <c r="E91"/>
  <c r="E92"/>
  <c r="E93"/>
  <c r="E94"/>
  <c r="E95"/>
  <c r="F67"/>
  <c r="F68"/>
  <c r="F69"/>
  <c r="F70"/>
  <c r="F71"/>
  <c r="F72"/>
  <c r="F73"/>
  <c r="F74"/>
  <c r="F75"/>
  <c r="F76"/>
  <c r="F77"/>
  <c r="F78"/>
  <c r="E67"/>
  <c r="E68"/>
  <c r="E69"/>
  <c r="E70"/>
  <c r="E71"/>
  <c r="E72"/>
  <c r="E73"/>
  <c r="E74"/>
  <c r="E75"/>
  <c r="E76"/>
  <c r="E77"/>
  <c r="E78"/>
  <c r="F50"/>
  <c r="F51"/>
  <c r="F52"/>
  <c r="F53"/>
  <c r="F54"/>
  <c r="F55"/>
  <c r="F56"/>
  <c r="F57"/>
  <c r="F58"/>
  <c r="F59"/>
  <c r="F60"/>
  <c r="E50"/>
  <c r="E51"/>
  <c r="E52"/>
  <c r="E53"/>
  <c r="E54"/>
  <c r="E55"/>
  <c r="E56"/>
  <c r="E57"/>
  <c r="E58"/>
  <c r="E59"/>
  <c r="E60"/>
  <c r="F32"/>
  <c r="F33"/>
  <c r="F34"/>
  <c r="F35"/>
  <c r="F36"/>
  <c r="F37"/>
  <c r="F38"/>
  <c r="F39"/>
  <c r="F40"/>
  <c r="F41"/>
  <c r="F42"/>
  <c r="E32"/>
  <c r="E33"/>
  <c r="E34"/>
  <c r="E35"/>
  <c r="E36"/>
  <c r="E37"/>
  <c r="E38"/>
  <c r="E39"/>
  <c r="E40"/>
  <c r="E41"/>
  <c r="E42"/>
  <c r="F15"/>
  <c r="F16"/>
  <c r="F17"/>
  <c r="F18"/>
  <c r="F19"/>
  <c r="F20"/>
  <c r="F21"/>
  <c r="F22"/>
  <c r="F23"/>
  <c r="F24"/>
  <c r="F14"/>
  <c r="F11"/>
  <c r="F12"/>
  <c r="F13"/>
  <c r="F10"/>
  <c r="E11"/>
  <c r="E12"/>
  <c r="E13"/>
  <c r="E14"/>
  <c r="E15"/>
  <c r="E16"/>
  <c r="E17"/>
  <c r="E18"/>
  <c r="E19"/>
  <c r="E20"/>
  <c r="E21"/>
  <c r="E22"/>
  <c r="E23"/>
  <c r="E24"/>
  <c r="K7"/>
  <c r="G79"/>
  <c r="G61"/>
  <c r="G43"/>
  <c r="G25"/>
  <c r="G7"/>
  <c r="G6"/>
  <c r="E44" l="1"/>
  <c r="F26"/>
  <c r="F44"/>
  <c r="E62"/>
  <c r="F62"/>
  <c r="F80"/>
  <c r="E26"/>
  <c r="E80"/>
  <c r="F7"/>
  <c r="E7"/>
</calcChain>
</file>

<file path=xl/sharedStrings.xml><?xml version="1.0" encoding="utf-8"?>
<sst xmlns="http://schemas.openxmlformats.org/spreadsheetml/2006/main" count="161" uniqueCount="40">
  <si>
    <t>План по бюджету</t>
  </si>
  <si>
    <t>по договору "На организацию оказания и выполнения работ по содержанию и ремонту общего имущества МКД"</t>
  </si>
  <si>
    <t>Строение / По типу работ</t>
  </si>
  <si>
    <t>Расходы</t>
  </si>
  <si>
    <t>Начисления</t>
  </si>
  <si>
    <t>11 м-он</t>
  </si>
  <si>
    <t>дом 1/2, 11 мик</t>
  </si>
  <si>
    <t>Cодержание жилья</t>
  </si>
  <si>
    <t xml:space="preserve"> </t>
  </si>
  <si>
    <t>Аренда</t>
  </si>
  <si>
    <t>Вывоз и утилизация ТБО</t>
  </si>
  <si>
    <t>Техническое обслуживание</t>
  </si>
  <si>
    <t>Аварийное обслуживание</t>
  </si>
  <si>
    <t>Вывоз и утилизация ТБО в т.ч. крупногабаритного</t>
  </si>
  <si>
    <t>Дезинсекция и дератизация</t>
  </si>
  <si>
    <t>Непредвиденные работы</t>
  </si>
  <si>
    <t>Обслуживание и текущий ремонт электрооборудования  жилых домов</t>
  </si>
  <si>
    <t>Обслуживание инженерного оборудования</t>
  </si>
  <si>
    <t>Обслуживание конструктивных элементов</t>
  </si>
  <si>
    <t>Текущий ремонт инженерного оборудования</t>
  </si>
  <si>
    <t>Уборка лестничных клеток</t>
  </si>
  <si>
    <t>Уборка придомовой территории</t>
  </si>
  <si>
    <t>Услуги по управлению МКД</t>
  </si>
  <si>
    <t>дом 10, 11 мик</t>
  </si>
  <si>
    <t>дом 11, 11 мик</t>
  </si>
  <si>
    <t>дом 12, 11 мик</t>
  </si>
  <si>
    <t>Текущий ремонт конструктивных элементов жилых зданий</t>
  </si>
  <si>
    <t>дом 13, 11 мик</t>
  </si>
  <si>
    <t>Начисления - расходы</t>
  </si>
  <si>
    <t>Площадь жилая</t>
  </si>
  <si>
    <t>Площадь нежилая</t>
  </si>
  <si>
    <t>Только жилая S</t>
  </si>
  <si>
    <t>С нежилой S</t>
  </si>
  <si>
    <t>Тарифы</t>
  </si>
  <si>
    <t>Жилья + ВДГО</t>
  </si>
  <si>
    <t>ТБО по S</t>
  </si>
  <si>
    <t>ТБО по кол человек</t>
  </si>
  <si>
    <t>Фактичес-кий тариф</t>
  </si>
  <si>
    <r>
      <t>Стоимость 1 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за 1 мес.</t>
    </r>
  </si>
  <si>
    <t>С 01.01.14 по 31.12.14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</si>
</sst>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9">
    <font>
      <sz val="8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i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color indexed="55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5" fillId="2" borderId="3" xfId="0" applyFont="1" applyFill="1" applyBorder="1" applyAlignment="1">
      <alignment vertical="top" wrapText="1"/>
    </xf>
    <xf numFmtId="164" fontId="0" fillId="0" borderId="0" xfId="0" applyNumberFormat="1" applyAlignment="1"/>
    <xf numFmtId="164" fontId="4" fillId="0" borderId="2" xfId="0" applyNumberFormat="1" applyFont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0" fillId="0" borderId="6" xfId="0" applyNumberFormat="1" applyBorder="1" applyAlignment="1"/>
    <xf numFmtId="0" fontId="6" fillId="2" borderId="5" xfId="0" applyFont="1" applyFill="1" applyBorder="1" applyAlignment="1">
      <alignment vertical="top" wrapText="1"/>
    </xf>
    <xf numFmtId="164" fontId="6" fillId="3" borderId="4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164" fontId="4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201"/>
  <sheetViews>
    <sheetView tabSelected="1" workbookViewId="0">
      <pane ySplit="5" topLeftCell="A6" activePane="bottomLeft" state="frozen"/>
      <selection pane="bottomLeft" activeCell="G7" sqref="G7"/>
    </sheetView>
  </sheetViews>
  <sheetFormatPr defaultRowHeight="11.25"/>
  <cols>
    <col min="1" max="1" width="31.6640625" customWidth="1"/>
    <col min="2" max="2" width="23.5" style="11" customWidth="1"/>
    <col min="3" max="4" width="16.1640625" style="2" bestFit="1" customWidth="1"/>
    <col min="5" max="5" width="15.33203125" style="2" customWidth="1"/>
    <col min="6" max="6" width="13.83203125" style="2" customWidth="1"/>
    <col min="7" max="7" width="15.33203125" style="2" customWidth="1"/>
    <col min="8" max="8" width="10.6640625" customWidth="1"/>
    <col min="9" max="9" width="9.33203125" customWidth="1"/>
    <col min="10" max="10" width="10.1640625" customWidth="1"/>
    <col min="11" max="11" width="10.83203125" customWidth="1"/>
  </cols>
  <sheetData>
    <row r="1" spans="1:11" ht="21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2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2" thickBot="1">
      <c r="A3" s="13" t="s">
        <v>39</v>
      </c>
      <c r="B3" s="13"/>
      <c r="C3" s="13"/>
      <c r="D3" s="13"/>
      <c r="H3" s="13"/>
      <c r="I3" s="13"/>
      <c r="J3" s="13"/>
      <c r="K3" s="13"/>
    </row>
    <row r="4" spans="1:11" ht="15" customHeight="1" thickBot="1">
      <c r="A4" s="17" t="s">
        <v>2</v>
      </c>
      <c r="B4" s="18"/>
      <c r="C4" s="21" t="s">
        <v>3</v>
      </c>
      <c r="D4" s="21" t="s">
        <v>4</v>
      </c>
      <c r="E4" s="23" t="s">
        <v>38</v>
      </c>
      <c r="F4" s="24"/>
      <c r="G4" s="21" t="s">
        <v>28</v>
      </c>
      <c r="H4" s="23" t="s">
        <v>33</v>
      </c>
      <c r="I4" s="25"/>
      <c r="J4" s="25"/>
      <c r="K4" s="24"/>
    </row>
    <row r="5" spans="1:11" ht="42.75" customHeight="1" thickBot="1">
      <c r="A5" s="19"/>
      <c r="B5" s="20"/>
      <c r="C5" s="22"/>
      <c r="D5" s="22"/>
      <c r="E5" s="3" t="s">
        <v>31</v>
      </c>
      <c r="F5" s="3" t="s">
        <v>32</v>
      </c>
      <c r="G5" s="22"/>
      <c r="H5" s="12" t="s">
        <v>34</v>
      </c>
      <c r="I5" s="12" t="s">
        <v>35</v>
      </c>
      <c r="J5" s="12" t="s">
        <v>36</v>
      </c>
      <c r="K5" s="12" t="s">
        <v>37</v>
      </c>
    </row>
    <row r="6" spans="1:11" ht="12">
      <c r="A6" s="1" t="s">
        <v>5</v>
      </c>
      <c r="B6" s="4"/>
      <c r="C6" s="4"/>
      <c r="D6" s="4"/>
      <c r="E6" s="4"/>
      <c r="F6" s="4"/>
      <c r="G6" s="4">
        <f>(D6-C6)</f>
        <v>0</v>
      </c>
      <c r="H6" s="4"/>
      <c r="I6" s="4"/>
      <c r="J6" s="4"/>
      <c r="K6" s="4"/>
    </row>
    <row r="7" spans="1:11" ht="12">
      <c r="A7" s="5" t="s">
        <v>6</v>
      </c>
      <c r="B7" s="5"/>
      <c r="C7" s="5">
        <f>SUM(C10:C24)</f>
        <v>887724.53999999992</v>
      </c>
      <c r="D7" s="5">
        <f>SUM(D10:D24)</f>
        <v>1072164.33</v>
      </c>
      <c r="E7" s="5">
        <f>SUM(E10:E24)</f>
        <v>9.4597382419886973</v>
      </c>
      <c r="F7" s="5">
        <f>SUM(F10:F24)</f>
        <v>9.3253469727338061</v>
      </c>
      <c r="G7" s="5">
        <f>(D7-C7)</f>
        <v>184439.79000000015</v>
      </c>
      <c r="H7" s="5">
        <v>9.1199999999999992</v>
      </c>
      <c r="I7" s="5">
        <v>1.88</v>
      </c>
      <c r="J7" s="5">
        <v>0</v>
      </c>
      <c r="K7" s="5">
        <f>H7+I7</f>
        <v>11</v>
      </c>
    </row>
    <row r="8" spans="1:11" ht="12">
      <c r="A8" s="9" t="s">
        <v>29</v>
      </c>
      <c r="B8" s="5">
        <v>7820.2</v>
      </c>
      <c r="C8" s="5"/>
      <c r="D8" s="5"/>
      <c r="E8" s="5"/>
      <c r="F8" s="5"/>
      <c r="G8" s="5"/>
      <c r="H8" s="5"/>
      <c r="I8" s="5"/>
      <c r="J8" s="5"/>
      <c r="K8" s="5"/>
    </row>
    <row r="9" spans="1:11" ht="12">
      <c r="A9" s="9" t="s">
        <v>30</v>
      </c>
      <c r="B9" s="5">
        <v>112.7</v>
      </c>
      <c r="C9" s="5"/>
      <c r="D9" s="5"/>
      <c r="E9" s="5"/>
      <c r="F9" s="5"/>
      <c r="G9" s="5"/>
      <c r="H9" s="5"/>
      <c r="I9" s="5"/>
      <c r="J9" s="5"/>
      <c r="K9" s="5"/>
    </row>
    <row r="10" spans="1:11" ht="12">
      <c r="A10" s="15" t="s">
        <v>7</v>
      </c>
      <c r="B10" s="16"/>
      <c r="C10" s="6"/>
      <c r="D10" s="7">
        <v>867103.78</v>
      </c>
      <c r="E10" s="6"/>
      <c r="F10" s="6" t="str">
        <f>IF(C10=0," ",C10/12/$B$8+$B$9)</f>
        <v xml:space="preserve"> </v>
      </c>
      <c r="G10" s="6"/>
      <c r="H10" s="7"/>
      <c r="I10" s="7"/>
      <c r="J10" s="7"/>
      <c r="K10" s="7"/>
    </row>
    <row r="11" spans="1:11" ht="12">
      <c r="A11" s="14" t="s">
        <v>9</v>
      </c>
      <c r="B11" s="14"/>
      <c r="C11" s="6"/>
      <c r="D11" s="7">
        <v>11964.64</v>
      </c>
      <c r="E11" s="6" t="str">
        <f t="shared" ref="E11:E24" si="0">IF(C11=0," ",C11/12/$B$8)</f>
        <v xml:space="preserve"> </v>
      </c>
      <c r="F11" s="6" t="str">
        <f t="shared" ref="F11:F13" si="1">IF(C11=0," ",C11/12/$B$8+$B$9)</f>
        <v xml:space="preserve"> </v>
      </c>
      <c r="G11" s="6"/>
      <c r="H11" s="7"/>
      <c r="I11" s="7"/>
      <c r="J11" s="7"/>
      <c r="K11" s="7"/>
    </row>
    <row r="12" spans="1:11" ht="12">
      <c r="A12" s="14" t="s">
        <v>10</v>
      </c>
      <c r="B12" s="14"/>
      <c r="C12" s="6"/>
      <c r="D12" s="7">
        <v>176423.71</v>
      </c>
      <c r="E12" s="6" t="str">
        <f t="shared" si="0"/>
        <v xml:space="preserve"> </v>
      </c>
      <c r="F12" s="6" t="str">
        <f t="shared" si="1"/>
        <v xml:space="preserve"> </v>
      </c>
      <c r="G12" s="6"/>
      <c r="H12" s="7"/>
      <c r="I12" s="7"/>
      <c r="J12" s="7"/>
      <c r="K12" s="7"/>
    </row>
    <row r="13" spans="1:11" ht="12">
      <c r="A13" s="14" t="s">
        <v>11</v>
      </c>
      <c r="B13" s="14"/>
      <c r="C13" s="6"/>
      <c r="D13" s="7">
        <v>16672.2</v>
      </c>
      <c r="E13" s="6" t="str">
        <f t="shared" si="0"/>
        <v xml:space="preserve"> </v>
      </c>
      <c r="F13" s="6" t="str">
        <f t="shared" si="1"/>
        <v xml:space="preserve"> </v>
      </c>
      <c r="G13" s="6"/>
      <c r="H13" s="7"/>
      <c r="I13" s="7"/>
      <c r="J13" s="7"/>
      <c r="K13" s="7"/>
    </row>
    <row r="14" spans="1:11" ht="12">
      <c r="A14" s="14" t="s">
        <v>12</v>
      </c>
      <c r="B14" s="14"/>
      <c r="C14" s="6">
        <v>12199.51</v>
      </c>
      <c r="D14" s="7" t="s">
        <v>8</v>
      </c>
      <c r="E14" s="6">
        <f t="shared" si="0"/>
        <v>0.1299999786876721</v>
      </c>
      <c r="F14" s="6">
        <f>IF(C14=0," ",C14/12/($B$8+$B$9))</f>
        <v>0.1281531134053541</v>
      </c>
      <c r="G14" s="6"/>
      <c r="H14" s="7"/>
      <c r="I14" s="7"/>
      <c r="J14" s="7"/>
      <c r="K14" s="7"/>
    </row>
    <row r="15" spans="1:11" ht="12">
      <c r="A15" s="14" t="s">
        <v>13</v>
      </c>
      <c r="B15" s="14"/>
      <c r="C15" s="6">
        <v>156134.98000000001</v>
      </c>
      <c r="D15" s="7" t="s">
        <v>8</v>
      </c>
      <c r="E15" s="6">
        <f t="shared" si="0"/>
        <v>1.6637999454404409</v>
      </c>
      <c r="F15" s="6">
        <f t="shared" ref="F15:F24" si="2">IF(C15=0," ",C15/12/($B$8+$B$9))</f>
        <v>1.6401629080580034</v>
      </c>
      <c r="G15" s="6"/>
      <c r="H15" s="7"/>
      <c r="I15" s="7"/>
      <c r="J15" s="7"/>
      <c r="K15" s="7"/>
    </row>
    <row r="16" spans="1:11" ht="12">
      <c r="A16" s="14" t="s">
        <v>14</v>
      </c>
      <c r="B16" s="14"/>
      <c r="C16" s="6">
        <v>4649.3999999999996</v>
      </c>
      <c r="D16" s="7" t="s">
        <v>8</v>
      </c>
      <c r="E16" s="6">
        <f t="shared" si="0"/>
        <v>4.9544768675992938E-2</v>
      </c>
      <c r="F16" s="6">
        <f t="shared" si="2"/>
        <v>4.8840903074537687E-2</v>
      </c>
      <c r="G16" s="6"/>
      <c r="H16" s="7"/>
      <c r="I16" s="7"/>
      <c r="J16" s="7"/>
      <c r="K16" s="7"/>
    </row>
    <row r="17" spans="1:11" ht="12">
      <c r="A17" s="14" t="s">
        <v>15</v>
      </c>
      <c r="B17" s="14"/>
      <c r="C17" s="6">
        <v>44188.800000000003</v>
      </c>
      <c r="D17" s="7" t="s">
        <v>8</v>
      </c>
      <c r="E17" s="6">
        <f t="shared" si="0"/>
        <v>0.47088309761898672</v>
      </c>
      <c r="F17" s="6">
        <f t="shared" si="2"/>
        <v>0.46419342232979116</v>
      </c>
      <c r="G17" s="6"/>
      <c r="H17" s="7"/>
      <c r="I17" s="7"/>
      <c r="J17" s="7"/>
      <c r="K17" s="7"/>
    </row>
    <row r="18" spans="1:11" ht="12">
      <c r="A18" s="14" t="s">
        <v>16</v>
      </c>
      <c r="B18" s="14"/>
      <c r="C18" s="6">
        <v>28104.74</v>
      </c>
      <c r="D18" s="7" t="s">
        <v>8</v>
      </c>
      <c r="E18" s="6">
        <f t="shared" si="0"/>
        <v>0.29948871725360821</v>
      </c>
      <c r="F18" s="6">
        <f t="shared" si="2"/>
        <v>0.29523398336883955</v>
      </c>
      <c r="G18" s="6"/>
      <c r="H18" s="7"/>
      <c r="I18" s="7"/>
      <c r="J18" s="7"/>
      <c r="K18" s="7"/>
    </row>
    <row r="19" spans="1:11" ht="12">
      <c r="A19" s="14" t="s">
        <v>17</v>
      </c>
      <c r="B19" s="14"/>
      <c r="C19" s="6">
        <v>146781.32</v>
      </c>
      <c r="D19" s="7" t="s">
        <v>8</v>
      </c>
      <c r="E19" s="6">
        <f t="shared" si="0"/>
        <v>1.5641258109340768</v>
      </c>
      <c r="F19" s="6">
        <f t="shared" si="2"/>
        <v>1.5419048099265926</v>
      </c>
      <c r="G19" s="6"/>
      <c r="H19" s="7"/>
      <c r="I19" s="7"/>
      <c r="J19" s="7"/>
      <c r="K19" s="7"/>
    </row>
    <row r="20" spans="1:11" ht="12">
      <c r="A20" s="14" t="s">
        <v>18</v>
      </c>
      <c r="B20" s="14"/>
      <c r="C20" s="6">
        <v>37176.29</v>
      </c>
      <c r="D20" s="7" t="s">
        <v>8</v>
      </c>
      <c r="E20" s="6">
        <f t="shared" si="0"/>
        <v>0.39615664134762113</v>
      </c>
      <c r="F20" s="6">
        <f t="shared" si="2"/>
        <v>0.39052857929214624</v>
      </c>
      <c r="G20" s="6"/>
      <c r="H20" s="7"/>
      <c r="I20" s="7"/>
      <c r="J20" s="7"/>
      <c r="K20" s="7"/>
    </row>
    <row r="21" spans="1:11" ht="12">
      <c r="A21" s="14" t="s">
        <v>19</v>
      </c>
      <c r="B21" s="14"/>
      <c r="C21" s="6">
        <v>14400</v>
      </c>
      <c r="D21" s="7" t="s">
        <v>8</v>
      </c>
      <c r="E21" s="6">
        <f t="shared" si="0"/>
        <v>0.15344876090125573</v>
      </c>
      <c r="F21" s="6">
        <f t="shared" si="2"/>
        <v>0.15126876678137882</v>
      </c>
      <c r="G21" s="6"/>
      <c r="H21" s="7"/>
      <c r="I21" s="7"/>
      <c r="J21" s="7"/>
      <c r="K21" s="7"/>
    </row>
    <row r="22" spans="1:11" ht="12">
      <c r="A22" s="14" t="s">
        <v>20</v>
      </c>
      <c r="B22" s="14"/>
      <c r="C22" s="6">
        <v>107574.14</v>
      </c>
      <c r="D22" s="7" t="s">
        <v>8</v>
      </c>
      <c r="E22" s="6">
        <f t="shared" si="0"/>
        <v>1.1463276727790424</v>
      </c>
      <c r="F22" s="6">
        <f t="shared" si="2"/>
        <v>1.1300421871782913</v>
      </c>
      <c r="G22" s="6"/>
      <c r="H22" s="7"/>
      <c r="I22" s="7"/>
      <c r="J22" s="7"/>
      <c r="K22" s="7"/>
    </row>
    <row r="23" spans="1:11" ht="12">
      <c r="A23" s="14" t="s">
        <v>21</v>
      </c>
      <c r="B23" s="14"/>
      <c r="C23" s="6">
        <v>228102.46</v>
      </c>
      <c r="D23" s="7" t="s">
        <v>8</v>
      </c>
      <c r="E23" s="6">
        <f t="shared" si="0"/>
        <v>2.4306972114950174</v>
      </c>
      <c r="F23" s="6">
        <f t="shared" si="2"/>
        <v>2.3961651266665829</v>
      </c>
      <c r="G23" s="6"/>
      <c r="H23" s="7"/>
      <c r="I23" s="7"/>
      <c r="J23" s="7"/>
      <c r="K23" s="7"/>
    </row>
    <row r="24" spans="1:11" ht="12">
      <c r="A24" s="14" t="s">
        <v>22</v>
      </c>
      <c r="B24" s="14"/>
      <c r="C24" s="6">
        <v>108412.9</v>
      </c>
      <c r="D24" s="7" t="s">
        <v>8</v>
      </c>
      <c r="E24" s="6">
        <f t="shared" si="0"/>
        <v>1.1552656368549823</v>
      </c>
      <c r="F24" s="6">
        <f t="shared" si="2"/>
        <v>1.1388531726522877</v>
      </c>
      <c r="G24" s="6"/>
      <c r="H24" s="7"/>
      <c r="I24" s="7"/>
      <c r="J24" s="7"/>
      <c r="K24" s="7"/>
    </row>
    <row r="25" spans="1:11" ht="12">
      <c r="A25" s="5" t="s">
        <v>23</v>
      </c>
      <c r="B25" s="5"/>
      <c r="C25" s="5">
        <f>SUM(C28:C42)</f>
        <v>526710.63</v>
      </c>
      <c r="D25" s="5">
        <f>SUM(D28:D42)</f>
        <v>484269.26</v>
      </c>
      <c r="E25" s="5"/>
      <c r="F25" s="5"/>
      <c r="G25" s="10">
        <f>(D25-C25)</f>
        <v>-42441.369999999995</v>
      </c>
      <c r="H25" s="5"/>
      <c r="I25" s="5"/>
      <c r="J25" s="5"/>
      <c r="K25" s="5"/>
    </row>
    <row r="26" spans="1:11" ht="12">
      <c r="A26" s="9" t="s">
        <v>29</v>
      </c>
      <c r="B26" s="5">
        <v>3807.2</v>
      </c>
      <c r="C26" s="5"/>
      <c r="D26" s="5"/>
      <c r="E26" s="5">
        <f>SUM(E28:E42)</f>
        <v>11.528827616095821</v>
      </c>
      <c r="F26" s="5">
        <f>SUM(F28:F42)</f>
        <v>11.207658376528867</v>
      </c>
      <c r="G26" s="5"/>
      <c r="H26" s="5">
        <v>8.4700000000000006</v>
      </c>
      <c r="I26" s="5">
        <v>0</v>
      </c>
      <c r="J26" s="5">
        <v>37.76</v>
      </c>
      <c r="K26" s="5">
        <f>H26+0.12+I26</f>
        <v>8.59</v>
      </c>
    </row>
    <row r="27" spans="1:11" ht="12">
      <c r="A27" s="9" t="s">
        <v>30</v>
      </c>
      <c r="B27" s="5">
        <v>109.1</v>
      </c>
      <c r="C27" s="5"/>
      <c r="D27" s="5"/>
      <c r="E27" s="5"/>
      <c r="F27" s="5"/>
      <c r="G27" s="5"/>
      <c r="H27" s="5"/>
      <c r="I27" s="5"/>
      <c r="J27" s="5"/>
      <c r="K27" s="5"/>
    </row>
    <row r="28" spans="1:11" ht="12">
      <c r="A28" s="14" t="s">
        <v>7</v>
      </c>
      <c r="B28" s="14"/>
      <c r="C28" s="7"/>
      <c r="D28" s="7">
        <v>392446.18</v>
      </c>
      <c r="E28" s="6"/>
      <c r="F28" s="6"/>
      <c r="G28" s="6"/>
      <c r="H28" s="7"/>
      <c r="I28" s="7"/>
      <c r="J28" s="7"/>
      <c r="K28" s="7"/>
    </row>
    <row r="29" spans="1:11" ht="12">
      <c r="A29" s="14" t="s">
        <v>9</v>
      </c>
      <c r="B29" s="14"/>
      <c r="C29" s="7"/>
      <c r="D29" s="7">
        <v>2500</v>
      </c>
      <c r="E29" s="6"/>
      <c r="F29" s="6"/>
      <c r="G29" s="7"/>
      <c r="H29" s="7"/>
      <c r="I29" s="7"/>
      <c r="J29" s="7"/>
      <c r="K29" s="7"/>
    </row>
    <row r="30" spans="1:11" ht="12">
      <c r="A30" s="14" t="s">
        <v>10</v>
      </c>
      <c r="B30" s="14"/>
      <c r="C30" s="7"/>
      <c r="D30" s="7">
        <v>74764.800000000003</v>
      </c>
      <c r="E30" s="6"/>
      <c r="F30" s="6"/>
      <c r="G30" s="7"/>
      <c r="H30" s="7"/>
      <c r="I30" s="7"/>
      <c r="J30" s="7"/>
      <c r="K30" s="7"/>
    </row>
    <row r="31" spans="1:11" ht="12">
      <c r="A31" s="14" t="s">
        <v>11</v>
      </c>
      <c r="B31" s="14"/>
      <c r="C31" s="7"/>
      <c r="D31" s="7">
        <v>14558.28</v>
      </c>
      <c r="E31" s="6"/>
      <c r="F31" s="6"/>
      <c r="G31" s="7"/>
      <c r="H31" s="7"/>
      <c r="I31" s="7"/>
      <c r="J31" s="7"/>
      <c r="K31" s="7"/>
    </row>
    <row r="32" spans="1:11" ht="12">
      <c r="A32" s="14" t="s">
        <v>12</v>
      </c>
      <c r="B32" s="14"/>
      <c r="C32" s="7">
        <v>5939.23</v>
      </c>
      <c r="D32" s="7" t="s">
        <v>8</v>
      </c>
      <c r="E32" s="6">
        <f t="shared" ref="E32:E42" si="3">C32/12/$B$26</f>
        <v>0.12999995622329621</v>
      </c>
      <c r="F32" s="6">
        <f t="shared" ref="F32:F42" si="4">C32/12/($B$26+$B$27)</f>
        <v>0.1263784269165624</v>
      </c>
      <c r="G32" s="7"/>
      <c r="H32" s="7"/>
      <c r="I32" s="7"/>
      <c r="J32" s="7"/>
      <c r="K32" s="7"/>
    </row>
    <row r="33" spans="1:11" ht="12">
      <c r="A33" s="14" t="s">
        <v>13</v>
      </c>
      <c r="B33" s="14"/>
      <c r="C33" s="7">
        <v>66166.850000000006</v>
      </c>
      <c r="D33" s="7" t="s">
        <v>8</v>
      </c>
      <c r="E33" s="6">
        <f t="shared" si="3"/>
        <v>1.4482832965609023</v>
      </c>
      <c r="F33" s="6">
        <f t="shared" si="4"/>
        <v>1.40793712602882</v>
      </c>
      <c r="G33" s="7"/>
      <c r="H33" s="7"/>
      <c r="I33" s="7"/>
      <c r="J33" s="7"/>
      <c r="K33" s="7"/>
    </row>
    <row r="34" spans="1:11" ht="12">
      <c r="A34" s="14" t="s">
        <v>14</v>
      </c>
      <c r="B34" s="14"/>
      <c r="C34" s="7">
        <v>2417.6999999999998</v>
      </c>
      <c r="D34" s="7" t="s">
        <v>8</v>
      </c>
      <c r="E34" s="6">
        <f t="shared" si="3"/>
        <v>5.2919468375709183E-2</v>
      </c>
      <c r="F34" s="6">
        <f t="shared" si="4"/>
        <v>5.1445241682200035E-2</v>
      </c>
      <c r="G34" s="7"/>
      <c r="H34" s="7"/>
      <c r="I34" s="7"/>
      <c r="J34" s="7"/>
      <c r="K34" s="7"/>
    </row>
    <row r="35" spans="1:11" ht="12">
      <c r="A35" s="14" t="s">
        <v>15</v>
      </c>
      <c r="B35" s="14"/>
      <c r="C35" s="7">
        <v>20350.22</v>
      </c>
      <c r="D35" s="7" t="s">
        <v>8</v>
      </c>
      <c r="E35" s="6">
        <f t="shared" si="3"/>
        <v>0.44543277649366114</v>
      </c>
      <c r="F35" s="6">
        <f t="shared" si="4"/>
        <v>0.43302394266697314</v>
      </c>
      <c r="G35" s="7"/>
      <c r="H35" s="7"/>
      <c r="I35" s="7"/>
      <c r="J35" s="7"/>
      <c r="K35" s="7"/>
    </row>
    <row r="36" spans="1:11" ht="12">
      <c r="A36" s="14" t="s">
        <v>16</v>
      </c>
      <c r="B36" s="14"/>
      <c r="C36" s="7">
        <v>13916.2</v>
      </c>
      <c r="D36" s="7" t="s">
        <v>8</v>
      </c>
      <c r="E36" s="6">
        <f t="shared" si="3"/>
        <v>0.30460268263640822</v>
      </c>
      <c r="F36" s="6">
        <f t="shared" si="4"/>
        <v>0.29611708330141551</v>
      </c>
      <c r="G36" s="7"/>
      <c r="H36" s="7"/>
      <c r="I36" s="7"/>
      <c r="J36" s="7"/>
      <c r="K36" s="7"/>
    </row>
    <row r="37" spans="1:11" ht="12">
      <c r="A37" s="14" t="s">
        <v>17</v>
      </c>
      <c r="B37" s="14"/>
      <c r="C37" s="7">
        <v>71946.259999999995</v>
      </c>
      <c r="D37" s="7" t="s">
        <v>8</v>
      </c>
      <c r="E37" s="6">
        <f t="shared" si="3"/>
        <v>1.5747850563843946</v>
      </c>
      <c r="F37" s="6">
        <f t="shared" si="4"/>
        <v>1.5309148090459532</v>
      </c>
      <c r="G37" s="7"/>
      <c r="H37" s="7"/>
      <c r="I37" s="7"/>
      <c r="J37" s="7"/>
      <c r="K37" s="7"/>
    </row>
    <row r="38" spans="1:11" ht="12">
      <c r="A38" s="14" t="s">
        <v>18</v>
      </c>
      <c r="B38" s="14"/>
      <c r="C38" s="7">
        <v>17616.349999999999</v>
      </c>
      <c r="D38" s="7" t="s">
        <v>8</v>
      </c>
      <c r="E38" s="6">
        <f t="shared" si="3"/>
        <v>0.3855928678994186</v>
      </c>
      <c r="F38" s="6">
        <f t="shared" si="4"/>
        <v>0.37485104988552115</v>
      </c>
      <c r="G38" s="7"/>
      <c r="H38" s="7"/>
      <c r="I38" s="7"/>
      <c r="J38" s="7"/>
      <c r="K38" s="7"/>
    </row>
    <row r="39" spans="1:11" ht="12">
      <c r="A39" s="14" t="s">
        <v>19</v>
      </c>
      <c r="B39" s="14"/>
      <c r="C39" s="7">
        <v>7200</v>
      </c>
      <c r="D39" s="7" t="s">
        <v>8</v>
      </c>
      <c r="E39" s="6">
        <f t="shared" si="3"/>
        <v>0.15759613364152134</v>
      </c>
      <c r="F39" s="6">
        <f t="shared" si="4"/>
        <v>0.1532058320353395</v>
      </c>
      <c r="G39" s="7"/>
      <c r="H39" s="7"/>
      <c r="I39" s="7"/>
      <c r="J39" s="7"/>
      <c r="K39" s="7"/>
    </row>
    <row r="40" spans="1:11" ht="12">
      <c r="A40" s="14" t="s">
        <v>20</v>
      </c>
      <c r="B40" s="14"/>
      <c r="C40" s="7">
        <v>54435.11</v>
      </c>
      <c r="D40" s="7" t="s">
        <v>8</v>
      </c>
      <c r="E40" s="6">
        <f t="shared" si="3"/>
        <v>1.1914948431042938</v>
      </c>
      <c r="F40" s="6">
        <f t="shared" si="4"/>
        <v>1.1583022665951708</v>
      </c>
      <c r="G40" s="7"/>
      <c r="H40" s="7"/>
      <c r="I40" s="7"/>
      <c r="J40" s="7"/>
      <c r="K40" s="7"/>
    </row>
    <row r="41" spans="1:11" ht="12">
      <c r="A41" s="14" t="s">
        <v>21</v>
      </c>
      <c r="B41" s="14"/>
      <c r="C41" s="7">
        <v>218045.78</v>
      </c>
      <c r="D41" s="7" t="s">
        <v>8</v>
      </c>
      <c r="E41" s="6">
        <f t="shared" si="3"/>
        <v>4.7726627617846891</v>
      </c>
      <c r="F41" s="6">
        <f t="shared" si="4"/>
        <v>4.6397062703742478</v>
      </c>
      <c r="G41" s="7"/>
      <c r="H41" s="7"/>
      <c r="I41" s="7"/>
      <c r="J41" s="7"/>
      <c r="K41" s="7"/>
    </row>
    <row r="42" spans="1:11" ht="12">
      <c r="A42" s="14" t="s">
        <v>22</v>
      </c>
      <c r="B42" s="14"/>
      <c r="C42" s="7">
        <v>48676.93</v>
      </c>
      <c r="D42" s="7" t="s">
        <v>8</v>
      </c>
      <c r="E42" s="6">
        <f t="shared" si="3"/>
        <v>1.0654577729915249</v>
      </c>
      <c r="F42" s="6">
        <f t="shared" si="4"/>
        <v>1.0357763279966636</v>
      </c>
      <c r="G42" s="7"/>
      <c r="H42" s="7"/>
      <c r="I42" s="7"/>
      <c r="J42" s="7"/>
      <c r="K42" s="7"/>
    </row>
    <row r="43" spans="1:11" ht="12">
      <c r="A43" s="5" t="s">
        <v>24</v>
      </c>
      <c r="B43" s="5"/>
      <c r="C43" s="5">
        <f>SUM(C46:C60)</f>
        <v>706177.79</v>
      </c>
      <c r="D43" s="5">
        <f>SUM(D46:D60)</f>
        <v>779307.6399999999</v>
      </c>
      <c r="E43" s="5"/>
      <c r="F43" s="5"/>
      <c r="G43" s="5">
        <f>(D43-C43)</f>
        <v>73129.84999999986</v>
      </c>
      <c r="H43" s="5"/>
      <c r="I43" s="5"/>
      <c r="J43" s="5"/>
      <c r="K43" s="5"/>
    </row>
    <row r="44" spans="1:11" ht="12">
      <c r="A44" s="9" t="s">
        <v>29</v>
      </c>
      <c r="B44" s="5">
        <v>5713.5</v>
      </c>
      <c r="C44" s="5"/>
      <c r="D44" s="5"/>
      <c r="E44" s="5">
        <f>SUM(E46:E60)</f>
        <v>10.299842332487383</v>
      </c>
      <c r="F44" s="5">
        <f>SUM(F46:F60)</f>
        <v>10.108934133828058</v>
      </c>
      <c r="G44" s="5"/>
      <c r="H44" s="5">
        <v>9.1199999999999992</v>
      </c>
      <c r="I44" s="5">
        <v>1.88</v>
      </c>
      <c r="J44" s="5">
        <v>0</v>
      </c>
      <c r="K44" s="5">
        <f>H44+0.12+I44</f>
        <v>11.119999999999997</v>
      </c>
    </row>
    <row r="45" spans="1:11" ht="12">
      <c r="A45" s="9" t="s">
        <v>30</v>
      </c>
      <c r="B45" s="5">
        <v>107.9</v>
      </c>
      <c r="C45" s="5"/>
      <c r="D45" s="5"/>
      <c r="E45" s="5"/>
      <c r="F45" s="5"/>
      <c r="G45" s="5"/>
      <c r="H45" s="5"/>
      <c r="I45" s="5"/>
      <c r="J45" s="5"/>
      <c r="K45" s="5"/>
    </row>
    <row r="46" spans="1:11" ht="12">
      <c r="A46" s="14" t="s">
        <v>7</v>
      </c>
      <c r="B46" s="14"/>
      <c r="C46" s="6"/>
      <c r="D46" s="7">
        <v>633512.88</v>
      </c>
      <c r="E46" s="6"/>
      <c r="F46" s="6"/>
      <c r="G46" s="6"/>
      <c r="H46" s="7"/>
      <c r="I46" s="7"/>
      <c r="J46" s="7"/>
      <c r="K46" s="7"/>
    </row>
    <row r="47" spans="1:11" ht="12">
      <c r="A47" s="14" t="s">
        <v>9</v>
      </c>
      <c r="B47" s="14"/>
      <c r="C47" s="6"/>
      <c r="D47" s="7">
        <v>2500</v>
      </c>
      <c r="E47" s="6"/>
      <c r="F47" s="6"/>
      <c r="G47" s="8"/>
      <c r="H47" s="7"/>
      <c r="I47" s="7"/>
      <c r="J47" s="7"/>
      <c r="K47" s="7"/>
    </row>
    <row r="48" spans="1:11" ht="12">
      <c r="A48" s="14" t="s">
        <v>10</v>
      </c>
      <c r="B48" s="14"/>
      <c r="C48" s="6"/>
      <c r="D48" s="7">
        <v>128896.56</v>
      </c>
      <c r="E48" s="6"/>
      <c r="F48" s="6"/>
      <c r="G48" s="8"/>
      <c r="H48" s="7"/>
      <c r="I48" s="7"/>
      <c r="J48" s="7"/>
      <c r="K48" s="7"/>
    </row>
    <row r="49" spans="1:11" ht="12">
      <c r="A49" s="14" t="s">
        <v>11</v>
      </c>
      <c r="B49" s="14"/>
      <c r="C49" s="6"/>
      <c r="D49" s="7">
        <v>14398.2</v>
      </c>
      <c r="E49" s="6"/>
      <c r="F49" s="6"/>
      <c r="G49" s="8"/>
      <c r="H49" s="7"/>
      <c r="I49" s="7"/>
      <c r="J49" s="7"/>
      <c r="K49" s="7"/>
    </row>
    <row r="50" spans="1:11" ht="12">
      <c r="A50" s="14" t="s">
        <v>12</v>
      </c>
      <c r="B50" s="14"/>
      <c r="C50" s="6">
        <v>8913.06</v>
      </c>
      <c r="D50" s="7" t="s">
        <v>8</v>
      </c>
      <c r="E50" s="6">
        <f t="shared" ref="E50:E60" si="5">C50/12/$B$44</f>
        <v>0.13</v>
      </c>
      <c r="F50" s="6">
        <f t="shared" ref="F50:F60" si="6">C50/12/($B$44+$B$45)</f>
        <v>0.12759044216167933</v>
      </c>
      <c r="G50" s="8"/>
      <c r="H50" s="7"/>
      <c r="I50" s="7"/>
      <c r="J50" s="7"/>
      <c r="K50" s="7"/>
    </row>
    <row r="51" spans="1:11" ht="12">
      <c r="A51" s="14" t="s">
        <v>13</v>
      </c>
      <c r="B51" s="14"/>
      <c r="C51" s="6">
        <v>114073.46</v>
      </c>
      <c r="D51" s="7" t="s">
        <v>8</v>
      </c>
      <c r="E51" s="6">
        <f t="shared" si="5"/>
        <v>1.6638000641754911</v>
      </c>
      <c r="F51" s="6">
        <f t="shared" si="6"/>
        <v>1.6329614296675488</v>
      </c>
      <c r="G51" s="8"/>
      <c r="H51" s="7"/>
      <c r="I51" s="7"/>
      <c r="J51" s="7"/>
      <c r="K51" s="7"/>
    </row>
    <row r="52" spans="1:11" ht="12">
      <c r="A52" s="14" t="s">
        <v>14</v>
      </c>
      <c r="B52" s="14"/>
      <c r="C52" s="6">
        <v>4005.3</v>
      </c>
      <c r="D52" s="7" t="s">
        <v>8</v>
      </c>
      <c r="E52" s="6">
        <f t="shared" si="5"/>
        <v>5.8418657565415248E-2</v>
      </c>
      <c r="F52" s="6">
        <f t="shared" si="6"/>
        <v>5.7335864225100501E-2</v>
      </c>
      <c r="G52" s="8"/>
      <c r="H52" s="7"/>
      <c r="I52" s="7"/>
      <c r="J52" s="7"/>
      <c r="K52" s="7"/>
    </row>
    <row r="53" spans="1:11" ht="12">
      <c r="A53" s="14" t="s">
        <v>15</v>
      </c>
      <c r="B53" s="14"/>
      <c r="C53" s="6">
        <v>32395.55</v>
      </c>
      <c r="D53" s="7" t="s">
        <v>8</v>
      </c>
      <c r="E53" s="6">
        <f t="shared" si="5"/>
        <v>0.4725000729266941</v>
      </c>
      <c r="F53" s="6">
        <f t="shared" si="6"/>
        <v>0.46374225558571253</v>
      </c>
      <c r="G53" s="8"/>
      <c r="H53" s="7"/>
      <c r="I53" s="7"/>
      <c r="J53" s="7"/>
      <c r="K53" s="7"/>
    </row>
    <row r="54" spans="1:11" ht="12">
      <c r="A54" s="14" t="s">
        <v>16</v>
      </c>
      <c r="B54" s="14"/>
      <c r="C54" s="6">
        <v>21025.13</v>
      </c>
      <c r="D54" s="7" t="s">
        <v>8</v>
      </c>
      <c r="E54" s="6">
        <f t="shared" si="5"/>
        <v>0.30665864473031712</v>
      </c>
      <c r="F54" s="6">
        <f t="shared" si="6"/>
        <v>0.30097470826032685</v>
      </c>
      <c r="G54" s="8"/>
      <c r="H54" s="7"/>
      <c r="I54" s="7"/>
      <c r="J54" s="7"/>
      <c r="K54" s="7"/>
    </row>
    <row r="55" spans="1:11" ht="12">
      <c r="A55" s="14" t="s">
        <v>17</v>
      </c>
      <c r="B55" s="14"/>
      <c r="C55" s="6">
        <v>106490.2</v>
      </c>
      <c r="D55" s="7" t="s">
        <v>8</v>
      </c>
      <c r="E55" s="6">
        <f t="shared" si="5"/>
        <v>1.5531956477348967</v>
      </c>
      <c r="F55" s="6">
        <f t="shared" si="6"/>
        <v>1.5244070727545493</v>
      </c>
      <c r="G55" s="8"/>
      <c r="H55" s="7"/>
      <c r="I55" s="7"/>
      <c r="J55" s="7"/>
      <c r="K55" s="7"/>
    </row>
    <row r="56" spans="1:11" ht="12">
      <c r="A56" s="14" t="s">
        <v>18</v>
      </c>
      <c r="B56" s="14"/>
      <c r="C56" s="6">
        <v>27396.32</v>
      </c>
      <c r="D56" s="7" t="s">
        <v>8</v>
      </c>
      <c r="E56" s="6">
        <f t="shared" si="5"/>
        <v>0.39958460955047986</v>
      </c>
      <c r="F56" s="6">
        <f t="shared" si="6"/>
        <v>0.39217828471959781</v>
      </c>
      <c r="G56" s="8"/>
      <c r="H56" s="7"/>
      <c r="I56" s="7"/>
      <c r="J56" s="7"/>
      <c r="K56" s="7"/>
    </row>
    <row r="57" spans="1:11" ht="12">
      <c r="A57" s="14" t="s">
        <v>19</v>
      </c>
      <c r="B57" s="14"/>
      <c r="C57" s="6">
        <v>7200</v>
      </c>
      <c r="D57" s="7" t="s">
        <v>8</v>
      </c>
      <c r="E57" s="6">
        <f t="shared" si="5"/>
        <v>0.10501443948542925</v>
      </c>
      <c r="F57" s="6">
        <f t="shared" si="6"/>
        <v>0.10306799051774487</v>
      </c>
      <c r="G57" s="8"/>
      <c r="H57" s="7"/>
      <c r="I57" s="7"/>
      <c r="J57" s="7"/>
      <c r="K57" s="7"/>
    </row>
    <row r="58" spans="1:11" ht="12">
      <c r="A58" s="14" t="s">
        <v>20</v>
      </c>
      <c r="B58" s="14"/>
      <c r="C58" s="6">
        <v>82948.740000000005</v>
      </c>
      <c r="D58" s="7" t="s">
        <v>8</v>
      </c>
      <c r="E58" s="6">
        <f t="shared" si="5"/>
        <v>1.2098354773781397</v>
      </c>
      <c r="F58" s="6">
        <f t="shared" si="6"/>
        <v>1.1874111038581785</v>
      </c>
      <c r="G58" s="8"/>
      <c r="H58" s="7"/>
      <c r="I58" s="7"/>
      <c r="J58" s="7"/>
      <c r="K58" s="7"/>
    </row>
    <row r="59" spans="1:11" ht="12">
      <c r="A59" s="14" t="s">
        <v>21</v>
      </c>
      <c r="B59" s="14"/>
      <c r="C59" s="6">
        <v>223549.27</v>
      </c>
      <c r="D59" s="7" t="s">
        <v>8</v>
      </c>
      <c r="E59" s="6">
        <f t="shared" si="5"/>
        <v>3.2605418453370669</v>
      </c>
      <c r="F59" s="6">
        <f t="shared" si="6"/>
        <v>3.2001075056401094</v>
      </c>
      <c r="G59" s="8"/>
      <c r="H59" s="7"/>
      <c r="I59" s="7"/>
      <c r="J59" s="7"/>
      <c r="K59" s="7"/>
    </row>
    <row r="60" spans="1:11" ht="12">
      <c r="A60" s="14" t="s">
        <v>22</v>
      </c>
      <c r="B60" s="14"/>
      <c r="C60" s="6">
        <v>78180.759999999995</v>
      </c>
      <c r="D60" s="7" t="s">
        <v>8</v>
      </c>
      <c r="E60" s="6">
        <f t="shared" si="5"/>
        <v>1.1402928736034537</v>
      </c>
      <c r="F60" s="6">
        <f t="shared" si="6"/>
        <v>1.1191574764375121</v>
      </c>
      <c r="G60" s="8"/>
      <c r="H60" s="7"/>
      <c r="I60" s="7"/>
      <c r="J60" s="7"/>
      <c r="K60" s="7"/>
    </row>
    <row r="61" spans="1:11" ht="12">
      <c r="A61" s="5" t="s">
        <v>25</v>
      </c>
      <c r="B61" s="5"/>
      <c r="C61" s="5">
        <f>SUM(C64:C78)</f>
        <v>710543.0199999999</v>
      </c>
      <c r="D61" s="5">
        <f>SUM(D64:D78)</f>
        <v>639616</v>
      </c>
      <c r="E61" s="5"/>
      <c r="F61" s="5"/>
      <c r="G61" s="10">
        <f>(D61-C61)</f>
        <v>-70927.019999999902</v>
      </c>
      <c r="H61" s="5"/>
      <c r="I61" s="5"/>
      <c r="J61" s="5"/>
      <c r="K61" s="5"/>
    </row>
    <row r="62" spans="1:11" ht="12">
      <c r="A62" s="9" t="s">
        <v>29</v>
      </c>
      <c r="B62" s="5">
        <v>4509.3</v>
      </c>
      <c r="C62" s="5"/>
      <c r="D62" s="5"/>
      <c r="E62" s="5">
        <f>SUM(E64:E78)</f>
        <v>13.131066536565172</v>
      </c>
      <c r="F62" s="5">
        <f>SUM(F64:F78)</f>
        <v>13.131066536565172</v>
      </c>
      <c r="G62" s="5"/>
      <c r="H62" s="5">
        <v>8</v>
      </c>
      <c r="I62" s="5">
        <v>1.88</v>
      </c>
      <c r="J62" s="5">
        <v>0</v>
      </c>
      <c r="K62" s="5">
        <f>H62+0.12+I62</f>
        <v>10</v>
      </c>
    </row>
    <row r="63" spans="1:11" ht="12">
      <c r="A63" s="9" t="s">
        <v>30</v>
      </c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2">
      <c r="A64" s="14" t="s">
        <v>7</v>
      </c>
      <c r="B64" s="14"/>
      <c r="C64" s="6"/>
      <c r="D64" s="7">
        <v>439386.19</v>
      </c>
      <c r="E64" s="6"/>
      <c r="F64" s="6"/>
      <c r="G64" s="6"/>
      <c r="H64" s="7"/>
      <c r="I64" s="7"/>
      <c r="J64" s="7"/>
      <c r="K64" s="7"/>
    </row>
    <row r="65" spans="1:11" ht="12">
      <c r="A65" s="14" t="s">
        <v>9</v>
      </c>
      <c r="B65" s="14"/>
      <c r="C65" s="6"/>
      <c r="D65" s="7">
        <v>98500</v>
      </c>
      <c r="E65" s="6"/>
      <c r="F65" s="6"/>
      <c r="G65" s="8"/>
      <c r="H65" s="7"/>
      <c r="I65" s="7"/>
      <c r="J65" s="7"/>
      <c r="K65" s="7"/>
    </row>
    <row r="66" spans="1:11" ht="12">
      <c r="A66" s="14" t="s">
        <v>10</v>
      </c>
      <c r="B66" s="14"/>
      <c r="C66" s="6"/>
      <c r="D66" s="7">
        <v>101729.81</v>
      </c>
      <c r="E66" s="6"/>
      <c r="F66" s="6"/>
      <c r="G66" s="8"/>
      <c r="H66" s="7"/>
      <c r="I66" s="7"/>
      <c r="J66" s="7"/>
      <c r="K66" s="7"/>
    </row>
    <row r="67" spans="1:11" ht="12">
      <c r="A67" s="14" t="s">
        <v>12</v>
      </c>
      <c r="B67" s="14"/>
      <c r="C67" s="6">
        <v>7034.51</v>
      </c>
      <c r="D67" s="7" t="s">
        <v>8</v>
      </c>
      <c r="E67" s="6">
        <f t="shared" ref="E67:E78" si="7">C67/12/$B$62</f>
        <v>0.13000003696065168</v>
      </c>
      <c r="F67" s="6">
        <f t="shared" ref="F67:F78" si="8">C67/12/($B$62+$B$63)</f>
        <v>0.13000003696065168</v>
      </c>
      <c r="G67" s="8"/>
      <c r="H67" s="7"/>
      <c r="I67" s="7"/>
      <c r="J67" s="7"/>
      <c r="K67" s="7"/>
    </row>
    <row r="68" spans="1:11" ht="12">
      <c r="A68" s="14" t="s">
        <v>13</v>
      </c>
      <c r="B68" s="14"/>
      <c r="C68" s="6">
        <v>90030.88</v>
      </c>
      <c r="D68" s="7" t="s">
        <v>8</v>
      </c>
      <c r="E68" s="6">
        <f t="shared" si="7"/>
        <v>1.6637999985215739</v>
      </c>
      <c r="F68" s="6">
        <f t="shared" si="8"/>
        <v>1.6637999985215739</v>
      </c>
      <c r="G68" s="8"/>
      <c r="H68" s="7"/>
      <c r="I68" s="7"/>
      <c r="J68" s="7"/>
      <c r="K68" s="7"/>
    </row>
    <row r="69" spans="1:11" ht="12">
      <c r="A69" s="14" t="s">
        <v>14</v>
      </c>
      <c r="B69" s="14"/>
      <c r="C69" s="6">
        <v>2881.2</v>
      </c>
      <c r="D69" s="7" t="s">
        <v>8</v>
      </c>
      <c r="E69" s="6">
        <f t="shared" si="7"/>
        <v>5.3245514824917392E-2</v>
      </c>
      <c r="F69" s="6">
        <f t="shared" si="8"/>
        <v>5.3245514824917392E-2</v>
      </c>
      <c r="G69" s="8"/>
      <c r="H69" s="7"/>
      <c r="I69" s="7"/>
      <c r="J69" s="7"/>
      <c r="K69" s="7"/>
    </row>
    <row r="70" spans="1:11" ht="12">
      <c r="A70" s="14" t="s">
        <v>15</v>
      </c>
      <c r="B70" s="14"/>
      <c r="C70" s="6">
        <v>21969.31</v>
      </c>
      <c r="D70" s="7" t="s">
        <v>8</v>
      </c>
      <c r="E70" s="6">
        <f t="shared" si="7"/>
        <v>0.40600000739213032</v>
      </c>
      <c r="F70" s="6">
        <f t="shared" si="8"/>
        <v>0.40600000739213032</v>
      </c>
      <c r="G70" s="8"/>
      <c r="H70" s="7"/>
      <c r="I70" s="7"/>
      <c r="J70" s="7"/>
      <c r="K70" s="7"/>
    </row>
    <row r="71" spans="1:11" ht="12">
      <c r="A71" s="14" t="s">
        <v>16</v>
      </c>
      <c r="B71" s="14"/>
      <c r="C71" s="6">
        <v>17618.89</v>
      </c>
      <c r="D71" s="7" t="s">
        <v>8</v>
      </c>
      <c r="E71" s="6">
        <f t="shared" si="7"/>
        <v>0.32560282822906733</v>
      </c>
      <c r="F71" s="6">
        <f t="shared" si="8"/>
        <v>0.32560282822906733</v>
      </c>
      <c r="G71" s="8"/>
      <c r="H71" s="7"/>
      <c r="I71" s="7"/>
      <c r="J71" s="7"/>
      <c r="K71" s="7"/>
    </row>
    <row r="72" spans="1:11" ht="12">
      <c r="A72" s="14" t="s">
        <v>17</v>
      </c>
      <c r="B72" s="14"/>
      <c r="C72" s="6">
        <v>86329.43</v>
      </c>
      <c r="D72" s="7" t="s">
        <v>8</v>
      </c>
      <c r="E72" s="6">
        <f t="shared" si="7"/>
        <v>1.5953959964222089</v>
      </c>
      <c r="F72" s="6">
        <f t="shared" si="8"/>
        <v>1.5953959964222089</v>
      </c>
      <c r="G72" s="8"/>
      <c r="H72" s="7"/>
      <c r="I72" s="7"/>
      <c r="J72" s="7"/>
      <c r="K72" s="7"/>
    </row>
    <row r="73" spans="1:11" ht="12">
      <c r="A73" s="14" t="s">
        <v>18</v>
      </c>
      <c r="B73" s="14"/>
      <c r="C73" s="6">
        <v>19559.939999999999</v>
      </c>
      <c r="D73" s="7" t="s">
        <v>8</v>
      </c>
      <c r="E73" s="6">
        <f t="shared" si="7"/>
        <v>0.36147406471070892</v>
      </c>
      <c r="F73" s="6">
        <f t="shared" si="8"/>
        <v>0.36147406471070892</v>
      </c>
      <c r="G73" s="8"/>
      <c r="H73" s="7"/>
      <c r="I73" s="7"/>
      <c r="J73" s="7"/>
      <c r="K73" s="7"/>
    </row>
    <row r="74" spans="1:11" ht="12">
      <c r="A74" s="14" t="s">
        <v>19</v>
      </c>
      <c r="B74" s="14"/>
      <c r="C74" s="6">
        <v>36439.769999999997</v>
      </c>
      <c r="D74" s="7" t="s">
        <v>8</v>
      </c>
      <c r="E74" s="6">
        <f t="shared" si="7"/>
        <v>0.67341882332069269</v>
      </c>
      <c r="F74" s="6">
        <f t="shared" si="8"/>
        <v>0.67341882332069269</v>
      </c>
      <c r="G74" s="8"/>
      <c r="H74" s="7"/>
      <c r="I74" s="7"/>
      <c r="J74" s="7"/>
      <c r="K74" s="7"/>
    </row>
    <row r="75" spans="1:11" ht="12">
      <c r="A75" s="14" t="s">
        <v>26</v>
      </c>
      <c r="B75" s="14"/>
      <c r="C75" s="6">
        <v>123245.4</v>
      </c>
      <c r="D75" s="7" t="s">
        <v>8</v>
      </c>
      <c r="E75" s="6">
        <f t="shared" si="7"/>
        <v>2.2776151509103406</v>
      </c>
      <c r="F75" s="6">
        <f t="shared" si="8"/>
        <v>2.2776151509103406</v>
      </c>
      <c r="G75" s="8"/>
      <c r="H75" s="7"/>
      <c r="I75" s="7"/>
      <c r="J75" s="7"/>
      <c r="K75" s="7"/>
    </row>
    <row r="76" spans="1:11" ht="12">
      <c r="A76" s="14" t="s">
        <v>20</v>
      </c>
      <c r="B76" s="14"/>
      <c r="C76" s="6">
        <v>68442.67</v>
      </c>
      <c r="D76" s="7" t="s">
        <v>8</v>
      </c>
      <c r="E76" s="6">
        <f t="shared" si="7"/>
        <v>1.2648428433090131</v>
      </c>
      <c r="F76" s="6">
        <f t="shared" si="8"/>
        <v>1.2648428433090131</v>
      </c>
      <c r="G76" s="8"/>
      <c r="H76" s="7"/>
      <c r="I76" s="7"/>
      <c r="J76" s="7"/>
      <c r="K76" s="7"/>
    </row>
    <row r="77" spans="1:11" ht="12">
      <c r="A77" s="14" t="s">
        <v>21</v>
      </c>
      <c r="B77" s="14"/>
      <c r="C77" s="6">
        <v>163179.42000000001</v>
      </c>
      <c r="D77" s="7" t="s">
        <v>8</v>
      </c>
      <c r="E77" s="6">
        <f t="shared" si="7"/>
        <v>3.0156088528152929</v>
      </c>
      <c r="F77" s="6">
        <f t="shared" si="8"/>
        <v>3.0156088528152929</v>
      </c>
      <c r="G77" s="8"/>
      <c r="H77" s="7"/>
      <c r="I77" s="7"/>
      <c r="J77" s="7"/>
      <c r="K77" s="7"/>
    </row>
    <row r="78" spans="1:11" ht="12">
      <c r="A78" s="14" t="s">
        <v>22</v>
      </c>
      <c r="B78" s="14"/>
      <c r="C78" s="6">
        <v>73811.600000000006</v>
      </c>
      <c r="D78" s="7" t="s">
        <v>8</v>
      </c>
      <c r="E78" s="6">
        <f t="shared" si="7"/>
        <v>1.3640624191485744</v>
      </c>
      <c r="F78" s="6">
        <f t="shared" si="8"/>
        <v>1.3640624191485744</v>
      </c>
      <c r="G78" s="8"/>
      <c r="H78" s="7"/>
      <c r="I78" s="7"/>
      <c r="J78" s="7"/>
      <c r="K78" s="7"/>
    </row>
    <row r="79" spans="1:11" ht="12">
      <c r="A79" s="5" t="s">
        <v>27</v>
      </c>
      <c r="B79" s="5"/>
      <c r="C79" s="5">
        <f>SUM(C82:C95)</f>
        <v>544586.63</v>
      </c>
      <c r="D79" s="5">
        <f>SUM(D82:D95)</f>
        <v>561733.4</v>
      </c>
      <c r="E79" s="5"/>
      <c r="F79" s="5"/>
      <c r="G79" s="5">
        <f>(D79-C79)</f>
        <v>17146.770000000019</v>
      </c>
      <c r="H79" s="5"/>
      <c r="I79" s="5"/>
      <c r="J79" s="5"/>
      <c r="K79" s="5"/>
    </row>
    <row r="80" spans="1:11" ht="12">
      <c r="A80" s="9" t="s">
        <v>29</v>
      </c>
      <c r="B80" s="5">
        <v>4519.7</v>
      </c>
      <c r="C80" s="5"/>
      <c r="D80" s="5"/>
      <c r="E80" s="5">
        <f>SUM(E82:E95)</f>
        <v>10.040980411679243</v>
      </c>
      <c r="F80" s="5">
        <f>SUM(F82:F95)</f>
        <v>10.040980411679243</v>
      </c>
      <c r="G80" s="5"/>
      <c r="H80" s="5">
        <v>8.4700000000000006</v>
      </c>
      <c r="I80" s="5">
        <v>0</v>
      </c>
      <c r="J80" s="5">
        <v>37.76</v>
      </c>
      <c r="K80" s="5">
        <f>H80+0.12+I80</f>
        <v>8.59</v>
      </c>
    </row>
    <row r="81" spans="1:11" ht="12">
      <c r="A81" s="9" t="s">
        <v>30</v>
      </c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2">
      <c r="A82" s="14" t="s">
        <v>7</v>
      </c>
      <c r="B82" s="14"/>
      <c r="C82" s="6"/>
      <c r="D82" s="7">
        <v>465890.68</v>
      </c>
      <c r="E82" s="6"/>
      <c r="F82" s="6"/>
      <c r="G82" s="6"/>
      <c r="H82" s="7"/>
      <c r="I82" s="7"/>
      <c r="J82" s="7"/>
      <c r="K82" s="7"/>
    </row>
    <row r="83" spans="1:11" ht="12">
      <c r="A83" s="14" t="s">
        <v>9</v>
      </c>
      <c r="B83" s="14"/>
      <c r="C83" s="6"/>
      <c r="D83" s="7">
        <v>2500</v>
      </c>
      <c r="E83" s="6"/>
      <c r="F83" s="6"/>
      <c r="G83" s="8"/>
      <c r="H83" s="7"/>
      <c r="I83" s="7"/>
      <c r="J83" s="7"/>
      <c r="K83" s="7"/>
    </row>
    <row r="84" spans="1:11" ht="12">
      <c r="A84" s="14" t="s">
        <v>10</v>
      </c>
      <c r="B84" s="14"/>
      <c r="C84" s="6"/>
      <c r="D84" s="7">
        <v>93342.720000000001</v>
      </c>
      <c r="E84" s="6"/>
      <c r="F84" s="6"/>
      <c r="G84" s="8"/>
      <c r="H84" s="7"/>
      <c r="I84" s="7"/>
      <c r="J84" s="7"/>
      <c r="K84" s="7"/>
    </row>
    <row r="85" spans="1:11" ht="12">
      <c r="A85" s="14" t="s">
        <v>12</v>
      </c>
      <c r="B85" s="14"/>
      <c r="C85" s="6">
        <v>7050.73</v>
      </c>
      <c r="D85" s="7" t="s">
        <v>8</v>
      </c>
      <c r="E85" s="6">
        <f t="shared" ref="E85:E95" si="9">C85/12/$B$80</f>
        <v>0.12999996312439616</v>
      </c>
      <c r="F85" s="6">
        <f t="shared" ref="F85:F95" si="10">C85/12/($B$80+$B$81)</f>
        <v>0.12999996312439616</v>
      </c>
      <c r="G85" s="8"/>
      <c r="H85" s="7"/>
      <c r="I85" s="7"/>
      <c r="J85" s="7"/>
      <c r="K85" s="7"/>
    </row>
    <row r="86" spans="1:11" ht="12">
      <c r="A86" s="14" t="s">
        <v>13</v>
      </c>
      <c r="B86" s="14"/>
      <c r="C86" s="6">
        <v>82608.31</v>
      </c>
      <c r="D86" s="7" t="s">
        <v>8</v>
      </c>
      <c r="E86" s="6">
        <f t="shared" si="9"/>
        <v>1.5231156566438775</v>
      </c>
      <c r="F86" s="6">
        <f t="shared" si="10"/>
        <v>1.5231156566438775</v>
      </c>
      <c r="G86" s="8"/>
      <c r="H86" s="7"/>
      <c r="I86" s="7"/>
      <c r="J86" s="7"/>
      <c r="K86" s="7"/>
    </row>
    <row r="87" spans="1:11" ht="12">
      <c r="A87" s="14" t="s">
        <v>14</v>
      </c>
      <c r="B87" s="14"/>
      <c r="C87" s="6">
        <v>2937</v>
      </c>
      <c r="D87" s="7" t="s">
        <v>8</v>
      </c>
      <c r="E87" s="6">
        <f t="shared" si="9"/>
        <v>5.4151824236121866E-2</v>
      </c>
      <c r="F87" s="6">
        <f t="shared" si="10"/>
        <v>5.4151824236121866E-2</v>
      </c>
      <c r="G87" s="8"/>
      <c r="H87" s="7"/>
      <c r="I87" s="7"/>
      <c r="J87" s="7"/>
      <c r="K87" s="7"/>
    </row>
    <row r="88" spans="1:11" ht="12">
      <c r="A88" s="14" t="s">
        <v>15</v>
      </c>
      <c r="B88" s="14"/>
      <c r="C88" s="6">
        <v>23294.53</v>
      </c>
      <c r="D88" s="7" t="s">
        <v>8</v>
      </c>
      <c r="E88" s="6">
        <f t="shared" si="9"/>
        <v>0.42949992993635272</v>
      </c>
      <c r="F88" s="6">
        <f t="shared" si="10"/>
        <v>0.42949992993635272</v>
      </c>
      <c r="G88" s="8"/>
      <c r="H88" s="7"/>
      <c r="I88" s="7"/>
      <c r="J88" s="7"/>
      <c r="K88" s="7"/>
    </row>
    <row r="89" spans="1:11" ht="12">
      <c r="A89" s="14" t="s">
        <v>16</v>
      </c>
      <c r="B89" s="14"/>
      <c r="C89" s="6">
        <v>17625.12</v>
      </c>
      <c r="D89" s="7" t="s">
        <v>8</v>
      </c>
      <c r="E89" s="6">
        <f t="shared" si="9"/>
        <v>0.32496847135871854</v>
      </c>
      <c r="F89" s="6">
        <f t="shared" si="10"/>
        <v>0.32496847135871854</v>
      </c>
      <c r="G89" s="8"/>
      <c r="H89" s="7"/>
      <c r="I89" s="7"/>
      <c r="J89" s="7"/>
      <c r="K89" s="7"/>
    </row>
    <row r="90" spans="1:11" ht="12">
      <c r="A90" s="14" t="s">
        <v>17</v>
      </c>
      <c r="B90" s="14"/>
      <c r="C90" s="6">
        <v>86329.43</v>
      </c>
      <c r="D90" s="7" t="s">
        <v>8</v>
      </c>
      <c r="E90" s="6">
        <f t="shared" si="9"/>
        <v>1.5917249301207308</v>
      </c>
      <c r="F90" s="6">
        <f t="shared" si="10"/>
        <v>1.5917249301207308</v>
      </c>
      <c r="G90" s="8"/>
      <c r="H90" s="7"/>
      <c r="I90" s="7"/>
      <c r="J90" s="7"/>
      <c r="K90" s="7"/>
    </row>
    <row r="91" spans="1:11" ht="12">
      <c r="A91" s="14" t="s">
        <v>18</v>
      </c>
      <c r="B91" s="14"/>
      <c r="C91" s="6">
        <v>19559.939999999999</v>
      </c>
      <c r="D91" s="7" t="s">
        <v>8</v>
      </c>
      <c r="E91" s="6">
        <f t="shared" si="9"/>
        <v>0.36064229926765051</v>
      </c>
      <c r="F91" s="6">
        <f t="shared" si="10"/>
        <v>0.36064229926765051</v>
      </c>
      <c r="G91" s="8"/>
      <c r="H91" s="7"/>
      <c r="I91" s="7"/>
      <c r="J91" s="7"/>
      <c r="K91" s="7"/>
    </row>
    <row r="92" spans="1:11" ht="12">
      <c r="A92" s="14" t="s">
        <v>19</v>
      </c>
      <c r="B92" s="14"/>
      <c r="C92" s="6">
        <v>7200</v>
      </c>
      <c r="D92" s="7" t="s">
        <v>8</v>
      </c>
      <c r="E92" s="6">
        <f t="shared" si="9"/>
        <v>0.13275217381684626</v>
      </c>
      <c r="F92" s="6">
        <f t="shared" si="10"/>
        <v>0.13275217381684626</v>
      </c>
      <c r="G92" s="8"/>
      <c r="H92" s="7"/>
      <c r="I92" s="7"/>
      <c r="J92" s="7"/>
      <c r="K92" s="7"/>
    </row>
    <row r="93" spans="1:11" ht="12">
      <c r="A93" s="14" t="s">
        <v>20</v>
      </c>
      <c r="B93" s="14"/>
      <c r="C93" s="6">
        <v>67395.839999999997</v>
      </c>
      <c r="D93" s="7" t="s">
        <v>8</v>
      </c>
      <c r="E93" s="6">
        <f t="shared" si="9"/>
        <v>1.2426311480850498</v>
      </c>
      <c r="F93" s="6">
        <f t="shared" si="10"/>
        <v>1.2426311480850498</v>
      </c>
      <c r="G93" s="8"/>
      <c r="H93" s="7"/>
      <c r="I93" s="7"/>
      <c r="J93" s="7"/>
      <c r="K93" s="7"/>
    </row>
    <row r="94" spans="1:11" ht="12">
      <c r="A94" s="14" t="s">
        <v>21</v>
      </c>
      <c r="B94" s="14"/>
      <c r="C94" s="6">
        <v>174162.39</v>
      </c>
      <c r="D94" s="7" t="s">
        <v>8</v>
      </c>
      <c r="E94" s="6">
        <f t="shared" si="9"/>
        <v>3.2111716485607458</v>
      </c>
      <c r="F94" s="6">
        <f t="shared" si="10"/>
        <v>3.2111716485607458</v>
      </c>
      <c r="G94" s="8"/>
      <c r="H94" s="7"/>
      <c r="I94" s="7"/>
      <c r="J94" s="7"/>
      <c r="K94" s="7"/>
    </row>
    <row r="95" spans="1:11" ht="12">
      <c r="A95" s="14" t="s">
        <v>22</v>
      </c>
      <c r="B95" s="14"/>
      <c r="C95" s="6">
        <v>56423.34</v>
      </c>
      <c r="D95" s="7" t="s">
        <v>8</v>
      </c>
      <c r="E95" s="6">
        <f t="shared" si="9"/>
        <v>1.040322366528752</v>
      </c>
      <c r="F95" s="6">
        <f t="shared" si="10"/>
        <v>1.040322366528752</v>
      </c>
      <c r="G95" s="8"/>
      <c r="H95" s="7"/>
      <c r="I95" s="7"/>
      <c r="J95" s="7"/>
      <c r="K95" s="7"/>
    </row>
    <row r="96" spans="1:11">
      <c r="H96" s="2"/>
      <c r="I96" s="2"/>
      <c r="J96" s="2"/>
      <c r="K96" s="2"/>
    </row>
    <row r="97" spans="8:11">
      <c r="H97" s="2"/>
      <c r="I97" s="2"/>
      <c r="J97" s="2"/>
      <c r="K97" s="2"/>
    </row>
    <row r="98" spans="8:11">
      <c r="H98" s="2"/>
      <c r="I98" s="2"/>
      <c r="J98" s="2"/>
      <c r="K98" s="2"/>
    </row>
    <row r="99" spans="8:11">
      <c r="H99" s="2"/>
      <c r="I99" s="2"/>
      <c r="J99" s="2"/>
      <c r="K99" s="2"/>
    </row>
    <row r="100" spans="8:11">
      <c r="H100" s="2"/>
      <c r="I100" s="2"/>
      <c r="J100" s="2"/>
      <c r="K100" s="2"/>
    </row>
    <row r="101" spans="8:11">
      <c r="H101" s="2"/>
      <c r="I101" s="2"/>
      <c r="J101" s="2"/>
      <c r="K101" s="2"/>
    </row>
    <row r="102" spans="8:11">
      <c r="H102" s="2"/>
      <c r="I102" s="2"/>
      <c r="J102" s="2"/>
      <c r="K102" s="2"/>
    </row>
    <row r="103" spans="8:11">
      <c r="H103" s="2"/>
      <c r="I103" s="2"/>
      <c r="J103" s="2"/>
      <c r="K103" s="2"/>
    </row>
    <row r="104" spans="8:11">
      <c r="H104" s="2"/>
      <c r="I104" s="2"/>
      <c r="J104" s="2"/>
      <c r="K104" s="2"/>
    </row>
    <row r="105" spans="8:11">
      <c r="H105" s="2"/>
      <c r="I105" s="2"/>
      <c r="J105" s="2"/>
      <c r="K105" s="2"/>
    </row>
    <row r="106" spans="8:11">
      <c r="H106" s="2"/>
      <c r="I106" s="2"/>
      <c r="J106" s="2"/>
      <c r="K106" s="2"/>
    </row>
    <row r="107" spans="8:11">
      <c r="H107" s="2"/>
      <c r="I107" s="2"/>
      <c r="J107" s="2"/>
      <c r="K107" s="2"/>
    </row>
    <row r="108" spans="8:11">
      <c r="H108" s="2"/>
      <c r="I108" s="2"/>
      <c r="J108" s="2"/>
      <c r="K108" s="2"/>
    </row>
    <row r="109" spans="8:11">
      <c r="H109" s="2"/>
      <c r="I109" s="2"/>
      <c r="J109" s="2"/>
      <c r="K109" s="2"/>
    </row>
    <row r="110" spans="8:11">
      <c r="H110" s="2"/>
      <c r="I110" s="2"/>
      <c r="J110" s="2"/>
      <c r="K110" s="2"/>
    </row>
    <row r="111" spans="8:11">
      <c r="H111" s="2"/>
      <c r="I111" s="2"/>
      <c r="J111" s="2"/>
      <c r="K111" s="2"/>
    </row>
    <row r="112" spans="8:11">
      <c r="H112" s="2"/>
      <c r="I112" s="2"/>
      <c r="J112" s="2"/>
      <c r="K112" s="2"/>
    </row>
    <row r="113" spans="8:11">
      <c r="H113" s="2"/>
      <c r="I113" s="2"/>
      <c r="J113" s="2"/>
      <c r="K113" s="2"/>
    </row>
    <row r="114" spans="8:11">
      <c r="H114" s="2"/>
      <c r="I114" s="2"/>
      <c r="J114" s="2"/>
      <c r="K114" s="2"/>
    </row>
    <row r="115" spans="8:11">
      <c r="H115" s="2"/>
      <c r="I115" s="2"/>
      <c r="J115" s="2"/>
      <c r="K115" s="2"/>
    </row>
    <row r="116" spans="8:11">
      <c r="H116" s="2"/>
      <c r="I116" s="2"/>
      <c r="J116" s="2"/>
      <c r="K116" s="2"/>
    </row>
    <row r="117" spans="8:11">
      <c r="H117" s="2"/>
      <c r="I117" s="2"/>
      <c r="J117" s="2"/>
      <c r="K117" s="2"/>
    </row>
    <row r="118" spans="8:11">
      <c r="H118" s="2"/>
      <c r="I118" s="2"/>
      <c r="J118" s="2"/>
      <c r="K118" s="2"/>
    </row>
    <row r="119" spans="8:11">
      <c r="H119" s="2"/>
      <c r="I119" s="2"/>
      <c r="J119" s="2"/>
      <c r="K119" s="2"/>
    </row>
    <row r="120" spans="8:11">
      <c r="H120" s="2"/>
      <c r="I120" s="2"/>
      <c r="J120" s="2"/>
      <c r="K120" s="2"/>
    </row>
    <row r="121" spans="8:11">
      <c r="H121" s="2"/>
      <c r="I121" s="2"/>
      <c r="J121" s="2"/>
      <c r="K121" s="2"/>
    </row>
    <row r="122" spans="8:11">
      <c r="H122" s="2"/>
      <c r="I122" s="2"/>
      <c r="J122" s="2"/>
      <c r="K122" s="2"/>
    </row>
    <row r="123" spans="8:11">
      <c r="H123" s="2"/>
      <c r="I123" s="2"/>
      <c r="J123" s="2"/>
      <c r="K123" s="2"/>
    </row>
    <row r="124" spans="8:11">
      <c r="H124" s="2"/>
      <c r="I124" s="2"/>
      <c r="J124" s="2"/>
      <c r="K124" s="2"/>
    </row>
    <row r="125" spans="8:11">
      <c r="H125" s="2"/>
      <c r="I125" s="2"/>
      <c r="J125" s="2"/>
      <c r="K125" s="2"/>
    </row>
    <row r="126" spans="8:11">
      <c r="H126" s="2"/>
      <c r="I126" s="2"/>
      <c r="J126" s="2"/>
      <c r="K126" s="2"/>
    </row>
    <row r="127" spans="8:11">
      <c r="H127" s="2"/>
      <c r="I127" s="2"/>
      <c r="J127" s="2"/>
      <c r="K127" s="2"/>
    </row>
    <row r="128" spans="8:11">
      <c r="H128" s="2"/>
      <c r="I128" s="2"/>
      <c r="J128" s="2"/>
      <c r="K128" s="2"/>
    </row>
    <row r="129" spans="8:11">
      <c r="H129" s="2"/>
      <c r="I129" s="2"/>
      <c r="J129" s="2"/>
      <c r="K129" s="2"/>
    </row>
    <row r="130" spans="8:11">
      <c r="H130" s="2"/>
      <c r="I130" s="2"/>
      <c r="J130" s="2"/>
      <c r="K130" s="2"/>
    </row>
    <row r="131" spans="8:11">
      <c r="H131" s="2"/>
      <c r="I131" s="2"/>
      <c r="J131" s="2"/>
      <c r="K131" s="2"/>
    </row>
    <row r="132" spans="8:11">
      <c r="H132" s="2"/>
      <c r="I132" s="2"/>
      <c r="J132" s="2"/>
      <c r="K132" s="2"/>
    </row>
    <row r="133" spans="8:11">
      <c r="H133" s="2"/>
      <c r="I133" s="2"/>
      <c r="J133" s="2"/>
      <c r="K133" s="2"/>
    </row>
    <row r="134" spans="8:11">
      <c r="H134" s="2"/>
      <c r="I134" s="2"/>
      <c r="J134" s="2"/>
      <c r="K134" s="2"/>
    </row>
    <row r="135" spans="8:11">
      <c r="H135" s="2"/>
      <c r="I135" s="2"/>
      <c r="J135" s="2"/>
      <c r="K135" s="2"/>
    </row>
    <row r="136" spans="8:11">
      <c r="H136" s="2"/>
      <c r="I136" s="2"/>
      <c r="J136" s="2"/>
      <c r="K136" s="2"/>
    </row>
    <row r="137" spans="8:11">
      <c r="H137" s="2"/>
      <c r="I137" s="2"/>
      <c r="J137" s="2"/>
      <c r="K137" s="2"/>
    </row>
    <row r="138" spans="8:11">
      <c r="H138" s="2"/>
      <c r="I138" s="2"/>
      <c r="J138" s="2"/>
      <c r="K138" s="2"/>
    </row>
    <row r="139" spans="8:11">
      <c r="H139" s="2"/>
      <c r="I139" s="2"/>
      <c r="J139" s="2"/>
      <c r="K139" s="2"/>
    </row>
    <row r="140" spans="8:11">
      <c r="H140" s="2"/>
      <c r="I140" s="2"/>
      <c r="J140" s="2"/>
      <c r="K140" s="2"/>
    </row>
    <row r="141" spans="8:11">
      <c r="H141" s="2"/>
      <c r="I141" s="2"/>
      <c r="J141" s="2"/>
      <c r="K141" s="2"/>
    </row>
    <row r="142" spans="8:11">
      <c r="H142" s="2"/>
      <c r="I142" s="2"/>
      <c r="J142" s="2"/>
      <c r="K142" s="2"/>
    </row>
    <row r="143" spans="8:11">
      <c r="H143" s="2"/>
      <c r="I143" s="2"/>
      <c r="J143" s="2"/>
      <c r="K143" s="2"/>
    </row>
    <row r="144" spans="8:11">
      <c r="H144" s="2"/>
      <c r="I144" s="2"/>
      <c r="J144" s="2"/>
      <c r="K144" s="2"/>
    </row>
    <row r="145" spans="8:11">
      <c r="H145" s="2"/>
      <c r="I145" s="2"/>
      <c r="J145" s="2"/>
      <c r="K145" s="2"/>
    </row>
    <row r="146" spans="8:11">
      <c r="H146" s="2"/>
      <c r="I146" s="2"/>
      <c r="J146" s="2"/>
      <c r="K146" s="2"/>
    </row>
    <row r="147" spans="8:11">
      <c r="H147" s="2"/>
      <c r="I147" s="2"/>
      <c r="J147" s="2"/>
      <c r="K147" s="2"/>
    </row>
    <row r="148" spans="8:11">
      <c r="H148" s="2"/>
      <c r="I148" s="2"/>
      <c r="J148" s="2"/>
      <c r="K148" s="2"/>
    </row>
    <row r="149" spans="8:11">
      <c r="H149" s="2"/>
      <c r="I149" s="2"/>
      <c r="J149" s="2"/>
      <c r="K149" s="2"/>
    </row>
    <row r="150" spans="8:11">
      <c r="H150" s="2"/>
      <c r="I150" s="2"/>
      <c r="J150" s="2"/>
      <c r="K150" s="2"/>
    </row>
    <row r="151" spans="8:11">
      <c r="H151" s="2"/>
      <c r="I151" s="2"/>
      <c r="J151" s="2"/>
      <c r="K151" s="2"/>
    </row>
    <row r="152" spans="8:11">
      <c r="H152" s="2"/>
      <c r="I152" s="2"/>
      <c r="J152" s="2"/>
      <c r="K152" s="2"/>
    </row>
    <row r="153" spans="8:11">
      <c r="H153" s="2"/>
      <c r="I153" s="2"/>
      <c r="J153" s="2"/>
      <c r="K153" s="2"/>
    </row>
    <row r="154" spans="8:11">
      <c r="H154" s="2"/>
      <c r="I154" s="2"/>
      <c r="J154" s="2"/>
      <c r="K154" s="2"/>
    </row>
    <row r="155" spans="8:11">
      <c r="H155" s="2"/>
      <c r="I155" s="2"/>
      <c r="J155" s="2"/>
      <c r="K155" s="2"/>
    </row>
    <row r="156" spans="8:11">
      <c r="H156" s="2"/>
      <c r="I156" s="2"/>
      <c r="J156" s="2"/>
      <c r="K156" s="2"/>
    </row>
    <row r="157" spans="8:11">
      <c r="H157" s="2"/>
      <c r="I157" s="2"/>
      <c r="J157" s="2"/>
      <c r="K157" s="2"/>
    </row>
    <row r="158" spans="8:11">
      <c r="H158" s="2"/>
      <c r="I158" s="2"/>
      <c r="J158" s="2"/>
      <c r="K158" s="2"/>
    </row>
    <row r="159" spans="8:11">
      <c r="H159" s="2"/>
      <c r="I159" s="2"/>
      <c r="J159" s="2"/>
      <c r="K159" s="2"/>
    </row>
    <row r="160" spans="8:11">
      <c r="H160" s="2"/>
      <c r="I160" s="2"/>
      <c r="J160" s="2"/>
      <c r="K160" s="2"/>
    </row>
    <row r="161" spans="8:11">
      <c r="H161" s="2"/>
      <c r="I161" s="2"/>
      <c r="J161" s="2"/>
      <c r="K161" s="2"/>
    </row>
    <row r="162" spans="8:11">
      <c r="H162" s="2"/>
      <c r="I162" s="2"/>
      <c r="J162" s="2"/>
      <c r="K162" s="2"/>
    </row>
    <row r="163" spans="8:11">
      <c r="H163" s="2"/>
      <c r="I163" s="2"/>
      <c r="J163" s="2"/>
      <c r="K163" s="2"/>
    </row>
    <row r="164" spans="8:11">
      <c r="H164" s="2"/>
      <c r="I164" s="2"/>
      <c r="J164" s="2"/>
      <c r="K164" s="2"/>
    </row>
    <row r="165" spans="8:11">
      <c r="H165" s="2"/>
      <c r="I165" s="2"/>
      <c r="J165" s="2"/>
      <c r="K165" s="2"/>
    </row>
    <row r="166" spans="8:11">
      <c r="H166" s="2"/>
      <c r="I166" s="2"/>
      <c r="J166" s="2"/>
      <c r="K166" s="2"/>
    </row>
    <row r="167" spans="8:11">
      <c r="H167" s="2"/>
      <c r="I167" s="2"/>
      <c r="J167" s="2"/>
      <c r="K167" s="2"/>
    </row>
    <row r="168" spans="8:11">
      <c r="H168" s="2"/>
      <c r="I168" s="2"/>
      <c r="J168" s="2"/>
      <c r="K168" s="2"/>
    </row>
    <row r="169" spans="8:11">
      <c r="H169" s="2"/>
      <c r="I169" s="2"/>
      <c r="J169" s="2"/>
      <c r="K169" s="2"/>
    </row>
    <row r="170" spans="8:11">
      <c r="H170" s="2"/>
      <c r="I170" s="2"/>
      <c r="J170" s="2"/>
      <c r="K170" s="2"/>
    </row>
    <row r="171" spans="8:11">
      <c r="H171" s="2"/>
      <c r="I171" s="2"/>
      <c r="J171" s="2"/>
      <c r="K171" s="2"/>
    </row>
    <row r="172" spans="8:11">
      <c r="H172" s="2"/>
      <c r="I172" s="2"/>
      <c r="J172" s="2"/>
      <c r="K172" s="2"/>
    </row>
    <row r="173" spans="8:11">
      <c r="H173" s="2"/>
      <c r="I173" s="2"/>
      <c r="J173" s="2"/>
      <c r="K173" s="2"/>
    </row>
    <row r="174" spans="8:11">
      <c r="H174" s="2"/>
      <c r="I174" s="2"/>
      <c r="J174" s="2"/>
      <c r="K174" s="2"/>
    </row>
    <row r="175" spans="8:11">
      <c r="H175" s="2"/>
      <c r="I175" s="2"/>
      <c r="J175" s="2"/>
      <c r="K175" s="2"/>
    </row>
    <row r="176" spans="8:11">
      <c r="H176" s="2"/>
      <c r="I176" s="2"/>
      <c r="J176" s="2"/>
      <c r="K176" s="2"/>
    </row>
    <row r="177" spans="8:11">
      <c r="H177" s="2"/>
      <c r="I177" s="2"/>
      <c r="J177" s="2"/>
      <c r="K177" s="2"/>
    </row>
    <row r="178" spans="8:11">
      <c r="H178" s="2"/>
      <c r="I178" s="2"/>
      <c r="J178" s="2"/>
      <c r="K178" s="2"/>
    </row>
    <row r="179" spans="8:11">
      <c r="H179" s="2"/>
      <c r="I179" s="2"/>
      <c r="J179" s="2"/>
      <c r="K179" s="2"/>
    </row>
    <row r="180" spans="8:11">
      <c r="H180" s="2"/>
      <c r="I180" s="2"/>
      <c r="J180" s="2"/>
      <c r="K180" s="2"/>
    </row>
    <row r="181" spans="8:11">
      <c r="H181" s="2"/>
      <c r="I181" s="2"/>
      <c r="J181" s="2"/>
      <c r="K181" s="2"/>
    </row>
    <row r="182" spans="8:11">
      <c r="H182" s="2"/>
      <c r="I182" s="2"/>
      <c r="J182" s="2"/>
      <c r="K182" s="2"/>
    </row>
    <row r="183" spans="8:11">
      <c r="H183" s="2"/>
      <c r="I183" s="2"/>
      <c r="J183" s="2"/>
      <c r="K183" s="2"/>
    </row>
    <row r="184" spans="8:11">
      <c r="H184" s="2"/>
      <c r="I184" s="2"/>
      <c r="J184" s="2"/>
      <c r="K184" s="2"/>
    </row>
    <row r="185" spans="8:11">
      <c r="H185" s="2"/>
      <c r="I185" s="2"/>
      <c r="J185" s="2"/>
      <c r="K185" s="2"/>
    </row>
    <row r="186" spans="8:11">
      <c r="H186" s="2"/>
      <c r="I186" s="2"/>
      <c r="J186" s="2"/>
      <c r="K186" s="2"/>
    </row>
    <row r="187" spans="8:11">
      <c r="H187" s="2"/>
      <c r="I187" s="2"/>
      <c r="J187" s="2"/>
      <c r="K187" s="2"/>
    </row>
    <row r="188" spans="8:11">
      <c r="H188" s="2"/>
      <c r="I188" s="2"/>
      <c r="J188" s="2"/>
      <c r="K188" s="2"/>
    </row>
    <row r="189" spans="8:11">
      <c r="H189" s="2"/>
      <c r="I189" s="2"/>
      <c r="J189" s="2"/>
      <c r="K189" s="2"/>
    </row>
    <row r="190" spans="8:11">
      <c r="H190" s="2"/>
      <c r="I190" s="2"/>
      <c r="J190" s="2"/>
      <c r="K190" s="2"/>
    </row>
    <row r="191" spans="8:11">
      <c r="H191" s="2"/>
      <c r="I191" s="2"/>
      <c r="J191" s="2"/>
      <c r="K191" s="2"/>
    </row>
    <row r="192" spans="8:11">
      <c r="H192" s="2"/>
      <c r="I192" s="2"/>
      <c r="J192" s="2"/>
      <c r="K192" s="2"/>
    </row>
    <row r="193" spans="8:11">
      <c r="H193" s="2"/>
      <c r="I193" s="2"/>
      <c r="J193" s="2"/>
      <c r="K193" s="2"/>
    </row>
    <row r="194" spans="8:11">
      <c r="H194" s="2"/>
      <c r="I194" s="2"/>
      <c r="J194" s="2"/>
      <c r="K194" s="2"/>
    </row>
    <row r="195" spans="8:11">
      <c r="H195" s="2"/>
      <c r="I195" s="2"/>
      <c r="J195" s="2"/>
      <c r="K195" s="2"/>
    </row>
    <row r="196" spans="8:11">
      <c r="H196" s="2"/>
      <c r="I196" s="2"/>
      <c r="J196" s="2"/>
      <c r="K196" s="2"/>
    </row>
    <row r="197" spans="8:11">
      <c r="H197" s="2"/>
      <c r="I197" s="2"/>
      <c r="J197" s="2"/>
      <c r="K197" s="2"/>
    </row>
    <row r="198" spans="8:11">
      <c r="H198" s="2"/>
      <c r="I198" s="2"/>
      <c r="J198" s="2"/>
      <c r="K198" s="2"/>
    </row>
    <row r="199" spans="8:11">
      <c r="H199" s="2"/>
      <c r="I199" s="2"/>
      <c r="J199" s="2"/>
      <c r="K199" s="2"/>
    </row>
    <row r="200" spans="8:11">
      <c r="H200" s="2"/>
      <c r="I200" s="2"/>
      <c r="J200" s="2"/>
      <c r="K200" s="2"/>
    </row>
    <row r="201" spans="8:11">
      <c r="H201" s="2"/>
      <c r="I201" s="2"/>
      <c r="J201" s="2"/>
      <c r="K201" s="2"/>
    </row>
  </sheetData>
  <mergeCells count="84">
    <mergeCell ref="A1:K1"/>
    <mergeCell ref="A2:K2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6:B76"/>
    <mergeCell ref="A77:B77"/>
    <mergeCell ref="A78:B78"/>
    <mergeCell ref="A82:B82"/>
    <mergeCell ref="A83:B83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6:B56"/>
    <mergeCell ref="A57:B57"/>
    <mergeCell ref="A58:B58"/>
    <mergeCell ref="A59:B59"/>
    <mergeCell ref="A60:B60"/>
    <mergeCell ref="A14:B14"/>
    <mergeCell ref="A50:B50"/>
    <mergeCell ref="A51:B51"/>
    <mergeCell ref="A52:B52"/>
    <mergeCell ref="A53:B53"/>
    <mergeCell ref="A54:B54"/>
    <mergeCell ref="A55:B55"/>
    <mergeCell ref="A42:B42"/>
    <mergeCell ref="A46:B46"/>
    <mergeCell ref="A47:B47"/>
    <mergeCell ref="A48:B48"/>
    <mergeCell ref="A49:B49"/>
    <mergeCell ref="A36:B36"/>
    <mergeCell ref="A37:B37"/>
    <mergeCell ref="A38:B38"/>
    <mergeCell ref="A39:B39"/>
    <mergeCell ref="A40:B40"/>
    <mergeCell ref="A41:B41"/>
    <mergeCell ref="A15:B15"/>
    <mergeCell ref="A30:B30"/>
    <mergeCell ref="A31:B31"/>
    <mergeCell ref="A32:B32"/>
    <mergeCell ref="A33:B33"/>
    <mergeCell ref="A34:B34"/>
    <mergeCell ref="A35:B35"/>
    <mergeCell ref="H3:K3"/>
    <mergeCell ref="A3:D3"/>
    <mergeCell ref="A22:B22"/>
    <mergeCell ref="A23:B23"/>
    <mergeCell ref="A24:B24"/>
    <mergeCell ref="A28:B28"/>
    <mergeCell ref="A29:B29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4:B5"/>
    <mergeCell ref="C4:C5"/>
    <mergeCell ref="D4:D5"/>
    <mergeCell ref="E4:F4"/>
    <mergeCell ref="G4:G5"/>
    <mergeCell ref="H4:K4"/>
  </mergeCells>
  <pageMargins left="0.55118110236220474" right="0.35433070866141736" top="0.59055118110236227" bottom="0.59055118110236227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Скулин Павел Владимирович</cp:lastModifiedBy>
  <cp:lastPrinted>2013-10-04T00:20:19Z</cp:lastPrinted>
  <dcterms:created xsi:type="dcterms:W3CDTF">2013-09-30T01:10:06Z</dcterms:created>
  <dcterms:modified xsi:type="dcterms:W3CDTF">2013-10-04T05:22:09Z</dcterms:modified>
</cp:coreProperties>
</file>