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708" windowWidth="19440" windowHeight="9000" tabRatio="949" activeTab="1"/>
  </bookViews>
  <sheets>
    <sheet name="Таблица знаков" sheetId="2" r:id="rId1"/>
    <sheet name="Таблица проект опор" sheetId="3" r:id="rId2"/>
  </sheets>
  <definedNames>
    <definedName name="_xlnm._FilterDatabase" localSheetId="1" hidden="1">'Таблица проект опор'!$B$9:$B$17</definedName>
  </definedNames>
  <calcPr calcId="144525"/>
</workbook>
</file>

<file path=xl/calcChain.xml><?xml version="1.0" encoding="utf-8"?>
<calcChain xmlns="http://schemas.openxmlformats.org/spreadsheetml/2006/main">
  <c r="B14" i="3" l="1"/>
  <c r="F14" i="3"/>
  <c r="E14" i="3" s="1"/>
  <c r="C14" i="3" s="1"/>
  <c r="B29" i="3"/>
  <c r="F29" i="3"/>
  <c r="E29" i="3" s="1"/>
  <c r="C29" i="3" s="1"/>
  <c r="B30" i="3"/>
  <c r="F30" i="3"/>
  <c r="E30" i="3" s="1"/>
  <c r="C30" i="3" s="1"/>
  <c r="B31" i="3"/>
  <c r="F31" i="3"/>
  <c r="E31" i="3" s="1"/>
  <c r="C31" i="3" s="1"/>
  <c r="B32" i="3"/>
  <c r="F32" i="3"/>
  <c r="E32" i="3" s="1"/>
  <c r="C32" i="3" s="1"/>
  <c r="F11" i="3"/>
  <c r="F12" i="3"/>
  <c r="F13" i="3"/>
  <c r="B3" i="2"/>
  <c r="F15" i="3"/>
  <c r="F16" i="3"/>
  <c r="F17" i="3"/>
  <c r="F18" i="3"/>
  <c r="E18" i="3" s="1"/>
  <c r="C18" i="3" s="1"/>
  <c r="F19" i="3"/>
  <c r="E19" i="3" s="1"/>
  <c r="C19" i="3" s="1"/>
  <c r="F20" i="3"/>
  <c r="E20" i="3" s="1"/>
  <c r="C20" i="3" s="1"/>
  <c r="F21" i="3"/>
  <c r="E21" i="3" s="1"/>
  <c r="C21" i="3" s="1"/>
  <c r="F22" i="3"/>
  <c r="E22" i="3" s="1"/>
  <c r="C22" i="3" s="1"/>
  <c r="F23" i="3"/>
  <c r="E23" i="3" s="1"/>
  <c r="C23" i="3" s="1"/>
  <c r="F24" i="3"/>
  <c r="E24" i="3" s="1"/>
  <c r="C24" i="3" s="1"/>
  <c r="F25" i="3"/>
  <c r="E25" i="3" s="1"/>
  <c r="C25" i="3" s="1"/>
  <c r="F26" i="3"/>
  <c r="E26" i="3" s="1"/>
  <c r="C26" i="3" s="1"/>
  <c r="F27" i="3"/>
  <c r="E27" i="3" s="1"/>
  <c r="C27" i="3" s="1"/>
  <c r="F28" i="3"/>
  <c r="E28" i="3" s="1"/>
  <c r="C28" i="3" s="1"/>
  <c r="B26" i="3"/>
  <c r="B27" i="3"/>
  <c r="B28" i="3"/>
  <c r="B18" i="3"/>
  <c r="B19" i="3"/>
  <c r="B20" i="3"/>
  <c r="B21" i="3"/>
  <c r="B22" i="3"/>
  <c r="B23" i="3"/>
  <c r="B24" i="3"/>
  <c r="B25" i="3"/>
  <c r="B11" i="3"/>
  <c r="B13" i="3" l="1"/>
  <c r="B12" i="3"/>
  <c r="I3" i="2" l="1"/>
  <c r="E11" i="3" l="1"/>
  <c r="C11" i="3" s="1"/>
  <c r="B15" i="3"/>
  <c r="B16" i="3"/>
  <c r="B17" i="3"/>
  <c r="F7" i="3" l="1"/>
  <c r="E17" i="3" l="1"/>
  <c r="C17" i="3" s="1"/>
  <c r="E16" i="3" l="1"/>
  <c r="C16" i="3" s="1"/>
  <c r="E15" i="3" l="1"/>
  <c r="C15" i="3" s="1"/>
  <c r="E13" i="3" l="1"/>
  <c r="C13" i="3" s="1"/>
  <c r="E12" i="3" l="1"/>
  <c r="E7" i="3" s="1"/>
  <c r="C12" i="3" l="1"/>
</calcChain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Женя:</t>
        </r>
        <r>
          <rPr>
            <sz val="9"/>
            <color indexed="81"/>
            <rFont val="Tahoma"/>
            <family val="2"/>
            <charset val="204"/>
          </rPr>
          <t xml:space="preserve">
кол. сущ. знаков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кол. проэктных знаков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7" authorId="0">
      <text>
        <r>
          <rPr>
            <b/>
            <sz val="14"/>
            <color indexed="81"/>
            <rFont val="Tahoma"/>
            <family val="2"/>
            <charset val="204"/>
          </rPr>
          <t>кол. знаков на стойке</t>
        </r>
      </text>
    </comment>
    <comment ref="F7" authorId="0">
      <text>
        <r>
          <rPr>
            <b/>
            <sz val="14"/>
            <color indexed="81"/>
            <rFont val="Tahoma"/>
            <family val="2"/>
            <charset val="204"/>
          </rPr>
          <t>кол. стоек</t>
        </r>
      </text>
    </comment>
  </commentList>
</comments>
</file>

<file path=xl/sharedStrings.xml><?xml version="1.0" encoding="utf-8"?>
<sst xmlns="http://schemas.openxmlformats.org/spreadsheetml/2006/main" count="313" uniqueCount="94">
  <si>
    <t>1.27</t>
  </si>
  <si>
    <t>2.1</t>
  </si>
  <si>
    <t>2.3</t>
  </si>
  <si>
    <t>Номер згідно ДСТУ 4100</t>
  </si>
  <si>
    <t>Кількість знаків, шт.</t>
  </si>
  <si>
    <t>Опора кріплення</t>
  </si>
  <si>
    <t>Примітка</t>
  </si>
  <si>
    <t>типорозмір</t>
  </si>
  <si>
    <t>ДЗІП</t>
  </si>
  <si>
    <t>Найменування</t>
  </si>
  <si>
    <t>Позначення</t>
  </si>
  <si>
    <t>I</t>
  </si>
  <si>
    <t>II</t>
  </si>
  <si>
    <t>III</t>
  </si>
  <si>
    <t>опора пішохідна</t>
  </si>
  <si>
    <t>5.16</t>
  </si>
  <si>
    <t>Марка опори</t>
  </si>
  <si>
    <t>Номери знаків на опорі</t>
  </si>
  <si>
    <t>ТАБЛИЦЯ ДОРОЖНІХ ЗНАКІВ</t>
  </si>
  <si>
    <t xml:space="preserve">ТАБЛИЦЯ ПРОЕКТНИХ ОПОР ДОРОЖНІХ ЗНАКІВ </t>
  </si>
  <si>
    <t>5.62</t>
  </si>
  <si>
    <t>5.7.1</t>
  </si>
  <si>
    <t>проектний</t>
  </si>
  <si>
    <t>СКМ 1.30</t>
  </si>
  <si>
    <t>СКМ 2.30</t>
  </si>
  <si>
    <t>опора транспортна</t>
  </si>
  <si>
    <t>СКМ 2.35</t>
  </si>
  <si>
    <t>СКМ 3.30</t>
  </si>
  <si>
    <t>опора консольна</t>
  </si>
  <si>
    <t>Г</t>
  </si>
  <si>
    <t>В</t>
  </si>
  <si>
    <t>3.18</t>
  </si>
  <si>
    <t>4.1</t>
  </si>
  <si>
    <t>3.21</t>
  </si>
  <si>
    <t>4.7</t>
  </si>
  <si>
    <t>7.1.3</t>
  </si>
  <si>
    <t>5.36.1</t>
  </si>
  <si>
    <t>5.36.2</t>
  </si>
  <si>
    <t>5.35.1</t>
  </si>
  <si>
    <t>5.35.2</t>
  </si>
  <si>
    <t>4.8</t>
  </si>
  <si>
    <t>5.5</t>
  </si>
  <si>
    <t>3.34</t>
  </si>
  <si>
    <t>7.9</t>
  </si>
  <si>
    <t>5.41.2</t>
  </si>
  <si>
    <t>5.43.2</t>
  </si>
  <si>
    <t>5.41.1</t>
  </si>
  <si>
    <t>5.43.1</t>
  </si>
  <si>
    <t>4.2</t>
  </si>
  <si>
    <t>1.5.2</t>
  </si>
  <si>
    <t>Т-С</t>
  </si>
  <si>
    <t>розтяжка</t>
  </si>
  <si>
    <t>АА</t>
  </si>
  <si>
    <t>АБ</t>
  </si>
  <si>
    <t>А-Б</t>
  </si>
  <si>
    <t>АВ</t>
  </si>
  <si>
    <t>АГ</t>
  </si>
  <si>
    <t>АД</t>
  </si>
  <si>
    <t>АЖ</t>
  </si>
  <si>
    <t>АЗ-АК</t>
  </si>
  <si>
    <t>АЛ</t>
  </si>
  <si>
    <t>АМ</t>
  </si>
  <si>
    <t>АН-АП</t>
  </si>
  <si>
    <t>АТ</t>
  </si>
  <si>
    <t>АУ</t>
  </si>
  <si>
    <t>Д</t>
  </si>
  <si>
    <t>опора освітлення</t>
  </si>
  <si>
    <t>Ж</t>
  </si>
  <si>
    <t>К</t>
  </si>
  <si>
    <t>Л</t>
  </si>
  <si>
    <t>М</t>
  </si>
  <si>
    <t>Н-О</t>
  </si>
  <si>
    <t>П</t>
  </si>
  <si>
    <t>Р</t>
  </si>
  <si>
    <t>РА</t>
  </si>
  <si>
    <t>РБ-РВ</t>
  </si>
  <si>
    <t>РГ</t>
  </si>
  <si>
    <t>РД</t>
  </si>
  <si>
    <t>РЖ</t>
  </si>
  <si>
    <t>РК</t>
  </si>
  <si>
    <t>РЛ</t>
  </si>
  <si>
    <t>СЗ</t>
  </si>
  <si>
    <t>СК</t>
  </si>
  <si>
    <t>СЛ</t>
  </si>
  <si>
    <t>СМ</t>
  </si>
  <si>
    <t>ТБ</t>
  </si>
  <si>
    <t>Ф-Х</t>
  </si>
  <si>
    <t>Ц-Ч</t>
  </si>
  <si>
    <t>Ш</t>
  </si>
  <si>
    <t>Ю</t>
  </si>
  <si>
    <t>Я</t>
  </si>
  <si>
    <t>КУ</t>
  </si>
  <si>
    <t>РЗ</t>
  </si>
  <si>
    <t>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</si>
</sst>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theme="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2" fontId="6" fillId="2" borderId="0" xfId="0" applyNumberFormat="1" applyFont="1" applyFill="1"/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/>
    <xf numFmtId="49" fontId="5" fillId="0" borderId="0" xfId="0" applyNumberFormat="1" applyFont="1"/>
    <xf numFmtId="1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2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6" fillId="2" borderId="5" xfId="0" applyFont="1" applyFill="1" applyBorder="1"/>
    <xf numFmtId="0" fontId="6" fillId="2" borderId="0" xfId="0" applyNumberFormat="1" applyFont="1" applyFill="1"/>
    <xf numFmtId="0" fontId="6" fillId="2" borderId="5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I79"/>
  <sheetViews>
    <sheetView topLeftCell="A13" zoomScale="70" zoomScaleNormal="70" workbookViewId="0">
      <selection activeCell="I17" sqref="I17"/>
    </sheetView>
  </sheetViews>
  <sheetFormatPr defaultRowHeight="18" x14ac:dyDescent="0.35"/>
  <cols>
    <col min="1" max="1" width="15.5546875" style="21" customWidth="1"/>
    <col min="2" max="2" width="9.109375" style="22" customWidth="1"/>
    <col min="3" max="5" width="9.109375" style="22"/>
    <col min="6" max="6" width="44" style="21" bestFit="1" customWidth="1"/>
    <col min="7" max="7" width="27.77734375" style="21" bestFit="1" customWidth="1"/>
    <col min="8" max="8" width="21.6640625" style="21" customWidth="1"/>
    <col min="9" max="9" width="8.6640625" style="19" bestFit="1" customWidth="1"/>
    <col min="10" max="16384" width="8.88671875" style="19"/>
  </cols>
  <sheetData>
    <row r="1" spans="1:9" s="17" customFormat="1" x14ac:dyDescent="0.35">
      <c r="A1" s="14"/>
      <c r="B1" s="14"/>
      <c r="C1" s="15"/>
      <c r="D1" s="14"/>
      <c r="E1" s="14"/>
      <c r="F1" s="14"/>
      <c r="G1" s="14"/>
      <c r="H1" s="14"/>
      <c r="I1" s="16"/>
    </row>
    <row r="2" spans="1:9" s="17" customFormat="1" x14ac:dyDescent="0.35">
      <c r="A2" s="14"/>
      <c r="B2" s="14"/>
      <c r="C2" s="14"/>
      <c r="D2" s="14"/>
      <c r="E2" s="14"/>
      <c r="F2" s="14"/>
      <c r="G2" s="14"/>
      <c r="H2" s="14"/>
      <c r="I2" s="16"/>
    </row>
    <row r="3" spans="1:9" s="17" customFormat="1" x14ac:dyDescent="0.35">
      <c r="A3" s="14"/>
      <c r="B3" s="13">
        <f ca="1">SUMIF(H9:$H$1048576,"",C9:$C$35)+SUMIF($H$9:$H$1048576,"",$B$9:$B$35)+SUMIF(H9:$H$1048576,"",$D$9:$D$35)</f>
        <v>11</v>
      </c>
      <c r="C3" s="14"/>
      <c r="D3" s="14"/>
      <c r="E3" s="14"/>
      <c r="F3" s="14"/>
      <c r="G3" s="14"/>
      <c r="H3" s="14"/>
      <c r="I3" s="13">
        <f>SUMIF($H$9:$H$1048576,"проектний",$C$9:$C$1048576)+SUMIF($H$9:$H$1048576,"проектний",$B$9:$B$1048576)+SUMIF($H$9:$H$1048576,"проектний",$D$9:$D$1048576)+SUMIF($H$9:$H$1048576,"проектний",$E$9:$E$1048576)</f>
        <v>60</v>
      </c>
    </row>
    <row r="4" spans="1:9" s="17" customFormat="1" ht="34.5" customHeight="1" x14ac:dyDescent="0.35">
      <c r="A4" s="40" t="s">
        <v>18</v>
      </c>
      <c r="B4" s="40"/>
      <c r="C4" s="40"/>
      <c r="D4" s="40"/>
      <c r="E4" s="40"/>
      <c r="F4" s="40"/>
      <c r="G4" s="40"/>
      <c r="H4" s="40"/>
    </row>
    <row r="5" spans="1:9" s="17" customFormat="1" x14ac:dyDescent="0.35">
      <c r="A5" s="41" t="s">
        <v>3</v>
      </c>
      <c r="B5" s="41" t="s">
        <v>4</v>
      </c>
      <c r="C5" s="41"/>
      <c r="D5" s="41"/>
      <c r="E5" s="41"/>
      <c r="F5" s="41" t="s">
        <v>5</v>
      </c>
      <c r="G5" s="41"/>
      <c r="H5" s="41" t="s">
        <v>6</v>
      </c>
    </row>
    <row r="6" spans="1:9" s="17" customFormat="1" x14ac:dyDescent="0.35">
      <c r="A6" s="41"/>
      <c r="B6" s="41" t="s">
        <v>7</v>
      </c>
      <c r="C6" s="41"/>
      <c r="D6" s="41"/>
      <c r="E6" s="41" t="s">
        <v>8</v>
      </c>
      <c r="F6" s="41" t="s">
        <v>9</v>
      </c>
      <c r="G6" s="41" t="s">
        <v>10</v>
      </c>
      <c r="H6" s="41"/>
    </row>
    <row r="7" spans="1:9" s="17" customFormat="1" x14ac:dyDescent="0.35">
      <c r="A7" s="41"/>
      <c r="B7" s="35" t="s">
        <v>11</v>
      </c>
      <c r="C7" s="35" t="s">
        <v>12</v>
      </c>
      <c r="D7" s="35" t="s">
        <v>13</v>
      </c>
      <c r="E7" s="41"/>
      <c r="F7" s="41"/>
      <c r="G7" s="41"/>
      <c r="H7" s="41"/>
    </row>
    <row r="8" spans="1:9" s="17" customFormat="1" x14ac:dyDescent="0.35">
      <c r="A8" s="35"/>
      <c r="B8" s="35"/>
      <c r="C8" s="35"/>
      <c r="D8" s="35"/>
      <c r="E8" s="35"/>
      <c r="F8" s="35"/>
      <c r="G8" s="35"/>
      <c r="H8" s="35"/>
    </row>
    <row r="9" spans="1:9" x14ac:dyDescent="0.35">
      <c r="A9" s="12" t="s">
        <v>0</v>
      </c>
      <c r="B9" s="18"/>
      <c r="C9" s="34">
        <v>1</v>
      </c>
      <c r="D9" s="18"/>
      <c r="E9" s="18"/>
      <c r="F9" s="12" t="s">
        <v>51</v>
      </c>
      <c r="G9" s="12" t="s">
        <v>50</v>
      </c>
      <c r="H9" s="12" t="s">
        <v>22</v>
      </c>
    </row>
    <row r="10" spans="1:9" x14ac:dyDescent="0.35">
      <c r="A10" s="38" t="s">
        <v>31</v>
      </c>
      <c r="B10" s="18"/>
      <c r="C10" s="39">
        <v>1</v>
      </c>
      <c r="D10" s="18"/>
      <c r="E10" s="18"/>
      <c r="F10" s="38" t="s">
        <v>23</v>
      </c>
      <c r="G10" s="38" t="s">
        <v>52</v>
      </c>
      <c r="H10" s="38"/>
    </row>
    <row r="11" spans="1:9" x14ac:dyDescent="0.35">
      <c r="A11" s="38" t="s">
        <v>0</v>
      </c>
      <c r="B11" s="18"/>
      <c r="C11" s="39">
        <v>1</v>
      </c>
      <c r="D11" s="18"/>
      <c r="E11" s="18"/>
      <c r="F11" s="38" t="s">
        <v>23</v>
      </c>
      <c r="G11" s="38" t="s">
        <v>53</v>
      </c>
      <c r="H11" s="38"/>
    </row>
    <row r="12" spans="1:9" x14ac:dyDescent="0.35">
      <c r="A12" s="37" t="s">
        <v>32</v>
      </c>
      <c r="B12" s="20"/>
      <c r="C12" s="39">
        <v>1</v>
      </c>
      <c r="D12" s="20"/>
      <c r="E12" s="20"/>
      <c r="F12" s="37" t="s">
        <v>51</v>
      </c>
      <c r="G12" s="37" t="s">
        <v>54</v>
      </c>
      <c r="H12" s="38"/>
    </row>
    <row r="13" spans="1:9" x14ac:dyDescent="0.35">
      <c r="A13" s="12" t="s">
        <v>31</v>
      </c>
      <c r="B13" s="20"/>
      <c r="C13" s="34">
        <v>1</v>
      </c>
      <c r="D13" s="20"/>
      <c r="E13" s="20"/>
      <c r="F13" s="12" t="s">
        <v>23</v>
      </c>
      <c r="G13" s="12" t="s">
        <v>55</v>
      </c>
      <c r="H13" s="12" t="s">
        <v>22</v>
      </c>
    </row>
    <row r="14" spans="1:9" x14ac:dyDescent="0.35">
      <c r="A14" s="12" t="s">
        <v>2</v>
      </c>
      <c r="B14" s="20"/>
      <c r="C14" s="34">
        <v>1</v>
      </c>
      <c r="D14" s="20"/>
      <c r="E14" s="20"/>
      <c r="F14" s="12" t="s">
        <v>25</v>
      </c>
      <c r="G14" s="12" t="s">
        <v>56</v>
      </c>
      <c r="H14" s="12" t="s">
        <v>22</v>
      </c>
    </row>
    <row r="15" spans="1:9" x14ac:dyDescent="0.35">
      <c r="A15" s="12" t="s">
        <v>2</v>
      </c>
      <c r="B15" s="20"/>
      <c r="C15" s="34">
        <v>1</v>
      </c>
      <c r="D15" s="20"/>
      <c r="E15" s="20"/>
      <c r="F15" s="12" t="s">
        <v>28</v>
      </c>
      <c r="G15" s="12" t="s">
        <v>57</v>
      </c>
      <c r="H15" s="12" t="s">
        <v>22</v>
      </c>
    </row>
    <row r="16" spans="1:9" x14ac:dyDescent="0.35">
      <c r="A16" s="12" t="s">
        <v>2</v>
      </c>
      <c r="B16" s="20"/>
      <c r="C16" s="34">
        <v>1</v>
      </c>
      <c r="D16" s="20"/>
      <c r="E16" s="20"/>
      <c r="F16" s="12" t="s">
        <v>25</v>
      </c>
      <c r="G16" s="12" t="s">
        <v>58</v>
      </c>
      <c r="H16" s="12" t="s">
        <v>22</v>
      </c>
    </row>
    <row r="17" spans="1:8" x14ac:dyDescent="0.35">
      <c r="A17" s="12" t="s">
        <v>33</v>
      </c>
      <c r="B17" s="18"/>
      <c r="C17" s="34">
        <v>1</v>
      </c>
      <c r="D17" s="18"/>
      <c r="E17" s="18"/>
      <c r="F17" s="12" t="s">
        <v>25</v>
      </c>
      <c r="G17" s="12" t="s">
        <v>58</v>
      </c>
      <c r="H17" s="12" t="s">
        <v>22</v>
      </c>
    </row>
    <row r="18" spans="1:8" x14ac:dyDescent="0.35">
      <c r="A18" s="12" t="s">
        <v>34</v>
      </c>
      <c r="B18" s="18"/>
      <c r="C18" s="34">
        <v>1</v>
      </c>
      <c r="D18" s="18"/>
      <c r="E18" s="18"/>
      <c r="F18" s="12" t="s">
        <v>25</v>
      </c>
      <c r="G18" s="12" t="s">
        <v>58</v>
      </c>
      <c r="H18" s="12" t="s">
        <v>22</v>
      </c>
    </row>
    <row r="19" spans="1:8" x14ac:dyDescent="0.35">
      <c r="A19" s="12" t="s">
        <v>15</v>
      </c>
      <c r="B19" s="18"/>
      <c r="C19" s="34">
        <v>1</v>
      </c>
      <c r="D19" s="18"/>
      <c r="E19" s="18"/>
      <c r="F19" s="12" t="s">
        <v>51</v>
      </c>
      <c r="G19" s="12" t="s">
        <v>59</v>
      </c>
      <c r="H19" s="12" t="s">
        <v>22</v>
      </c>
    </row>
    <row r="20" spans="1:8" x14ac:dyDescent="0.35">
      <c r="A20" s="12" t="s">
        <v>33</v>
      </c>
      <c r="B20" s="20"/>
      <c r="C20" s="34">
        <v>1</v>
      </c>
      <c r="D20" s="20"/>
      <c r="E20" s="20"/>
      <c r="F20" s="12" t="s">
        <v>23</v>
      </c>
      <c r="G20" s="12" t="s">
        <v>60</v>
      </c>
      <c r="H20" s="12" t="s">
        <v>22</v>
      </c>
    </row>
    <row r="21" spans="1:8" x14ac:dyDescent="0.35">
      <c r="A21" s="12" t="s">
        <v>0</v>
      </c>
      <c r="B21" s="18"/>
      <c r="C21" s="34">
        <v>1</v>
      </c>
      <c r="D21" s="18"/>
      <c r="E21" s="18"/>
      <c r="F21" s="12" t="s">
        <v>24</v>
      </c>
      <c r="G21" s="12" t="s">
        <v>61</v>
      </c>
      <c r="H21" s="12" t="s">
        <v>22</v>
      </c>
    </row>
    <row r="22" spans="1:8" x14ac:dyDescent="0.35">
      <c r="A22" s="12" t="s">
        <v>35</v>
      </c>
      <c r="B22" s="18"/>
      <c r="C22" s="34">
        <v>1</v>
      </c>
      <c r="D22" s="18"/>
      <c r="E22" s="18"/>
      <c r="F22" s="12" t="s">
        <v>24</v>
      </c>
      <c r="G22" s="12" t="s">
        <v>61</v>
      </c>
      <c r="H22" s="12" t="s">
        <v>22</v>
      </c>
    </row>
    <row r="23" spans="1:8" x14ac:dyDescent="0.35">
      <c r="A23" s="12" t="s">
        <v>15</v>
      </c>
      <c r="B23" s="18"/>
      <c r="C23" s="34">
        <v>1</v>
      </c>
      <c r="D23" s="18"/>
      <c r="E23" s="18"/>
      <c r="F23" s="12" t="s">
        <v>51</v>
      </c>
      <c r="G23" s="12" t="s">
        <v>62</v>
      </c>
      <c r="H23" s="12" t="s">
        <v>22</v>
      </c>
    </row>
    <row r="24" spans="1:8" x14ac:dyDescent="0.35">
      <c r="A24" s="12" t="s">
        <v>36</v>
      </c>
      <c r="B24" s="18"/>
      <c r="C24" s="34">
        <v>1</v>
      </c>
      <c r="D24" s="18"/>
      <c r="E24" s="18"/>
      <c r="F24" s="12" t="s">
        <v>23</v>
      </c>
      <c r="G24" s="12" t="s">
        <v>63</v>
      </c>
      <c r="H24" s="12" t="s">
        <v>22</v>
      </c>
    </row>
    <row r="25" spans="1:8" x14ac:dyDescent="0.35">
      <c r="A25" s="12" t="s">
        <v>37</v>
      </c>
      <c r="B25" s="20"/>
      <c r="C25" s="34">
        <v>1</v>
      </c>
      <c r="D25" s="20"/>
      <c r="E25" s="20"/>
      <c r="F25" s="12" t="s">
        <v>23</v>
      </c>
      <c r="G25" s="12" t="s">
        <v>63</v>
      </c>
      <c r="H25" s="12" t="s">
        <v>22</v>
      </c>
    </row>
    <row r="26" spans="1:8" x14ac:dyDescent="0.35">
      <c r="A26" s="12" t="s">
        <v>36</v>
      </c>
      <c r="B26" s="20"/>
      <c r="C26" s="34">
        <v>1</v>
      </c>
      <c r="D26" s="20"/>
      <c r="E26" s="20"/>
      <c r="F26" s="12" t="s">
        <v>23</v>
      </c>
      <c r="G26" s="12" t="s">
        <v>64</v>
      </c>
      <c r="H26" s="12" t="s">
        <v>22</v>
      </c>
    </row>
    <row r="27" spans="1:8" x14ac:dyDescent="0.35">
      <c r="A27" s="12" t="s">
        <v>37</v>
      </c>
      <c r="B27" s="20"/>
      <c r="C27" s="34">
        <v>1</v>
      </c>
      <c r="D27" s="20"/>
      <c r="E27" s="20"/>
      <c r="F27" s="12" t="s">
        <v>23</v>
      </c>
      <c r="G27" s="12" t="s">
        <v>64</v>
      </c>
      <c r="H27" s="12" t="s">
        <v>22</v>
      </c>
    </row>
    <row r="28" spans="1:8" x14ac:dyDescent="0.35">
      <c r="A28" s="38" t="s">
        <v>38</v>
      </c>
      <c r="B28" s="20"/>
      <c r="C28" s="39">
        <v>1</v>
      </c>
      <c r="D28" s="20"/>
      <c r="E28" s="20"/>
      <c r="F28" s="38" t="s">
        <v>23</v>
      </c>
      <c r="G28" s="38" t="s">
        <v>30</v>
      </c>
      <c r="H28" s="38"/>
    </row>
    <row r="29" spans="1:8" x14ac:dyDescent="0.35">
      <c r="A29" s="38" t="s">
        <v>39</v>
      </c>
      <c r="B29" s="20"/>
      <c r="C29" s="39">
        <v>1</v>
      </c>
      <c r="D29" s="20"/>
      <c r="E29" s="20"/>
      <c r="F29" s="38" t="s">
        <v>23</v>
      </c>
      <c r="G29" s="38" t="s">
        <v>30</v>
      </c>
      <c r="H29" s="38"/>
    </row>
    <row r="30" spans="1:8" x14ac:dyDescent="0.35">
      <c r="A30" s="38" t="s">
        <v>40</v>
      </c>
      <c r="B30" s="18"/>
      <c r="C30" s="39">
        <v>1</v>
      </c>
      <c r="D30" s="18"/>
      <c r="E30" s="18"/>
      <c r="F30" s="38" t="s">
        <v>23</v>
      </c>
      <c r="G30" s="38" t="s">
        <v>29</v>
      </c>
      <c r="H30" s="38"/>
    </row>
    <row r="31" spans="1:8" x14ac:dyDescent="0.35">
      <c r="A31" s="38" t="s">
        <v>2</v>
      </c>
      <c r="B31" s="20"/>
      <c r="C31" s="39">
        <v>1</v>
      </c>
      <c r="D31" s="20"/>
      <c r="E31" s="20"/>
      <c r="F31" s="38" t="s">
        <v>66</v>
      </c>
      <c r="G31" s="38" t="s">
        <v>65</v>
      </c>
      <c r="H31" s="38"/>
    </row>
    <row r="32" spans="1:8" x14ac:dyDescent="0.35">
      <c r="A32" s="38" t="s">
        <v>1</v>
      </c>
      <c r="B32" s="20"/>
      <c r="C32" s="39">
        <v>1</v>
      </c>
      <c r="D32" s="20"/>
      <c r="E32" s="20"/>
      <c r="F32" s="38" t="s">
        <v>24</v>
      </c>
      <c r="G32" s="38" t="s">
        <v>67</v>
      </c>
      <c r="H32" s="38"/>
    </row>
    <row r="33" spans="1:8" x14ac:dyDescent="0.35">
      <c r="A33" s="38" t="s">
        <v>38</v>
      </c>
      <c r="B33" s="18"/>
      <c r="C33" s="39">
        <v>1</v>
      </c>
      <c r="D33" s="18"/>
      <c r="E33" s="18"/>
      <c r="F33" s="38" t="s">
        <v>24</v>
      </c>
      <c r="G33" s="38" t="s">
        <v>67</v>
      </c>
      <c r="H33" s="38"/>
    </row>
    <row r="34" spans="1:8" x14ac:dyDescent="0.35">
      <c r="A34" s="38" t="s">
        <v>39</v>
      </c>
      <c r="B34" s="20"/>
      <c r="C34" s="39">
        <v>1</v>
      </c>
      <c r="D34" s="20"/>
      <c r="E34" s="20"/>
      <c r="F34" s="38" t="s">
        <v>24</v>
      </c>
      <c r="G34" s="38" t="s">
        <v>67</v>
      </c>
      <c r="H34" s="38"/>
    </row>
    <row r="35" spans="1:8" x14ac:dyDescent="0.35">
      <c r="A35" s="12" t="s">
        <v>38</v>
      </c>
      <c r="B35" s="18"/>
      <c r="C35" s="34">
        <v>1</v>
      </c>
      <c r="D35" s="18"/>
      <c r="E35" s="18"/>
      <c r="F35" s="12" t="s">
        <v>14</v>
      </c>
      <c r="G35" s="12" t="s">
        <v>68</v>
      </c>
      <c r="H35" s="12" t="s">
        <v>22</v>
      </c>
    </row>
    <row r="36" spans="1:8" x14ac:dyDescent="0.35">
      <c r="A36" s="12" t="s">
        <v>39</v>
      </c>
      <c r="B36" s="20"/>
      <c r="C36" s="34">
        <v>1</v>
      </c>
      <c r="D36" s="20"/>
      <c r="E36" s="20"/>
      <c r="F36" s="12" t="s">
        <v>14</v>
      </c>
      <c r="G36" s="12" t="s">
        <v>68</v>
      </c>
      <c r="H36" s="12" t="s">
        <v>22</v>
      </c>
    </row>
    <row r="37" spans="1:8" x14ac:dyDescent="0.35">
      <c r="A37" s="12" t="s">
        <v>41</v>
      </c>
      <c r="B37" s="20"/>
      <c r="C37" s="34">
        <v>1</v>
      </c>
      <c r="D37" s="20"/>
      <c r="E37" s="20"/>
      <c r="F37" s="12" t="s">
        <v>23</v>
      </c>
      <c r="G37" s="12" t="s">
        <v>69</v>
      </c>
      <c r="H37" s="12" t="s">
        <v>22</v>
      </c>
    </row>
    <row r="38" spans="1:8" x14ac:dyDescent="0.35">
      <c r="A38" s="12" t="s">
        <v>38</v>
      </c>
      <c r="B38" s="20"/>
      <c r="C38" s="34">
        <v>1</v>
      </c>
      <c r="D38" s="20"/>
      <c r="E38" s="20"/>
      <c r="F38" s="12" t="s">
        <v>14</v>
      </c>
      <c r="G38" s="12" t="s">
        <v>70</v>
      </c>
      <c r="H38" s="12" t="s">
        <v>22</v>
      </c>
    </row>
    <row r="39" spans="1:8" x14ac:dyDescent="0.35">
      <c r="A39" s="12" t="s">
        <v>39</v>
      </c>
      <c r="B39" s="20"/>
      <c r="C39" s="34">
        <v>1</v>
      </c>
      <c r="D39" s="20"/>
      <c r="E39" s="20"/>
      <c r="F39" s="12" t="s">
        <v>14</v>
      </c>
      <c r="G39" s="12" t="s">
        <v>70</v>
      </c>
      <c r="H39" s="12" t="s">
        <v>22</v>
      </c>
    </row>
    <row r="40" spans="1:8" x14ac:dyDescent="0.35">
      <c r="A40" s="12" t="s">
        <v>33</v>
      </c>
      <c r="B40" s="20"/>
      <c r="C40" s="34">
        <v>1</v>
      </c>
      <c r="D40" s="20"/>
      <c r="E40" s="20"/>
      <c r="F40" s="12" t="s">
        <v>51</v>
      </c>
      <c r="G40" s="12" t="s">
        <v>71</v>
      </c>
      <c r="H40" s="12" t="s">
        <v>22</v>
      </c>
    </row>
    <row r="41" spans="1:8" x14ac:dyDescent="0.35">
      <c r="A41" s="12" t="s">
        <v>1</v>
      </c>
      <c r="B41" s="20"/>
      <c r="C41" s="34">
        <v>1</v>
      </c>
      <c r="D41" s="20"/>
      <c r="E41" s="20"/>
      <c r="F41" s="12" t="s">
        <v>26</v>
      </c>
      <c r="G41" s="12" t="s">
        <v>72</v>
      </c>
      <c r="H41" s="12" t="s">
        <v>22</v>
      </c>
    </row>
    <row r="42" spans="1:8" x14ac:dyDescent="0.35">
      <c r="A42" s="12" t="s">
        <v>21</v>
      </c>
      <c r="B42" s="20"/>
      <c r="C42" s="34">
        <v>1</v>
      </c>
      <c r="D42" s="20"/>
      <c r="E42" s="20"/>
      <c r="F42" s="12" t="s">
        <v>26</v>
      </c>
      <c r="G42" s="12" t="s">
        <v>72</v>
      </c>
      <c r="H42" s="12" t="s">
        <v>22</v>
      </c>
    </row>
    <row r="43" spans="1:8" x14ac:dyDescent="0.35">
      <c r="A43" s="12" t="s">
        <v>42</v>
      </c>
      <c r="B43" s="20"/>
      <c r="C43" s="34">
        <v>1</v>
      </c>
      <c r="D43" s="20"/>
      <c r="E43" s="20"/>
      <c r="F43" s="12" t="s">
        <v>23</v>
      </c>
      <c r="G43" s="12" t="s">
        <v>73</v>
      </c>
      <c r="H43" s="12" t="s">
        <v>22</v>
      </c>
    </row>
    <row r="44" spans="1:8" x14ac:dyDescent="0.35">
      <c r="A44" s="12" t="s">
        <v>20</v>
      </c>
      <c r="B44" s="20"/>
      <c r="C44" s="34">
        <v>1</v>
      </c>
      <c r="D44" s="20"/>
      <c r="E44" s="20"/>
      <c r="F44" s="12" t="s">
        <v>23</v>
      </c>
      <c r="G44" s="12" t="s">
        <v>74</v>
      </c>
      <c r="H44" s="12" t="s">
        <v>22</v>
      </c>
    </row>
    <row r="45" spans="1:8" x14ac:dyDescent="0.35">
      <c r="A45" s="12" t="s">
        <v>33</v>
      </c>
      <c r="B45" s="20"/>
      <c r="C45" s="34">
        <v>1</v>
      </c>
      <c r="D45" s="20"/>
      <c r="E45" s="20"/>
      <c r="F45" s="12" t="s">
        <v>51</v>
      </c>
      <c r="G45" s="12" t="s">
        <v>75</v>
      </c>
      <c r="H45" s="12" t="s">
        <v>22</v>
      </c>
    </row>
    <row r="46" spans="1:8" x14ac:dyDescent="0.35">
      <c r="A46" s="12" t="s">
        <v>43</v>
      </c>
      <c r="B46" s="20"/>
      <c r="C46" s="34">
        <v>1</v>
      </c>
      <c r="D46" s="20"/>
      <c r="E46" s="20"/>
      <c r="F46" s="12" t="s">
        <v>51</v>
      </c>
      <c r="G46" s="12" t="s">
        <v>75</v>
      </c>
      <c r="H46" s="12" t="s">
        <v>22</v>
      </c>
    </row>
    <row r="47" spans="1:8" x14ac:dyDescent="0.35">
      <c r="A47" s="12" t="s">
        <v>20</v>
      </c>
      <c r="B47" s="20"/>
      <c r="C47" s="34">
        <v>1</v>
      </c>
      <c r="D47" s="20"/>
      <c r="E47" s="20"/>
      <c r="F47" s="12" t="s">
        <v>23</v>
      </c>
      <c r="G47" s="12" t="s">
        <v>76</v>
      </c>
      <c r="H47" s="12" t="s">
        <v>22</v>
      </c>
    </row>
    <row r="48" spans="1:8" x14ac:dyDescent="0.35">
      <c r="A48" s="12" t="s">
        <v>44</v>
      </c>
      <c r="B48" s="20"/>
      <c r="C48" s="34">
        <v>1</v>
      </c>
      <c r="D48" s="20"/>
      <c r="E48" s="20"/>
      <c r="F48" s="12" t="s">
        <v>24</v>
      </c>
      <c r="G48" s="12" t="s">
        <v>77</v>
      </c>
      <c r="H48" s="12" t="s">
        <v>22</v>
      </c>
    </row>
    <row r="49" spans="1:8" x14ac:dyDescent="0.35">
      <c r="A49" s="12" t="s">
        <v>45</v>
      </c>
      <c r="B49" s="20"/>
      <c r="C49" s="34">
        <v>1</v>
      </c>
      <c r="D49" s="20"/>
      <c r="E49" s="20"/>
      <c r="F49" s="12" t="s">
        <v>24</v>
      </c>
      <c r="G49" s="12" t="s">
        <v>77</v>
      </c>
      <c r="H49" s="12" t="s">
        <v>22</v>
      </c>
    </row>
    <row r="50" spans="1:8" x14ac:dyDescent="0.35">
      <c r="A50" s="12" t="s">
        <v>20</v>
      </c>
      <c r="B50" s="20"/>
      <c r="C50" s="34">
        <v>1</v>
      </c>
      <c r="D50" s="20"/>
      <c r="E50" s="20"/>
      <c r="F50" s="12" t="s">
        <v>23</v>
      </c>
      <c r="G50" s="12" t="s">
        <v>78</v>
      </c>
      <c r="H50" s="12" t="s">
        <v>22</v>
      </c>
    </row>
    <row r="51" spans="1:8" x14ac:dyDescent="0.35">
      <c r="A51" s="12" t="s">
        <v>20</v>
      </c>
      <c r="B51" s="20"/>
      <c r="C51" s="34">
        <v>1</v>
      </c>
      <c r="D51" s="20"/>
      <c r="E51" s="20"/>
      <c r="F51" s="12" t="s">
        <v>23</v>
      </c>
      <c r="G51" s="12" t="s">
        <v>79</v>
      </c>
      <c r="H51" s="12" t="s">
        <v>22</v>
      </c>
    </row>
    <row r="52" spans="1:8" x14ac:dyDescent="0.35">
      <c r="A52" s="12" t="s">
        <v>20</v>
      </c>
      <c r="B52" s="20"/>
      <c r="C52" s="34">
        <v>1</v>
      </c>
      <c r="D52" s="20"/>
      <c r="E52" s="20"/>
      <c r="F52" s="12" t="s">
        <v>23</v>
      </c>
      <c r="G52" s="12" t="s">
        <v>80</v>
      </c>
      <c r="H52" s="12" t="s">
        <v>22</v>
      </c>
    </row>
    <row r="53" spans="1:8" x14ac:dyDescent="0.35">
      <c r="A53" s="12" t="s">
        <v>46</v>
      </c>
      <c r="B53" s="20"/>
      <c r="C53" s="34">
        <v>1</v>
      </c>
      <c r="D53" s="20"/>
      <c r="E53" s="20"/>
      <c r="F53" s="12" t="s">
        <v>27</v>
      </c>
      <c r="G53" s="12" t="s">
        <v>81</v>
      </c>
      <c r="H53" s="12" t="s">
        <v>22</v>
      </c>
    </row>
    <row r="54" spans="1:8" x14ac:dyDescent="0.35">
      <c r="A54" s="12" t="s">
        <v>47</v>
      </c>
      <c r="B54" s="20"/>
      <c r="C54" s="34">
        <v>1</v>
      </c>
      <c r="D54" s="20"/>
      <c r="E54" s="20"/>
      <c r="F54" s="12" t="s">
        <v>27</v>
      </c>
      <c r="G54" s="12" t="s">
        <v>81</v>
      </c>
      <c r="H54" s="12" t="s">
        <v>22</v>
      </c>
    </row>
    <row r="55" spans="1:8" x14ac:dyDescent="0.35">
      <c r="A55" s="12" t="s">
        <v>44</v>
      </c>
      <c r="B55" s="20"/>
      <c r="C55" s="34">
        <v>1</v>
      </c>
      <c r="D55" s="20"/>
      <c r="E55" s="20"/>
      <c r="F55" s="12" t="s">
        <v>24</v>
      </c>
      <c r="G55" s="12" t="s">
        <v>82</v>
      </c>
      <c r="H55" s="12" t="s">
        <v>22</v>
      </c>
    </row>
    <row r="56" spans="1:8" x14ac:dyDescent="0.35">
      <c r="A56" s="12" t="s">
        <v>45</v>
      </c>
      <c r="B56" s="20"/>
      <c r="C56" s="34">
        <v>1</v>
      </c>
      <c r="D56" s="20"/>
      <c r="E56" s="20"/>
      <c r="F56" s="12" t="s">
        <v>24</v>
      </c>
      <c r="G56" s="12" t="s">
        <v>82</v>
      </c>
      <c r="H56" s="12" t="s">
        <v>22</v>
      </c>
    </row>
    <row r="57" spans="1:8" x14ac:dyDescent="0.35">
      <c r="A57" s="12" t="s">
        <v>36</v>
      </c>
      <c r="B57" s="20"/>
      <c r="C57" s="34">
        <v>1</v>
      </c>
      <c r="D57" s="20"/>
      <c r="E57" s="20"/>
      <c r="F57" s="12" t="s">
        <v>23</v>
      </c>
      <c r="G57" s="12" t="s">
        <v>83</v>
      </c>
      <c r="H57" s="12" t="s">
        <v>22</v>
      </c>
    </row>
    <row r="58" spans="1:8" x14ac:dyDescent="0.35">
      <c r="A58" s="12" t="s">
        <v>37</v>
      </c>
      <c r="B58" s="20"/>
      <c r="C58" s="34">
        <v>1</v>
      </c>
      <c r="D58" s="20"/>
      <c r="E58" s="20"/>
      <c r="F58" s="12" t="s">
        <v>23</v>
      </c>
      <c r="G58" s="12" t="s">
        <v>83</v>
      </c>
      <c r="H58" s="12" t="s">
        <v>22</v>
      </c>
    </row>
    <row r="59" spans="1:8" x14ac:dyDescent="0.35">
      <c r="A59" s="12" t="s">
        <v>36</v>
      </c>
      <c r="B59" s="20">
        <v>1</v>
      </c>
      <c r="C59" s="34"/>
      <c r="D59" s="20"/>
      <c r="E59" s="20"/>
      <c r="F59" s="12" t="s">
        <v>23</v>
      </c>
      <c r="G59" s="12" t="s">
        <v>84</v>
      </c>
      <c r="H59" s="12" t="s">
        <v>22</v>
      </c>
    </row>
    <row r="60" spans="1:8" x14ac:dyDescent="0.35">
      <c r="A60" s="12" t="s">
        <v>37</v>
      </c>
      <c r="B60" s="20">
        <v>1</v>
      </c>
      <c r="C60" s="34"/>
      <c r="D60" s="20"/>
      <c r="E60" s="20"/>
      <c r="F60" s="12" t="s">
        <v>23</v>
      </c>
      <c r="G60" s="12" t="s">
        <v>84</v>
      </c>
      <c r="H60" s="12" t="s">
        <v>22</v>
      </c>
    </row>
    <row r="61" spans="1:8" x14ac:dyDescent="0.35">
      <c r="A61" s="12" t="s">
        <v>38</v>
      </c>
      <c r="B61" s="20">
        <v>1</v>
      </c>
      <c r="C61" s="34"/>
      <c r="D61" s="20"/>
      <c r="E61" s="20"/>
      <c r="F61" s="12" t="s">
        <v>14</v>
      </c>
      <c r="G61" s="12" t="s">
        <v>85</v>
      </c>
      <c r="H61" s="12" t="s">
        <v>22</v>
      </c>
    </row>
    <row r="62" spans="1:8" x14ac:dyDescent="0.35">
      <c r="A62" s="12" t="s">
        <v>39</v>
      </c>
      <c r="B62" s="20">
        <v>1</v>
      </c>
      <c r="C62" s="34"/>
      <c r="D62" s="20"/>
      <c r="E62" s="20"/>
      <c r="F62" s="12" t="s">
        <v>14</v>
      </c>
      <c r="G62" s="12" t="s">
        <v>85</v>
      </c>
      <c r="H62" s="12" t="s">
        <v>22</v>
      </c>
    </row>
    <row r="63" spans="1:8" x14ac:dyDescent="0.35">
      <c r="A63" s="12" t="s">
        <v>33</v>
      </c>
      <c r="B63" s="20">
        <v>1</v>
      </c>
      <c r="C63" s="34"/>
      <c r="D63" s="20"/>
      <c r="E63" s="20"/>
      <c r="F63" s="12" t="s">
        <v>51</v>
      </c>
      <c r="G63" s="12" t="s">
        <v>50</v>
      </c>
      <c r="H63" s="12" t="s">
        <v>22</v>
      </c>
    </row>
    <row r="64" spans="1:8" x14ac:dyDescent="0.35">
      <c r="A64" s="12" t="s">
        <v>35</v>
      </c>
      <c r="B64" s="20">
        <v>1</v>
      </c>
      <c r="C64" s="34"/>
      <c r="D64" s="20"/>
      <c r="E64" s="20"/>
      <c r="F64" s="12" t="s">
        <v>51</v>
      </c>
      <c r="G64" s="12" t="s">
        <v>50</v>
      </c>
      <c r="H64" s="12" t="s">
        <v>22</v>
      </c>
    </row>
    <row r="65" spans="1:8" x14ac:dyDescent="0.35">
      <c r="A65" s="12" t="s">
        <v>43</v>
      </c>
      <c r="B65" s="20">
        <v>1</v>
      </c>
      <c r="C65" s="34"/>
      <c r="D65" s="20"/>
      <c r="E65" s="20"/>
      <c r="F65" s="12" t="s">
        <v>51</v>
      </c>
      <c r="G65" s="12" t="s">
        <v>50</v>
      </c>
      <c r="H65" s="12" t="s">
        <v>22</v>
      </c>
    </row>
    <row r="66" spans="1:8" x14ac:dyDescent="0.35">
      <c r="A66" s="12" t="s">
        <v>15</v>
      </c>
      <c r="B66" s="20">
        <v>1</v>
      </c>
      <c r="C66" s="34"/>
      <c r="D66" s="20"/>
      <c r="E66" s="20"/>
      <c r="F66" s="12" t="s">
        <v>51</v>
      </c>
      <c r="G66" s="12" t="s">
        <v>86</v>
      </c>
      <c r="H66" s="12" t="s">
        <v>22</v>
      </c>
    </row>
    <row r="67" spans="1:8" x14ac:dyDescent="0.35">
      <c r="A67" s="12" t="s">
        <v>33</v>
      </c>
      <c r="B67" s="20"/>
      <c r="C67" s="34">
        <v>1</v>
      </c>
      <c r="D67" s="20"/>
      <c r="E67" s="20"/>
      <c r="F67" s="12" t="s">
        <v>51</v>
      </c>
      <c r="G67" s="12" t="s">
        <v>87</v>
      </c>
      <c r="H67" s="12" t="s">
        <v>22</v>
      </c>
    </row>
    <row r="68" spans="1:8" x14ac:dyDescent="0.35">
      <c r="A68" s="12" t="s">
        <v>15</v>
      </c>
      <c r="B68" s="20"/>
      <c r="C68" s="34">
        <v>1</v>
      </c>
      <c r="D68" s="20"/>
      <c r="E68" s="20"/>
      <c r="F68" s="12" t="s">
        <v>51</v>
      </c>
      <c r="G68" s="12" t="s">
        <v>87</v>
      </c>
      <c r="H68" s="12" t="s">
        <v>22</v>
      </c>
    </row>
    <row r="69" spans="1:8" x14ac:dyDescent="0.35">
      <c r="A69" s="12" t="s">
        <v>43</v>
      </c>
      <c r="B69" s="20"/>
      <c r="C69" s="34">
        <v>1</v>
      </c>
      <c r="D69" s="20"/>
      <c r="E69" s="20"/>
      <c r="F69" s="12" t="s">
        <v>51</v>
      </c>
      <c r="G69" s="12" t="s">
        <v>87</v>
      </c>
      <c r="H69" s="12" t="s">
        <v>22</v>
      </c>
    </row>
    <row r="70" spans="1:8" x14ac:dyDescent="0.35">
      <c r="A70" s="12" t="s">
        <v>46</v>
      </c>
      <c r="B70" s="20"/>
      <c r="C70" s="34">
        <v>1</v>
      </c>
      <c r="D70" s="20"/>
      <c r="E70" s="20"/>
      <c r="F70" s="12" t="s">
        <v>27</v>
      </c>
      <c r="G70" s="12" t="s">
        <v>88</v>
      </c>
      <c r="H70" s="12" t="s">
        <v>22</v>
      </c>
    </row>
    <row r="71" spans="1:8" x14ac:dyDescent="0.35">
      <c r="A71" s="12" t="s">
        <v>47</v>
      </c>
      <c r="B71" s="20"/>
      <c r="C71" s="34">
        <v>1</v>
      </c>
      <c r="D71" s="20"/>
      <c r="E71" s="20"/>
      <c r="F71" s="12" t="s">
        <v>27</v>
      </c>
      <c r="G71" s="12" t="s">
        <v>88</v>
      </c>
      <c r="H71" s="12" t="s">
        <v>22</v>
      </c>
    </row>
    <row r="72" spans="1:8" x14ac:dyDescent="0.35">
      <c r="A72" s="12" t="s">
        <v>1</v>
      </c>
      <c r="B72" s="20"/>
      <c r="C72" s="34">
        <v>1</v>
      </c>
      <c r="D72" s="20"/>
      <c r="E72" s="20"/>
      <c r="F72" s="12" t="s">
        <v>28</v>
      </c>
      <c r="G72" s="12" t="s">
        <v>89</v>
      </c>
      <c r="H72" s="12" t="s">
        <v>22</v>
      </c>
    </row>
    <row r="73" spans="1:8" x14ac:dyDescent="0.35">
      <c r="A73" s="12" t="s">
        <v>48</v>
      </c>
      <c r="B73" s="20"/>
      <c r="C73" s="34">
        <v>1</v>
      </c>
      <c r="D73" s="20"/>
      <c r="E73" s="20"/>
      <c r="F73" s="12" t="s">
        <v>28</v>
      </c>
      <c r="G73" s="12" t="s">
        <v>89</v>
      </c>
      <c r="H73" s="12" t="s">
        <v>22</v>
      </c>
    </row>
    <row r="74" spans="1:8" x14ac:dyDescent="0.35">
      <c r="A74" s="12" t="s">
        <v>38</v>
      </c>
      <c r="B74" s="20"/>
      <c r="C74" s="34">
        <v>1</v>
      </c>
      <c r="D74" s="20"/>
      <c r="E74" s="20"/>
      <c r="F74" s="12" t="s">
        <v>28</v>
      </c>
      <c r="G74" s="12" t="s">
        <v>89</v>
      </c>
      <c r="H74" s="12" t="s">
        <v>22</v>
      </c>
    </row>
    <row r="75" spans="1:8" x14ac:dyDescent="0.35">
      <c r="A75" s="12" t="s">
        <v>39</v>
      </c>
      <c r="B75" s="20"/>
      <c r="C75" s="34">
        <v>1</v>
      </c>
      <c r="D75" s="20"/>
      <c r="E75" s="20"/>
      <c r="F75" s="12" t="s">
        <v>28</v>
      </c>
      <c r="G75" s="12" t="s">
        <v>89</v>
      </c>
      <c r="H75" s="12" t="s">
        <v>22</v>
      </c>
    </row>
    <row r="76" spans="1:8" x14ac:dyDescent="0.35">
      <c r="A76" s="38" t="s">
        <v>0</v>
      </c>
      <c r="B76" s="20"/>
      <c r="C76" s="39">
        <v>1</v>
      </c>
      <c r="D76" s="20"/>
      <c r="E76" s="20"/>
      <c r="F76" s="38" t="s">
        <v>23</v>
      </c>
      <c r="G76" s="38" t="s">
        <v>90</v>
      </c>
      <c r="H76" s="38"/>
    </row>
    <row r="77" spans="1:8" x14ac:dyDescent="0.35">
      <c r="A77" s="6" t="s">
        <v>32</v>
      </c>
      <c r="B77" s="20"/>
      <c r="C77" s="18">
        <v>1</v>
      </c>
      <c r="D77" s="20"/>
      <c r="E77" s="20"/>
      <c r="F77" s="6" t="s">
        <v>23</v>
      </c>
      <c r="G77" s="6" t="s">
        <v>91</v>
      </c>
      <c r="H77" s="6" t="s">
        <v>22</v>
      </c>
    </row>
    <row r="78" spans="1:8" x14ac:dyDescent="0.35">
      <c r="A78" s="6" t="s">
        <v>20</v>
      </c>
      <c r="B78" s="20"/>
      <c r="C78" s="18">
        <v>1</v>
      </c>
      <c r="D78" s="20"/>
      <c r="E78" s="20"/>
      <c r="F78" s="6" t="s">
        <v>23</v>
      </c>
      <c r="G78" s="6" t="s">
        <v>92</v>
      </c>
      <c r="H78" s="6" t="s">
        <v>22</v>
      </c>
    </row>
    <row r="79" spans="1:8" x14ac:dyDescent="0.35">
      <c r="A79" s="6" t="s">
        <v>49</v>
      </c>
      <c r="B79" s="20"/>
      <c r="C79" s="18">
        <v>1</v>
      </c>
      <c r="D79" s="20"/>
      <c r="E79" s="20"/>
      <c r="F79" s="6" t="s">
        <v>23</v>
      </c>
      <c r="G79" s="6" t="s">
        <v>93</v>
      </c>
      <c r="H79" s="6" t="s">
        <v>22</v>
      </c>
    </row>
  </sheetData>
  <sortState ref="F10:H79">
    <sortCondition ref="G79"/>
  </sortState>
  <mergeCells count="9">
    <mergeCell ref="A4:H4"/>
    <mergeCell ref="A5:A7"/>
    <mergeCell ref="B5:E5"/>
    <mergeCell ref="F5:G5"/>
    <mergeCell ref="H5:H7"/>
    <mergeCell ref="B6:D6"/>
    <mergeCell ref="E6:E7"/>
    <mergeCell ref="F6:F7"/>
    <mergeCell ref="G6:G7"/>
  </mergeCells>
  <conditionalFormatting sqref="K9">
    <cfRule type="cellIs" dxfId="2" priority="1" operator="equal">
      <formula>"H9=""проектний"""</formula>
    </cfRule>
  </conditionalFormatting>
  <pageMargins left="0.19685039370078741" right="0.19685039370078741" top="0.19685039370078741" bottom="0.19685039370078741" header="0.31496062992125984" footer="0.31496062992125984"/>
  <pageSetup paperSize="9" scale="3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H9:H1048576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7:K32"/>
  <sheetViews>
    <sheetView tabSelected="1" zoomScale="55" zoomScaleNormal="55" workbookViewId="0">
      <selection activeCell="A23" sqref="A23"/>
    </sheetView>
  </sheetViews>
  <sheetFormatPr defaultRowHeight="18" x14ac:dyDescent="0.35"/>
  <cols>
    <col min="1" max="1" width="14.109375" style="10" bestFit="1" customWidth="1"/>
    <col min="2" max="2" width="42.88671875" style="10" bestFit="1" customWidth="1"/>
    <col min="3" max="3" width="31.33203125" style="11" bestFit="1" customWidth="1"/>
    <col min="4" max="4" width="14.21875" style="9" bestFit="1" customWidth="1"/>
    <col min="5" max="5" width="30.21875" style="9" bestFit="1" customWidth="1"/>
    <col min="6" max="6" width="11.6640625" style="9" customWidth="1"/>
    <col min="7" max="7" width="17.33203125" style="9" bestFit="1" customWidth="1"/>
    <col min="8" max="8" width="10.44140625" style="9" customWidth="1"/>
    <col min="9" max="11" width="9.109375" style="8"/>
    <col min="12" max="16384" width="8.88671875" style="9"/>
  </cols>
  <sheetData>
    <row r="7" spans="1:10" x14ac:dyDescent="0.35">
      <c r="A7" s="27"/>
      <c r="B7" s="27"/>
      <c r="C7" s="27"/>
      <c r="D7" s="27"/>
      <c r="E7" s="28">
        <f>SUM($E$11:$E$1048576)</f>
        <v>23</v>
      </c>
      <c r="F7" s="32">
        <f>SUMPRODUCT(LEN('Таблица проект опор'!$B$11:$B$1048576)-LEN(SUBSTITUTE('Таблица проект опор'!$B$11:$B$1048576,"С","")))</f>
        <v>22</v>
      </c>
    </row>
    <row r="8" spans="1:10" ht="16.2" customHeight="1" x14ac:dyDescent="0.35">
      <c r="A8" s="42" t="s">
        <v>19</v>
      </c>
      <c r="B8" s="42"/>
      <c r="C8" s="42"/>
      <c r="D8" s="42"/>
    </row>
    <row r="9" spans="1:10" x14ac:dyDescent="0.35">
      <c r="A9" s="23" t="s">
        <v>10</v>
      </c>
      <c r="B9" s="2" t="s">
        <v>16</v>
      </c>
      <c r="C9" s="24" t="s">
        <v>17</v>
      </c>
      <c r="D9" s="25" t="s">
        <v>6</v>
      </c>
    </row>
    <row r="10" spans="1:10" x14ac:dyDescent="0.35">
      <c r="A10" s="23"/>
      <c r="B10" s="2"/>
      <c r="C10" s="24"/>
      <c r="D10" s="25"/>
    </row>
    <row r="11" spans="1:10" x14ac:dyDescent="0.35">
      <c r="A11" s="12" t="s">
        <v>55</v>
      </c>
      <c r="B11" s="33" t="str">
        <f>IFERROR(INDEX('Таблица знаков'!$A$9:$H$1048576,MATCH(A11,'Таблица знаков'!$G$9:$G$1048576,0),6)," ")</f>
        <v>СКМ 1.30</v>
      </c>
      <c r="C11" s="31" t="str">
        <f t="shared" ref="C11:C28" si="0">IF(E11=1,CONCATENATE(F11),IF(E11=2,CONCATENATE(F11,", ",G11),IF(E11=3,CONCATENATE(F11,", ",G11,", ",H11),IF(E11=4,CONCATENATE(F11,", ",G11,", ",H11,", ",I11),IF(E11=5,CONCATENATE(F11,", ",G11,", ",H11,", ",I11,", ",J11))))))</f>
        <v>3.18</v>
      </c>
      <c r="D11" s="7"/>
      <c r="E11" s="29">
        <f>COUNTA(F11:J11)</f>
        <v>1</v>
      </c>
      <c r="F11" s="36" t="str">
        <f>IFERROR(INDEX('Таблица знаков'!$A$9:$H$1048576,MATCH(A11,'Таблица знаков'!$G$9:$G$1048576,0),1)," ")</f>
        <v>3.18</v>
      </c>
      <c r="G11" s="3"/>
      <c r="H11" s="3"/>
      <c r="I11" s="3"/>
      <c r="J11" s="3"/>
    </row>
    <row r="12" spans="1:10" x14ac:dyDescent="0.35">
      <c r="A12" s="12" t="s">
        <v>60</v>
      </c>
      <c r="B12" s="33" t="str">
        <f>IFERROR(INDEX('Таблица знаков'!$A$9:$H$1048576,MATCH(A12,'Таблица знаков'!$G$9:$G$1048576,0),6)," ")</f>
        <v>СКМ 1.30</v>
      </c>
      <c r="C12" s="31" t="str">
        <f t="shared" si="0"/>
        <v>3.21</v>
      </c>
      <c r="D12" s="7"/>
      <c r="E12" s="29">
        <f t="shared" ref="E12:E17" si="1">COUNTA(F12:J12)</f>
        <v>1</v>
      </c>
      <c r="F12" s="36" t="str">
        <f>IFERROR(INDEX('Таблица знаков'!$A$9:$H$1048576,MATCH(A12,'Таблица знаков'!$G$9:$G$1048576,0),1)," ")</f>
        <v>3.21</v>
      </c>
      <c r="G12" s="3"/>
      <c r="H12" s="4"/>
      <c r="I12" s="26"/>
      <c r="J12" s="26"/>
    </row>
    <row r="13" spans="1:10" x14ac:dyDescent="0.35">
      <c r="A13" s="12" t="s">
        <v>61</v>
      </c>
      <c r="B13" s="33" t="str">
        <f>IFERROR(INDEX('Таблица знаков'!$A$9:$H$1048576,MATCH(A13,'Таблица знаков'!$G$9:$G$1048576,0),6)," ")</f>
        <v>СКМ 2.30</v>
      </c>
      <c r="C13" s="31" t="str">
        <f t="shared" si="0"/>
        <v>1.27</v>
      </c>
      <c r="D13" s="7"/>
      <c r="E13" s="29">
        <f t="shared" si="1"/>
        <v>1</v>
      </c>
      <c r="F13" s="36" t="str">
        <f>IFERROR(INDEX('Таблица знаков'!$A$9:$H$1048576,MATCH(A13,'Таблица знаков'!$G$9:$G$1048576,0),1)," ")</f>
        <v>1.27</v>
      </c>
      <c r="G13" s="3"/>
      <c r="H13" s="4"/>
      <c r="I13" s="4"/>
      <c r="J13" s="4"/>
    </row>
    <row r="14" spans="1:10" x14ac:dyDescent="0.35">
      <c r="A14" s="12" t="s">
        <v>63</v>
      </c>
      <c r="B14" s="33" t="str">
        <f>IFERROR(INDEX('Таблица знаков'!$A$9:$H$1048576,MATCH(A14,'Таблица знаков'!$G$9:$G$1048576,0),6)," ")</f>
        <v>СКМ 1.30</v>
      </c>
      <c r="C14" s="31" t="str">
        <f t="shared" si="0"/>
        <v>5.36.1, 3.18</v>
      </c>
      <c r="D14" s="7"/>
      <c r="E14" s="29">
        <f t="shared" si="1"/>
        <v>2</v>
      </c>
      <c r="F14" s="36" t="str">
        <f>IFERROR(INDEX('Таблица знаков'!$A$9:$H$1048576,MATCH(A14,'Таблица знаков'!$G$9:$G$1048576,0),1)," ")</f>
        <v>5.36.1</v>
      </c>
      <c r="G14" s="6" t="s">
        <v>31</v>
      </c>
      <c r="H14" s="4"/>
      <c r="I14" s="4"/>
      <c r="J14" s="4"/>
    </row>
    <row r="15" spans="1:10" x14ac:dyDescent="0.35">
      <c r="A15" s="12" t="s">
        <v>64</v>
      </c>
      <c r="B15" s="33" t="str">
        <f>IFERROR(INDEX('Таблица знаков'!$A$9:$H$1048576,MATCH(A15,'Таблица знаков'!$G$9:$G$1048576,0),6)," ")</f>
        <v>СКМ 1.30</v>
      </c>
      <c r="C15" s="31" t="str">
        <f t="shared" si="0"/>
        <v>5.36.1</v>
      </c>
      <c r="D15" s="7"/>
      <c r="E15" s="30">
        <f t="shared" si="1"/>
        <v>1</v>
      </c>
      <c r="F15" s="36" t="str">
        <f>IFERROR(INDEX('Таблица знаков'!$A$9:$H$1048576,MATCH(A15,'Таблица знаков'!$G$9:$G$1048576,0),1)," ")</f>
        <v>5.36.1</v>
      </c>
      <c r="G15" s="1"/>
      <c r="H15" s="4"/>
      <c r="I15" s="4"/>
      <c r="J15" s="4"/>
    </row>
    <row r="16" spans="1:10" x14ac:dyDescent="0.35">
      <c r="A16" s="12" t="s">
        <v>69</v>
      </c>
      <c r="B16" s="33" t="str">
        <f>IFERROR(INDEX('Таблица знаков'!$A$9:$H$1048576,MATCH(A16,'Таблица знаков'!$G$9:$G$1048576,0),6)," ")</f>
        <v>СКМ 1.30</v>
      </c>
      <c r="C16" s="31" t="str">
        <f t="shared" si="0"/>
        <v>5.5</v>
      </c>
      <c r="D16" s="7"/>
      <c r="E16" s="30">
        <f t="shared" si="1"/>
        <v>1</v>
      </c>
      <c r="F16" s="36" t="str">
        <f>IFERROR(INDEX('Таблица знаков'!$A$9:$H$1048576,MATCH(A16,'Таблица знаков'!$G$9:$G$1048576,0),1)," ")</f>
        <v>5.5</v>
      </c>
      <c r="G16" s="5"/>
      <c r="H16" s="4"/>
      <c r="I16" s="4"/>
      <c r="J16" s="4"/>
    </row>
    <row r="17" spans="1:10" x14ac:dyDescent="0.35">
      <c r="A17" s="12" t="s">
        <v>72</v>
      </c>
      <c r="B17" s="33" t="str">
        <f>IFERROR(INDEX('Таблица знаков'!$A$9:$H$1048576,MATCH(A17,'Таблица знаков'!$G$9:$G$1048576,0),6)," ")</f>
        <v>СКМ 2.35</v>
      </c>
      <c r="C17" s="31" t="str">
        <f t="shared" si="0"/>
        <v>2.1</v>
      </c>
      <c r="D17" s="7"/>
      <c r="E17" s="30">
        <f t="shared" si="1"/>
        <v>1</v>
      </c>
      <c r="F17" s="36" t="str">
        <f>IFERROR(INDEX('Таблица знаков'!$A$9:$H$1048576,MATCH(A17,'Таблица знаков'!$G$9:$G$1048576,0),1)," ")</f>
        <v>2.1</v>
      </c>
      <c r="G17" s="5"/>
      <c r="H17" s="4"/>
      <c r="I17" s="4"/>
      <c r="J17" s="4"/>
    </row>
    <row r="18" spans="1:10" x14ac:dyDescent="0.35">
      <c r="A18" s="12" t="s">
        <v>73</v>
      </c>
      <c r="B18" s="33" t="str">
        <f>IFERROR(INDEX('Таблица знаков'!$A$9:$H$1048576,MATCH(A18,'Таблица знаков'!$G$9:$G$1048576,0),6)," ")</f>
        <v>СКМ 1.30</v>
      </c>
      <c r="C18" s="31" t="str">
        <f t="shared" si="0"/>
        <v>3.34</v>
      </c>
      <c r="D18" s="7"/>
      <c r="E18" s="30">
        <f t="shared" ref="E18:E25" si="2">COUNTA(F18:J18)</f>
        <v>1</v>
      </c>
      <c r="F18" s="36" t="str">
        <f>IFERROR(INDEX('Таблица знаков'!$A$9:$H$1048576,MATCH(A18,'Таблица знаков'!$G$9:$G$1048576,0),1)," ")</f>
        <v>3.34</v>
      </c>
      <c r="G18" s="5"/>
      <c r="H18" s="4"/>
      <c r="I18" s="4"/>
      <c r="J18" s="4"/>
    </row>
    <row r="19" spans="1:10" x14ac:dyDescent="0.35">
      <c r="A19" s="12" t="s">
        <v>74</v>
      </c>
      <c r="B19" s="33" t="str">
        <f>IFERROR(INDEX('Таблица знаков'!$A$9:$H$1048576,MATCH(A19,'Таблица знаков'!$G$9:$G$1048576,0),6)," ")</f>
        <v>СКМ 1.30</v>
      </c>
      <c r="C19" s="31" t="str">
        <f t="shared" si="0"/>
        <v>5.62</v>
      </c>
      <c r="D19" s="7"/>
      <c r="E19" s="30">
        <f t="shared" si="2"/>
        <v>1</v>
      </c>
      <c r="F19" s="36" t="str">
        <f>IFERROR(INDEX('Таблица знаков'!$A$9:$H$1048576,MATCH(A19,'Таблица знаков'!$G$9:$G$1048576,0),1)," ")</f>
        <v>5.62</v>
      </c>
      <c r="G19" s="5"/>
      <c r="H19" s="4"/>
      <c r="I19" s="4"/>
      <c r="J19" s="4"/>
    </row>
    <row r="20" spans="1:10" x14ac:dyDescent="0.35">
      <c r="A20" s="12" t="s">
        <v>76</v>
      </c>
      <c r="B20" s="33" t="str">
        <f>IFERROR(INDEX('Таблица знаков'!$A$9:$H$1048576,MATCH(A20,'Таблица знаков'!$G$9:$G$1048576,0),6)," ")</f>
        <v>СКМ 1.30</v>
      </c>
      <c r="C20" s="31" t="str">
        <f t="shared" si="0"/>
        <v>5.62</v>
      </c>
      <c r="D20" s="7"/>
      <c r="E20" s="30">
        <f t="shared" si="2"/>
        <v>1</v>
      </c>
      <c r="F20" s="36" t="str">
        <f>IFERROR(INDEX('Таблица знаков'!$A$9:$H$1048576,MATCH(A20,'Таблица знаков'!$G$9:$G$1048576,0),1)," ")</f>
        <v>5.62</v>
      </c>
      <c r="G20" s="5"/>
      <c r="H20" s="4"/>
      <c r="I20" s="4"/>
      <c r="J20" s="4"/>
    </row>
    <row r="21" spans="1:10" x14ac:dyDescent="0.35">
      <c r="A21" s="12" t="s">
        <v>77</v>
      </c>
      <c r="B21" s="33" t="str">
        <f>IFERROR(INDEX('Таблица знаков'!$A$9:$H$1048576,MATCH(A21,'Таблица знаков'!$G$9:$G$1048576,0),6)," ")</f>
        <v>СКМ 2.30</v>
      </c>
      <c r="C21" s="31" t="str">
        <f t="shared" si="0"/>
        <v>5.41.2</v>
      </c>
      <c r="D21" s="7"/>
      <c r="E21" s="30">
        <f t="shared" si="2"/>
        <v>1</v>
      </c>
      <c r="F21" s="36" t="str">
        <f>IFERROR(INDEX('Таблица знаков'!$A$9:$H$1048576,MATCH(A21,'Таблица знаков'!$G$9:$G$1048576,0),1)," ")</f>
        <v>5.41.2</v>
      </c>
      <c r="G21" s="5"/>
      <c r="H21" s="4"/>
      <c r="I21" s="4"/>
      <c r="J21" s="4"/>
    </row>
    <row r="22" spans="1:10" x14ac:dyDescent="0.35">
      <c r="A22" s="12" t="s">
        <v>78</v>
      </c>
      <c r="B22" s="33" t="str">
        <f>IFERROR(INDEX('Таблица знаков'!$A$9:$H$1048576,MATCH(A22,'Таблица знаков'!$G$9:$G$1048576,0),6)," ")</f>
        <v>СКМ 1.30</v>
      </c>
      <c r="C22" s="31" t="str">
        <f t="shared" si="0"/>
        <v>5.62</v>
      </c>
      <c r="D22" s="7"/>
      <c r="E22" s="30">
        <f t="shared" si="2"/>
        <v>1</v>
      </c>
      <c r="F22" s="36" t="str">
        <f>IFERROR(INDEX('Таблица знаков'!$A$9:$H$1048576,MATCH(A22,'Таблица знаков'!$G$9:$G$1048576,0),1)," ")</f>
        <v>5.62</v>
      </c>
      <c r="G22" s="5"/>
      <c r="H22" s="4"/>
      <c r="I22" s="4"/>
      <c r="J22" s="4"/>
    </row>
    <row r="23" spans="1:10" x14ac:dyDescent="0.35">
      <c r="A23" s="12" t="s">
        <v>79</v>
      </c>
      <c r="B23" s="33" t="str">
        <f>IFERROR(INDEX('Таблица знаков'!$A$9:$H$1048576,MATCH(A23,'Таблица знаков'!$G$9:$G$1048576,0),6)," ")</f>
        <v>СКМ 1.30</v>
      </c>
      <c r="C23" s="31" t="str">
        <f t="shared" si="0"/>
        <v>5.62</v>
      </c>
      <c r="D23" s="7"/>
      <c r="E23" s="30">
        <f t="shared" si="2"/>
        <v>1</v>
      </c>
      <c r="F23" s="36" t="str">
        <f>IFERROR(INDEX('Таблица знаков'!$A$9:$H$1048576,MATCH(A23,'Таблица знаков'!$G$9:$G$1048576,0),1)," ")</f>
        <v>5.62</v>
      </c>
      <c r="G23" s="5"/>
      <c r="H23" s="4"/>
      <c r="I23" s="4"/>
      <c r="J23" s="4"/>
    </row>
    <row r="24" spans="1:10" x14ac:dyDescent="0.35">
      <c r="A24" s="12" t="s">
        <v>80</v>
      </c>
      <c r="B24" s="33" t="str">
        <f>IFERROR(INDEX('Таблица знаков'!$A$9:$H$1048576,MATCH(A24,'Таблица знаков'!$G$9:$G$1048576,0),6)," ")</f>
        <v>СКМ 1.30</v>
      </c>
      <c r="C24" s="31" t="str">
        <f t="shared" si="0"/>
        <v>5.62</v>
      </c>
      <c r="D24" s="7"/>
      <c r="E24" s="30">
        <f t="shared" si="2"/>
        <v>1</v>
      </c>
      <c r="F24" s="36" t="str">
        <f>IFERROR(INDEX('Таблица знаков'!$A$9:$H$1048576,MATCH(A24,'Таблица знаков'!$G$9:$G$1048576,0),1)," ")</f>
        <v>5.62</v>
      </c>
      <c r="G24" s="5"/>
      <c r="H24" s="4"/>
      <c r="I24" s="4"/>
      <c r="J24" s="4"/>
    </row>
    <row r="25" spans="1:10" x14ac:dyDescent="0.35">
      <c r="A25" s="12" t="s">
        <v>81</v>
      </c>
      <c r="B25" s="33" t="str">
        <f>IFERROR(INDEX('Таблица знаков'!$A$9:$H$1048576,MATCH(A25,'Таблица знаков'!$G$9:$G$1048576,0),6)," ")</f>
        <v>СКМ 3.30</v>
      </c>
      <c r="C25" s="31" t="str">
        <f t="shared" si="0"/>
        <v>5.41.1</v>
      </c>
      <c r="D25" s="7"/>
      <c r="E25" s="30">
        <f t="shared" si="2"/>
        <v>1</v>
      </c>
      <c r="F25" s="36" t="str">
        <f>IFERROR(INDEX('Таблица знаков'!$A$9:$H$1048576,MATCH(A25,'Таблица знаков'!$G$9:$G$1048576,0),1)," ")</f>
        <v>5.41.1</v>
      </c>
      <c r="G25" s="5"/>
      <c r="H25" s="4"/>
      <c r="I25" s="4"/>
      <c r="J25" s="4"/>
    </row>
    <row r="26" spans="1:10" x14ac:dyDescent="0.35">
      <c r="A26" s="12" t="s">
        <v>82</v>
      </c>
      <c r="B26" s="33" t="str">
        <f>IFERROR(INDEX('Таблица знаков'!$A$9:$H$1048576,MATCH(A26,'Таблица знаков'!$G$9:$G$1048576,0),6)," ")</f>
        <v>СКМ 2.30</v>
      </c>
      <c r="C26" s="31" t="str">
        <f t="shared" si="0"/>
        <v>5.41.2</v>
      </c>
      <c r="D26" s="7"/>
      <c r="E26" s="30">
        <f t="shared" ref="E26:E28" si="3">COUNTA(F26:J26)</f>
        <v>1</v>
      </c>
      <c r="F26" s="36" t="str">
        <f>IFERROR(INDEX('Таблица знаков'!$A$9:$H$1048576,MATCH(A26,'Таблица знаков'!$G$9:$G$1048576,0),1)," ")</f>
        <v>5.41.2</v>
      </c>
      <c r="G26" s="5"/>
      <c r="H26" s="4"/>
      <c r="I26" s="4"/>
      <c r="J26" s="4"/>
    </row>
    <row r="27" spans="1:10" x14ac:dyDescent="0.35">
      <c r="A27" s="12" t="s">
        <v>83</v>
      </c>
      <c r="B27" s="33" t="str">
        <f>IFERROR(INDEX('Таблица знаков'!$A$9:$H$1048576,MATCH(A27,'Таблица знаков'!$G$9:$G$1048576,0),6)," ")</f>
        <v>СКМ 1.30</v>
      </c>
      <c r="C27" s="31" t="str">
        <f t="shared" si="0"/>
        <v>5.36.1</v>
      </c>
      <c r="D27" s="7"/>
      <c r="E27" s="30">
        <f t="shared" si="3"/>
        <v>1</v>
      </c>
      <c r="F27" s="36" t="str">
        <f>IFERROR(INDEX('Таблица знаков'!$A$9:$H$1048576,MATCH(A27,'Таблица знаков'!$G$9:$G$1048576,0),1)," ")</f>
        <v>5.36.1</v>
      </c>
      <c r="G27" s="5"/>
      <c r="H27" s="4"/>
      <c r="I27" s="4"/>
      <c r="J27" s="4"/>
    </row>
    <row r="28" spans="1:10" x14ac:dyDescent="0.35">
      <c r="A28" s="12" t="s">
        <v>84</v>
      </c>
      <c r="B28" s="33" t="str">
        <f>IFERROR(INDEX('Таблица знаков'!$A$9:$H$1048576,MATCH(A28,'Таблица знаков'!$G$9:$G$1048576,0),6)," ")</f>
        <v>СКМ 1.30</v>
      </c>
      <c r="C28" s="31" t="str">
        <f t="shared" si="0"/>
        <v>5.36.1</v>
      </c>
      <c r="D28" s="7"/>
      <c r="E28" s="30">
        <f t="shared" si="3"/>
        <v>1</v>
      </c>
      <c r="F28" s="36" t="str">
        <f>IFERROR(INDEX('Таблица знаков'!$A$9:$H$1048576,MATCH(A28,'Таблица знаков'!$G$9:$G$1048576,0),1)," ")</f>
        <v>5.36.1</v>
      </c>
      <c r="G28" s="5"/>
      <c r="H28" s="4"/>
      <c r="I28" s="4"/>
      <c r="J28" s="4"/>
    </row>
    <row r="29" spans="1:10" x14ac:dyDescent="0.35">
      <c r="A29" s="12" t="s">
        <v>88</v>
      </c>
      <c r="B29" s="33" t="str">
        <f>IFERROR(INDEX('Таблица знаков'!$A$9:$H$1048576,MATCH(A29,'Таблица знаков'!$G$9:$G$1048576,0),6)," ")</f>
        <v>СКМ 3.30</v>
      </c>
      <c r="C29" s="31" t="str">
        <f t="shared" ref="C29:C32" si="4">IF(E29=1,CONCATENATE(F29),IF(E29=2,CONCATENATE(F29,", ",G29),IF(E29=3,CONCATENATE(F29,", ",G29,", ",H29),IF(E29=4,CONCATENATE(F29,", ",G29,", ",H29,", ",I29),IF(E29=5,CONCATENATE(F29,", ",G29,", ",H29,", ",I29,", ",J29))))))</f>
        <v>5.41.1</v>
      </c>
      <c r="D29" s="7"/>
      <c r="E29" s="30">
        <f t="shared" ref="E29:E32" si="5">COUNTA(F29:J29)</f>
        <v>1</v>
      </c>
      <c r="F29" s="36" t="str">
        <f>IFERROR(INDEX('Таблица знаков'!$A$9:$H$1048576,MATCH(A29,'Таблица знаков'!$G$9:$G$1048576,0),1)," ")</f>
        <v>5.41.1</v>
      </c>
      <c r="G29" s="5"/>
      <c r="H29" s="4"/>
      <c r="I29" s="4"/>
      <c r="J29" s="4"/>
    </row>
    <row r="30" spans="1:10" x14ac:dyDescent="0.35">
      <c r="A30" s="6" t="s">
        <v>91</v>
      </c>
      <c r="B30" s="33" t="str">
        <f>IFERROR(INDEX('Таблица знаков'!$A$9:$H$1048576,MATCH(A30,'Таблица знаков'!$G$9:$G$1048576,0),6)," ")</f>
        <v>СКМ 1.30</v>
      </c>
      <c r="C30" s="31" t="str">
        <f t="shared" si="4"/>
        <v>4.1</v>
      </c>
      <c r="D30" s="7"/>
      <c r="E30" s="30">
        <f t="shared" si="5"/>
        <v>1</v>
      </c>
      <c r="F30" s="36" t="str">
        <f>IFERROR(INDEX('Таблица знаков'!$A$9:$H$1048576,MATCH(A30,'Таблица знаков'!$G$9:$G$1048576,0),1)," ")</f>
        <v>4.1</v>
      </c>
      <c r="G30" s="5"/>
      <c r="H30" s="4"/>
      <c r="I30" s="4"/>
      <c r="J30" s="4"/>
    </row>
    <row r="31" spans="1:10" x14ac:dyDescent="0.35">
      <c r="A31" s="6" t="s">
        <v>92</v>
      </c>
      <c r="B31" s="33" t="str">
        <f>IFERROR(INDEX('Таблица знаков'!$A$9:$H$1048576,MATCH(A31,'Таблица знаков'!$G$9:$G$1048576,0),6)," ")</f>
        <v>СКМ 1.30</v>
      </c>
      <c r="C31" s="31" t="str">
        <f t="shared" si="4"/>
        <v>5.62</v>
      </c>
      <c r="D31" s="7"/>
      <c r="E31" s="30">
        <f t="shared" si="5"/>
        <v>1</v>
      </c>
      <c r="F31" s="36" t="str">
        <f>IFERROR(INDEX('Таблица знаков'!$A$9:$H$1048576,MATCH(A31,'Таблица знаков'!$G$9:$G$1048576,0),1)," ")</f>
        <v>5.62</v>
      </c>
      <c r="G31" s="5"/>
      <c r="H31" s="4"/>
      <c r="I31" s="4"/>
      <c r="J31" s="4"/>
    </row>
    <row r="32" spans="1:10" x14ac:dyDescent="0.35">
      <c r="A32" s="6" t="s">
        <v>93</v>
      </c>
      <c r="B32" s="33" t="str">
        <f>IFERROR(INDEX('Таблица знаков'!$A$9:$H$1048576,MATCH(A32,'Таблица знаков'!$G$9:$G$1048576,0),6)," ")</f>
        <v>СКМ 1.30</v>
      </c>
      <c r="C32" s="31" t="str">
        <f t="shared" si="4"/>
        <v>1.5.2</v>
      </c>
      <c r="D32" s="7"/>
      <c r="E32" s="30">
        <f t="shared" si="5"/>
        <v>1</v>
      </c>
      <c r="F32" s="36" t="str">
        <f>IFERROR(INDEX('Таблица знаков'!$A$9:$H$1048576,MATCH(A32,'Таблица знаков'!$G$9:$G$1048576,0),1)," ")</f>
        <v>1.5.2</v>
      </c>
      <c r="G32" s="5"/>
      <c r="H32" s="4"/>
      <c r="I32" s="4"/>
      <c r="J32" s="4"/>
    </row>
  </sheetData>
  <sortState ref="A11:A38">
    <sortCondition ref="A11"/>
  </sortState>
  <mergeCells count="1">
    <mergeCell ref="A8:D8"/>
  </mergeCells>
  <conditionalFormatting sqref="A33:A1048576">
    <cfRule type="duplicateValues" dxfId="1" priority="745"/>
  </conditionalFormatting>
  <conditionalFormatting sqref="A11:A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знаков</vt:lpstr>
      <vt:lpstr>Таблица проект опор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2013-10-09T13:32:51Z</cp:lastPrinted>
  <dcterms:created xsi:type="dcterms:W3CDTF">2013-04-17T11:48:03Z</dcterms:created>
  <dcterms:modified xsi:type="dcterms:W3CDTF">2013-10-25T07:15:51Z</dcterms:modified>
</cp:coreProperties>
</file>