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9"/>
  <workbookPr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53B60295-AB48-43FF-92E2-24ACBD40A40F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Лист2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CcxIi8o2k2wxxzMUeNa6kD4PgPA=="/>
    </ext>
  </extLst>
</workbook>
</file>

<file path=xl/calcChain.xml><?xml version="1.0" encoding="utf-8"?>
<calcChain xmlns="http://schemas.openxmlformats.org/spreadsheetml/2006/main">
  <c r="J7" i="1" l="1" a="1"/>
  <c r="J7" i="1" s="1"/>
  <c r="J5" i="1" a="1"/>
  <c r="J5" i="1" s="1"/>
  <c r="J6" i="1" a="1"/>
  <c r="J6" i="1" s="1"/>
  <c r="J4" i="1" a="1"/>
  <c r="J4" i="1" s="1"/>
  <c r="I7" i="1"/>
  <c r="I5" i="1"/>
  <c r="I6" i="1"/>
  <c r="I4" i="1"/>
  <c r="L4" i="1"/>
  <c r="L7" i="1" s="1"/>
  <c r="M4" i="1"/>
  <c r="N4" i="1"/>
  <c r="O4" i="1"/>
  <c r="P4" i="1"/>
  <c r="L5" i="1"/>
  <c r="M5" i="1"/>
  <c r="N5" i="1"/>
  <c r="O5" i="1"/>
  <c r="P5" i="1"/>
  <c r="L6" i="1"/>
  <c r="M6" i="1"/>
  <c r="M7" i="1" s="1"/>
  <c r="N6" i="1"/>
  <c r="N7" i="1" s="1"/>
  <c r="O6" i="1"/>
  <c r="P6" i="1"/>
  <c r="K5" i="1"/>
  <c r="K6" i="1"/>
  <c r="K4" i="1"/>
  <c r="K7" i="1" s="1"/>
  <c r="L8" i="1" l="1"/>
  <c r="K8" i="1"/>
  <c r="N8" i="1"/>
  <c r="I8" i="1"/>
  <c r="M8" i="1" l="1"/>
  <c r="O7" i="1" l="1"/>
  <c r="O8" i="1" s="1"/>
  <c r="P7" i="1"/>
  <c r="P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<sst xmlns="http://schemas.openxmlformats.org/spreadsheetml/2006/main" count="34" uniqueCount="17">
  <si>
    <t>Наименование</t>
  </si>
  <si>
    <t>Сорт</t>
  </si>
  <si>
    <t>Калибр</t>
  </si>
  <si>
    <t>груши</t>
  </si>
  <si>
    <t>зеленый</t>
  </si>
  <si>
    <t>наименование</t>
  </si>
  <si>
    <t>к-во</t>
  </si>
  <si>
    <t>максимальное к-во какого сорта</t>
  </si>
  <si>
    <t>калибр</t>
  </si>
  <si>
    <t>абрикосы</t>
  </si>
  <si>
    <t>желтый</t>
  </si>
  <si>
    <t>яблоки</t>
  </si>
  <si>
    <t>красный</t>
  </si>
  <si>
    <t>другое</t>
  </si>
  <si>
    <t>итог</t>
  </si>
  <si>
    <t>яюлоки</t>
  </si>
  <si>
    <t>аврикосы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</si>
</sst>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;;"/>
    <numFmt numFmtId="165" formatCode="General;;&quot;-&quot;"/>
  </numFmts>
  <fonts count="6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F2DBDB"/>
        <bgColor rgb="FFF2DBDB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1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5" borderId="13" xfId="0" applyFont="1" applyFill="1" applyBorder="1" applyAlignment="1">
      <alignment horizontal="center" vertical="center"/>
    </xf>
    <xf numFmtId="165" fontId="2" fillId="5" borderId="11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selection activeCell="J7" sqref="J7"/>
    </sheetView>
  </sheetViews>
  <sheetFormatPr defaultColWidth="12.59765625" defaultRowHeight="15" customHeight="1" x14ac:dyDescent="0.25"/>
  <cols>
    <col min="1" max="1" width="13.8984375" customWidth="1"/>
    <col min="2" max="2" width="14.59765625" customWidth="1"/>
    <col min="3" max="3" width="18.8984375" customWidth="1"/>
    <col min="4" max="7" width="7.59765625" customWidth="1"/>
    <col min="8" max="8" width="10.09765625" customWidth="1"/>
    <col min="9" max="9" width="7.59765625" customWidth="1"/>
    <col min="10" max="10" width="20.3984375" customWidth="1"/>
    <col min="11" max="26" width="7.59765625" customWidth="1"/>
  </cols>
  <sheetData>
    <row r="1" spans="1:16" ht="13.8" x14ac:dyDescent="0.25">
      <c r="A1" s="1" t="s">
        <v>0</v>
      </c>
      <c r="B1" s="1" t="s">
        <v>1</v>
      </c>
      <c r="C1" s="1" t="s">
        <v>2</v>
      </c>
    </row>
    <row r="2" spans="1:16" ht="14.4" x14ac:dyDescent="0.3">
      <c r="A2" s="2" t="s">
        <v>3</v>
      </c>
      <c r="B2" s="2" t="s">
        <v>4</v>
      </c>
      <c r="C2" s="2">
        <v>4</v>
      </c>
      <c r="H2" s="16" t="s">
        <v>5</v>
      </c>
      <c r="I2" s="18" t="s">
        <v>6</v>
      </c>
      <c r="J2" s="20" t="s">
        <v>7</v>
      </c>
      <c r="K2" s="21" t="s">
        <v>8</v>
      </c>
      <c r="L2" s="22"/>
      <c r="M2" s="22"/>
      <c r="N2" s="22"/>
      <c r="O2" s="22"/>
      <c r="P2" s="23"/>
    </row>
    <row r="3" spans="1:16" ht="30" customHeight="1" x14ac:dyDescent="0.3">
      <c r="A3" s="2" t="s">
        <v>9</v>
      </c>
      <c r="B3" s="2" t="s">
        <v>10</v>
      </c>
      <c r="C3" s="2">
        <v>5</v>
      </c>
      <c r="H3" s="17"/>
      <c r="I3" s="19"/>
      <c r="J3" s="19"/>
      <c r="K3" s="3">
        <v>3</v>
      </c>
      <c r="L3" s="3">
        <v>4</v>
      </c>
      <c r="M3" s="3">
        <v>5</v>
      </c>
      <c r="N3" s="3">
        <v>6</v>
      </c>
      <c r="O3" s="3">
        <v>7</v>
      </c>
      <c r="P3" s="4">
        <v>8</v>
      </c>
    </row>
    <row r="4" spans="1:16" ht="14.4" x14ac:dyDescent="0.3">
      <c r="A4" s="2" t="s">
        <v>11</v>
      </c>
      <c r="B4" s="2" t="s">
        <v>12</v>
      </c>
      <c r="C4" s="2">
        <v>6</v>
      </c>
      <c r="H4" s="5" t="s">
        <v>11</v>
      </c>
      <c r="I4" s="13">
        <f>COUNTIF($A$2:$A$15,H4)</f>
        <v>2</v>
      </c>
      <c r="J4" s="6" t="str" cm="1">
        <f t="array" ref="J4">INDEX($B$2:$B$12,MATCH(MAX(COUNTIFS($A$2:$A$12,$A$2:$A$12,$B$2:$B$12,$B$2:$B$12)*($A$2:$A$12=H4)),COUNTIFS($A$2:$A$12,$A$2:$A$12,$B$2:$B$12,$B$2:$B$12)*($A$2:$A$12=H4),))</f>
        <v>красный</v>
      </c>
      <c r="K4" s="12">
        <f>COUNTIFS($A$2:$A$15,$H4,$C$2:$C$15,K$3)</f>
        <v>0</v>
      </c>
      <c r="L4" s="12">
        <f t="shared" ref="L4:P4" si="0">COUNTIFS($A$2:$A$15,$H4,$C$2:$C$15,L$3)</f>
        <v>0</v>
      </c>
      <c r="M4" s="12">
        <f t="shared" si="0"/>
        <v>0</v>
      </c>
      <c r="N4" s="12">
        <f t="shared" si="0"/>
        <v>1</v>
      </c>
      <c r="O4" s="12">
        <f t="shared" si="0"/>
        <v>1</v>
      </c>
      <c r="P4" s="12">
        <f t="shared" si="0"/>
        <v>0</v>
      </c>
    </row>
    <row r="5" spans="1:16" ht="14.4" x14ac:dyDescent="0.3">
      <c r="A5" s="14" t="s">
        <v>15</v>
      </c>
      <c r="B5" s="14" t="s">
        <v>12</v>
      </c>
      <c r="C5" s="2">
        <v>3</v>
      </c>
      <c r="H5" s="7" t="s">
        <v>9</v>
      </c>
      <c r="I5" s="13">
        <f t="shared" ref="I5:I6" si="1">COUNTIF($A$2:$A$15,H5)</f>
        <v>5</v>
      </c>
      <c r="J5" s="6" t="str" cm="1">
        <f t="array" ref="J5">INDEX($B$2:$B$12,MATCH(MAX(COUNTIFS($A$2:$A$12,$A$2:$A$12,$B$2:$B$12,$B$2:$B$12)*($A$2:$A$12=H5)),COUNTIFS($A$2:$A$12,$A$2:$A$12,$B$2:$B$12,$B$2:$B$12)*($A$2:$A$12=H5),))</f>
        <v>желтый</v>
      </c>
      <c r="K5" s="12">
        <f t="shared" ref="K5:P6" si="2">COUNTIFS($A$2:$A$15,$H5,$C$2:$C$15,K$3)</f>
        <v>1</v>
      </c>
      <c r="L5" s="12">
        <f t="shared" si="2"/>
        <v>0</v>
      </c>
      <c r="M5" s="12">
        <f t="shared" si="2"/>
        <v>3</v>
      </c>
      <c r="N5" s="12">
        <f t="shared" si="2"/>
        <v>1</v>
      </c>
      <c r="O5" s="12">
        <f t="shared" si="2"/>
        <v>0</v>
      </c>
      <c r="P5" s="12">
        <f t="shared" si="2"/>
        <v>0</v>
      </c>
    </row>
    <row r="6" spans="1:16" ht="14.4" x14ac:dyDescent="0.3">
      <c r="A6" s="2" t="s">
        <v>11</v>
      </c>
      <c r="B6" s="2" t="s">
        <v>12</v>
      </c>
      <c r="C6" s="2">
        <v>7</v>
      </c>
      <c r="H6" s="7" t="s">
        <v>3</v>
      </c>
      <c r="I6" s="13">
        <f t="shared" si="1"/>
        <v>2</v>
      </c>
      <c r="J6" s="6" t="str" cm="1">
        <f t="array" ref="J6">INDEX($B$2:$B$12,MATCH(MAX(COUNTIFS($A$2:$A$12,$A$2:$A$12,$B$2:$B$12,$B$2:$B$12)*($A$2:$A$12=H6)),COUNTIFS($A$2:$A$12,$A$2:$A$12,$B$2:$B$12,$B$2:$B$12)*($A$2:$A$12=H6),))</f>
        <v>зеленый</v>
      </c>
      <c r="K6" s="12">
        <f t="shared" si="2"/>
        <v>0</v>
      </c>
      <c r="L6" s="12">
        <f t="shared" si="2"/>
        <v>1</v>
      </c>
      <c r="M6" s="12">
        <f t="shared" si="2"/>
        <v>0</v>
      </c>
      <c r="N6" s="12">
        <f t="shared" si="2"/>
        <v>0</v>
      </c>
      <c r="O6" s="12">
        <f t="shared" si="2"/>
        <v>0</v>
      </c>
      <c r="P6" s="12">
        <f t="shared" si="2"/>
        <v>1</v>
      </c>
    </row>
    <row r="7" spans="1:16" ht="14.4" x14ac:dyDescent="0.3">
      <c r="A7" s="2" t="s">
        <v>3</v>
      </c>
      <c r="B7" s="2" t="s">
        <v>4</v>
      </c>
      <c r="C7" s="2">
        <v>8</v>
      </c>
      <c r="H7" s="24" t="s">
        <v>13</v>
      </c>
      <c r="I7" s="25">
        <f>COUNT(C2:C15)-SUM(I4:I6)</f>
        <v>2</v>
      </c>
      <c r="J7" s="26" t="str" cm="1">
        <f t="array" ref="J7">INDEX($B$2:$B$12,MATCH(MAX(COUNTIFS($A$2:$A$12,$A$2:$A$12,$B$2:$B$12,$B$2:$B$12)*ISNA(MATCH(A2:A12,H4:H6,))),COUNTIFS($A$2:$A$12,$A$2:$A$12,$B$2:$B$12,$B$2:$B$12)*ISNA(MATCH(A2:A12,H4:H6,)),))</f>
        <v>красный</v>
      </c>
      <c r="K7" s="27">
        <f>COUNTIF(C2:$C$15,K3)-SUM(K4:K6)</f>
        <v>1</v>
      </c>
      <c r="L7" s="27">
        <f>COUNTIF($C2:D$15,L3)-SUM(L4:L6)</f>
        <v>0</v>
      </c>
      <c r="M7" s="27">
        <f>COUNTIF($C2:E$15,M3)-SUM(M4:M6)</f>
        <v>0</v>
      </c>
      <c r="N7" s="27">
        <f>COUNTIF($C2:F$15,N3)-SUM(N4:N6)</f>
        <v>1</v>
      </c>
      <c r="O7" s="27">
        <f>COUNTIF($C2:G$15,O3)-SUM(O4:O6)</f>
        <v>0</v>
      </c>
      <c r="P7" s="27">
        <f>COUNTIF($C2:H$15,P3)-SUM(P4:P6)</f>
        <v>0</v>
      </c>
    </row>
    <row r="8" spans="1:16" ht="14.4" x14ac:dyDescent="0.3">
      <c r="A8" s="2" t="s">
        <v>9</v>
      </c>
      <c r="B8" s="2" t="s">
        <v>10</v>
      </c>
      <c r="C8" s="2">
        <v>5</v>
      </c>
      <c r="H8" s="8" t="s">
        <v>14</v>
      </c>
      <c r="I8" s="9">
        <f>SUM(I4:I7)</f>
        <v>11</v>
      </c>
      <c r="J8" s="10"/>
      <c r="K8" s="9">
        <f t="shared" ref="K8:P8" si="3">SUM(K4:K7)</f>
        <v>2</v>
      </c>
      <c r="L8" s="9">
        <f t="shared" si="3"/>
        <v>1</v>
      </c>
      <c r="M8" s="9">
        <f t="shared" si="3"/>
        <v>3</v>
      </c>
      <c r="N8" s="9">
        <f t="shared" si="3"/>
        <v>3</v>
      </c>
      <c r="O8" s="9">
        <f t="shared" si="3"/>
        <v>1</v>
      </c>
      <c r="P8" s="11">
        <f t="shared" si="3"/>
        <v>1</v>
      </c>
    </row>
    <row r="9" spans="1:16" ht="14.4" x14ac:dyDescent="0.3">
      <c r="A9" s="2" t="s">
        <v>16</v>
      </c>
      <c r="B9" s="2" t="s">
        <v>12</v>
      </c>
      <c r="C9" s="2">
        <v>6</v>
      </c>
    </row>
    <row r="10" spans="1:16" ht="14.4" x14ac:dyDescent="0.3">
      <c r="A10" s="2" t="s">
        <v>9</v>
      </c>
      <c r="B10" s="2" t="s">
        <v>12</v>
      </c>
      <c r="C10" s="2">
        <v>5</v>
      </c>
    </row>
    <row r="11" spans="1:16" ht="14.4" x14ac:dyDescent="0.3">
      <c r="A11" s="2" t="s">
        <v>9</v>
      </c>
      <c r="B11" s="2" t="s">
        <v>4</v>
      </c>
      <c r="C11" s="2">
        <v>6</v>
      </c>
    </row>
    <row r="12" spans="1:16" ht="14.4" x14ac:dyDescent="0.3">
      <c r="A12" s="2" t="s">
        <v>9</v>
      </c>
      <c r="B12" s="2" t="s">
        <v>10</v>
      </c>
      <c r="C12" s="2">
        <v>3</v>
      </c>
      <c r="G12" s="15"/>
      <c r="K12" s="15"/>
    </row>
    <row r="14" spans="1:16" ht="15" customHeight="1" x14ac:dyDescent="0.3">
      <c r="G14" s="15"/>
    </row>
    <row r="15" spans="1:16" ht="15" customHeight="1" x14ac:dyDescent="0.3">
      <c r="G15" s="1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H2:H3"/>
    <mergeCell ref="I2:I3"/>
    <mergeCell ref="J2:J3"/>
    <mergeCell ref="K2:P2"/>
  </mergeCells>
  <conditionalFormatting sqref="K4:P7">
    <cfRule type="cellIs" dxfId="2" priority="1" operator="equal">
      <formula>3</formula>
    </cfRule>
  </conditionalFormatting>
  <conditionalFormatting sqref="K4:P7">
    <cfRule type="cellIs" dxfId="1" priority="2" operator="equal">
      <formula>2</formula>
    </cfRule>
  </conditionalFormatting>
  <conditionalFormatting sqref="K4:P7">
    <cfRule type="cellIs" dxfId="0" priority="3" operator="equal">
      <formula>1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usr</cp:lastModifiedBy>
  <dcterms:created xsi:type="dcterms:W3CDTF">2014-02-24T11:38:26Z</dcterms:created>
  <dcterms:modified xsi:type="dcterms:W3CDTF">2021-08-12T20:20:01Z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