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5" yWindow="1170" windowWidth="15480" windowHeight="8520" firstSheet="1" activeTab="1"/>
  </bookViews>
  <sheets>
    <sheet name="Sheet1" sheetId="1" state="hidden" r:id="rId1"/>
    <sheet name="2013" sheetId="2" r:id="rId2"/>
  </sheets>
  <definedNames>
    <definedName name="_xlnm.Print_Titles" localSheetId="1">'2013'!$1:$5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O213" i="2"/>
  <c r="P274"/>
  <c r="M390"/>
  <c r="O394"/>
  <c r="N70"/>
  <c r="M70"/>
  <c r="L70"/>
  <c r="L329"/>
  <c r="O27"/>
  <c r="K423" l="1"/>
  <c r="L423"/>
  <c r="M423"/>
  <c r="N423"/>
  <c r="O410" l="1"/>
  <c r="J390"/>
  <c r="O406"/>
  <c r="O405"/>
  <c r="O404"/>
  <c r="M389"/>
  <c r="O400"/>
  <c r="M388"/>
  <c r="O264"/>
  <c r="O265"/>
  <c r="O266"/>
  <c r="K178"/>
  <c r="O102"/>
  <c r="C178" l="1"/>
  <c r="D178"/>
  <c r="E178"/>
  <c r="F178"/>
  <c r="G178"/>
  <c r="I178"/>
  <c r="J178"/>
  <c r="H178"/>
  <c r="C6" l="1"/>
  <c r="J437" l="1"/>
  <c r="G423"/>
  <c r="H423"/>
  <c r="I423"/>
  <c r="J423"/>
  <c r="C389"/>
  <c r="F301"/>
  <c r="G301"/>
  <c r="H301"/>
  <c r="I301"/>
  <c r="J301"/>
  <c r="K301"/>
  <c r="L301"/>
  <c r="M301"/>
  <c r="N301"/>
  <c r="F302"/>
  <c r="E302"/>
  <c r="J302"/>
  <c r="G302"/>
  <c r="H302"/>
  <c r="I302"/>
  <c r="K7"/>
  <c r="K300"/>
  <c r="E8" l="1"/>
  <c r="H328" l="1"/>
  <c r="K389"/>
  <c r="J389"/>
  <c r="H389"/>
  <c r="G389"/>
  <c r="F389"/>
  <c r="E389"/>
  <c r="D389"/>
  <c r="L7" l="1"/>
  <c r="F423"/>
  <c r="O382"/>
  <c r="O381"/>
  <c r="O434"/>
  <c r="O430"/>
  <c r="O426"/>
  <c r="G422"/>
  <c r="H422"/>
  <c r="I422"/>
  <c r="J422"/>
  <c r="K422"/>
  <c r="L422"/>
  <c r="M422"/>
  <c r="N422"/>
  <c r="C422"/>
  <c r="M327"/>
  <c r="O157" l="1"/>
  <c r="P422"/>
  <c r="O14"/>
  <c r="J6"/>
  <c r="K6"/>
  <c r="L6"/>
  <c r="M6"/>
  <c r="N6"/>
  <c r="H6"/>
  <c r="I6"/>
  <c r="G6"/>
  <c r="F6"/>
  <c r="E6"/>
  <c r="D6"/>
  <c r="P6" l="1"/>
  <c r="G8"/>
  <c r="O254" l="1"/>
  <c r="O253"/>
  <c r="H177"/>
  <c r="I177"/>
  <c r="J177"/>
  <c r="K177"/>
  <c r="L177"/>
  <c r="M177"/>
  <c r="N177"/>
  <c r="O256"/>
  <c r="O257"/>
  <c r="O258"/>
  <c r="G177"/>
  <c r="D390"/>
  <c r="C388"/>
  <c r="O117" l="1"/>
  <c r="D8" l="1"/>
  <c r="D69"/>
  <c r="F422"/>
  <c r="E422"/>
  <c r="E423"/>
  <c r="D422"/>
  <c r="D423"/>
  <c r="C423"/>
  <c r="E371"/>
  <c r="F371"/>
  <c r="G371"/>
  <c r="H371"/>
  <c r="I371"/>
  <c r="J371"/>
  <c r="K371"/>
  <c r="L371"/>
  <c r="M371"/>
  <c r="N371"/>
  <c r="G370"/>
  <c r="H370"/>
  <c r="I370"/>
  <c r="J370"/>
  <c r="K370"/>
  <c r="L370"/>
  <c r="M370"/>
  <c r="N370"/>
  <c r="E370"/>
  <c r="F370"/>
  <c r="D371"/>
  <c r="D370"/>
  <c r="D369"/>
  <c r="F369"/>
  <c r="G369"/>
  <c r="H369"/>
  <c r="I369"/>
  <c r="J369"/>
  <c r="K369"/>
  <c r="L369"/>
  <c r="M369"/>
  <c r="N369"/>
  <c r="E369"/>
  <c r="C371"/>
  <c r="C370"/>
  <c r="C369"/>
  <c r="E301"/>
  <c r="D301"/>
  <c r="D302"/>
  <c r="C301"/>
  <c r="C302"/>
  <c r="F177"/>
  <c r="E177"/>
  <c r="D177"/>
  <c r="C177"/>
  <c r="O431"/>
  <c r="O435"/>
  <c r="O427"/>
  <c r="O425"/>
  <c r="O429"/>
  <c r="P298"/>
  <c r="P297"/>
  <c r="O290"/>
  <c r="O291"/>
  <c r="O289"/>
  <c r="O286"/>
  <c r="O287"/>
  <c r="O285"/>
  <c r="O282"/>
  <c r="O283"/>
  <c r="O278"/>
  <c r="O279"/>
  <c r="O293"/>
  <c r="N389"/>
  <c r="N390"/>
  <c r="L389"/>
  <c r="L390"/>
  <c r="K390"/>
  <c r="I389"/>
  <c r="F390"/>
  <c r="E390"/>
  <c r="C390"/>
  <c r="P423" l="1"/>
  <c r="Q389"/>
  <c r="Q390"/>
  <c r="P275"/>
  <c r="Q418"/>
  <c r="O393" l="1"/>
  <c r="O392"/>
  <c r="O413"/>
  <c r="O414"/>
  <c r="O409"/>
  <c r="O397"/>
  <c r="O398"/>
  <c r="O442" l="1"/>
  <c r="O363"/>
  <c r="O364"/>
  <c r="O355"/>
  <c r="O356"/>
  <c r="N328" l="1"/>
  <c r="N459" s="1"/>
  <c r="N329"/>
  <c r="N460" s="1"/>
  <c r="M328"/>
  <c r="M459" s="1"/>
  <c r="M329"/>
  <c r="M460" s="1"/>
  <c r="L328"/>
  <c r="L459" s="1"/>
  <c r="L460"/>
  <c r="K328"/>
  <c r="K459" s="1"/>
  <c r="K329"/>
  <c r="K460" s="1"/>
  <c r="J328"/>
  <c r="J459" s="1"/>
  <c r="J329"/>
  <c r="J460" s="1"/>
  <c r="I328"/>
  <c r="I459" s="1"/>
  <c r="I329"/>
  <c r="I460" s="1"/>
  <c r="H329"/>
  <c r="G328"/>
  <c r="G329"/>
  <c r="F328"/>
  <c r="F329"/>
  <c r="E328"/>
  <c r="E329"/>
  <c r="C328"/>
  <c r="C459" s="1"/>
  <c r="C329"/>
  <c r="C460" s="1"/>
  <c r="D328"/>
  <c r="D459" s="1"/>
  <c r="D329"/>
  <c r="D460" s="1"/>
  <c r="E327"/>
  <c r="F327"/>
  <c r="G327"/>
  <c r="H327"/>
  <c r="I327"/>
  <c r="J327"/>
  <c r="K327"/>
  <c r="L327"/>
  <c r="N327"/>
  <c r="C327"/>
  <c r="D327"/>
  <c r="Q329" l="1"/>
  <c r="Q328"/>
  <c r="O321" l="1"/>
  <c r="O322"/>
  <c r="O317"/>
  <c r="O318"/>
  <c r="O313"/>
  <c r="O314"/>
  <c r="O309"/>
  <c r="O310"/>
  <c r="O305"/>
  <c r="O306"/>
  <c r="K70" l="1"/>
  <c r="J70"/>
  <c r="I70"/>
  <c r="H70"/>
  <c r="G70"/>
  <c r="F70"/>
  <c r="E70"/>
  <c r="I69"/>
  <c r="J69"/>
  <c r="K69"/>
  <c r="K455" s="1"/>
  <c r="L69"/>
  <c r="L455" s="1"/>
  <c r="M69"/>
  <c r="N69"/>
  <c r="G69"/>
  <c r="H69"/>
  <c r="D70"/>
  <c r="N68"/>
  <c r="E68"/>
  <c r="F68"/>
  <c r="G68"/>
  <c r="H68"/>
  <c r="I68"/>
  <c r="J68"/>
  <c r="K68"/>
  <c r="M68"/>
  <c r="C68"/>
  <c r="D68"/>
  <c r="C8"/>
  <c r="C456" s="1"/>
  <c r="F8"/>
  <c r="L8"/>
  <c r="L456" s="1"/>
  <c r="M8"/>
  <c r="M456" s="1"/>
  <c r="N8"/>
  <c r="N456" s="1"/>
  <c r="J8"/>
  <c r="K8"/>
  <c r="M7"/>
  <c r="M455" s="1"/>
  <c r="N7"/>
  <c r="J7"/>
  <c r="I7"/>
  <c r="I8"/>
  <c r="H7"/>
  <c r="H8"/>
  <c r="G7"/>
  <c r="C7"/>
  <c r="C455" s="1"/>
  <c r="D7"/>
  <c r="D455" s="1"/>
  <c r="F7"/>
  <c r="E7"/>
  <c r="N455" l="1"/>
  <c r="J455"/>
  <c r="I456"/>
  <c r="K456"/>
  <c r="D456"/>
  <c r="I455"/>
  <c r="J456"/>
  <c r="O121"/>
  <c r="O122"/>
  <c r="O113"/>
  <c r="O114"/>
  <c r="O109"/>
  <c r="O110"/>
  <c r="O105"/>
  <c r="O106"/>
  <c r="O101"/>
  <c r="O97"/>
  <c r="O98"/>
  <c r="O81"/>
  <c r="O82"/>
  <c r="O77"/>
  <c r="O78"/>
  <c r="O74"/>
  <c r="O73"/>
  <c r="O377"/>
  <c r="O55"/>
  <c r="O54"/>
  <c r="O53"/>
  <c r="O374" l="1"/>
  <c r="P371" s="1"/>
  <c r="O373"/>
  <c r="P370" s="1"/>
  <c r="O261"/>
  <c r="C176"/>
  <c r="D176"/>
  <c r="E176"/>
  <c r="M437"/>
  <c r="O446"/>
  <c r="O447"/>
  <c r="C421"/>
  <c r="N421"/>
  <c r="M421"/>
  <c r="L421"/>
  <c r="K421"/>
  <c r="J421"/>
  <c r="I421"/>
  <c r="H421"/>
  <c r="G421"/>
  <c r="F421"/>
  <c r="E421"/>
  <c r="D421"/>
  <c r="O85"/>
  <c r="O86"/>
  <c r="O93"/>
  <c r="O94"/>
  <c r="O89"/>
  <c r="P69" s="1"/>
  <c r="O90"/>
  <c r="O262"/>
  <c r="O260"/>
  <c r="O118"/>
  <c r="O116"/>
  <c r="O359"/>
  <c r="O360"/>
  <c r="O244"/>
  <c r="O246"/>
  <c r="O245"/>
  <c r="O233"/>
  <c r="M176"/>
  <c r="L176"/>
  <c r="K176"/>
  <c r="J176"/>
  <c r="I176"/>
  <c r="H176"/>
  <c r="G176"/>
  <c r="F176"/>
  <c r="N176"/>
  <c r="O250"/>
  <c r="O249"/>
  <c r="O248"/>
  <c r="O242"/>
  <c r="O241"/>
  <c r="O240"/>
  <c r="O238"/>
  <c r="O237"/>
  <c r="O236"/>
  <c r="O181"/>
  <c r="O182"/>
  <c r="O216"/>
  <c r="O134"/>
  <c r="O130"/>
  <c r="O129"/>
  <c r="M458" l="1"/>
  <c r="Q438"/>
  <c r="Q459" s="1"/>
  <c r="O438"/>
  <c r="P70"/>
  <c r="P176"/>
  <c r="N388"/>
  <c r="L388"/>
  <c r="K388"/>
  <c r="J388"/>
  <c r="I388"/>
  <c r="H388"/>
  <c r="G388"/>
  <c r="F388"/>
  <c r="E388"/>
  <c r="D388"/>
  <c r="O443"/>
  <c r="N437"/>
  <c r="L437"/>
  <c r="K437"/>
  <c r="I437"/>
  <c r="H437"/>
  <c r="O368"/>
  <c r="P353" s="1"/>
  <c r="O367"/>
  <c r="P352" s="1"/>
  <c r="O138"/>
  <c r="P126" s="1"/>
  <c r="O137"/>
  <c r="O141"/>
  <c r="O133"/>
  <c r="O433"/>
  <c r="Q416" s="1"/>
  <c r="O173"/>
  <c r="O174"/>
  <c r="O158"/>
  <c r="O153"/>
  <c r="O152"/>
  <c r="O67"/>
  <c r="O66"/>
  <c r="O43"/>
  <c r="O39"/>
  <c r="O35"/>
  <c r="O31"/>
  <c r="O23"/>
  <c r="O19"/>
  <c r="O15"/>
  <c r="O11"/>
  <c r="O18"/>
  <c r="O50"/>
  <c r="O51"/>
  <c r="O46"/>
  <c r="O47"/>
  <c r="O42"/>
  <c r="O38"/>
  <c r="O58"/>
  <c r="O59"/>
  <c r="O57"/>
  <c r="O34"/>
  <c r="O30"/>
  <c r="O26"/>
  <c r="O22"/>
  <c r="O10"/>
  <c r="O25"/>
  <c r="Q388" l="1"/>
  <c r="P149"/>
  <c r="P7"/>
  <c r="C458"/>
  <c r="I458"/>
  <c r="K458"/>
  <c r="N458"/>
  <c r="P421"/>
  <c r="D458"/>
  <c r="J458"/>
  <c r="L458"/>
  <c r="O439"/>
  <c r="Q439" s="1"/>
  <c r="P125"/>
  <c r="P8"/>
  <c r="P150"/>
  <c r="O65" l="1"/>
  <c r="O49"/>
  <c r="O232" l="1"/>
  <c r="O228"/>
  <c r="O224"/>
  <c r="O220"/>
  <c r="O212"/>
  <c r="O208"/>
  <c r="O204"/>
  <c r="O200"/>
  <c r="O196"/>
  <c r="O192"/>
  <c r="O188"/>
  <c r="O184"/>
  <c r="O180"/>
  <c r="O140" l="1"/>
  <c r="O412" l="1"/>
  <c r="O45" l="1"/>
  <c r="C300"/>
  <c r="O396" l="1"/>
  <c r="P296"/>
  <c r="O136" l="1"/>
  <c r="O132"/>
  <c r="O128"/>
  <c r="C454"/>
  <c r="C462" s="1"/>
  <c r="P124" l="1"/>
  <c r="Q327"/>
  <c r="Q458" s="1"/>
  <c r="O445"/>
  <c r="O376" l="1"/>
  <c r="O372"/>
  <c r="O366"/>
  <c r="O362"/>
  <c r="O358"/>
  <c r="O354"/>
  <c r="N300"/>
  <c r="M300"/>
  <c r="L300"/>
  <c r="J300"/>
  <c r="I300"/>
  <c r="H300"/>
  <c r="G300"/>
  <c r="F300"/>
  <c r="E300"/>
  <c r="D300"/>
  <c r="O9"/>
  <c r="O41"/>
  <c r="O37"/>
  <c r="O33"/>
  <c r="O29"/>
  <c r="O21"/>
  <c r="O17"/>
  <c r="O13"/>
  <c r="P300" l="1"/>
  <c r="P351"/>
  <c r="K454"/>
  <c r="N454" l="1"/>
  <c r="M454"/>
  <c r="J454"/>
  <c r="I454"/>
  <c r="H454"/>
  <c r="G454"/>
  <c r="F454"/>
  <c r="D454" l="1"/>
  <c r="D462" s="1"/>
  <c r="P273"/>
  <c r="E454"/>
  <c r="O384" l="1"/>
  <c r="O387" l="1"/>
  <c r="O320"/>
  <c r="O316"/>
  <c r="O234"/>
  <c r="O230"/>
  <c r="O229"/>
  <c r="O226"/>
  <c r="O225"/>
  <c r="O84"/>
  <c r="O80"/>
  <c r="O76"/>
  <c r="O112"/>
  <c r="O108"/>
  <c r="O104"/>
  <c r="O100"/>
  <c r="L68" l="1"/>
  <c r="P68" s="1"/>
  <c r="O156"/>
  <c r="O172"/>
  <c r="L454" l="1"/>
  <c r="P148"/>
  <c r="O214"/>
  <c r="O270" l="1"/>
  <c r="O271"/>
  <c r="O408" l="1"/>
  <c r="O452"/>
  <c r="O380"/>
  <c r="P369" s="1"/>
  <c r="O325"/>
  <c r="P301" s="1"/>
  <c r="O326"/>
  <c r="P302" s="1"/>
  <c r="O308"/>
  <c r="O312"/>
  <c r="O281"/>
  <c r="O268"/>
  <c r="O269"/>
  <c r="O221"/>
  <c r="O222"/>
  <c r="O205"/>
  <c r="O206"/>
  <c r="O209"/>
  <c r="O210"/>
  <c r="O217"/>
  <c r="O218"/>
  <c r="O193"/>
  <c r="O194"/>
  <c r="O197"/>
  <c r="O198"/>
  <c r="O201"/>
  <c r="O202"/>
  <c r="O185"/>
  <c r="O186"/>
  <c r="O189"/>
  <c r="O190"/>
  <c r="P144"/>
  <c r="O96"/>
  <c r="O120"/>
  <c r="O88"/>
  <c r="O92"/>
  <c r="O72"/>
  <c r="P454" l="1"/>
  <c r="R6" s="1"/>
  <c r="P177"/>
  <c r="P455" s="1"/>
  <c r="P463" s="1"/>
  <c r="P178"/>
  <c r="I464"/>
  <c r="L464"/>
  <c r="J464"/>
  <c r="C464"/>
  <c r="D464"/>
  <c r="M464"/>
  <c r="D463"/>
  <c r="K463"/>
  <c r="N463"/>
  <c r="J463"/>
  <c r="O61"/>
  <c r="O62"/>
  <c r="O63"/>
  <c r="P462" l="1"/>
  <c r="P456"/>
  <c r="S177"/>
  <c r="N464"/>
  <c r="M463"/>
  <c r="K464"/>
  <c r="C463"/>
  <c r="L463"/>
  <c r="I463"/>
  <c r="S7" l="1"/>
  <c r="S370"/>
  <c r="S274"/>
  <c r="S389"/>
  <c r="S352"/>
  <c r="S125"/>
  <c r="S301"/>
  <c r="S149"/>
  <c r="S422"/>
  <c r="S297"/>
  <c r="S69"/>
  <c r="O304"/>
  <c r="K462" l="1"/>
  <c r="I462"/>
  <c r="L462"/>
  <c r="J462"/>
  <c r="O277" l="1"/>
  <c r="M462" l="1"/>
  <c r="N98" i="1"/>
  <c r="O6"/>
  <c r="O26"/>
  <c r="O10"/>
  <c r="O14"/>
  <c r="O17"/>
  <c r="O21"/>
  <c r="O30"/>
  <c r="O33"/>
  <c r="O38"/>
  <c r="O41"/>
  <c r="O46"/>
  <c r="O59"/>
  <c r="O61"/>
  <c r="O65"/>
  <c r="O67"/>
  <c r="O70"/>
  <c r="O76"/>
  <c r="O78"/>
  <c r="O80"/>
  <c r="O84"/>
  <c r="O89"/>
  <c r="O91"/>
  <c r="O95"/>
  <c r="M98"/>
  <c r="L98"/>
  <c r="L104" s="1"/>
  <c r="K98"/>
  <c r="J98"/>
  <c r="J104" s="1"/>
  <c r="I98"/>
  <c r="H98"/>
  <c r="H104" s="1"/>
  <c r="G98"/>
  <c r="F98"/>
  <c r="F104" s="1"/>
  <c r="E98"/>
  <c r="E104" s="1"/>
  <c r="D98"/>
  <c r="D104" s="1"/>
  <c r="C98"/>
  <c r="C104" s="1"/>
  <c r="B98"/>
  <c r="B104" s="1"/>
  <c r="O73"/>
  <c r="O101"/>
  <c r="M104"/>
  <c r="K104"/>
  <c r="I104"/>
  <c r="G104"/>
  <c r="O98" l="1"/>
  <c r="O104" s="1"/>
  <c r="N462" i="2" l="1"/>
  <c r="R68" l="1"/>
  <c r="R144"/>
  <c r="R148"/>
  <c r="R176"/>
  <c r="R124"/>
  <c r="R273"/>
  <c r="R296"/>
  <c r="R425"/>
  <c r="Q417"/>
  <c r="O298"/>
</calcChain>
</file>

<file path=xl/comments1.xml><?xml version="1.0" encoding="utf-8"?>
<comments xmlns="http://schemas.openxmlformats.org/spreadsheetml/2006/main">
  <authors>
    <author>ALavrenova</author>
  </authors>
  <commentList>
    <comment ref="B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POS laminat</t>
        </r>
      </text>
    </comment>
    <comment ref="C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$1 450 billboards; $550 metro banners; $910 window banners+B2 SS</t>
        </r>
      </text>
    </comment>
    <comment ref="D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for metro advs</t>
        </r>
      </text>
    </comment>
    <comment ref="G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for metro banners</t>
        </r>
      </text>
    </comment>
    <comment ref="H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$1 450 for billboards + $550 for metro banners</t>
        </r>
      </text>
    </comment>
    <comment ref="I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$220 for metro banners + $2160 for billboards + $910 windowbanners and B2 </t>
        </r>
      </text>
    </comment>
    <comment ref="J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for metro banners</t>
        </r>
      </text>
    </comment>
    <comment ref="K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for metro banners</t>
        </r>
      </text>
    </comment>
    <comment ref="L2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$2 200 for billboards + 550 for metro</t>
        </r>
      </text>
    </comment>
    <comment ref="I30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AW brochure</t>
        </r>
      </text>
    </comment>
    <comment ref="M30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XMAS brochure</t>
        </r>
      </text>
    </comment>
    <comment ref="B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MCLC ussue; letterheads + envelopes</t>
        </r>
      </text>
    </comment>
    <comment ref="C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MCLC issue total quantity 15 000 copies; envelopes for catalogues mailing</t>
        </r>
      </text>
    </commen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letterheads + envelopes</t>
        </r>
      </text>
    </commen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gift items $750; letterheads+ envelopes $850</t>
        </r>
      </text>
    </comment>
    <comment ref="G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envelopes+ letterheads</t>
        </r>
      </text>
    </comment>
    <comment ref="I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gift items; balloons; envelopes + letterheads</t>
        </r>
      </text>
    </comment>
    <comment ref="K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letterheads + envelopes</t>
        </r>
      </text>
    </comment>
    <comment ref="L33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gift items; balloons</t>
        </r>
      </text>
    </comment>
    <comment ref="C38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new catalogue mailing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per 16000 copies; includes translation, corrector and editor works, pre-press, printing</t>
        </r>
      </text>
    </comment>
    <comment ref="J59" authorId="0">
      <text>
        <r>
          <rPr>
            <b/>
            <sz val="8"/>
            <color indexed="81"/>
            <rFont val="Tahoma"/>
            <family val="2"/>
            <charset val="204"/>
          </rPr>
          <t>ALavrenova:</t>
        </r>
        <r>
          <rPr>
            <sz val="8"/>
            <color indexed="81"/>
            <rFont val="Tahoma"/>
            <family val="2"/>
            <charset val="204"/>
          </rPr>
          <t xml:space="preserve">
Enclosed brochure "80 good advices about babycare"; possible transfer to the other month</t>
        </r>
      </text>
    </comment>
  </commentList>
</comments>
</file>

<file path=xl/sharedStrings.xml><?xml version="1.0" encoding="utf-8"?>
<sst xmlns="http://schemas.openxmlformats.org/spreadsheetml/2006/main" count="501" uniqueCount="317">
  <si>
    <t>Activity</t>
  </si>
  <si>
    <t>Jan'02</t>
  </si>
  <si>
    <t>Feb'02</t>
  </si>
  <si>
    <t>March'02</t>
  </si>
  <si>
    <t>Apr'02</t>
  </si>
  <si>
    <t>May'02</t>
  </si>
  <si>
    <t>June'02</t>
  </si>
  <si>
    <t>July'02</t>
  </si>
  <si>
    <t>Aug'02</t>
  </si>
  <si>
    <t>Sept'02</t>
  </si>
  <si>
    <t>Oct'02</t>
  </si>
  <si>
    <t>Nov'02</t>
  </si>
  <si>
    <t>Dec'02</t>
  </si>
  <si>
    <t>Balance</t>
  </si>
  <si>
    <t>AW Sale</t>
  </si>
  <si>
    <t>Maternity</t>
  </si>
  <si>
    <t>Transport</t>
  </si>
  <si>
    <t>SS Sale</t>
  </si>
  <si>
    <t>Savers</t>
  </si>
  <si>
    <t>XMAS</t>
  </si>
  <si>
    <t>Radio</t>
  </si>
  <si>
    <t>plan</t>
  </si>
  <si>
    <t>actual</t>
  </si>
  <si>
    <t>Street banners</t>
  </si>
  <si>
    <t>Billboards</t>
  </si>
  <si>
    <t>Metro advertising</t>
  </si>
  <si>
    <t>Distribution materials</t>
  </si>
  <si>
    <t>Distribution/MCLC</t>
  </si>
  <si>
    <t>Direct mailing</t>
  </si>
  <si>
    <t>Catalogue</t>
  </si>
  <si>
    <t>Magazines</t>
  </si>
  <si>
    <t>Parents</t>
  </si>
  <si>
    <t>Liza - My child</t>
  </si>
  <si>
    <t>Nanya</t>
  </si>
  <si>
    <t>My baby &amp; I'm</t>
  </si>
  <si>
    <t>Web-advertising</t>
  </si>
  <si>
    <t>7ya.ru/detki-predki.ru</t>
  </si>
  <si>
    <t>deti.ru</t>
  </si>
  <si>
    <t>procent.ru</t>
  </si>
  <si>
    <t>Alp'96</t>
  </si>
  <si>
    <t>Open Head</t>
  </si>
  <si>
    <t>Agency commision</t>
  </si>
  <si>
    <t>9 months</t>
  </si>
  <si>
    <t>TV advertising</t>
  </si>
  <si>
    <t>SpyLog</t>
  </si>
  <si>
    <t>Jan'03</t>
  </si>
  <si>
    <t>Sales plan</t>
  </si>
  <si>
    <t>Sales actual</t>
  </si>
  <si>
    <t xml:space="preserve">SS launch; </t>
  </si>
  <si>
    <t>new catalogue</t>
  </si>
  <si>
    <t>Home safety;</t>
  </si>
  <si>
    <t>Bedding</t>
  </si>
  <si>
    <t xml:space="preserve">Holiday </t>
  </si>
  <si>
    <t>Shop</t>
  </si>
  <si>
    <t xml:space="preserve">AW launch; </t>
  </si>
  <si>
    <t>New Store</t>
  </si>
  <si>
    <t xml:space="preserve">Activity; toys; </t>
  </si>
  <si>
    <t xml:space="preserve">Feeding; </t>
  </si>
  <si>
    <t>(w/o Jan.'03)</t>
  </si>
  <si>
    <t xml:space="preserve">Total </t>
  </si>
  <si>
    <t xml:space="preserve">Mothercare.ru hosting </t>
  </si>
  <si>
    <t>and support</t>
  </si>
  <si>
    <t>POS/banners prodn.</t>
  </si>
  <si>
    <t>Special events (stores)</t>
  </si>
  <si>
    <t>Web-banners prodn</t>
  </si>
  <si>
    <t>Expenses plan</t>
  </si>
  <si>
    <t>Expenses actual</t>
  </si>
  <si>
    <t>% of planned sales</t>
  </si>
  <si>
    <t>% of actual sales</t>
  </si>
  <si>
    <t>7th anniv.Leninsky</t>
  </si>
  <si>
    <t>Other magazines:</t>
  </si>
  <si>
    <t>Parent's Guide reference book</t>
  </si>
  <si>
    <t xml:space="preserve">Happy baby </t>
  </si>
  <si>
    <t>Regular activities</t>
  </si>
  <si>
    <t>CRM plan:</t>
  </si>
  <si>
    <t>Women's day</t>
  </si>
  <si>
    <t>City day (Moscow)</t>
  </si>
  <si>
    <t>Holidays</t>
  </si>
  <si>
    <t>Children Defence day</t>
  </si>
  <si>
    <t>Mother's day</t>
  </si>
  <si>
    <t>Press plan:</t>
  </si>
  <si>
    <t>Maternity book/posobie plan:</t>
  </si>
  <si>
    <t>Specific for mall\outdoor plan:</t>
  </si>
  <si>
    <t>Web plan:</t>
  </si>
  <si>
    <t>Moy rebenok Special plan:</t>
  </si>
  <si>
    <t>Krokha plan:</t>
  </si>
  <si>
    <t>Krokha Special plan:</t>
  </si>
  <si>
    <t>Good Housekeeping plan:</t>
  </si>
  <si>
    <t>Antenna TV Guide plan:</t>
  </si>
  <si>
    <t>Panorama TV Spb. plan:</t>
  </si>
  <si>
    <t>mothercare.ru support plan:</t>
  </si>
  <si>
    <t>SMS marketing plan:</t>
  </si>
  <si>
    <t>Content plan:</t>
  </si>
  <si>
    <t>Maternity book Samara plan:</t>
  </si>
  <si>
    <t>Maternity passport Kazan plan:</t>
  </si>
  <si>
    <t>Maternity book N.Novgorod plan:</t>
  </si>
  <si>
    <t>Maternity book Omsk plan:</t>
  </si>
  <si>
    <t>Maternity book Ekater/Cheliabinsk plan:</t>
  </si>
  <si>
    <t>Baby on board sign</t>
  </si>
  <si>
    <t>Shop&amp;Go / Ya Pokupau Novosibirsk plan:</t>
  </si>
  <si>
    <t>Maternity book Novosib plan:</t>
  </si>
  <si>
    <t>Federal press</t>
  </si>
  <si>
    <t>Local press</t>
  </si>
  <si>
    <t>Monthly Promo Banners &amp; B2</t>
  </si>
  <si>
    <t>New collection banners, posters, generic banners</t>
  </si>
  <si>
    <t>Generic POS (shop-in shop, guides, Orders from UK)</t>
  </si>
  <si>
    <t>Sale POS</t>
  </si>
  <si>
    <t>Marketing Research</t>
  </si>
  <si>
    <t>Other maternity books</t>
  </si>
  <si>
    <t>Social media project</t>
  </si>
  <si>
    <t>Data management:</t>
  </si>
  <si>
    <t>13_108</t>
  </si>
  <si>
    <t>13_109</t>
  </si>
  <si>
    <t>13_107</t>
  </si>
  <si>
    <t>9_16</t>
  </si>
  <si>
    <t>Total actual planned</t>
  </si>
  <si>
    <t>13_105</t>
  </si>
  <si>
    <t>E-mailer</t>
  </si>
  <si>
    <t>Share of budget</t>
  </si>
  <si>
    <t>Main promotion</t>
  </si>
  <si>
    <t>Launch</t>
  </si>
  <si>
    <t>13-105</t>
  </si>
  <si>
    <t>9-16</t>
  </si>
  <si>
    <t>Other local press plan:</t>
  </si>
  <si>
    <t>Maternity book Spb. plan:</t>
  </si>
  <si>
    <t>LFL campaign (Cherished, Baby K) forecast:</t>
  </si>
  <si>
    <t>LFL campaign (Cherished, Baby K) actual:</t>
  </si>
  <si>
    <t>LFL campaign (Cherished, Baby K) plan:</t>
  </si>
  <si>
    <t>Stands production and placement forecast:</t>
  </si>
  <si>
    <t>Stands production and placement actual:</t>
  </si>
  <si>
    <t>Specific for mall\outdoor forecast:</t>
  </si>
  <si>
    <t>Specific for mall\outdoor actual:</t>
  </si>
  <si>
    <t>Coupons &amp; vouchers plan:</t>
  </si>
  <si>
    <t>Catalogue plan:</t>
  </si>
  <si>
    <t>Sachets packaging (or sachet +coupon) plan:</t>
  </si>
  <si>
    <t>Sachets packaging (or sachet +coupon) forecast:</t>
  </si>
  <si>
    <t>Sachets packaging (or sachet +coupon) actual:</t>
  </si>
  <si>
    <t>box for security gates plan:</t>
  </si>
  <si>
    <t>video spots plan:</t>
  </si>
  <si>
    <t>Balloons sets plan:</t>
  </si>
  <si>
    <t>Chocolate plan:</t>
  </si>
  <si>
    <t>Leaflets and folders plan:</t>
  </si>
  <si>
    <t>Visiting cards plan:</t>
  </si>
  <si>
    <t>Store graphics change / additional plan:</t>
  </si>
  <si>
    <t>POS equipment holders, end of arm plan:</t>
  </si>
  <si>
    <t>Local production (christmas tree etc) plan:</t>
  </si>
  <si>
    <t>Orders from UK (seasonal decoration) plan:</t>
  </si>
  <si>
    <t>Tags (promo &amp; sale) plan:</t>
  </si>
  <si>
    <t>Store opening forecast:</t>
  </si>
  <si>
    <t>Store opening actual:</t>
  </si>
  <si>
    <t>Radio plan:</t>
  </si>
  <si>
    <t>Radio forecast:</t>
  </si>
  <si>
    <t>Radio actual:</t>
  </si>
  <si>
    <t>Line 13 plan:</t>
  </si>
  <si>
    <t>Line 13 forecast:</t>
  </si>
  <si>
    <t>Line 13 actual:</t>
  </si>
  <si>
    <t>Line 9 plan:</t>
  </si>
  <si>
    <t>Line 9 forecast:</t>
  </si>
  <si>
    <t>Line 9 actual:</t>
  </si>
  <si>
    <t>Expenses (9+13) wo Store Opening plan:</t>
  </si>
  <si>
    <t>Expenses (9+13) wo Store Opening forecast:</t>
  </si>
  <si>
    <t>Expenses (9+13) wo Store Opening actual:</t>
  </si>
  <si>
    <t>Other openings forecast</t>
  </si>
  <si>
    <t>Mama, eto ya! plan</t>
  </si>
  <si>
    <t>Shape Mama Plan</t>
  </si>
  <si>
    <t>Pocket calendar Plan</t>
  </si>
  <si>
    <t>Lisa, Moy rebenok plan:</t>
  </si>
  <si>
    <t>Zjdem rebenka Plan (ЖК)</t>
  </si>
  <si>
    <t>Zjelanniy rebenok (РД)</t>
  </si>
  <si>
    <t>ZAGS RF</t>
  </si>
  <si>
    <t>Vy I vash zdoroviy rebenok</t>
  </si>
  <si>
    <t>Mamas&amp;Papas</t>
  </si>
  <si>
    <t>PR agency plan</t>
  </si>
  <si>
    <t>PR total plan</t>
  </si>
  <si>
    <t>Store support  #1 forecast</t>
  </si>
  <si>
    <t>Store support  #2 forecast</t>
  </si>
  <si>
    <t>Store support  # 3 forecast</t>
  </si>
  <si>
    <t>Store support  #1 actual</t>
  </si>
  <si>
    <t>Store support  #2 actual</t>
  </si>
  <si>
    <t>Store support  # 3 actual</t>
  </si>
  <si>
    <t>Store support  #4 forecast</t>
  </si>
  <si>
    <t>Store support  # 4 actual</t>
  </si>
  <si>
    <t>Store support  #5 forecast</t>
  </si>
  <si>
    <t>Store support  # 5 actual</t>
  </si>
  <si>
    <t>Store support  #6 forecast</t>
  </si>
  <si>
    <t>Store support  # 6 actual</t>
  </si>
  <si>
    <t>Store support  # 7 forecast</t>
  </si>
  <si>
    <t>Store support  # 7 actual</t>
  </si>
  <si>
    <t>Store support  #8 forecast</t>
  </si>
  <si>
    <t>Store support  # 8 actual</t>
  </si>
  <si>
    <t>Store support  #9 forecast</t>
  </si>
  <si>
    <t>Store support  # 9 actual</t>
  </si>
  <si>
    <t>Store support  #10 forecast</t>
  </si>
  <si>
    <t>Store support  # 10 actual</t>
  </si>
  <si>
    <t>Store support  #11 forecast</t>
  </si>
  <si>
    <t>Store support  # 11  actual</t>
  </si>
  <si>
    <t>Store support  #13 forecast</t>
  </si>
  <si>
    <t>Store support  # 14  actual</t>
  </si>
  <si>
    <t>Store support  #12 forecast</t>
  </si>
  <si>
    <t>Store support  # 12  actual</t>
  </si>
  <si>
    <t>Store support  # 13  actual</t>
  </si>
  <si>
    <t>Store support  #14 forecast</t>
  </si>
  <si>
    <t>Catalogue mini baby plan:</t>
  </si>
  <si>
    <t>Catalogue mini seasons plan:</t>
  </si>
  <si>
    <t>NY pack plan</t>
  </si>
  <si>
    <t>Windows agency plan</t>
  </si>
  <si>
    <t>Zhdu malysha  plan</t>
  </si>
  <si>
    <t>PR sertificates:</t>
  </si>
  <si>
    <t>PR events</t>
  </si>
  <si>
    <t>Dobrye sovety plan</t>
  </si>
  <si>
    <t>Other support 4 stores indoor/outdoor</t>
  </si>
  <si>
    <t>Stands production and placement Gift cards plan:</t>
  </si>
  <si>
    <t>CRM program (Baby&amp;Me)</t>
  </si>
  <si>
    <t>Music plan</t>
  </si>
  <si>
    <t>Advise cards plan</t>
  </si>
  <si>
    <t>Price holders plan:</t>
  </si>
  <si>
    <t>Price holder forecast:</t>
  </si>
  <si>
    <t>Price holder actual:</t>
  </si>
  <si>
    <t>POS materials storing</t>
  </si>
  <si>
    <t>Opinion leaders</t>
  </si>
  <si>
    <t>Gift cards (to 9.25)</t>
  </si>
  <si>
    <t>Lisa, Moy rebenok actual</t>
  </si>
  <si>
    <t>Dobrye sovety actual</t>
  </si>
  <si>
    <t>Zhdu malysha  actual</t>
  </si>
  <si>
    <t>Rastim rebenka plan</t>
  </si>
  <si>
    <t>Rastim rebenka actual</t>
  </si>
  <si>
    <t>Lisa, Moy rebenok forecast:</t>
  </si>
  <si>
    <t>Dobrye sovety forecast</t>
  </si>
  <si>
    <t>Lisa, Moy rebenok SP forecast:</t>
  </si>
  <si>
    <t>Lisa, Moy rebenok SP actual</t>
  </si>
  <si>
    <t>Krokha forecast</t>
  </si>
  <si>
    <t>Krokha actual</t>
  </si>
  <si>
    <t>Krokha SP forecast</t>
  </si>
  <si>
    <t>Krokha SP actual</t>
  </si>
  <si>
    <t>Good Housekeeping forecast:</t>
  </si>
  <si>
    <t>Good Housekeeping actual:</t>
  </si>
  <si>
    <t>Rastim rebenka forecast</t>
  </si>
  <si>
    <t>Total press forecast</t>
  </si>
  <si>
    <t>Total press actual</t>
  </si>
  <si>
    <t>Zhdu malysha  forecast</t>
  </si>
  <si>
    <t>Parents Plan</t>
  </si>
  <si>
    <t>CRM forecast</t>
  </si>
  <si>
    <t>CRM actual</t>
  </si>
  <si>
    <t>Web Advertising forecast</t>
  </si>
  <si>
    <t>Web Advertising actual</t>
  </si>
  <si>
    <t>POS materials storing forecast</t>
  </si>
  <si>
    <t>POS materials storing actual</t>
  </si>
  <si>
    <t>Windows agency forecast</t>
  </si>
  <si>
    <t>Windows agency actual</t>
  </si>
  <si>
    <t>PR sertificates forecast</t>
  </si>
  <si>
    <t>PR sertificates actual</t>
  </si>
  <si>
    <t>PR agency forecast</t>
  </si>
  <si>
    <t>PR agency actual</t>
  </si>
  <si>
    <t>PR events forecast</t>
  </si>
  <si>
    <t>Opinion leaders forecast</t>
  </si>
  <si>
    <t>PR events actual</t>
  </si>
  <si>
    <t>Opinion leaders actual</t>
  </si>
  <si>
    <t xml:space="preserve">Store support  Academ Park plan </t>
  </si>
  <si>
    <t>Chocolate forecast</t>
  </si>
  <si>
    <t>Chocolate actual</t>
  </si>
  <si>
    <t>Tags (promo &amp; sale) forecast</t>
  </si>
  <si>
    <t>Tags (promo &amp; sale) actual</t>
  </si>
  <si>
    <t>Other support 4  stores indoor/outdoor</t>
  </si>
  <si>
    <t xml:space="preserve">Store support Capitoliy Sevastopolskiy  plan </t>
  </si>
  <si>
    <t xml:space="preserve">Store support  Ryazan Premier plan </t>
  </si>
  <si>
    <t xml:space="preserve">Store support  Aura Surgut plan </t>
  </si>
  <si>
    <t xml:space="preserve">Store support  Krasnaya pl Krasnodar plan </t>
  </si>
  <si>
    <t xml:space="preserve">Store support  Academ park plan </t>
  </si>
  <si>
    <t xml:space="preserve">Store support Capitoliy Vernadskogo plan </t>
  </si>
  <si>
    <t xml:space="preserve">Store support  Capitoliy Podolsk plan </t>
  </si>
  <si>
    <t xml:space="preserve">Store support  Kaleidoskop plan </t>
  </si>
  <si>
    <t xml:space="preserve">Store support  Egomall plan </t>
  </si>
  <si>
    <t xml:space="preserve">Store support Volgogradka plan </t>
  </si>
  <si>
    <t xml:space="preserve">Store support  Mega Dybenko Spb plan </t>
  </si>
  <si>
    <t xml:space="preserve">Store support  Mega Parnas Spb plan </t>
  </si>
  <si>
    <t xml:space="preserve">Store support  Mega Ekaterinburg plan </t>
  </si>
  <si>
    <t>Store support  #15 forecast</t>
  </si>
  <si>
    <t>Store support  # 15  actual</t>
  </si>
  <si>
    <t xml:space="preserve">Store support  Mega NN plan </t>
  </si>
  <si>
    <t xml:space="preserve">Store support  Mega Ufa plan </t>
  </si>
  <si>
    <t xml:space="preserve">Store support  Mega Omsk plan </t>
  </si>
  <si>
    <t>Maternity book Ufa plan:</t>
  </si>
  <si>
    <t>Production 3*6</t>
  </si>
  <si>
    <t>Windows (banners + agency) plan</t>
  </si>
  <si>
    <t>Tags + price holders</t>
  </si>
  <si>
    <t>Specific for mall\outdoor forecast</t>
  </si>
  <si>
    <t>Specific for mall\outdoor actual</t>
  </si>
  <si>
    <t>Leaflets and folders forecast</t>
  </si>
  <si>
    <t>Advise cards forecast</t>
  </si>
  <si>
    <t>Visiting cards forecast</t>
  </si>
  <si>
    <t>Leaflets and folders actual</t>
  </si>
  <si>
    <t>Advise cardsactual</t>
  </si>
  <si>
    <t>Visiting cards actual</t>
  </si>
  <si>
    <t xml:space="preserve">Hello </t>
  </si>
  <si>
    <t>Print materials</t>
  </si>
  <si>
    <t xml:space="preserve">Print materials </t>
  </si>
  <si>
    <t>Coupons &amp; vouchers forecast</t>
  </si>
  <si>
    <t>Coupons &amp; vouchers actual</t>
  </si>
  <si>
    <t>POS</t>
  </si>
  <si>
    <t>Video+music+ballons+chocolate</t>
  </si>
  <si>
    <t>PR total forecast</t>
  </si>
  <si>
    <t>PR total actual</t>
  </si>
  <si>
    <t>POS (generic+sale+gift card)</t>
  </si>
  <si>
    <t>Leaflets+ advise cards+visiting cards</t>
  </si>
  <si>
    <t>Banners plan</t>
  </si>
  <si>
    <t>FB (ведение)</t>
  </si>
  <si>
    <t>FB support</t>
  </si>
  <si>
    <t>VK (ведение)</t>
  </si>
  <si>
    <t>VK support</t>
  </si>
  <si>
    <t xml:space="preserve">Store support  Mega Novosibirsk plan </t>
  </si>
  <si>
    <t xml:space="preserve">Store support  Mega Rostov plan </t>
  </si>
  <si>
    <t>Share of budget after saving</t>
  </si>
  <si>
    <t>13_106</t>
  </si>
  <si>
    <t>13-101</t>
  </si>
  <si>
    <t>13_103</t>
  </si>
  <si>
    <t>13_112</t>
  </si>
  <si>
    <t>13_1</t>
  </si>
</sst>
</file>

<file path=xl/styles.xml><?xml version="1.0" encoding="utf-8"?>
<styleSheet xmlns="http://schemas.openxmlformats.org/spreadsheetml/2006/main">
  <numFmts count="9">
    <numFmt numFmtId="164" formatCode="_-* #,##0.00_-;\-* #,##0.00_-;_-* &quot;-&quot;??_-;_-@_-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_-;\-* #,##0_-;_-* &quot;-&quot;??_-;_-@_-"/>
    <numFmt numFmtId="168" formatCode="#,##0.00;[Red]#,##0.00"/>
    <numFmt numFmtId="169" formatCode="0.0"/>
    <numFmt numFmtId="170" formatCode="#,##0.0"/>
    <numFmt numFmtId="171" formatCode="_-* #,##0.0_р_._-;\-* #,##0.0_р_._-;_-* &quot;-&quot;?_р_._-;_-@_-"/>
    <numFmt numFmtId="172" formatCode="#,##0_р_.;[Red]#,##0_р_."/>
  </numFmts>
  <fonts count="39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</font>
    <font>
      <b/>
      <sz val="8"/>
      <color indexed="61"/>
      <name val="Arial"/>
      <family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0"/>
      <color indexed="6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62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3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333399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00B05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168" fontId="0" fillId="0" borderId="0" xfId="0" applyNumberFormat="1" applyBorder="1"/>
    <xf numFmtId="4" fontId="0" fillId="0" borderId="0" xfId="0" applyNumberFormat="1" applyBorder="1"/>
    <xf numFmtId="4" fontId="5" fillId="0" borderId="0" xfId="0" applyNumberFormat="1" applyFont="1" applyFill="1" applyBorder="1"/>
    <xf numFmtId="4" fontId="0" fillId="0" borderId="0" xfId="0" applyNumberFormat="1" applyFill="1" applyBorder="1"/>
    <xf numFmtId="0" fontId="2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9" fontId="2" fillId="0" borderId="0" xfId="2" applyFont="1" applyBorder="1" applyAlignment="1">
      <alignment horizontal="left"/>
    </xf>
    <xf numFmtId="10" fontId="2" fillId="0" borderId="0" xfId="2" applyNumberFormat="1" applyFont="1" applyBorder="1" applyAlignment="1">
      <alignment horizontal="right"/>
    </xf>
    <xf numFmtId="9" fontId="2" fillId="0" borderId="0" xfId="2" applyFont="1" applyBorder="1" applyAlignment="1">
      <alignment horizontal="right"/>
    </xf>
    <xf numFmtId="9" fontId="2" fillId="0" borderId="0" xfId="2" applyFont="1" applyBorder="1"/>
    <xf numFmtId="2" fontId="0" fillId="0" borderId="0" xfId="0" applyNumberFormat="1" applyBorder="1"/>
    <xf numFmtId="4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7" fontId="7" fillId="0" borderId="1" xfId="3" applyNumberFormat="1" applyFont="1" applyFill="1" applyBorder="1" applyAlignment="1">
      <alignment horizontal="right"/>
    </xf>
    <xf numFmtId="0" fontId="7" fillId="0" borderId="0" xfId="0" applyFont="1" applyFill="1" applyBorder="1"/>
    <xf numFmtId="167" fontId="7" fillId="0" borderId="1" xfId="3" applyNumberFormat="1" applyFont="1" applyFill="1" applyBorder="1" applyAlignment="1">
      <alignment horizontal="left" indent="2"/>
    </xf>
    <xf numFmtId="0" fontId="8" fillId="0" borderId="0" xfId="0" applyFont="1" applyFill="1" applyBorder="1"/>
    <xf numFmtId="0" fontId="11" fillId="0" borderId="0" xfId="0" applyFont="1" applyBorder="1"/>
    <xf numFmtId="0" fontId="12" fillId="0" borderId="0" xfId="0" applyFont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7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64" fontId="8" fillId="0" borderId="0" xfId="3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165" fontId="14" fillId="0" borderId="0" xfId="0" applyNumberFormat="1" applyFont="1" applyBorder="1" applyAlignment="1">
      <alignment horizontal="left"/>
    </xf>
    <xf numFmtId="9" fontId="14" fillId="0" borderId="0" xfId="2" applyFont="1" applyBorder="1" applyAlignment="1">
      <alignment horizontal="left"/>
    </xf>
    <xf numFmtId="10" fontId="14" fillId="0" borderId="0" xfId="2" applyNumberFormat="1" applyFont="1" applyBorder="1" applyAlignment="1">
      <alignment horizontal="right"/>
    </xf>
    <xf numFmtId="10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7" fillId="0" borderId="0" xfId="0" applyFont="1" applyFill="1" applyBorder="1"/>
    <xf numFmtId="167" fontId="7" fillId="0" borderId="1" xfId="4" applyNumberFormat="1" applyFont="1" applyFill="1" applyBorder="1"/>
    <xf numFmtId="167" fontId="15" fillId="0" borderId="1" xfId="3" applyNumberFormat="1" applyFont="1" applyFill="1" applyBorder="1" applyAlignment="1">
      <alignment horizontal="right"/>
    </xf>
    <xf numFmtId="167" fontId="15" fillId="0" borderId="1" xfId="3" applyNumberFormat="1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left"/>
    </xf>
    <xf numFmtId="0" fontId="15" fillId="0" borderId="0" xfId="0" applyFont="1" applyFill="1" applyBorder="1"/>
    <xf numFmtId="167" fontId="21" fillId="0" borderId="1" xfId="4" applyNumberFormat="1" applyFont="1" applyFill="1" applyBorder="1"/>
    <xf numFmtId="167" fontId="7" fillId="0" borderId="1" xfId="3" applyNumberFormat="1" applyFont="1" applyFill="1" applyBorder="1" applyAlignment="1">
      <alignment horizontal="left"/>
    </xf>
    <xf numFmtId="167" fontId="15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167" fontId="20" fillId="0" borderId="0" xfId="3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14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67" fontId="24" fillId="0" borderId="1" xfId="3" applyNumberFormat="1" applyFont="1" applyFill="1" applyBorder="1" applyAlignment="1">
      <alignment horizontal="left" indent="2"/>
    </xf>
    <xf numFmtId="0" fontId="24" fillId="0" borderId="0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17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3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right" vertical="top" wrapText="1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/>
    <xf numFmtId="3" fontId="15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/>
    </xf>
    <xf numFmtId="0" fontId="13" fillId="0" borderId="2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/>
    </xf>
    <xf numFmtId="167" fontId="7" fillId="4" borderId="1" xfId="3" applyNumberFormat="1" applyFont="1" applyFill="1" applyBorder="1" applyAlignment="1">
      <alignment horizontal="right"/>
    </xf>
    <xf numFmtId="167" fontId="15" fillId="4" borderId="1" xfId="3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left"/>
    </xf>
    <xf numFmtId="167" fontId="15" fillId="4" borderId="1" xfId="3" applyNumberFormat="1" applyFont="1" applyFill="1" applyBorder="1" applyAlignment="1">
      <alignment horizontal="left" indent="2"/>
    </xf>
    <xf numFmtId="167" fontId="25" fillId="0" borderId="1" xfId="3" applyNumberFormat="1" applyFont="1" applyFill="1" applyBorder="1" applyAlignment="1">
      <alignment horizontal="left" indent="2"/>
    </xf>
    <xf numFmtId="0" fontId="25" fillId="0" borderId="0" xfId="0" applyFont="1" applyBorder="1"/>
    <xf numFmtId="0" fontId="25" fillId="0" borderId="1" xfId="0" applyFont="1" applyFill="1" applyBorder="1" applyAlignment="1">
      <alignment horizontal="left"/>
    </xf>
    <xf numFmtId="167" fontId="25" fillId="0" borderId="1" xfId="3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left"/>
    </xf>
    <xf numFmtId="167" fontId="24" fillId="0" borderId="1" xfId="3" applyNumberFormat="1" applyFont="1" applyFill="1" applyBorder="1" applyAlignment="1">
      <alignment horizontal="right"/>
    </xf>
    <xf numFmtId="0" fontId="24" fillId="0" borderId="0" xfId="0" applyFont="1" applyFill="1" applyBorder="1"/>
    <xf numFmtId="0" fontId="25" fillId="0" borderId="0" xfId="0" applyFont="1" applyFill="1" applyBorder="1"/>
    <xf numFmtId="167" fontId="25" fillId="4" borderId="1" xfId="3" applyNumberFormat="1" applyFont="1" applyFill="1" applyBorder="1" applyAlignment="1">
      <alignment horizontal="right"/>
    </xf>
    <xf numFmtId="167" fontId="24" fillId="4" borderId="1" xfId="3" applyNumberFormat="1" applyFont="1" applyFill="1" applyBorder="1" applyAlignment="1">
      <alignment horizontal="right"/>
    </xf>
    <xf numFmtId="167" fontId="24" fillId="4" borderId="4" xfId="3" applyNumberFormat="1" applyFont="1" applyFill="1" applyBorder="1" applyAlignment="1">
      <alignment horizontal="right"/>
    </xf>
    <xf numFmtId="49" fontId="14" fillId="4" borderId="1" xfId="0" applyNumberFormat="1" applyFont="1" applyFill="1" applyBorder="1" applyAlignment="1">
      <alignment horizontal="left"/>
    </xf>
    <xf numFmtId="17" fontId="14" fillId="4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right"/>
    </xf>
    <xf numFmtId="167" fontId="26" fillId="0" borderId="1" xfId="3" applyNumberFormat="1" applyFont="1" applyFill="1" applyBorder="1" applyAlignment="1">
      <alignment horizontal="right"/>
    </xf>
    <xf numFmtId="167" fontId="26" fillId="0" borderId="1" xfId="3" applyNumberFormat="1" applyFont="1" applyFill="1" applyBorder="1" applyAlignment="1">
      <alignment horizontal="left" indent="2"/>
    </xf>
    <xf numFmtId="0" fontId="26" fillId="0" borderId="0" xfId="0" applyFont="1" applyFill="1" applyBorder="1"/>
    <xf numFmtId="0" fontId="14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167" fontId="19" fillId="4" borderId="1" xfId="3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167" fontId="15" fillId="5" borderId="1" xfId="3" applyNumberFormat="1" applyFont="1" applyFill="1" applyBorder="1" applyAlignment="1">
      <alignment horizontal="left"/>
    </xf>
    <xf numFmtId="167" fontId="24" fillId="5" borderId="1" xfId="3" applyNumberFormat="1" applyFont="1" applyFill="1" applyBorder="1" applyAlignment="1">
      <alignment horizontal="right"/>
    </xf>
    <xf numFmtId="167" fontId="15" fillId="5" borderId="1" xfId="3" applyNumberFormat="1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right"/>
    </xf>
    <xf numFmtId="0" fontId="15" fillId="4" borderId="1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right"/>
    </xf>
    <xf numFmtId="167" fontId="7" fillId="5" borderId="1" xfId="3" applyNumberFormat="1" applyFont="1" applyFill="1" applyBorder="1" applyAlignment="1">
      <alignment horizontal="left" indent="2"/>
    </xf>
    <xf numFmtId="0" fontId="15" fillId="0" borderId="1" xfId="0" applyFont="1" applyBorder="1"/>
    <xf numFmtId="167" fontId="24" fillId="5" borderId="1" xfId="3" applyNumberFormat="1" applyFont="1" applyFill="1" applyBorder="1" applyAlignment="1">
      <alignment horizontal="left" indent="2"/>
    </xf>
    <xf numFmtId="167" fontId="15" fillId="5" borderId="1" xfId="3" applyNumberFormat="1" applyFont="1" applyFill="1" applyBorder="1" applyAlignment="1">
      <alignment horizontal="left" indent="2"/>
    </xf>
    <xf numFmtId="167" fontId="15" fillId="5" borderId="4" xfId="3" applyNumberFormat="1" applyFont="1" applyFill="1" applyBorder="1" applyAlignment="1">
      <alignment horizontal="right"/>
    </xf>
    <xf numFmtId="167" fontId="15" fillId="5" borderId="13" xfId="3" applyNumberFormat="1" applyFont="1" applyFill="1" applyBorder="1" applyAlignment="1">
      <alignment horizontal="left" indent="2"/>
    </xf>
    <xf numFmtId="3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right"/>
    </xf>
    <xf numFmtId="3" fontId="15" fillId="5" borderId="4" xfId="0" applyNumberFormat="1" applyFont="1" applyFill="1" applyBorder="1" applyAlignment="1">
      <alignment horizontal="right"/>
    </xf>
    <xf numFmtId="167" fontId="24" fillId="5" borderId="4" xfId="3" applyNumberFormat="1" applyFont="1" applyFill="1" applyBorder="1" applyAlignment="1">
      <alignment horizontal="left" indent="2"/>
    </xf>
    <xf numFmtId="167" fontId="15" fillId="5" borderId="4" xfId="3" applyNumberFormat="1" applyFont="1" applyFill="1" applyBorder="1" applyAlignment="1">
      <alignment horizontal="left" indent="2"/>
    </xf>
    <xf numFmtId="167" fontId="15" fillId="5" borderId="4" xfId="3" applyNumberFormat="1" applyFont="1" applyFill="1" applyBorder="1" applyAlignment="1">
      <alignment horizontal="left"/>
    </xf>
    <xf numFmtId="167" fontId="7" fillId="5" borderId="4" xfId="3" applyNumberFormat="1" applyFont="1" applyFill="1" applyBorder="1" applyAlignment="1">
      <alignment horizontal="left" indent="2"/>
    </xf>
    <xf numFmtId="167" fontId="24" fillId="5" borderId="4" xfId="3" applyNumberFormat="1" applyFont="1" applyFill="1" applyBorder="1" applyAlignment="1">
      <alignment horizontal="right"/>
    </xf>
    <xf numFmtId="167" fontId="15" fillId="4" borderId="4" xfId="3" applyNumberFormat="1" applyFont="1" applyFill="1" applyBorder="1" applyAlignment="1">
      <alignment horizontal="right"/>
    </xf>
    <xf numFmtId="167" fontId="15" fillId="4" borderId="4" xfId="3" applyNumberFormat="1" applyFont="1" applyFill="1" applyBorder="1" applyAlignment="1">
      <alignment horizontal="left" indent="2"/>
    </xf>
    <xf numFmtId="167" fontId="24" fillId="0" borderId="4" xfId="3" applyNumberFormat="1" applyFont="1" applyFill="1" applyBorder="1" applyAlignment="1">
      <alignment horizontal="left" indent="2"/>
    </xf>
    <xf numFmtId="3" fontId="15" fillId="5" borderId="10" xfId="0" applyNumberFormat="1" applyFont="1" applyFill="1" applyBorder="1" applyAlignment="1">
      <alignment horizontal="right"/>
    </xf>
    <xf numFmtId="167" fontId="27" fillId="0" borderId="4" xfId="3" applyNumberFormat="1" applyFont="1" applyFill="1" applyBorder="1" applyAlignment="1">
      <alignment horizontal="right"/>
    </xf>
    <xf numFmtId="167" fontId="26" fillId="0" borderId="4" xfId="3" applyNumberFormat="1" applyFont="1" applyFill="1" applyBorder="1" applyAlignment="1">
      <alignment horizontal="left" indent="2"/>
    </xf>
    <xf numFmtId="169" fontId="14" fillId="0" borderId="15" xfId="0" applyNumberFormat="1" applyFont="1" applyBorder="1" applyAlignment="1">
      <alignment horizontal="right"/>
    </xf>
    <xf numFmtId="169" fontId="14" fillId="0" borderId="16" xfId="0" applyNumberFormat="1" applyFont="1" applyBorder="1" applyAlignment="1">
      <alignment horizontal="right"/>
    </xf>
    <xf numFmtId="170" fontId="14" fillId="0" borderId="7" xfId="0" applyNumberFormat="1" applyFont="1" applyBorder="1" applyAlignment="1">
      <alignment horizontal="right"/>
    </xf>
    <xf numFmtId="169" fontId="14" fillId="0" borderId="6" xfId="0" applyNumberFormat="1" applyFont="1" applyBorder="1" applyAlignment="1">
      <alignment horizontal="right"/>
    </xf>
    <xf numFmtId="169" fontId="14" fillId="0" borderId="17" xfId="0" applyNumberFormat="1" applyFont="1" applyBorder="1" applyAlignment="1">
      <alignment horizontal="right"/>
    </xf>
    <xf numFmtId="169" fontId="23" fillId="0" borderId="17" xfId="0" applyNumberFormat="1" applyFont="1" applyBorder="1" applyAlignment="1">
      <alignment horizontal="right"/>
    </xf>
    <xf numFmtId="169" fontId="14" fillId="0" borderId="18" xfId="0" applyNumberFormat="1" applyFont="1" applyBorder="1" applyAlignment="1">
      <alignment horizontal="right"/>
    </xf>
    <xf numFmtId="169" fontId="14" fillId="0" borderId="18" xfId="0" applyNumberFormat="1" applyFont="1" applyFill="1" applyBorder="1" applyAlignment="1">
      <alignment horizontal="right"/>
    </xf>
    <xf numFmtId="169" fontId="23" fillId="0" borderId="17" xfId="0" applyNumberFormat="1" applyFont="1" applyFill="1" applyBorder="1" applyAlignment="1">
      <alignment horizontal="right"/>
    </xf>
    <xf numFmtId="169" fontId="14" fillId="0" borderId="17" xfId="0" applyNumberFormat="1" applyFont="1" applyFill="1" applyBorder="1" applyAlignment="1">
      <alignment horizontal="right"/>
    </xf>
    <xf numFmtId="169" fontId="14" fillId="0" borderId="19" xfId="0" applyNumberFormat="1" applyFont="1" applyFill="1" applyBorder="1" applyAlignment="1">
      <alignment horizontal="right"/>
    </xf>
    <xf numFmtId="0" fontId="22" fillId="0" borderId="19" xfId="0" applyNumberFormat="1" applyFont="1" applyFill="1" applyBorder="1" applyAlignment="1">
      <alignment horizontal="right"/>
    </xf>
    <xf numFmtId="0" fontId="22" fillId="0" borderId="3" xfId="0" applyNumberFormat="1" applyFont="1" applyFill="1" applyBorder="1" applyAlignment="1">
      <alignment horizontal="right"/>
    </xf>
    <xf numFmtId="0" fontId="22" fillId="0" borderId="1" xfId="0" applyNumberFormat="1" applyFont="1" applyFill="1" applyBorder="1" applyAlignment="1">
      <alignment horizontal="right"/>
    </xf>
    <xf numFmtId="0" fontId="14" fillId="6" borderId="8" xfId="0" applyFont="1" applyFill="1" applyBorder="1" applyAlignment="1">
      <alignment horizontal="left"/>
    </xf>
    <xf numFmtId="0" fontId="15" fillId="6" borderId="9" xfId="0" applyFont="1" applyFill="1" applyBorder="1"/>
    <xf numFmtId="3" fontId="15" fillId="6" borderId="9" xfId="0" applyNumberFormat="1" applyFont="1" applyFill="1" applyBorder="1" applyAlignment="1">
      <alignment horizontal="right"/>
    </xf>
    <xf numFmtId="0" fontId="14" fillId="6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167" fontId="15" fillId="6" borderId="1" xfId="3" applyNumberFormat="1" applyFont="1" applyFill="1" applyBorder="1" applyAlignment="1">
      <alignment horizontal="right"/>
    </xf>
    <xf numFmtId="167" fontId="7" fillId="6" borderId="1" xfId="3" applyNumberFormat="1" applyFont="1" applyFill="1" applyBorder="1" applyAlignment="1">
      <alignment horizontal="left" indent="2"/>
    </xf>
    <xf numFmtId="167" fontId="7" fillId="6" borderId="1" xfId="3" applyNumberFormat="1" applyFont="1" applyFill="1" applyBorder="1" applyAlignment="1">
      <alignment horizontal="right"/>
    </xf>
    <xf numFmtId="167" fontId="15" fillId="6" borderId="1" xfId="3" applyNumberFormat="1" applyFont="1" applyFill="1" applyBorder="1" applyAlignment="1">
      <alignment horizontal="left"/>
    </xf>
    <xf numFmtId="167" fontId="15" fillId="6" borderId="1" xfId="4" applyNumberFormat="1" applyFont="1" applyFill="1" applyBorder="1" applyAlignment="1">
      <alignment horizontal="left"/>
    </xf>
    <xf numFmtId="0" fontId="15" fillId="6" borderId="0" xfId="0" applyFont="1" applyFill="1" applyBorder="1"/>
    <xf numFmtId="167" fontId="15" fillId="6" borderId="1" xfId="3" applyNumberFormat="1" applyFont="1" applyFill="1" applyBorder="1" applyAlignment="1">
      <alignment horizontal="left" indent="2"/>
    </xf>
    <xf numFmtId="0" fontId="15" fillId="6" borderId="1" xfId="3" applyNumberFormat="1" applyFont="1" applyFill="1" applyBorder="1" applyAlignment="1">
      <alignment horizontal="right" indent="2"/>
    </xf>
    <xf numFmtId="167" fontId="15" fillId="6" borderId="1" xfId="4" applyNumberFormat="1" applyFont="1" applyFill="1" applyBorder="1"/>
    <xf numFmtId="0" fontId="15" fillId="6" borderId="3" xfId="0" applyFont="1" applyFill="1" applyBorder="1" applyAlignment="1">
      <alignment horizontal="right"/>
    </xf>
    <xf numFmtId="167" fontId="15" fillId="7" borderId="1" xfId="3" applyNumberFormat="1" applyFont="1" applyFill="1" applyBorder="1" applyAlignment="1">
      <alignment horizontal="right"/>
    </xf>
    <xf numFmtId="167" fontId="15" fillId="6" borderId="4" xfId="3" applyNumberFormat="1" applyFont="1" applyFill="1" applyBorder="1" applyAlignment="1">
      <alignment horizontal="right"/>
    </xf>
    <xf numFmtId="0" fontId="15" fillId="6" borderId="1" xfId="0" applyFont="1" applyFill="1" applyBorder="1"/>
    <xf numFmtId="167" fontId="15" fillId="6" borderId="4" xfId="3" applyNumberFormat="1" applyFont="1" applyFill="1" applyBorder="1" applyAlignment="1">
      <alignment horizontal="left" indent="2"/>
    </xf>
    <xf numFmtId="167" fontId="15" fillId="7" borderId="4" xfId="3" applyNumberFormat="1" applyFont="1" applyFill="1" applyBorder="1" applyAlignment="1">
      <alignment horizontal="right"/>
    </xf>
    <xf numFmtId="0" fontId="15" fillId="7" borderId="1" xfId="0" applyFont="1" applyFill="1" applyBorder="1" applyAlignment="1">
      <alignment horizontal="left"/>
    </xf>
    <xf numFmtId="167" fontId="7" fillId="4" borderId="1" xfId="3" applyNumberFormat="1" applyFont="1" applyFill="1" applyBorder="1" applyAlignment="1">
      <alignment horizontal="left"/>
    </xf>
    <xf numFmtId="171" fontId="15" fillId="0" borderId="0" xfId="0" applyNumberFormat="1" applyFont="1" applyFill="1" applyBorder="1"/>
    <xf numFmtId="0" fontId="28" fillId="0" borderId="1" xfId="0" applyFont="1" applyFill="1" applyBorder="1"/>
    <xf numFmtId="170" fontId="14" fillId="0" borderId="16" xfId="0" applyNumberFormat="1" applyFont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167" fontId="15" fillId="5" borderId="2" xfId="3" applyNumberFormat="1" applyFont="1" applyFill="1" applyBorder="1" applyAlignment="1">
      <alignment horizontal="left" indent="2"/>
    </xf>
    <xf numFmtId="167" fontId="15" fillId="5" borderId="20" xfId="3" applyNumberFormat="1" applyFont="1" applyFill="1" applyBorder="1" applyAlignment="1">
      <alignment horizontal="left" indent="2"/>
    </xf>
    <xf numFmtId="0" fontId="15" fillId="0" borderId="2" xfId="0" applyFont="1" applyFill="1" applyBorder="1"/>
    <xf numFmtId="0" fontId="28" fillId="0" borderId="2" xfId="0" applyFont="1" applyFill="1" applyBorder="1"/>
    <xf numFmtId="172" fontId="28" fillId="0" borderId="1" xfId="0" applyNumberFormat="1" applyFont="1" applyFill="1" applyBorder="1"/>
    <xf numFmtId="0" fontId="29" fillId="0" borderId="1" xfId="0" applyFont="1" applyFill="1" applyBorder="1"/>
    <xf numFmtId="3" fontId="29" fillId="0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0" fontId="31" fillId="0" borderId="11" xfId="0" applyFont="1" applyFill="1" applyBorder="1" applyAlignment="1">
      <alignment horizontal="left"/>
    </xf>
    <xf numFmtId="167" fontId="29" fillId="5" borderId="1" xfId="3" applyNumberFormat="1" applyFont="1" applyFill="1" applyBorder="1" applyAlignment="1">
      <alignment horizontal="left" indent="2"/>
    </xf>
    <xf numFmtId="167" fontId="29" fillId="5" borderId="4" xfId="3" applyNumberFormat="1" applyFont="1" applyFill="1" applyBorder="1" applyAlignment="1">
      <alignment horizontal="left" indent="2"/>
    </xf>
    <xf numFmtId="170" fontId="31" fillId="0" borderId="16" xfId="0" applyNumberFormat="1" applyFont="1" applyBorder="1" applyAlignment="1">
      <alignment horizontal="right"/>
    </xf>
    <xf numFmtId="0" fontId="30" fillId="0" borderId="0" xfId="0" applyFont="1" applyBorder="1"/>
    <xf numFmtId="167" fontId="30" fillId="5" borderId="1" xfId="3" applyNumberFormat="1" applyFont="1" applyFill="1" applyBorder="1" applyAlignment="1">
      <alignment horizontal="left" indent="2"/>
    </xf>
    <xf numFmtId="167" fontId="30" fillId="5" borderId="4" xfId="3" applyNumberFormat="1" applyFont="1" applyFill="1" applyBorder="1" applyAlignment="1">
      <alignment horizontal="left" indent="2"/>
    </xf>
    <xf numFmtId="0" fontId="29" fillId="0" borderId="0" xfId="0" applyFont="1" applyBorder="1"/>
    <xf numFmtId="3" fontId="29" fillId="5" borderId="1" xfId="0" applyNumberFormat="1" applyFont="1" applyFill="1" applyBorder="1" applyAlignment="1">
      <alignment horizontal="right"/>
    </xf>
    <xf numFmtId="3" fontId="29" fillId="5" borderId="4" xfId="0" applyNumberFormat="1" applyFont="1" applyFill="1" applyBorder="1" applyAlignment="1">
      <alignment horizontal="right"/>
    </xf>
    <xf numFmtId="169" fontId="31" fillId="0" borderId="16" xfId="0" applyNumberFormat="1" applyFont="1" applyBorder="1" applyAlignment="1">
      <alignment horizontal="right"/>
    </xf>
    <xf numFmtId="0" fontId="33" fillId="0" borderId="11" xfId="0" applyFont="1" applyFill="1" applyBorder="1" applyAlignment="1">
      <alignment horizontal="left"/>
    </xf>
    <xf numFmtId="3" fontId="34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167" fontId="28" fillId="5" borderId="1" xfId="3" applyNumberFormat="1" applyFont="1" applyFill="1" applyBorder="1" applyAlignment="1">
      <alignment horizontal="left" indent="2"/>
    </xf>
    <xf numFmtId="167" fontId="28" fillId="5" borderId="4" xfId="3" applyNumberFormat="1" applyFont="1" applyFill="1" applyBorder="1" applyAlignment="1">
      <alignment horizontal="left" indent="2"/>
    </xf>
    <xf numFmtId="169" fontId="33" fillId="0" borderId="16" xfId="0" applyNumberFormat="1" applyFont="1" applyBorder="1" applyAlignment="1">
      <alignment horizontal="right"/>
    </xf>
    <xf numFmtId="0" fontId="34" fillId="0" borderId="0" xfId="0" applyFont="1" applyBorder="1"/>
    <xf numFmtId="0" fontId="28" fillId="0" borderId="0" xfId="0" applyFont="1" applyBorder="1"/>
    <xf numFmtId="0" fontId="29" fillId="0" borderId="2" xfId="0" applyFont="1" applyFill="1" applyBorder="1"/>
    <xf numFmtId="3" fontId="29" fillId="0" borderId="2" xfId="0" applyNumberFormat="1" applyFont="1" applyFill="1" applyBorder="1" applyAlignment="1">
      <alignment horizontal="right"/>
    </xf>
    <xf numFmtId="167" fontId="29" fillId="5" borderId="2" xfId="3" applyNumberFormat="1" applyFont="1" applyFill="1" applyBorder="1" applyAlignment="1">
      <alignment horizontal="left" indent="2"/>
    </xf>
    <xf numFmtId="167" fontId="29" fillId="5" borderId="20" xfId="3" applyNumberFormat="1" applyFont="1" applyFill="1" applyBorder="1" applyAlignment="1">
      <alignment horizontal="left" indent="2"/>
    </xf>
    <xf numFmtId="167" fontId="28" fillId="5" borderId="2" xfId="3" applyNumberFormat="1" applyFont="1" applyFill="1" applyBorder="1" applyAlignment="1">
      <alignment horizontal="left" indent="2"/>
    </xf>
    <xf numFmtId="0" fontId="29" fillId="9" borderId="2" xfId="0" applyFont="1" applyFill="1" applyBorder="1"/>
    <xf numFmtId="0" fontId="14" fillId="10" borderId="12" xfId="0" applyFont="1" applyFill="1" applyBorder="1" applyAlignment="1">
      <alignment horizontal="left"/>
    </xf>
    <xf numFmtId="3" fontId="7" fillId="9" borderId="20" xfId="0" applyNumberFormat="1" applyFont="1" applyFill="1" applyBorder="1" applyAlignment="1">
      <alignment horizontal="right"/>
    </xf>
    <xf numFmtId="3" fontId="7" fillId="10" borderId="14" xfId="0" applyNumberFormat="1" applyFont="1" applyFill="1" applyBorder="1" applyAlignment="1">
      <alignment horizontal="right"/>
    </xf>
    <xf numFmtId="172" fontId="34" fillId="0" borderId="1" xfId="0" applyNumberFormat="1" applyFont="1" applyFill="1" applyBorder="1" applyAlignment="1">
      <alignment horizontal="right"/>
    </xf>
    <xf numFmtId="172" fontId="34" fillId="0" borderId="0" xfId="0" applyNumberFormat="1" applyFont="1" applyBorder="1"/>
    <xf numFmtId="172" fontId="28" fillId="5" borderId="1" xfId="0" applyNumberFormat="1" applyFont="1" applyFill="1" applyBorder="1" applyAlignment="1">
      <alignment horizontal="right"/>
    </xf>
    <xf numFmtId="172" fontId="28" fillId="5" borderId="4" xfId="0" applyNumberFormat="1" applyFont="1" applyFill="1" applyBorder="1" applyAlignment="1">
      <alignment horizontal="right"/>
    </xf>
    <xf numFmtId="172" fontId="33" fillId="0" borderId="16" xfId="0" applyNumberFormat="1" applyFont="1" applyBorder="1" applyAlignment="1">
      <alignment horizontal="right"/>
    </xf>
    <xf numFmtId="3" fontId="28" fillId="5" borderId="1" xfId="0" applyNumberFormat="1" applyFont="1" applyFill="1" applyBorder="1" applyAlignment="1">
      <alignment horizontal="right"/>
    </xf>
    <xf numFmtId="170" fontId="33" fillId="0" borderId="16" xfId="0" applyNumberFormat="1" applyFont="1" applyBorder="1" applyAlignment="1">
      <alignment horizontal="right"/>
    </xf>
    <xf numFmtId="167" fontId="29" fillId="9" borderId="5" xfId="3" applyNumberFormat="1" applyFont="1" applyFill="1" applyBorder="1" applyAlignment="1">
      <alignment horizontal="left" indent="2"/>
    </xf>
    <xf numFmtId="167" fontId="28" fillId="10" borderId="5" xfId="3" applyNumberFormat="1" applyFont="1" applyFill="1" applyBorder="1" applyAlignment="1">
      <alignment horizontal="left" indent="2"/>
    </xf>
    <xf numFmtId="0" fontId="15" fillId="5" borderId="21" xfId="0" applyFont="1" applyFill="1" applyBorder="1"/>
    <xf numFmtId="3" fontId="15" fillId="5" borderId="9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left"/>
    </xf>
    <xf numFmtId="172" fontId="35" fillId="0" borderId="11" xfId="0" applyNumberFormat="1" applyFont="1" applyFill="1" applyBorder="1" applyAlignment="1">
      <alignment horizontal="left"/>
    </xf>
    <xf numFmtId="0" fontId="14" fillId="0" borderId="22" xfId="0" applyFont="1" applyFill="1" applyBorder="1" applyAlignment="1">
      <alignment horizontal="left"/>
    </xf>
    <xf numFmtId="0" fontId="31" fillId="0" borderId="22" xfId="0" applyFont="1" applyFill="1" applyBorder="1" applyAlignment="1">
      <alignment horizontal="left"/>
    </xf>
    <xf numFmtId="0" fontId="14" fillId="9" borderId="22" xfId="0" applyFont="1" applyFill="1" applyBorder="1" applyAlignment="1">
      <alignment horizontal="left"/>
    </xf>
    <xf numFmtId="0" fontId="28" fillId="10" borderId="13" xfId="0" applyFont="1" applyFill="1" applyBorder="1"/>
    <xf numFmtId="0" fontId="33" fillId="0" borderId="1" xfId="0" applyFont="1" applyFill="1" applyBorder="1" applyAlignment="1">
      <alignment horizontal="left"/>
    </xf>
    <xf numFmtId="169" fontId="33" fillId="0" borderId="17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left"/>
    </xf>
    <xf numFmtId="169" fontId="31" fillId="0" borderId="17" xfId="0" applyNumberFormat="1" applyFont="1" applyBorder="1" applyAlignment="1">
      <alignment horizontal="right"/>
    </xf>
    <xf numFmtId="0" fontId="32" fillId="0" borderId="1" xfId="0" applyFont="1" applyFill="1" applyBorder="1" applyAlignment="1">
      <alignment horizontal="left"/>
    </xf>
    <xf numFmtId="169" fontId="32" fillId="0" borderId="17" xfId="0" applyNumberFormat="1" applyFont="1" applyBorder="1" applyAlignment="1">
      <alignment horizontal="right"/>
    </xf>
    <xf numFmtId="0" fontId="28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/>
    </xf>
    <xf numFmtId="167" fontId="29" fillId="0" borderId="1" xfId="4" applyNumberFormat="1" applyFont="1" applyFill="1" applyBorder="1" applyAlignment="1">
      <alignment horizontal="left"/>
    </xf>
    <xf numFmtId="167" fontId="29" fillId="0" borderId="1" xfId="3" applyNumberFormat="1" applyFont="1" applyFill="1" applyBorder="1" applyAlignment="1">
      <alignment horizontal="left" indent="2"/>
    </xf>
    <xf numFmtId="169" fontId="31" fillId="0" borderId="17" xfId="0" applyNumberFormat="1" applyFont="1" applyFill="1" applyBorder="1" applyAlignment="1">
      <alignment horizontal="right"/>
    </xf>
    <xf numFmtId="0" fontId="29" fillId="0" borderId="0" xfId="0" applyFont="1" applyFill="1" applyBorder="1"/>
    <xf numFmtId="167" fontId="28" fillId="0" borderId="1" xfId="4" applyNumberFormat="1" applyFont="1" applyFill="1" applyBorder="1" applyAlignment="1">
      <alignment horizontal="left"/>
    </xf>
    <xf numFmtId="167" fontId="28" fillId="0" borderId="1" xfId="3" applyNumberFormat="1" applyFont="1" applyFill="1" applyBorder="1" applyAlignment="1">
      <alignment horizontal="left" indent="2"/>
    </xf>
    <xf numFmtId="169" fontId="33" fillId="0" borderId="17" xfId="0" applyNumberFormat="1" applyFont="1" applyFill="1" applyBorder="1" applyAlignment="1">
      <alignment horizontal="right"/>
    </xf>
    <xf numFmtId="0" fontId="28" fillId="0" borderId="0" xfId="0" applyFont="1" applyFill="1" applyBorder="1"/>
    <xf numFmtId="167" fontId="29" fillId="0" borderId="1" xfId="3" applyNumberFormat="1" applyFont="1" applyFill="1" applyBorder="1" applyAlignment="1">
      <alignment horizontal="right"/>
    </xf>
    <xf numFmtId="0" fontId="29" fillId="0" borderId="1" xfId="3" applyNumberFormat="1" applyFont="1" applyFill="1" applyBorder="1" applyAlignment="1">
      <alignment horizontal="right" indent="2"/>
    </xf>
    <xf numFmtId="167" fontId="29" fillId="0" borderId="1" xfId="4" applyNumberFormat="1" applyFont="1" applyFill="1" applyBorder="1"/>
    <xf numFmtId="167" fontId="29" fillId="0" borderId="4" xfId="3" applyNumberFormat="1" applyFont="1" applyFill="1" applyBorder="1" applyAlignment="1">
      <alignment horizontal="left" indent="2"/>
    </xf>
    <xf numFmtId="167" fontId="28" fillId="0" borderId="1" xfId="3" applyNumberFormat="1" applyFont="1" applyFill="1" applyBorder="1" applyAlignment="1">
      <alignment horizontal="right"/>
    </xf>
    <xf numFmtId="0" fontId="28" fillId="0" borderId="1" xfId="3" applyNumberFormat="1" applyFont="1" applyFill="1" applyBorder="1" applyAlignment="1">
      <alignment horizontal="right" indent="2"/>
    </xf>
    <xf numFmtId="167" fontId="28" fillId="0" borderId="1" xfId="4" applyNumberFormat="1" applyFont="1" applyFill="1" applyBorder="1"/>
    <xf numFmtId="167" fontId="28" fillId="0" borderId="4" xfId="3" applyNumberFormat="1" applyFont="1" applyFill="1" applyBorder="1" applyAlignment="1">
      <alignment horizontal="left" indent="2"/>
    </xf>
    <xf numFmtId="0" fontId="15" fillId="6" borderId="4" xfId="0" applyFont="1" applyFill="1" applyBorder="1"/>
    <xf numFmtId="167" fontId="29" fillId="11" borderId="1" xfId="4" applyNumberFormat="1" applyFont="1" applyFill="1" applyBorder="1" applyAlignment="1">
      <alignment horizontal="left"/>
    </xf>
    <xf numFmtId="0" fontId="29" fillId="0" borderId="1" xfId="0" applyFont="1" applyFill="1" applyBorder="1" applyAlignment="1">
      <alignment horizontal="left" wrapText="1"/>
    </xf>
    <xf numFmtId="167" fontId="29" fillId="0" borderId="1" xfId="3" applyNumberFormat="1" applyFont="1" applyFill="1" applyBorder="1" applyAlignment="1">
      <alignment horizontal="left"/>
    </xf>
    <xf numFmtId="0" fontId="28" fillId="0" borderId="1" xfId="0" applyFont="1" applyFill="1" applyBorder="1" applyAlignment="1">
      <alignment horizontal="left" wrapText="1"/>
    </xf>
    <xf numFmtId="167" fontId="28" fillId="0" borderId="1" xfId="3" applyNumberFormat="1" applyFont="1" applyFill="1" applyBorder="1" applyAlignment="1">
      <alignment horizontal="left"/>
    </xf>
    <xf numFmtId="167" fontId="28" fillId="0" borderId="1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Border="1"/>
    <xf numFmtId="0" fontId="31" fillId="4" borderId="1" xfId="0" applyFont="1" applyFill="1" applyBorder="1" applyAlignment="1">
      <alignment horizontal="left"/>
    </xf>
    <xf numFmtId="167" fontId="30" fillId="4" borderId="1" xfId="3" applyNumberFormat="1" applyFont="1" applyFill="1" applyBorder="1" applyAlignment="1">
      <alignment horizontal="right"/>
    </xf>
    <xf numFmtId="167" fontId="29" fillId="4" borderId="1" xfId="3" applyNumberFormat="1" applyFont="1" applyFill="1" applyBorder="1" applyAlignment="1">
      <alignment horizontal="right"/>
    </xf>
    <xf numFmtId="167" fontId="29" fillId="4" borderId="4" xfId="3" applyNumberFormat="1" applyFont="1" applyFill="1" applyBorder="1" applyAlignment="1">
      <alignment horizontal="right"/>
    </xf>
    <xf numFmtId="0" fontId="30" fillId="0" borderId="0" xfId="0" applyFont="1" applyFill="1" applyBorder="1"/>
    <xf numFmtId="167" fontId="29" fillId="4" borderId="1" xfId="3" applyNumberFormat="1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167" fontId="30" fillId="0" borderId="1" xfId="3" applyNumberFormat="1" applyFont="1" applyFill="1" applyBorder="1" applyAlignment="1">
      <alignment horizontal="right"/>
    </xf>
    <xf numFmtId="0" fontId="33" fillId="4" borderId="1" xfId="0" applyFont="1" applyFill="1" applyBorder="1" applyAlignment="1">
      <alignment horizontal="left"/>
    </xf>
    <xf numFmtId="167" fontId="28" fillId="4" borderId="1" xfId="3" applyNumberFormat="1" applyFont="1" applyFill="1" applyBorder="1" applyAlignment="1">
      <alignment horizontal="left"/>
    </xf>
    <xf numFmtId="167" fontId="28" fillId="4" borderId="1" xfId="3" applyNumberFormat="1" applyFont="1" applyFill="1" applyBorder="1" applyAlignment="1">
      <alignment horizontal="right"/>
    </xf>
    <xf numFmtId="167" fontId="28" fillId="4" borderId="4" xfId="3" applyNumberFormat="1" applyFont="1" applyFill="1" applyBorder="1" applyAlignment="1">
      <alignment horizontal="right"/>
    </xf>
    <xf numFmtId="167" fontId="29" fillId="5" borderId="4" xfId="3" applyNumberFormat="1" applyFont="1" applyFill="1" applyBorder="1" applyAlignment="1">
      <alignment horizontal="right"/>
    </xf>
    <xf numFmtId="167" fontId="29" fillId="5" borderId="1" xfId="3" applyNumberFormat="1" applyFont="1" applyFill="1" applyBorder="1" applyAlignment="1">
      <alignment horizontal="right"/>
    </xf>
    <xf numFmtId="167" fontId="28" fillId="5" borderId="4" xfId="3" applyNumberFormat="1" applyFont="1" applyFill="1" applyBorder="1" applyAlignment="1">
      <alignment horizontal="right"/>
    </xf>
    <xf numFmtId="167" fontId="28" fillId="5" borderId="1" xfId="3" applyNumberFormat="1" applyFont="1" applyFill="1" applyBorder="1" applyAlignment="1">
      <alignment horizontal="right"/>
    </xf>
    <xf numFmtId="167" fontId="28" fillId="0" borderId="0" xfId="0" applyNumberFormat="1" applyFont="1" applyFill="1" applyBorder="1"/>
    <xf numFmtId="0" fontId="29" fillId="0" borderId="1" xfId="0" applyFont="1" applyBorder="1"/>
    <xf numFmtId="167" fontId="30" fillId="0" borderId="1" xfId="3" applyNumberFormat="1" applyFont="1" applyFill="1" applyBorder="1" applyAlignment="1">
      <alignment horizontal="left" indent="2"/>
    </xf>
    <xf numFmtId="0" fontId="28" fillId="0" borderId="1" xfId="0" applyFont="1" applyBorder="1"/>
    <xf numFmtId="167" fontId="34" fillId="0" borderId="1" xfId="3" applyNumberFormat="1" applyFont="1" applyFill="1" applyBorder="1" applyAlignment="1">
      <alignment horizontal="right"/>
    </xf>
    <xf numFmtId="167" fontId="34" fillId="0" borderId="1" xfId="3" applyNumberFormat="1" applyFont="1" applyFill="1" applyBorder="1" applyAlignment="1">
      <alignment horizontal="left" indent="2"/>
    </xf>
    <xf numFmtId="3" fontId="28" fillId="0" borderId="1" xfId="0" applyNumberFormat="1" applyFont="1" applyFill="1" applyBorder="1" applyAlignment="1">
      <alignment horizontal="left"/>
    </xf>
    <xf numFmtId="0" fontId="30" fillId="4" borderId="1" xfId="0" applyFont="1" applyFill="1" applyBorder="1" applyAlignment="1">
      <alignment horizontal="left"/>
    </xf>
    <xf numFmtId="0" fontId="34" fillId="4" borderId="1" xfId="0" applyFont="1" applyFill="1" applyBorder="1" applyAlignment="1">
      <alignment horizontal="left"/>
    </xf>
    <xf numFmtId="167" fontId="34" fillId="4" borderId="1" xfId="3" applyNumberFormat="1" applyFont="1" applyFill="1" applyBorder="1" applyAlignment="1">
      <alignment horizontal="right"/>
    </xf>
    <xf numFmtId="0" fontId="34" fillId="0" borderId="0" xfId="0" applyFont="1" applyFill="1" applyBorder="1"/>
    <xf numFmtId="167" fontId="15" fillId="0" borderId="4" xfId="3" applyNumberFormat="1" applyFont="1" applyFill="1" applyBorder="1" applyAlignment="1">
      <alignment horizontal="left" indent="2"/>
    </xf>
    <xf numFmtId="0" fontId="31" fillId="6" borderId="1" xfId="0" applyFont="1" applyFill="1" applyBorder="1" applyAlignment="1">
      <alignment horizontal="left"/>
    </xf>
    <xf numFmtId="0" fontId="29" fillId="6" borderId="1" xfId="0" applyFont="1" applyFill="1" applyBorder="1" applyAlignment="1">
      <alignment horizontal="left"/>
    </xf>
    <xf numFmtId="167" fontId="29" fillId="6" borderId="1" xfId="3" applyNumberFormat="1" applyFont="1" applyFill="1" applyBorder="1" applyAlignment="1">
      <alignment horizontal="right"/>
    </xf>
    <xf numFmtId="167" fontId="29" fillId="6" borderId="1" xfId="3" applyNumberFormat="1" applyFont="1" applyFill="1" applyBorder="1" applyAlignment="1">
      <alignment horizontal="left" indent="2"/>
    </xf>
    <xf numFmtId="167" fontId="29" fillId="6" borderId="4" xfId="3" applyNumberFormat="1" applyFont="1" applyFill="1" applyBorder="1" applyAlignment="1">
      <alignment horizontal="left" indent="2"/>
    </xf>
    <xf numFmtId="0" fontId="29" fillId="6" borderId="1" xfId="0" applyFont="1" applyFill="1" applyBorder="1"/>
    <xf numFmtId="0" fontId="33" fillId="6" borderId="1" xfId="0" applyFont="1" applyFill="1" applyBorder="1" applyAlignment="1">
      <alignment horizontal="left"/>
    </xf>
    <xf numFmtId="0" fontId="28" fillId="6" borderId="1" xfId="0" applyFont="1" applyFill="1" applyBorder="1" applyAlignment="1">
      <alignment horizontal="left"/>
    </xf>
    <xf numFmtId="167" fontId="28" fillId="6" borderId="1" xfId="3" applyNumberFormat="1" applyFont="1" applyFill="1" applyBorder="1" applyAlignment="1">
      <alignment horizontal="right"/>
    </xf>
    <xf numFmtId="167" fontId="28" fillId="6" borderId="1" xfId="3" applyNumberFormat="1" applyFont="1" applyFill="1" applyBorder="1" applyAlignment="1">
      <alignment horizontal="left" indent="2"/>
    </xf>
    <xf numFmtId="167" fontId="28" fillId="6" borderId="4" xfId="3" applyNumberFormat="1" applyFont="1" applyFill="1" applyBorder="1" applyAlignment="1">
      <alignment horizontal="left" indent="2"/>
    </xf>
    <xf numFmtId="0" fontId="28" fillId="6" borderId="1" xfId="0" applyFont="1" applyFill="1" applyBorder="1"/>
    <xf numFmtId="167" fontId="15" fillId="0" borderId="1" xfId="3" applyNumberFormat="1" applyFont="1" applyFill="1" applyBorder="1" applyAlignment="1">
      <alignment horizontal="left"/>
    </xf>
    <xf numFmtId="167" fontId="30" fillId="12" borderId="1" xfId="3" applyNumberFormat="1" applyFont="1" applyFill="1" applyBorder="1" applyAlignment="1">
      <alignment horizontal="right"/>
    </xf>
    <xf numFmtId="167" fontId="15" fillId="6" borderId="1" xfId="0" applyNumberFormat="1" applyFont="1" applyFill="1" applyBorder="1" applyAlignment="1">
      <alignment horizontal="left"/>
    </xf>
    <xf numFmtId="49" fontId="33" fillId="0" borderId="1" xfId="0" applyNumberFormat="1" applyFont="1" applyFill="1" applyBorder="1" applyAlignment="1">
      <alignment horizontal="left"/>
    </xf>
    <xf numFmtId="49" fontId="31" fillId="0" borderId="1" xfId="0" applyNumberFormat="1" applyFont="1" applyFill="1" applyBorder="1" applyAlignment="1">
      <alignment horizontal="left"/>
    </xf>
    <xf numFmtId="172" fontId="34" fillId="0" borderId="1" xfId="0" applyNumberFormat="1" applyFont="1" applyFill="1" applyBorder="1"/>
    <xf numFmtId="3" fontId="36" fillId="0" borderId="1" xfId="0" applyNumberFormat="1" applyFont="1" applyFill="1" applyBorder="1" applyAlignment="1">
      <alignment horizontal="right"/>
    </xf>
    <xf numFmtId="172" fontId="30" fillId="0" borderId="1" xfId="0" applyNumberFormat="1" applyFont="1" applyFill="1" applyBorder="1"/>
    <xf numFmtId="3" fontId="36" fillId="0" borderId="2" xfId="0" applyNumberFormat="1" applyFont="1" applyFill="1" applyBorder="1" applyAlignment="1">
      <alignment horizontal="right"/>
    </xf>
    <xf numFmtId="3" fontId="30" fillId="0" borderId="2" xfId="0" applyNumberFormat="1" applyFont="1" applyFill="1" applyBorder="1" applyAlignment="1">
      <alignment horizontal="right"/>
    </xf>
    <xf numFmtId="3" fontId="34" fillId="0" borderId="2" xfId="0" applyNumberFormat="1" applyFont="1" applyFill="1" applyBorder="1" applyAlignment="1">
      <alignment horizontal="right"/>
    </xf>
    <xf numFmtId="171" fontId="29" fillId="0" borderId="0" xfId="0" applyNumberFormat="1" applyFont="1" applyFill="1" applyBorder="1"/>
    <xf numFmtId="171" fontId="28" fillId="0" borderId="0" xfId="0" applyNumberFormat="1" applyFont="1" applyFill="1" applyBorder="1"/>
    <xf numFmtId="167" fontId="15" fillId="0" borderId="4" xfId="3" applyNumberFormat="1" applyFont="1" applyFill="1" applyBorder="1" applyAlignment="1">
      <alignment horizontal="right"/>
    </xf>
    <xf numFmtId="167" fontId="29" fillId="0" borderId="4" xfId="3" applyNumberFormat="1" applyFont="1" applyFill="1" applyBorder="1" applyAlignment="1">
      <alignment horizontal="right"/>
    </xf>
    <xf numFmtId="167" fontId="28" fillId="0" borderId="4" xfId="3" applyNumberFormat="1" applyFont="1" applyFill="1" applyBorder="1" applyAlignment="1">
      <alignment horizontal="right"/>
    </xf>
    <xf numFmtId="169" fontId="14" fillId="0" borderId="0" xfId="0" applyNumberFormat="1" applyFont="1" applyBorder="1" applyAlignment="1">
      <alignment horizontal="right"/>
    </xf>
    <xf numFmtId="169" fontId="31" fillId="0" borderId="0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left"/>
    </xf>
    <xf numFmtId="169" fontId="33" fillId="0" borderId="0" xfId="0" applyNumberFormat="1" applyFont="1" applyBorder="1" applyAlignment="1">
      <alignment horizontal="right"/>
    </xf>
    <xf numFmtId="3" fontId="30" fillId="8" borderId="1" xfId="0" applyNumberFormat="1" applyFont="1" applyFill="1" applyBorder="1" applyAlignment="1">
      <alignment horizontal="right"/>
    </xf>
    <xf numFmtId="169" fontId="14" fillId="0" borderId="1" xfId="0" applyNumberFormat="1" applyFont="1" applyFill="1" applyBorder="1" applyAlignment="1">
      <alignment horizontal="right"/>
    </xf>
    <xf numFmtId="167" fontId="29" fillId="6" borderId="1" xfId="3" applyNumberFormat="1" applyFont="1" applyFill="1" applyBorder="1" applyAlignment="1">
      <alignment horizontal="left"/>
    </xf>
    <xf numFmtId="167" fontId="29" fillId="6" borderId="4" xfId="3" applyNumberFormat="1" applyFont="1" applyFill="1" applyBorder="1" applyAlignment="1">
      <alignment horizontal="right"/>
    </xf>
    <xf numFmtId="169" fontId="31" fillId="0" borderId="0" xfId="0" applyNumberFormat="1" applyFont="1" applyFill="1" applyBorder="1" applyAlignment="1">
      <alignment horizontal="right"/>
    </xf>
    <xf numFmtId="167" fontId="28" fillId="6" borderId="1" xfId="3" applyNumberFormat="1" applyFont="1" applyFill="1" applyBorder="1" applyAlignment="1">
      <alignment horizontal="left"/>
    </xf>
    <xf numFmtId="167" fontId="28" fillId="6" borderId="4" xfId="3" applyNumberFormat="1" applyFont="1" applyFill="1" applyBorder="1" applyAlignment="1">
      <alignment horizontal="right"/>
    </xf>
    <xf numFmtId="169" fontId="33" fillId="0" borderId="0" xfId="0" applyNumberFormat="1" applyFont="1" applyFill="1" applyBorder="1" applyAlignment="1">
      <alignment horizontal="right"/>
    </xf>
    <xf numFmtId="167" fontId="30" fillId="7" borderId="1" xfId="3" applyNumberFormat="1" applyFont="1" applyFill="1" applyBorder="1" applyAlignment="1">
      <alignment horizontal="right"/>
    </xf>
    <xf numFmtId="0" fontId="29" fillId="7" borderId="1" xfId="0" applyFont="1" applyFill="1" applyBorder="1" applyAlignment="1">
      <alignment horizontal="left"/>
    </xf>
    <xf numFmtId="167" fontId="29" fillId="7" borderId="1" xfId="3" applyNumberFormat="1" applyFont="1" applyFill="1" applyBorder="1" applyAlignment="1">
      <alignment horizontal="right"/>
    </xf>
    <xf numFmtId="167" fontId="29" fillId="7" borderId="4" xfId="3" applyNumberFormat="1" applyFont="1" applyFill="1" applyBorder="1" applyAlignment="1">
      <alignment horizontal="right"/>
    </xf>
    <xf numFmtId="167" fontId="34" fillId="7" borderId="1" xfId="3" applyNumberFormat="1" applyFont="1" applyFill="1" applyBorder="1" applyAlignment="1">
      <alignment horizontal="right"/>
    </xf>
    <xf numFmtId="0" fontId="28" fillId="7" borderId="1" xfId="0" applyFont="1" applyFill="1" applyBorder="1" applyAlignment="1">
      <alignment horizontal="left"/>
    </xf>
    <xf numFmtId="167" fontId="28" fillId="7" borderId="1" xfId="3" applyNumberFormat="1" applyFont="1" applyFill="1" applyBorder="1" applyAlignment="1">
      <alignment horizontal="right"/>
    </xf>
    <xf numFmtId="167" fontId="28" fillId="7" borderId="4" xfId="3" applyNumberFormat="1" applyFont="1" applyFill="1" applyBorder="1" applyAlignment="1">
      <alignment horizontal="right"/>
    </xf>
    <xf numFmtId="167" fontId="34" fillId="5" borderId="1" xfId="3" applyNumberFormat="1" applyFont="1" applyFill="1" applyBorder="1" applyAlignment="1">
      <alignment horizontal="left" indent="2"/>
    </xf>
    <xf numFmtId="167" fontId="30" fillId="8" borderId="1" xfId="3" applyNumberFormat="1" applyFont="1" applyFill="1" applyBorder="1" applyAlignment="1">
      <alignment horizontal="right"/>
    </xf>
    <xf numFmtId="167" fontId="30" fillId="8" borderId="1" xfId="3" applyNumberFormat="1" applyFont="1" applyFill="1" applyBorder="1" applyAlignment="1">
      <alignment horizontal="left" indent="2"/>
    </xf>
    <xf numFmtId="0" fontId="7" fillId="0" borderId="2" xfId="0" applyFont="1" applyFill="1" applyBorder="1"/>
    <xf numFmtId="0" fontId="33" fillId="0" borderId="22" xfId="0" applyFont="1" applyFill="1" applyBorder="1" applyAlignment="1">
      <alignment horizontal="left"/>
    </xf>
    <xf numFmtId="167" fontId="28" fillId="5" borderId="20" xfId="3" applyNumberFormat="1" applyFont="1" applyFill="1" applyBorder="1" applyAlignment="1">
      <alignment horizontal="left" indent="2"/>
    </xf>
    <xf numFmtId="172" fontId="28" fillId="10" borderId="13" xfId="0" applyNumberFormat="1" applyFont="1" applyFill="1" applyBorder="1"/>
    <xf numFmtId="0" fontId="30" fillId="0" borderId="1" xfId="0" applyFont="1" applyFill="1" applyBorder="1"/>
    <xf numFmtId="169" fontId="32" fillId="0" borderId="16" xfId="0" applyNumberFormat="1" applyFont="1" applyBorder="1" applyAlignment="1">
      <alignment horizontal="right"/>
    </xf>
    <xf numFmtId="0" fontId="35" fillId="0" borderId="1" xfId="0" applyFont="1" applyFill="1" applyBorder="1" applyAlignment="1">
      <alignment horizontal="left"/>
    </xf>
    <xf numFmtId="0" fontId="34" fillId="0" borderId="1" xfId="0" applyFont="1" applyFill="1" applyBorder="1"/>
    <xf numFmtId="167" fontId="34" fillId="5" borderId="4" xfId="3" applyNumberFormat="1" applyFont="1" applyFill="1" applyBorder="1" applyAlignment="1">
      <alignment horizontal="left" indent="2"/>
    </xf>
    <xf numFmtId="169" fontId="35" fillId="0" borderId="16" xfId="0" applyNumberFormat="1" applyFont="1" applyBorder="1" applyAlignment="1">
      <alignment horizontal="right"/>
    </xf>
    <xf numFmtId="169" fontId="8" fillId="0" borderId="16" xfId="0" applyNumberFormat="1" applyFont="1" applyBorder="1" applyAlignment="1">
      <alignment horizontal="right"/>
    </xf>
    <xf numFmtId="167" fontId="34" fillId="8" borderId="1" xfId="3" applyNumberFormat="1" applyFont="1" applyFill="1" applyBorder="1" applyAlignment="1">
      <alignment horizontal="right"/>
    </xf>
    <xf numFmtId="3" fontId="34" fillId="8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left"/>
    </xf>
    <xf numFmtId="167" fontId="30" fillId="6" borderId="1" xfId="3" applyNumberFormat="1" applyFont="1" applyFill="1" applyBorder="1" applyAlignment="1">
      <alignment horizontal="left"/>
    </xf>
    <xf numFmtId="0" fontId="34" fillId="6" borderId="1" xfId="0" applyFont="1" applyFill="1" applyBorder="1" applyAlignment="1">
      <alignment horizontal="left"/>
    </xf>
    <xf numFmtId="167" fontId="34" fillId="6" borderId="1" xfId="3" applyNumberFormat="1" applyFont="1" applyFill="1" applyBorder="1" applyAlignment="1">
      <alignment horizontal="left"/>
    </xf>
    <xf numFmtId="169" fontId="35" fillId="0" borderId="17" xfId="0" applyNumberFormat="1" applyFont="1" applyBorder="1" applyAlignment="1">
      <alignment horizontal="right"/>
    </xf>
    <xf numFmtId="0" fontId="28" fillId="0" borderId="0" xfId="0" applyFont="1" applyFill="1" applyBorder="1" applyAlignment="1">
      <alignment horizontal="left"/>
    </xf>
    <xf numFmtId="167" fontId="15" fillId="5" borderId="1" xfId="3" applyNumberFormat="1" applyFont="1" applyFill="1" applyBorder="1" applyAlignment="1"/>
    <xf numFmtId="0" fontId="7" fillId="6" borderId="1" xfId="0" applyFont="1" applyFill="1" applyBorder="1"/>
    <xf numFmtId="169" fontId="14" fillId="0" borderId="2" xfId="0" applyNumberFormat="1" applyFont="1" applyBorder="1" applyAlignment="1">
      <alignment horizontal="right"/>
    </xf>
    <xf numFmtId="169" fontId="31" fillId="0" borderId="24" xfId="0" applyNumberFormat="1" applyFont="1" applyBorder="1" applyAlignment="1">
      <alignment horizontal="right"/>
    </xf>
    <xf numFmtId="169" fontId="33" fillId="0" borderId="24" xfId="0" applyNumberFormat="1" applyFont="1" applyBorder="1" applyAlignment="1">
      <alignment horizontal="right"/>
    </xf>
    <xf numFmtId="169" fontId="14" fillId="0" borderId="24" xfId="0" applyNumberFormat="1" applyFont="1" applyBorder="1" applyAlignment="1">
      <alignment horizontal="right"/>
    </xf>
    <xf numFmtId="0" fontId="28" fillId="0" borderId="24" xfId="0" applyFont="1" applyFill="1" applyBorder="1" applyAlignment="1">
      <alignment horizontal="left"/>
    </xf>
    <xf numFmtId="169" fontId="23" fillId="0" borderId="24" xfId="0" applyNumberFormat="1" applyFont="1" applyBorder="1" applyAlignment="1">
      <alignment horizontal="right"/>
    </xf>
    <xf numFmtId="169" fontId="14" fillId="0" borderId="23" xfId="0" applyNumberFormat="1" applyFont="1" applyFill="1" applyBorder="1" applyAlignment="1">
      <alignment horizontal="right"/>
    </xf>
    <xf numFmtId="0" fontId="31" fillId="6" borderId="0" xfId="0" applyFont="1" applyFill="1" applyBorder="1" applyAlignment="1">
      <alignment horizontal="left"/>
    </xf>
    <xf numFmtId="0" fontId="33" fillId="6" borderId="0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right"/>
    </xf>
    <xf numFmtId="0" fontId="34" fillId="0" borderId="1" xfId="0" applyFont="1" applyFill="1" applyBorder="1" applyAlignment="1">
      <alignment horizontal="right"/>
    </xf>
    <xf numFmtId="167" fontId="30" fillId="0" borderId="1" xfId="3" applyNumberFormat="1" applyFont="1" applyFill="1" applyBorder="1" applyAlignment="1">
      <alignment horizontal="left"/>
    </xf>
    <xf numFmtId="167" fontId="34" fillId="0" borderId="1" xfId="3" applyNumberFormat="1" applyFont="1" applyFill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29" fillId="6" borderId="3" xfId="0" applyFont="1" applyFill="1" applyBorder="1" applyAlignment="1">
      <alignment horizontal="left"/>
    </xf>
    <xf numFmtId="0" fontId="29" fillId="6" borderId="0" xfId="0" applyFont="1" applyFill="1" applyBorder="1"/>
    <xf numFmtId="0" fontId="28" fillId="6" borderId="3" xfId="0" applyFont="1" applyFill="1" applyBorder="1" applyAlignment="1">
      <alignment horizontal="left"/>
    </xf>
    <xf numFmtId="0" fontId="28" fillId="6" borderId="0" xfId="0" applyFont="1" applyFill="1" applyBorder="1"/>
    <xf numFmtId="0" fontId="7" fillId="4" borderId="3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49" fontId="31" fillId="4" borderId="1" xfId="0" applyNumberFormat="1" applyFont="1" applyFill="1" applyBorder="1" applyAlignment="1">
      <alignment horizontal="left"/>
    </xf>
    <xf numFmtId="49" fontId="33" fillId="4" borderId="1" xfId="0" applyNumberFormat="1" applyFont="1" applyFill="1" applyBorder="1" applyAlignment="1">
      <alignment horizontal="left"/>
    </xf>
    <xf numFmtId="0" fontId="31" fillId="7" borderId="1" xfId="0" applyFont="1" applyFill="1" applyBorder="1" applyAlignment="1">
      <alignment horizontal="left"/>
    </xf>
    <xf numFmtId="0" fontId="29" fillId="7" borderId="3" xfId="0" applyFont="1" applyFill="1" applyBorder="1" applyAlignment="1">
      <alignment horizontal="left"/>
    </xf>
    <xf numFmtId="0" fontId="33" fillId="7" borderId="1" xfId="0" applyFont="1" applyFill="1" applyBorder="1" applyAlignment="1">
      <alignment horizontal="left"/>
    </xf>
    <xf numFmtId="0" fontId="28" fillId="7" borderId="3" xfId="0" applyFont="1" applyFill="1" applyBorder="1" applyAlignment="1">
      <alignment horizontal="left"/>
    </xf>
    <xf numFmtId="167" fontId="30" fillId="4" borderId="1" xfId="3" applyNumberFormat="1" applyFont="1" applyFill="1" applyBorder="1" applyAlignment="1">
      <alignment horizontal="left"/>
    </xf>
    <xf numFmtId="167" fontId="34" fillId="4" borderId="1" xfId="3" applyNumberFormat="1" applyFont="1" applyFill="1" applyBorder="1" applyAlignment="1">
      <alignment horizontal="left"/>
    </xf>
    <xf numFmtId="167" fontId="30" fillId="0" borderId="1" xfId="4" applyNumberFormat="1" applyFont="1" applyFill="1" applyBorder="1"/>
    <xf numFmtId="167" fontId="34" fillId="0" borderId="1" xfId="4" applyNumberFormat="1" applyFont="1" applyFill="1" applyBorder="1"/>
    <xf numFmtId="167" fontId="29" fillId="6" borderId="1" xfId="4" applyNumberFormat="1" applyFont="1" applyFill="1" applyBorder="1" applyAlignment="1">
      <alignment horizontal="left"/>
    </xf>
    <xf numFmtId="167" fontId="28" fillId="6" borderId="1" xfId="4" applyNumberFormat="1" applyFont="1" applyFill="1" applyBorder="1" applyAlignment="1">
      <alignment horizontal="left"/>
    </xf>
    <xf numFmtId="167" fontId="28" fillId="11" borderId="1" xfId="4" applyNumberFormat="1" applyFont="1" applyFill="1" applyBorder="1" applyAlignment="1">
      <alignment horizontal="left"/>
    </xf>
    <xf numFmtId="167" fontId="28" fillId="0" borderId="0" xfId="3" applyNumberFormat="1" applyFont="1" applyFill="1" applyBorder="1" applyAlignment="1">
      <alignment horizontal="right"/>
    </xf>
    <xf numFmtId="3" fontId="28" fillId="6" borderId="4" xfId="3" applyNumberFormat="1" applyFont="1" applyFill="1" applyBorder="1" applyAlignment="1" applyProtection="1">
      <alignment horizontal="right"/>
      <protection locked="0"/>
    </xf>
    <xf numFmtId="0" fontId="29" fillId="6" borderId="3" xfId="0" applyFont="1" applyFill="1" applyBorder="1" applyAlignment="1">
      <alignment horizontal="right"/>
    </xf>
    <xf numFmtId="0" fontId="28" fillId="6" borderId="3" xfId="0" applyFont="1" applyFill="1" applyBorder="1" applyAlignment="1">
      <alignment horizontal="right"/>
    </xf>
    <xf numFmtId="172" fontId="34" fillId="8" borderId="1" xfId="0" applyNumberFormat="1" applyFont="1" applyFill="1" applyBorder="1" applyAlignment="1">
      <alignment horizontal="right"/>
    </xf>
    <xf numFmtId="172" fontId="28" fillId="8" borderId="1" xfId="0" applyNumberFormat="1" applyFont="1" applyFill="1" applyBorder="1" applyAlignment="1">
      <alignment horizontal="right"/>
    </xf>
    <xf numFmtId="167" fontId="34" fillId="13" borderId="1" xfId="3" applyNumberFormat="1" applyFont="1" applyFill="1" applyBorder="1" applyAlignment="1">
      <alignment horizontal="right"/>
    </xf>
    <xf numFmtId="3" fontId="28" fillId="6" borderId="1" xfId="3" applyNumberFormat="1" applyFont="1" applyFill="1" applyBorder="1" applyAlignment="1" applyProtection="1">
      <alignment horizontal="right"/>
      <protection locked="0"/>
    </xf>
    <xf numFmtId="167" fontId="28" fillId="6" borderId="1" xfId="0" applyNumberFormat="1" applyFont="1" applyFill="1" applyBorder="1" applyAlignment="1">
      <alignment horizontal="left"/>
    </xf>
    <xf numFmtId="167" fontId="29" fillId="6" borderId="1" xfId="0" applyNumberFormat="1" applyFont="1" applyFill="1" applyBorder="1" applyAlignment="1">
      <alignment horizontal="left"/>
    </xf>
    <xf numFmtId="167" fontId="30" fillId="14" borderId="1" xfId="3" applyNumberFormat="1" applyFont="1" applyFill="1" applyBorder="1" applyAlignment="1">
      <alignment horizontal="left" indent="2"/>
    </xf>
    <xf numFmtId="167" fontId="30" fillId="14" borderId="1" xfId="3" applyNumberFormat="1" applyFont="1" applyFill="1" applyBorder="1" applyAlignment="1">
      <alignment horizontal="right"/>
    </xf>
    <xf numFmtId="167" fontId="30" fillId="14" borderId="1" xfId="4" applyNumberFormat="1" applyFont="1" applyFill="1" applyBorder="1"/>
    <xf numFmtId="3" fontId="30" fillId="14" borderId="1" xfId="0" applyNumberFormat="1" applyFont="1" applyFill="1" applyBorder="1" applyAlignment="1">
      <alignment horizontal="right"/>
    </xf>
    <xf numFmtId="167" fontId="29" fillId="14" borderId="1" xfId="3" applyNumberFormat="1" applyFont="1" applyFill="1" applyBorder="1" applyAlignment="1">
      <alignment horizontal="right"/>
    </xf>
    <xf numFmtId="167" fontId="37" fillId="0" borderId="4" xfId="3" applyNumberFormat="1" applyFont="1" applyFill="1" applyBorder="1" applyAlignment="1">
      <alignment horizontal="right"/>
    </xf>
    <xf numFmtId="0" fontId="10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 vertical="top" wrapText="1"/>
    </xf>
    <xf numFmtId="0" fontId="13" fillId="0" borderId="0" xfId="0" applyNumberFormat="1" applyFont="1" applyBorder="1" applyAlignment="1">
      <alignment horizontal="right" vertical="top" wrapText="1"/>
    </xf>
    <xf numFmtId="172" fontId="33" fillId="0" borderId="0" xfId="0" applyNumberFormat="1" applyFont="1" applyBorder="1" applyAlignment="1">
      <alignment horizontal="right"/>
    </xf>
    <xf numFmtId="170" fontId="14" fillId="0" borderId="0" xfId="0" applyNumberFormat="1" applyFont="1" applyBorder="1" applyAlignment="1">
      <alignment horizontal="right"/>
    </xf>
    <xf numFmtId="170" fontId="31" fillId="0" borderId="0" xfId="0" applyNumberFormat="1" applyFont="1" applyBorder="1" applyAlignment="1">
      <alignment horizontal="right"/>
    </xf>
    <xf numFmtId="170" fontId="33" fillId="0" borderId="0" xfId="0" applyNumberFormat="1" applyFont="1" applyBorder="1" applyAlignment="1">
      <alignment horizontal="right"/>
    </xf>
    <xf numFmtId="169" fontId="32" fillId="0" borderId="0" xfId="0" applyNumberFormat="1" applyFont="1" applyBorder="1" applyAlignment="1">
      <alignment horizontal="right"/>
    </xf>
    <xf numFmtId="169" fontId="35" fillId="0" borderId="0" xfId="0" applyNumberFormat="1" applyFont="1" applyBorder="1" applyAlignment="1">
      <alignment horizontal="right"/>
    </xf>
    <xf numFmtId="169" fontId="8" fillId="0" borderId="0" xfId="0" applyNumberFormat="1" applyFont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169" fontId="23" fillId="0" borderId="0" xfId="0" applyNumberFormat="1" applyFont="1" applyBorder="1" applyAlignment="1">
      <alignment horizontal="right"/>
    </xf>
    <xf numFmtId="169" fontId="23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right"/>
    </xf>
    <xf numFmtId="3" fontId="29" fillId="9" borderId="2" xfId="0" applyNumberFormat="1" applyFont="1" applyFill="1" applyBorder="1"/>
    <xf numFmtId="16" fontId="14" fillId="6" borderId="1" xfId="0" applyNumberFormat="1" applyFont="1" applyFill="1" applyBorder="1" applyAlignment="1">
      <alignment horizontal="left"/>
    </xf>
    <xf numFmtId="0" fontId="29" fillId="0" borderId="1" xfId="0" applyFont="1" applyFill="1" applyBorder="1" applyAlignment="1">
      <alignment horizontal="right"/>
    </xf>
    <xf numFmtId="0" fontId="31" fillId="0" borderId="3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>
      <alignment horizontal="right"/>
    </xf>
    <xf numFmtId="0" fontId="31" fillId="0" borderId="1" xfId="0" applyNumberFormat="1" applyFont="1" applyFill="1" applyBorder="1" applyAlignment="1">
      <alignment horizontal="right"/>
    </xf>
    <xf numFmtId="167" fontId="38" fillId="0" borderId="4" xfId="3" applyNumberFormat="1" applyFont="1" applyFill="1" applyBorder="1" applyAlignment="1">
      <alignment horizontal="right"/>
    </xf>
    <xf numFmtId="0" fontId="33" fillId="0" borderId="3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right"/>
    </xf>
    <xf numFmtId="0" fontId="33" fillId="0" borderId="1" xfId="0" applyNumberFormat="1" applyFont="1" applyFill="1" applyBorder="1" applyAlignment="1">
      <alignment horizontal="right"/>
    </xf>
    <xf numFmtId="167" fontId="29" fillId="8" borderId="1" xfId="3" applyNumberFormat="1" applyFont="1" applyFill="1" applyBorder="1" applyAlignment="1">
      <alignment horizontal="right"/>
    </xf>
  </cellXfs>
  <cellStyles count="5">
    <cellStyle name="Comma" xfId="3" builtinId="3"/>
    <cellStyle name="Currency" xfId="1" builtinId="4"/>
    <cellStyle name="Normal" xfId="0" builtinId="0"/>
    <cellStyle name="Percent" xfId="2" builtinId="5"/>
    <cellStyle name="Финансовый_Лист1" xfId="4"/>
  </cellStyles>
  <dxfs count="0"/>
  <tableStyles count="0" defaultTableStyle="TableStyleMedium9" defaultPivotStyle="PivotStyleLight16"/>
  <colors>
    <mruColors>
      <color rgb="FF0000FF"/>
      <color rgb="FFFFFF99"/>
      <color rgb="FFFFCC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9" sqref="G9"/>
    </sheetView>
  </sheetViews>
  <sheetFormatPr defaultRowHeight="12.75"/>
  <cols>
    <col min="1" max="1" width="26.42578125" style="4" bestFit="1" customWidth="1"/>
    <col min="2" max="2" width="9.140625" style="7" bestFit="1"/>
    <col min="3" max="3" width="10.28515625" style="7" customWidth="1"/>
    <col min="4" max="4" width="11.28515625" style="7" bestFit="1" customWidth="1"/>
    <col min="5" max="5" width="9.140625" style="8" bestFit="1"/>
    <col min="6" max="8" width="9.140625" style="9" bestFit="1"/>
    <col min="9" max="9" width="10" style="9" bestFit="1" customWidth="1"/>
    <col min="10" max="10" width="11.85546875" style="9" bestFit="1" customWidth="1"/>
    <col min="11" max="12" width="9.140625" style="9" bestFit="1"/>
    <col min="13" max="13" width="9.140625" style="7" bestFit="1"/>
    <col min="14" max="14" width="8.140625" style="7" bestFit="1" customWidth="1"/>
    <col min="15" max="15" width="12.7109375" style="7" bestFit="1" customWidth="1"/>
    <col min="16" max="16" width="10.5703125" style="4" customWidth="1"/>
    <col min="17" max="16384" width="9.140625" style="4"/>
  </cols>
  <sheetData>
    <row r="1" spans="1:16" s="1" customFormat="1">
      <c r="A1" s="1" t="s">
        <v>0</v>
      </c>
      <c r="B1" s="25" t="s">
        <v>1</v>
      </c>
      <c r="C1" s="25" t="s">
        <v>2</v>
      </c>
      <c r="D1" s="25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25" t="s">
        <v>12</v>
      </c>
      <c r="N1" s="25" t="s">
        <v>45</v>
      </c>
      <c r="O1" s="25" t="s">
        <v>59</v>
      </c>
      <c r="P1" s="5" t="s">
        <v>13</v>
      </c>
    </row>
    <row r="2" spans="1:16" s="3" customFormat="1" ht="18.75" customHeight="1">
      <c r="A2" s="2"/>
      <c r="B2" s="15" t="s">
        <v>14</v>
      </c>
      <c r="C2" s="15" t="s">
        <v>48</v>
      </c>
      <c r="D2" s="15" t="s">
        <v>50</v>
      </c>
      <c r="E2" s="16" t="s">
        <v>15</v>
      </c>
      <c r="F2" s="16" t="s">
        <v>16</v>
      </c>
      <c r="G2" s="16" t="s">
        <v>52</v>
      </c>
      <c r="H2" s="16" t="s">
        <v>17</v>
      </c>
      <c r="I2" s="16" t="s">
        <v>54</v>
      </c>
      <c r="J2" s="16" t="s">
        <v>56</v>
      </c>
      <c r="K2" s="16" t="s">
        <v>18</v>
      </c>
      <c r="L2" s="16" t="s">
        <v>57</v>
      </c>
      <c r="M2" s="15" t="s">
        <v>19</v>
      </c>
      <c r="N2" s="15"/>
      <c r="O2" s="17" t="s">
        <v>58</v>
      </c>
    </row>
    <row r="3" spans="1:16" s="3" customFormat="1" ht="18.75" customHeight="1">
      <c r="A3" s="2"/>
      <c r="B3" s="15"/>
      <c r="C3" s="15" t="s">
        <v>49</v>
      </c>
      <c r="D3" s="15" t="s">
        <v>51</v>
      </c>
      <c r="E3" s="16"/>
      <c r="F3" s="16"/>
      <c r="G3" s="16" t="s">
        <v>53</v>
      </c>
      <c r="H3" s="16"/>
      <c r="I3" s="16" t="s">
        <v>55</v>
      </c>
      <c r="J3" s="16"/>
      <c r="K3" s="16"/>
      <c r="L3" s="16" t="s">
        <v>15</v>
      </c>
      <c r="M3" s="15"/>
      <c r="N3" s="15"/>
      <c r="O3" s="17"/>
    </row>
    <row r="4" spans="1:16" s="3" customFormat="1" ht="18.75" customHeight="1">
      <c r="A4" s="2"/>
      <c r="B4" s="15"/>
      <c r="C4" s="15"/>
      <c r="D4" s="15"/>
      <c r="E4" s="16"/>
      <c r="F4" s="16"/>
      <c r="G4" s="16" t="s">
        <v>69</v>
      </c>
      <c r="H4" s="16"/>
      <c r="I4" s="16"/>
      <c r="J4" s="16"/>
      <c r="K4" s="16"/>
      <c r="L4" s="16"/>
      <c r="M4" s="15"/>
      <c r="N4" s="15"/>
      <c r="O4" s="17"/>
    </row>
    <row r="5" spans="1:16">
      <c r="A5" s="1" t="s">
        <v>20</v>
      </c>
      <c r="B5" s="24"/>
      <c r="C5" s="24"/>
      <c r="D5" s="24"/>
      <c r="E5" s="32"/>
      <c r="F5" s="33"/>
      <c r="G5" s="33"/>
      <c r="H5" s="33"/>
      <c r="I5" s="33"/>
      <c r="J5" s="33"/>
      <c r="K5" s="33"/>
      <c r="L5" s="33"/>
      <c r="M5" s="24"/>
      <c r="N5" s="24"/>
      <c r="O5" s="24"/>
      <c r="P5" s="18"/>
    </row>
    <row r="6" spans="1:16">
      <c r="A6" s="19" t="s">
        <v>21</v>
      </c>
      <c r="B6" s="24">
        <v>3000</v>
      </c>
      <c r="C6" s="24">
        <v>3500</v>
      </c>
      <c r="D6" s="24"/>
      <c r="E6" s="32"/>
      <c r="F6" s="33"/>
      <c r="G6" s="33"/>
      <c r="H6" s="33">
        <v>4000</v>
      </c>
      <c r="I6" s="33">
        <v>6000</v>
      </c>
      <c r="J6" s="33">
        <v>3500</v>
      </c>
      <c r="K6" s="33"/>
      <c r="L6" s="33">
        <v>3500</v>
      </c>
      <c r="M6" s="24">
        <v>4500</v>
      </c>
      <c r="N6" s="24"/>
      <c r="O6" s="24">
        <f>SUM(B6:M6)</f>
        <v>28000</v>
      </c>
      <c r="P6" s="14"/>
    </row>
    <row r="7" spans="1:16">
      <c r="A7" s="19" t="s">
        <v>22</v>
      </c>
      <c r="B7" s="24"/>
      <c r="C7" s="24"/>
      <c r="D7" s="24"/>
      <c r="E7" s="32"/>
      <c r="F7" s="33"/>
      <c r="G7" s="33"/>
      <c r="H7" s="33"/>
      <c r="I7" s="33"/>
      <c r="J7" s="33"/>
      <c r="K7" s="33"/>
      <c r="L7" s="33"/>
      <c r="M7" s="24"/>
      <c r="N7" s="24"/>
      <c r="O7" s="24"/>
      <c r="P7" s="14"/>
    </row>
    <row r="8" spans="1:16">
      <c r="A8" s="19"/>
      <c r="B8" s="24"/>
      <c r="C8" s="24"/>
      <c r="D8" s="24"/>
      <c r="E8" s="32"/>
      <c r="F8" s="33"/>
      <c r="G8" s="33"/>
      <c r="H8" s="33"/>
      <c r="I8" s="33"/>
      <c r="J8" s="33"/>
      <c r="K8" s="33"/>
      <c r="L8" s="33"/>
      <c r="M8" s="24"/>
      <c r="N8" s="24"/>
      <c r="O8" s="24"/>
      <c r="P8" s="14"/>
    </row>
    <row r="9" spans="1:16">
      <c r="A9" s="10" t="s">
        <v>23</v>
      </c>
      <c r="B9" s="24"/>
      <c r="C9" s="24"/>
      <c r="D9" s="24"/>
      <c r="E9" s="32"/>
      <c r="F9" s="33"/>
      <c r="G9" s="33"/>
      <c r="H9" s="33"/>
      <c r="I9" s="33"/>
      <c r="J9" s="33"/>
      <c r="K9" s="33"/>
      <c r="L9" s="33"/>
      <c r="M9" s="24"/>
      <c r="N9" s="24"/>
      <c r="O9" s="24"/>
      <c r="P9" s="14"/>
    </row>
    <row r="10" spans="1:16">
      <c r="A10" s="19" t="s">
        <v>21</v>
      </c>
      <c r="B10" s="24">
        <v>4300</v>
      </c>
      <c r="C10" s="24">
        <v>4300</v>
      </c>
      <c r="D10" s="24"/>
      <c r="E10" s="32"/>
      <c r="F10" s="33"/>
      <c r="G10" s="33"/>
      <c r="H10" s="33">
        <v>4300</v>
      </c>
      <c r="I10" s="33">
        <v>7000</v>
      </c>
      <c r="J10" s="33"/>
      <c r="K10" s="33"/>
      <c r="L10" s="33"/>
      <c r="M10" s="24">
        <v>6800</v>
      </c>
      <c r="N10" s="24"/>
      <c r="O10" s="34">
        <f>SUM(B10:M10)</f>
        <v>26700</v>
      </c>
      <c r="P10" s="14"/>
    </row>
    <row r="11" spans="1:16">
      <c r="A11" s="19" t="s">
        <v>22</v>
      </c>
      <c r="B11" s="24"/>
      <c r="C11" s="24"/>
      <c r="D11" s="24"/>
      <c r="E11" s="32"/>
      <c r="F11" s="33"/>
      <c r="G11" s="33"/>
      <c r="H11" s="33"/>
      <c r="I11" s="33"/>
      <c r="J11" s="33"/>
      <c r="K11" s="33"/>
      <c r="L11" s="33"/>
      <c r="M11" s="24"/>
      <c r="N11" s="24"/>
      <c r="O11" s="24"/>
      <c r="P11" s="14"/>
    </row>
    <row r="12" spans="1:16">
      <c r="A12" s="19"/>
      <c r="B12" s="24"/>
      <c r="C12" s="24"/>
      <c r="D12" s="24"/>
      <c r="E12" s="32"/>
      <c r="F12" s="33"/>
      <c r="G12" s="33"/>
      <c r="H12" s="33"/>
      <c r="I12" s="33"/>
      <c r="J12" s="33"/>
      <c r="K12" s="33"/>
      <c r="L12" s="33"/>
      <c r="M12" s="24"/>
      <c r="N12" s="24"/>
      <c r="O12" s="24"/>
      <c r="P12" s="14"/>
    </row>
    <row r="13" spans="1:16">
      <c r="A13" s="10" t="s">
        <v>24</v>
      </c>
      <c r="B13" s="24"/>
      <c r="C13" s="24"/>
      <c r="D13" s="24"/>
      <c r="E13" s="32"/>
      <c r="F13" s="33"/>
      <c r="G13" s="33"/>
      <c r="H13" s="33"/>
      <c r="I13" s="33"/>
      <c r="J13" s="33"/>
      <c r="K13" s="33"/>
      <c r="L13" s="33"/>
      <c r="M13" s="24"/>
      <c r="N13" s="24"/>
      <c r="O13" s="24"/>
      <c r="P13" s="14"/>
    </row>
    <row r="14" spans="1:16">
      <c r="A14" s="19" t="s">
        <v>21</v>
      </c>
      <c r="B14" s="24"/>
      <c r="C14" s="24"/>
      <c r="D14" s="24">
        <v>6000</v>
      </c>
      <c r="E14" s="32"/>
      <c r="F14" s="33"/>
      <c r="G14" s="33"/>
      <c r="H14" s="33"/>
      <c r="I14" s="33">
        <v>10000</v>
      </c>
      <c r="J14" s="33"/>
      <c r="K14" s="33"/>
      <c r="L14" s="33"/>
      <c r="M14" s="24">
        <v>8000</v>
      </c>
      <c r="N14" s="24"/>
      <c r="O14" s="24">
        <f>SUM(B14:M14)</f>
        <v>24000</v>
      </c>
      <c r="P14" s="14"/>
    </row>
    <row r="15" spans="1:16">
      <c r="A15" s="19" t="s">
        <v>22</v>
      </c>
      <c r="B15" s="24"/>
      <c r="C15" s="24"/>
      <c r="D15" s="24"/>
      <c r="E15" s="32"/>
      <c r="F15" s="33"/>
      <c r="G15" s="33"/>
      <c r="H15" s="33"/>
      <c r="I15" s="33"/>
      <c r="J15" s="33"/>
      <c r="K15" s="33"/>
      <c r="L15" s="33"/>
      <c r="M15" s="24"/>
      <c r="N15" s="24"/>
      <c r="O15" s="24"/>
      <c r="P15" s="14"/>
    </row>
    <row r="16" spans="1:16">
      <c r="A16" s="19"/>
      <c r="B16" s="24"/>
      <c r="C16" s="24"/>
      <c r="D16" s="24"/>
      <c r="E16" s="32"/>
      <c r="F16" s="33"/>
      <c r="G16" s="33"/>
      <c r="H16" s="33"/>
      <c r="I16" s="33"/>
      <c r="J16" s="33"/>
      <c r="K16" s="33"/>
      <c r="L16" s="33"/>
      <c r="M16" s="24"/>
      <c r="N16" s="24"/>
      <c r="O16" s="24"/>
      <c r="P16" s="14"/>
    </row>
    <row r="17" spans="1:16">
      <c r="A17" s="10" t="s">
        <v>25</v>
      </c>
      <c r="B17" s="24"/>
      <c r="C17" s="24"/>
      <c r="D17" s="24">
        <v>1500</v>
      </c>
      <c r="E17" s="32">
        <v>1500</v>
      </c>
      <c r="F17" s="33"/>
      <c r="G17" s="33"/>
      <c r="H17" s="33">
        <v>1500</v>
      </c>
      <c r="I17" s="33">
        <v>1500</v>
      </c>
      <c r="J17" s="33">
        <v>600</v>
      </c>
      <c r="K17" s="33">
        <v>1500</v>
      </c>
      <c r="L17" s="33">
        <v>1500</v>
      </c>
      <c r="M17" s="24">
        <v>1500</v>
      </c>
      <c r="N17" s="24"/>
      <c r="O17" s="24">
        <f>SUM(B17:M17)</f>
        <v>11100</v>
      </c>
      <c r="P17" s="14"/>
    </row>
    <row r="18" spans="1:16">
      <c r="A18" s="19" t="s">
        <v>21</v>
      </c>
      <c r="B18" s="24"/>
      <c r="C18" s="24"/>
      <c r="D18" s="24"/>
      <c r="E18" s="32"/>
      <c r="F18" s="33"/>
      <c r="G18" s="33"/>
      <c r="H18" s="33"/>
      <c r="I18" s="33"/>
      <c r="J18" s="33"/>
      <c r="K18" s="33"/>
      <c r="L18" s="33"/>
      <c r="M18" s="24"/>
      <c r="N18" s="24"/>
      <c r="O18" s="24"/>
      <c r="P18" s="14"/>
    </row>
    <row r="19" spans="1:16">
      <c r="A19" s="19" t="s">
        <v>22</v>
      </c>
      <c r="B19" s="24"/>
      <c r="C19" s="24"/>
      <c r="D19" s="24"/>
      <c r="E19" s="32"/>
      <c r="F19" s="33"/>
      <c r="G19" s="33"/>
      <c r="H19" s="33"/>
      <c r="I19" s="33"/>
      <c r="J19" s="33"/>
      <c r="K19" s="33"/>
      <c r="L19" s="33"/>
      <c r="M19" s="24"/>
      <c r="N19" s="24"/>
      <c r="O19" s="24"/>
      <c r="P19" s="14"/>
    </row>
    <row r="20" spans="1:16">
      <c r="A20" s="19"/>
      <c r="B20" s="24"/>
      <c r="C20" s="24"/>
      <c r="D20" s="24"/>
      <c r="E20" s="32"/>
      <c r="F20" s="33"/>
      <c r="G20" s="33"/>
      <c r="H20" s="33"/>
      <c r="I20" s="33"/>
      <c r="J20" s="33"/>
      <c r="K20" s="33"/>
      <c r="L20" s="33"/>
      <c r="M20" s="24"/>
      <c r="N20" s="24"/>
      <c r="O20" s="24"/>
      <c r="P20" s="14"/>
    </row>
    <row r="21" spans="1:16">
      <c r="A21" s="10" t="s">
        <v>62</v>
      </c>
      <c r="B21" s="24">
        <v>450</v>
      </c>
      <c r="C21" s="24">
        <v>2900</v>
      </c>
      <c r="D21" s="24">
        <v>550</v>
      </c>
      <c r="E21" s="32"/>
      <c r="F21" s="33"/>
      <c r="G21" s="33">
        <v>550</v>
      </c>
      <c r="H21" s="33">
        <v>2000</v>
      </c>
      <c r="I21" s="33">
        <v>3290</v>
      </c>
      <c r="J21" s="33">
        <v>550</v>
      </c>
      <c r="K21" s="33">
        <v>550</v>
      </c>
      <c r="L21" s="33">
        <v>2750</v>
      </c>
      <c r="M21" s="24"/>
      <c r="N21" s="24"/>
      <c r="O21" s="24">
        <f>SUM(B21:M21)</f>
        <v>13590</v>
      </c>
      <c r="P21" s="14"/>
    </row>
    <row r="22" spans="1:16">
      <c r="A22" s="19" t="s">
        <v>21</v>
      </c>
      <c r="B22" s="24"/>
      <c r="C22" s="24"/>
      <c r="D22" s="24"/>
      <c r="E22" s="32"/>
      <c r="F22" s="33"/>
      <c r="G22" s="33"/>
      <c r="H22" s="33"/>
      <c r="I22" s="33"/>
      <c r="J22" s="33"/>
      <c r="K22" s="33"/>
      <c r="L22" s="33"/>
      <c r="M22" s="24"/>
      <c r="N22" s="24"/>
      <c r="O22" s="24"/>
      <c r="P22" s="14"/>
    </row>
    <row r="23" spans="1:16">
      <c r="A23" s="19" t="s">
        <v>22</v>
      </c>
      <c r="B23" s="24"/>
      <c r="C23" s="24"/>
      <c r="D23" s="24"/>
      <c r="E23" s="32"/>
      <c r="F23" s="33"/>
      <c r="G23" s="33"/>
      <c r="H23" s="33"/>
      <c r="I23" s="33"/>
      <c r="J23" s="33"/>
      <c r="K23" s="33"/>
      <c r="L23" s="33"/>
      <c r="M23" s="24"/>
      <c r="N23" s="24"/>
      <c r="O23" s="24"/>
      <c r="P23" s="14"/>
    </row>
    <row r="24" spans="1:16">
      <c r="A24" s="19"/>
      <c r="B24" s="24"/>
      <c r="C24" s="24"/>
      <c r="D24" s="24"/>
      <c r="E24" s="32"/>
      <c r="F24" s="33"/>
      <c r="G24" s="33"/>
      <c r="H24" s="33"/>
      <c r="I24" s="33"/>
      <c r="J24" s="33"/>
      <c r="K24" s="33"/>
      <c r="L24" s="33"/>
      <c r="M24" s="24"/>
      <c r="N24" s="24"/>
      <c r="O24" s="24"/>
      <c r="P24" s="14"/>
    </row>
    <row r="25" spans="1:16">
      <c r="A25" s="10" t="s">
        <v>63</v>
      </c>
      <c r="B25" s="24"/>
      <c r="C25" s="24"/>
      <c r="D25" s="24"/>
      <c r="E25" s="32"/>
      <c r="F25" s="33"/>
      <c r="G25" s="33"/>
      <c r="H25" s="33"/>
      <c r="I25" s="33"/>
      <c r="J25" s="33"/>
      <c r="K25" s="33"/>
      <c r="L25" s="33"/>
      <c r="M25" s="24"/>
      <c r="N25" s="24"/>
      <c r="O25" s="24"/>
      <c r="P25" s="14"/>
    </row>
    <row r="26" spans="1:16">
      <c r="A26" s="19" t="s">
        <v>21</v>
      </c>
      <c r="B26" s="24">
        <v>1000</v>
      </c>
      <c r="C26" s="24"/>
      <c r="D26" s="24"/>
      <c r="E26" s="32"/>
      <c r="F26" s="33"/>
      <c r="G26" s="33"/>
      <c r="H26" s="33"/>
      <c r="I26" s="33"/>
      <c r="J26" s="33"/>
      <c r="K26" s="33"/>
      <c r="L26" s="33">
        <v>2000</v>
      </c>
      <c r="M26" s="24">
        <v>3000</v>
      </c>
      <c r="N26" s="24"/>
      <c r="O26" s="24">
        <f>SUM(B26:M26)</f>
        <v>6000</v>
      </c>
      <c r="P26" s="14"/>
    </row>
    <row r="27" spans="1:16">
      <c r="A27" s="19" t="s">
        <v>22</v>
      </c>
      <c r="B27" s="24"/>
      <c r="C27" s="24"/>
      <c r="D27" s="24"/>
      <c r="E27" s="32"/>
      <c r="F27" s="33"/>
      <c r="G27" s="33"/>
      <c r="H27" s="33"/>
      <c r="I27" s="33"/>
      <c r="J27" s="33"/>
      <c r="K27" s="33"/>
      <c r="L27" s="33"/>
      <c r="M27" s="24"/>
      <c r="N27" s="24"/>
      <c r="O27" s="24"/>
      <c r="P27" s="14"/>
    </row>
    <row r="28" spans="1:16">
      <c r="A28" s="19"/>
      <c r="B28" s="24"/>
      <c r="C28" s="24"/>
      <c r="D28" s="24"/>
      <c r="E28" s="32"/>
      <c r="F28" s="33"/>
      <c r="G28" s="33"/>
      <c r="H28" s="33"/>
      <c r="I28" s="33"/>
      <c r="J28" s="33"/>
      <c r="K28" s="33"/>
      <c r="L28" s="33"/>
      <c r="M28" s="24"/>
      <c r="N28" s="24"/>
      <c r="O28" s="24"/>
      <c r="P28" s="14"/>
    </row>
    <row r="29" spans="1:16">
      <c r="A29" s="10" t="s">
        <v>26</v>
      </c>
      <c r="B29" s="24"/>
      <c r="C29" s="24"/>
      <c r="D29" s="24"/>
      <c r="E29" s="32"/>
      <c r="F29" s="33"/>
      <c r="G29" s="33"/>
      <c r="H29" s="33"/>
      <c r="I29" s="33"/>
      <c r="J29" s="33"/>
      <c r="K29" s="33"/>
      <c r="L29" s="33"/>
      <c r="M29" s="24"/>
      <c r="N29" s="24"/>
      <c r="O29" s="24"/>
      <c r="P29" s="14"/>
    </row>
    <row r="30" spans="1:16">
      <c r="A30" s="19" t="s">
        <v>21</v>
      </c>
      <c r="B30" s="24"/>
      <c r="C30" s="24"/>
      <c r="D30" s="24">
        <v>750</v>
      </c>
      <c r="E30" s="32">
        <v>750</v>
      </c>
      <c r="F30" s="33">
        <v>750</v>
      </c>
      <c r="G30" s="33">
        <v>750</v>
      </c>
      <c r="H30" s="33"/>
      <c r="I30" s="33">
        <v>3500</v>
      </c>
      <c r="J30" s="33">
        <v>750</v>
      </c>
      <c r="K30" s="33">
        <v>750</v>
      </c>
      <c r="L30" s="33">
        <v>750</v>
      </c>
      <c r="M30" s="24">
        <v>3000</v>
      </c>
      <c r="N30" s="24"/>
      <c r="O30" s="24">
        <f>SUM(B30:M30)</f>
        <v>11750</v>
      </c>
      <c r="P30" s="14"/>
    </row>
    <row r="31" spans="1:16">
      <c r="A31" s="19" t="s">
        <v>22</v>
      </c>
      <c r="B31" s="24"/>
      <c r="C31" s="24"/>
      <c r="D31" s="24"/>
      <c r="E31" s="32"/>
      <c r="F31" s="33"/>
      <c r="G31" s="33"/>
      <c r="H31" s="33"/>
      <c r="I31" s="33"/>
      <c r="J31" s="33"/>
      <c r="K31" s="33"/>
      <c r="L31" s="33"/>
      <c r="M31" s="24"/>
      <c r="N31" s="24"/>
      <c r="O31" s="24"/>
      <c r="P31" s="14"/>
    </row>
    <row r="32" spans="1:16">
      <c r="A32" s="19"/>
      <c r="B32" s="24"/>
      <c r="C32" s="24"/>
      <c r="D32" s="24"/>
      <c r="E32" s="32"/>
      <c r="F32" s="33"/>
      <c r="G32" s="33"/>
      <c r="H32" s="33"/>
      <c r="I32" s="33"/>
      <c r="J32" s="33"/>
      <c r="K32" s="33"/>
      <c r="L32" s="33"/>
      <c r="M32" s="24"/>
      <c r="N32" s="24"/>
      <c r="O32" s="24"/>
      <c r="P32" s="14"/>
    </row>
    <row r="33" spans="1:16">
      <c r="A33" s="10" t="s">
        <v>27</v>
      </c>
      <c r="B33" s="24">
        <v>6000</v>
      </c>
      <c r="C33" s="24">
        <v>11200</v>
      </c>
      <c r="D33" s="24">
        <v>850</v>
      </c>
      <c r="E33" s="32"/>
      <c r="F33" s="33">
        <v>1600</v>
      </c>
      <c r="G33" s="33">
        <v>850</v>
      </c>
      <c r="H33" s="33"/>
      <c r="I33" s="33">
        <v>2000</v>
      </c>
      <c r="J33" s="33"/>
      <c r="K33" s="33">
        <v>2400</v>
      </c>
      <c r="L33" s="33">
        <v>1000</v>
      </c>
      <c r="M33" s="24"/>
      <c r="N33" s="24"/>
      <c r="O33" s="24">
        <f>SUM(B33:M33)</f>
        <v>25900</v>
      </c>
      <c r="P33" s="14"/>
    </row>
    <row r="34" spans="1:16">
      <c r="A34" s="19" t="s">
        <v>21</v>
      </c>
      <c r="B34" s="24"/>
      <c r="C34" s="24"/>
      <c r="D34" s="24"/>
      <c r="E34" s="32"/>
      <c r="F34" s="33"/>
      <c r="G34" s="33"/>
      <c r="H34" s="33"/>
      <c r="I34" s="33"/>
      <c r="J34" s="33"/>
      <c r="K34" s="33"/>
      <c r="L34" s="33"/>
      <c r="M34" s="24"/>
      <c r="N34" s="24"/>
      <c r="O34" s="24"/>
      <c r="P34" s="14"/>
    </row>
    <row r="35" spans="1:16">
      <c r="A35" s="19" t="s">
        <v>22</v>
      </c>
      <c r="B35" s="24"/>
      <c r="C35" s="24"/>
      <c r="D35" s="24"/>
      <c r="E35" s="32"/>
      <c r="F35" s="33"/>
      <c r="G35" s="33"/>
      <c r="H35" s="33"/>
      <c r="I35" s="33"/>
      <c r="J35" s="33"/>
      <c r="K35" s="33"/>
      <c r="L35" s="33"/>
      <c r="M35" s="24"/>
      <c r="N35" s="24"/>
      <c r="O35" s="24"/>
      <c r="P35" s="14"/>
    </row>
    <row r="36" spans="1:16">
      <c r="A36" s="19"/>
      <c r="B36" s="24"/>
      <c r="C36" s="24"/>
      <c r="D36" s="24"/>
      <c r="E36" s="32"/>
      <c r="F36" s="33"/>
      <c r="G36" s="33"/>
      <c r="H36" s="33"/>
      <c r="I36" s="33"/>
      <c r="J36" s="33"/>
      <c r="K36" s="33"/>
      <c r="L36" s="33"/>
      <c r="M36" s="24"/>
      <c r="N36" s="24"/>
      <c r="O36" s="24"/>
      <c r="P36" s="14"/>
    </row>
    <row r="37" spans="1:16">
      <c r="A37" s="10" t="s">
        <v>28</v>
      </c>
      <c r="B37" s="24"/>
      <c r="C37" s="24"/>
      <c r="D37" s="24"/>
      <c r="E37" s="32"/>
      <c r="F37" s="33"/>
      <c r="G37" s="33"/>
      <c r="H37" s="33"/>
      <c r="I37" s="33"/>
      <c r="J37" s="33"/>
      <c r="K37" s="33"/>
      <c r="L37" s="33"/>
      <c r="M37" s="24"/>
      <c r="N37" s="24"/>
      <c r="O37" s="24"/>
      <c r="P37" s="14"/>
    </row>
    <row r="38" spans="1:16">
      <c r="A38" s="19" t="s">
        <v>21</v>
      </c>
      <c r="B38" s="24">
        <v>600</v>
      </c>
      <c r="C38" s="24">
        <v>3250</v>
      </c>
      <c r="D38" s="24">
        <v>700</v>
      </c>
      <c r="E38" s="32">
        <v>300</v>
      </c>
      <c r="F38" s="33">
        <v>700</v>
      </c>
      <c r="G38" s="33">
        <v>750</v>
      </c>
      <c r="H38" s="33">
        <v>750</v>
      </c>
      <c r="I38" s="33">
        <v>900</v>
      </c>
      <c r="J38" s="33">
        <v>850</v>
      </c>
      <c r="K38" s="33">
        <v>850</v>
      </c>
      <c r="L38" s="33">
        <v>1000</v>
      </c>
      <c r="M38" s="24">
        <v>1000</v>
      </c>
      <c r="N38" s="24"/>
      <c r="O38" s="24">
        <f>SUM(B38:M38)</f>
        <v>11650</v>
      </c>
      <c r="P38" s="14"/>
    </row>
    <row r="39" spans="1:16">
      <c r="A39" s="19" t="s">
        <v>22</v>
      </c>
      <c r="B39" s="24"/>
      <c r="C39" s="24"/>
      <c r="D39" s="24"/>
      <c r="E39" s="32"/>
      <c r="F39" s="33"/>
      <c r="G39" s="33"/>
      <c r="H39" s="33"/>
      <c r="I39" s="33"/>
      <c r="J39" s="33"/>
      <c r="K39" s="33"/>
      <c r="L39" s="33"/>
      <c r="M39" s="24"/>
      <c r="N39" s="24"/>
      <c r="O39" s="24"/>
      <c r="P39" s="14"/>
    </row>
    <row r="40" spans="1:16">
      <c r="A40" s="19"/>
      <c r="B40" s="24"/>
      <c r="C40" s="24"/>
      <c r="D40" s="24"/>
      <c r="E40" s="32"/>
      <c r="F40" s="33"/>
      <c r="G40" s="33"/>
      <c r="H40" s="33"/>
      <c r="I40" s="33"/>
      <c r="J40" s="33"/>
      <c r="K40" s="33"/>
      <c r="L40" s="33"/>
      <c r="M40" s="24"/>
      <c r="N40" s="24"/>
      <c r="O40" s="24"/>
      <c r="P40" s="14"/>
    </row>
    <row r="41" spans="1:16">
      <c r="A41" s="10" t="s">
        <v>29</v>
      </c>
      <c r="B41" s="24">
        <v>28920</v>
      </c>
      <c r="C41" s="24"/>
      <c r="D41" s="24"/>
      <c r="E41" s="32"/>
      <c r="F41" s="33"/>
      <c r="G41" s="33"/>
      <c r="H41" s="33"/>
      <c r="I41" s="33"/>
      <c r="J41" s="33"/>
      <c r="K41" s="33"/>
      <c r="L41" s="33"/>
      <c r="M41" s="24"/>
      <c r="N41" s="24"/>
      <c r="O41" s="24">
        <f>SUM(B41:M41)</f>
        <v>28920</v>
      </c>
      <c r="P41" s="14"/>
    </row>
    <row r="42" spans="1:16">
      <c r="A42" s="19" t="s">
        <v>21</v>
      </c>
      <c r="B42" s="24"/>
      <c r="C42" s="24"/>
      <c r="D42" s="24"/>
      <c r="E42" s="32"/>
      <c r="F42" s="33"/>
      <c r="G42" s="33"/>
      <c r="H42" s="33"/>
      <c r="I42" s="33"/>
      <c r="J42" s="33"/>
      <c r="K42" s="33"/>
      <c r="L42" s="33"/>
      <c r="M42" s="24"/>
      <c r="N42" s="24"/>
      <c r="O42" s="24"/>
      <c r="P42" s="14"/>
    </row>
    <row r="43" spans="1:16">
      <c r="A43" s="19" t="s">
        <v>22</v>
      </c>
      <c r="B43" s="24"/>
      <c r="C43" s="24"/>
      <c r="D43" s="24"/>
      <c r="E43" s="32"/>
      <c r="F43" s="33"/>
      <c r="G43" s="33"/>
      <c r="H43" s="33"/>
      <c r="I43" s="33"/>
      <c r="J43" s="33"/>
      <c r="K43" s="33"/>
      <c r="L43" s="33"/>
      <c r="M43" s="24"/>
      <c r="N43" s="24"/>
      <c r="O43" s="24"/>
      <c r="P43" s="14"/>
    </row>
    <row r="44" spans="1:16">
      <c r="A44" s="19"/>
      <c r="B44" s="24"/>
      <c r="C44" s="24"/>
      <c r="D44" s="24"/>
      <c r="E44" s="32"/>
      <c r="F44" s="33"/>
      <c r="G44" s="33"/>
      <c r="H44" s="33"/>
      <c r="I44" s="33"/>
      <c r="J44" s="33"/>
      <c r="K44" s="33"/>
      <c r="L44" s="33"/>
      <c r="M44" s="24"/>
      <c r="N44" s="24"/>
      <c r="O44" s="24"/>
      <c r="P44" s="14"/>
    </row>
    <row r="45" spans="1:16">
      <c r="A45" s="10" t="s">
        <v>43</v>
      </c>
      <c r="B45" s="24"/>
      <c r="C45" s="24"/>
      <c r="D45" s="24"/>
      <c r="E45" s="32"/>
      <c r="F45" s="33"/>
      <c r="G45" s="33"/>
      <c r="H45" s="33"/>
      <c r="I45" s="33"/>
      <c r="J45" s="33"/>
      <c r="K45" s="33"/>
      <c r="L45" s="33"/>
      <c r="M45" s="24"/>
      <c r="N45" s="24"/>
      <c r="O45" s="24"/>
      <c r="P45" s="14"/>
    </row>
    <row r="46" spans="1:16">
      <c r="A46" s="20" t="s">
        <v>21</v>
      </c>
      <c r="B46" s="24"/>
      <c r="C46" s="24"/>
      <c r="D46" s="24"/>
      <c r="E46" s="32"/>
      <c r="F46" s="33"/>
      <c r="G46" s="33"/>
      <c r="H46" s="33"/>
      <c r="I46" s="33">
        <v>6000</v>
      </c>
      <c r="J46" s="33"/>
      <c r="K46" s="33"/>
      <c r="L46" s="33"/>
      <c r="M46" s="24">
        <v>10000</v>
      </c>
      <c r="N46" s="24"/>
      <c r="O46" s="24">
        <f>SUM(B46:M46)</f>
        <v>16000</v>
      </c>
      <c r="P46" s="14"/>
    </row>
    <row r="47" spans="1:16">
      <c r="A47" s="19" t="s">
        <v>22</v>
      </c>
      <c r="B47" s="24"/>
      <c r="C47" s="24"/>
      <c r="D47" s="24"/>
      <c r="E47" s="32"/>
      <c r="F47" s="33"/>
      <c r="G47" s="33"/>
      <c r="H47" s="33"/>
      <c r="I47" s="33"/>
      <c r="J47" s="33"/>
      <c r="K47" s="33"/>
      <c r="L47" s="33"/>
      <c r="M47" s="24"/>
      <c r="N47" s="24"/>
      <c r="O47" s="24"/>
      <c r="P47" s="14"/>
    </row>
    <row r="48" spans="1:16">
      <c r="A48" s="19"/>
      <c r="B48" s="24"/>
      <c r="C48" s="24"/>
      <c r="D48" s="24"/>
      <c r="E48" s="32"/>
      <c r="F48" s="33"/>
      <c r="G48" s="33"/>
      <c r="H48" s="33"/>
      <c r="I48" s="33"/>
      <c r="J48" s="33"/>
      <c r="K48" s="33"/>
      <c r="L48" s="33"/>
      <c r="M48" s="24"/>
      <c r="N48" s="24"/>
      <c r="O48" s="24"/>
      <c r="P48" s="14"/>
    </row>
    <row r="49" spans="1:16">
      <c r="A49" s="19"/>
      <c r="B49" s="24"/>
      <c r="C49" s="24"/>
      <c r="D49" s="24"/>
      <c r="E49" s="32"/>
      <c r="F49" s="33"/>
      <c r="G49" s="33"/>
      <c r="H49" s="33"/>
      <c r="I49" s="33"/>
      <c r="J49" s="33"/>
      <c r="K49" s="33"/>
      <c r="L49" s="33"/>
      <c r="M49" s="24"/>
      <c r="N49" s="24"/>
      <c r="O49" s="24"/>
      <c r="P49" s="14"/>
    </row>
    <row r="50" spans="1:16">
      <c r="A50" s="19"/>
      <c r="B50" s="24"/>
      <c r="C50" s="24"/>
      <c r="D50" s="24"/>
      <c r="E50" s="32"/>
      <c r="F50" s="33"/>
      <c r="G50" s="33"/>
      <c r="H50" s="33"/>
      <c r="I50" s="33"/>
      <c r="J50" s="33"/>
      <c r="K50" s="33"/>
      <c r="L50" s="33"/>
      <c r="M50" s="24"/>
      <c r="N50" s="24"/>
      <c r="O50" s="24"/>
      <c r="P50" s="14"/>
    </row>
    <row r="51" spans="1:16">
      <c r="A51" s="19"/>
      <c r="B51" s="24"/>
      <c r="C51" s="24"/>
      <c r="D51" s="24"/>
      <c r="E51" s="32"/>
      <c r="F51" s="33"/>
      <c r="G51" s="33"/>
      <c r="H51" s="33"/>
      <c r="I51" s="33"/>
      <c r="J51" s="33"/>
      <c r="K51" s="33"/>
      <c r="L51" s="33"/>
      <c r="M51" s="24"/>
      <c r="N51" s="24"/>
      <c r="O51" s="24"/>
      <c r="P51" s="14"/>
    </row>
    <row r="52" spans="1:16">
      <c r="A52" s="19"/>
      <c r="B52" s="24"/>
      <c r="C52" s="24"/>
      <c r="D52" s="24"/>
      <c r="E52" s="32"/>
      <c r="F52" s="33"/>
      <c r="G52" s="33"/>
      <c r="H52" s="33"/>
      <c r="I52" s="33"/>
      <c r="J52" s="33"/>
      <c r="K52" s="33"/>
      <c r="L52" s="33"/>
      <c r="M52" s="24"/>
      <c r="N52" s="24"/>
      <c r="O52" s="24"/>
      <c r="P52" s="14"/>
    </row>
    <row r="53" spans="1:16">
      <c r="A53" s="19"/>
      <c r="B53" s="24"/>
      <c r="C53" s="24"/>
      <c r="D53" s="24"/>
      <c r="E53" s="32"/>
      <c r="F53" s="33"/>
      <c r="G53" s="33"/>
      <c r="H53" s="33"/>
      <c r="I53" s="33"/>
      <c r="J53" s="33"/>
      <c r="K53" s="33"/>
      <c r="L53" s="33"/>
      <c r="M53" s="24"/>
      <c r="N53" s="24"/>
      <c r="O53" s="24"/>
      <c r="P53" s="14"/>
    </row>
    <row r="54" spans="1:16">
      <c r="A54" s="19"/>
      <c r="B54" s="24"/>
      <c r="C54" s="24"/>
      <c r="D54" s="24"/>
      <c r="E54" s="32"/>
      <c r="F54" s="33"/>
      <c r="G54" s="33"/>
      <c r="H54" s="33"/>
      <c r="I54" s="33"/>
      <c r="J54" s="33"/>
      <c r="K54" s="33"/>
      <c r="L54" s="33"/>
      <c r="M54" s="24"/>
      <c r="N54" s="24"/>
      <c r="O54" s="24"/>
      <c r="P54" s="14"/>
    </row>
    <row r="55" spans="1:16">
      <c r="A55" s="19"/>
      <c r="B55" s="24"/>
      <c r="C55" s="24"/>
      <c r="D55" s="24"/>
      <c r="E55" s="32"/>
      <c r="F55" s="33"/>
      <c r="G55" s="33"/>
      <c r="H55" s="33"/>
      <c r="I55" s="33"/>
      <c r="J55" s="33"/>
      <c r="K55" s="33"/>
      <c r="L55" s="33"/>
      <c r="M55" s="24"/>
      <c r="N55" s="24"/>
      <c r="O55" s="24"/>
      <c r="P55" s="14"/>
    </row>
    <row r="56" spans="1:16">
      <c r="A56" s="19"/>
      <c r="B56" s="24"/>
      <c r="C56" s="24"/>
      <c r="D56" s="24"/>
      <c r="E56" s="32"/>
      <c r="F56" s="33"/>
      <c r="G56" s="33"/>
      <c r="H56" s="33"/>
      <c r="I56" s="33"/>
      <c r="J56" s="33"/>
      <c r="K56" s="33"/>
      <c r="L56" s="33"/>
      <c r="M56" s="24"/>
      <c r="N56" s="24"/>
      <c r="O56" s="24"/>
      <c r="P56" s="14"/>
    </row>
    <row r="57" spans="1:16">
      <c r="A57" s="19"/>
      <c r="B57" s="24"/>
      <c r="C57" s="24"/>
      <c r="D57" s="24"/>
      <c r="E57" s="32"/>
      <c r="F57" s="33"/>
      <c r="G57" s="33"/>
      <c r="H57" s="33"/>
      <c r="I57" s="33"/>
      <c r="J57" s="33"/>
      <c r="K57" s="33"/>
      <c r="L57" s="33"/>
      <c r="M57" s="24"/>
      <c r="N57" s="24"/>
      <c r="O57" s="24"/>
      <c r="P57" s="14"/>
    </row>
    <row r="58" spans="1:16">
      <c r="A58" s="10" t="s">
        <v>30</v>
      </c>
      <c r="B58" s="24"/>
      <c r="C58" s="24"/>
      <c r="D58" s="24"/>
      <c r="E58" s="32"/>
      <c r="F58" s="33"/>
      <c r="G58" s="33"/>
      <c r="H58" s="33"/>
      <c r="I58" s="33"/>
      <c r="J58" s="33"/>
      <c r="K58" s="33"/>
      <c r="L58" s="33"/>
      <c r="M58" s="24"/>
      <c r="N58" s="24"/>
      <c r="O58" s="24"/>
      <c r="P58" s="14"/>
    </row>
    <row r="59" spans="1:16">
      <c r="A59" s="10" t="s">
        <v>31</v>
      </c>
      <c r="B59" s="24">
        <v>2800</v>
      </c>
      <c r="C59" s="24"/>
      <c r="D59" s="24">
        <v>3510</v>
      </c>
      <c r="E59" s="32">
        <v>3510</v>
      </c>
      <c r="F59" s="33">
        <v>3510</v>
      </c>
      <c r="G59" s="33">
        <v>3510</v>
      </c>
      <c r="H59" s="33">
        <v>3510</v>
      </c>
      <c r="I59" s="33"/>
      <c r="J59" s="33">
        <v>2750</v>
      </c>
      <c r="K59" s="33"/>
      <c r="L59" s="33">
        <v>3510</v>
      </c>
      <c r="M59" s="24">
        <v>3510</v>
      </c>
      <c r="N59" s="24"/>
      <c r="O59" s="24">
        <f>SUM(B59:M59)</f>
        <v>30120</v>
      </c>
      <c r="P59" s="14"/>
    </row>
    <row r="60" spans="1:16">
      <c r="A60" s="19" t="s">
        <v>22</v>
      </c>
      <c r="B60" s="24"/>
      <c r="C60" s="24"/>
      <c r="D60" s="24"/>
      <c r="E60" s="32"/>
      <c r="F60" s="33"/>
      <c r="G60" s="33"/>
      <c r="H60" s="33"/>
      <c r="I60" s="33"/>
      <c r="J60" s="33"/>
      <c r="K60" s="33"/>
      <c r="L60" s="33"/>
      <c r="M60" s="24"/>
      <c r="N60" s="24"/>
      <c r="O60" s="24"/>
      <c r="P60" s="14"/>
    </row>
    <row r="61" spans="1:16">
      <c r="A61" s="10" t="s">
        <v>32</v>
      </c>
      <c r="B61" s="24"/>
      <c r="C61" s="24">
        <v>3630</v>
      </c>
      <c r="D61" s="24">
        <v>3630</v>
      </c>
      <c r="E61" s="32">
        <v>3630</v>
      </c>
      <c r="F61" s="33">
        <v>3630</v>
      </c>
      <c r="G61" s="33">
        <v>3630</v>
      </c>
      <c r="H61" s="33">
        <v>3630</v>
      </c>
      <c r="I61" s="33">
        <v>3630</v>
      </c>
      <c r="J61" s="33">
        <v>3630</v>
      </c>
      <c r="K61" s="33">
        <v>3630</v>
      </c>
      <c r="L61" s="33">
        <v>3630</v>
      </c>
      <c r="M61" s="24">
        <v>3630</v>
      </c>
      <c r="N61" s="24">
        <v>3630</v>
      </c>
      <c r="O61" s="24">
        <f>SUM(B61:M61)</f>
        <v>39930</v>
      </c>
      <c r="P61" s="14"/>
    </row>
    <row r="62" spans="1:16">
      <c r="A62" s="19" t="s">
        <v>22</v>
      </c>
      <c r="B62" s="24"/>
      <c r="C62" s="24"/>
      <c r="D62" s="24"/>
      <c r="E62" s="32"/>
      <c r="F62" s="33"/>
      <c r="G62" s="33"/>
      <c r="H62" s="33"/>
      <c r="I62" s="33"/>
      <c r="J62" s="33"/>
      <c r="K62" s="33"/>
      <c r="L62" s="33"/>
      <c r="M62" s="24"/>
      <c r="N62" s="24"/>
      <c r="O62" s="24"/>
      <c r="P62" s="14"/>
    </row>
    <row r="63" spans="1:16">
      <c r="A63" s="21" t="s">
        <v>33</v>
      </c>
      <c r="B63" s="24"/>
      <c r="C63" s="24"/>
      <c r="D63" s="24"/>
      <c r="E63" s="32"/>
      <c r="F63" s="33"/>
      <c r="G63" s="33"/>
      <c r="H63" s="33"/>
      <c r="I63" s="33"/>
      <c r="J63" s="33"/>
      <c r="K63" s="33"/>
      <c r="L63" s="33"/>
      <c r="M63" s="24"/>
      <c r="N63" s="24"/>
      <c r="O63" s="24"/>
      <c r="P63" s="14"/>
    </row>
    <row r="64" spans="1:16">
      <c r="A64" s="22" t="s">
        <v>22</v>
      </c>
      <c r="B64" s="24"/>
      <c r="C64" s="24"/>
      <c r="D64" s="24"/>
      <c r="E64" s="32"/>
      <c r="F64" s="33"/>
      <c r="G64" s="33"/>
      <c r="H64" s="33"/>
      <c r="I64" s="33"/>
      <c r="J64" s="33"/>
      <c r="K64" s="33"/>
      <c r="L64" s="33"/>
      <c r="M64" s="24"/>
      <c r="N64" s="24"/>
      <c r="O64" s="24"/>
      <c r="P64" s="14"/>
    </row>
    <row r="65" spans="1:16">
      <c r="A65" s="10" t="s">
        <v>42</v>
      </c>
      <c r="B65" s="24"/>
      <c r="C65" s="24"/>
      <c r="D65" s="24"/>
      <c r="E65" s="32">
        <v>2200</v>
      </c>
      <c r="F65" s="33">
        <v>2200</v>
      </c>
      <c r="G65" s="33">
        <v>2200</v>
      </c>
      <c r="H65" s="33"/>
      <c r="I65" s="33"/>
      <c r="J65" s="33"/>
      <c r="K65" s="33"/>
      <c r="L65" s="33">
        <v>2200</v>
      </c>
      <c r="M65" s="24">
        <v>2200</v>
      </c>
      <c r="N65" s="24">
        <v>2200</v>
      </c>
      <c r="O65" s="24">
        <f>SUM(B65:M65)</f>
        <v>11000</v>
      </c>
      <c r="P65" s="14"/>
    </row>
    <row r="66" spans="1:16">
      <c r="A66" s="19" t="s">
        <v>22</v>
      </c>
      <c r="B66" s="24"/>
      <c r="C66" s="24"/>
      <c r="D66" s="24"/>
      <c r="E66" s="32"/>
      <c r="F66" s="33"/>
      <c r="G66" s="33"/>
      <c r="H66" s="33"/>
      <c r="I66" s="33"/>
      <c r="J66" s="33"/>
      <c r="K66" s="33"/>
      <c r="L66" s="33"/>
      <c r="M66" s="24"/>
      <c r="N66" s="24"/>
      <c r="O66" s="24"/>
      <c r="P66" s="14"/>
    </row>
    <row r="67" spans="1:16">
      <c r="A67" s="10" t="s">
        <v>34</v>
      </c>
      <c r="B67" s="24"/>
      <c r="C67" s="24"/>
      <c r="D67" s="24">
        <v>1800</v>
      </c>
      <c r="E67" s="32">
        <v>1800</v>
      </c>
      <c r="F67" s="33">
        <v>1800</v>
      </c>
      <c r="G67" s="33">
        <v>1800</v>
      </c>
      <c r="H67" s="33">
        <v>1800</v>
      </c>
      <c r="I67" s="33"/>
      <c r="J67" s="33">
        <v>1800</v>
      </c>
      <c r="K67" s="33">
        <v>1800</v>
      </c>
      <c r="L67" s="33">
        <v>1800</v>
      </c>
      <c r="M67" s="24">
        <v>1800</v>
      </c>
      <c r="N67" s="24">
        <v>1800</v>
      </c>
      <c r="O67" s="24">
        <f>SUM(B67:M67)</f>
        <v>16200</v>
      </c>
      <c r="P67" s="14"/>
    </row>
    <row r="68" spans="1:16">
      <c r="A68" s="19" t="s">
        <v>22</v>
      </c>
      <c r="B68" s="24"/>
      <c r="C68" s="24"/>
      <c r="D68" s="24"/>
      <c r="E68" s="32"/>
      <c r="F68" s="33"/>
      <c r="G68" s="33"/>
      <c r="H68" s="33"/>
      <c r="I68" s="33"/>
      <c r="J68" s="33"/>
      <c r="K68" s="33"/>
      <c r="L68" s="33"/>
      <c r="M68" s="24"/>
      <c r="N68" s="24"/>
      <c r="O68" s="24"/>
      <c r="P68" s="14"/>
    </row>
    <row r="69" spans="1:16">
      <c r="A69" s="10" t="s">
        <v>70</v>
      </c>
      <c r="B69" s="24"/>
      <c r="C69" s="24"/>
      <c r="D69" s="24"/>
      <c r="E69" s="32"/>
      <c r="F69" s="33"/>
      <c r="G69" s="33"/>
      <c r="H69" s="33"/>
      <c r="I69" s="33"/>
      <c r="J69" s="33"/>
      <c r="K69" s="33"/>
      <c r="L69" s="33"/>
      <c r="M69" s="24"/>
      <c r="N69" s="24"/>
      <c r="O69" s="24"/>
      <c r="P69" s="14"/>
    </row>
    <row r="70" spans="1:16">
      <c r="A70" s="10" t="s">
        <v>71</v>
      </c>
      <c r="B70" s="24"/>
      <c r="C70" s="24">
        <v>250</v>
      </c>
      <c r="D70" s="24"/>
      <c r="E70" s="32"/>
      <c r="F70" s="33"/>
      <c r="G70" s="33">
        <v>250</v>
      </c>
      <c r="H70" s="33"/>
      <c r="I70" s="33"/>
      <c r="J70" s="33"/>
      <c r="K70" s="33"/>
      <c r="L70" s="33"/>
      <c r="M70" s="24"/>
      <c r="N70" s="24"/>
      <c r="O70" s="24">
        <f>SUM(B70:M70)</f>
        <v>500</v>
      </c>
      <c r="P70" s="14"/>
    </row>
    <row r="71" spans="1:16">
      <c r="A71" s="19" t="s">
        <v>22</v>
      </c>
      <c r="B71" s="24"/>
      <c r="C71" s="24"/>
      <c r="D71" s="24"/>
      <c r="E71" s="32"/>
      <c r="F71" s="33"/>
      <c r="G71" s="33"/>
      <c r="H71" s="33"/>
      <c r="I71" s="33"/>
      <c r="J71" s="33"/>
      <c r="K71" s="33"/>
      <c r="L71" s="33"/>
      <c r="M71" s="24"/>
      <c r="N71" s="24"/>
      <c r="O71" s="24"/>
      <c r="P71" s="14"/>
    </row>
    <row r="72" spans="1:16">
      <c r="A72" s="10" t="s">
        <v>72</v>
      </c>
      <c r="B72" s="24"/>
      <c r="C72" s="24"/>
      <c r="D72" s="24"/>
      <c r="E72" s="32"/>
      <c r="F72" s="33"/>
      <c r="G72" s="33"/>
      <c r="H72" s="33"/>
      <c r="I72" s="33"/>
      <c r="J72" s="33"/>
      <c r="K72" s="33"/>
      <c r="L72" s="33"/>
      <c r="M72" s="24"/>
      <c r="N72" s="24"/>
      <c r="O72" s="24"/>
      <c r="P72" s="14"/>
    </row>
    <row r="73" spans="1:16">
      <c r="A73" s="19" t="s">
        <v>22</v>
      </c>
      <c r="B73" s="24"/>
      <c r="C73" s="24"/>
      <c r="D73" s="24"/>
      <c r="E73" s="32"/>
      <c r="F73" s="33"/>
      <c r="G73" s="33"/>
      <c r="H73" s="33"/>
      <c r="I73" s="33"/>
      <c r="J73" s="33"/>
      <c r="K73" s="33"/>
      <c r="L73" s="33"/>
      <c r="M73" s="24"/>
      <c r="N73" s="24"/>
      <c r="O73" s="24">
        <f>SUM(B73:M73)</f>
        <v>0</v>
      </c>
      <c r="P73" s="14"/>
    </row>
    <row r="74" spans="1:16">
      <c r="A74" s="19"/>
      <c r="B74" s="24"/>
      <c r="C74" s="24"/>
      <c r="D74" s="24"/>
      <c r="E74" s="32"/>
      <c r="F74" s="33"/>
      <c r="G74" s="33"/>
      <c r="H74" s="33"/>
      <c r="I74" s="33"/>
      <c r="J74" s="33"/>
      <c r="K74" s="33"/>
      <c r="L74" s="33"/>
      <c r="M74" s="24"/>
      <c r="N74" s="24"/>
      <c r="O74" s="24"/>
      <c r="P74" s="14"/>
    </row>
    <row r="75" spans="1:16">
      <c r="A75" s="10" t="s">
        <v>35</v>
      </c>
      <c r="B75" s="24"/>
      <c r="C75" s="24"/>
      <c r="D75" s="24"/>
      <c r="E75" s="32"/>
      <c r="F75" s="33"/>
      <c r="G75" s="33"/>
      <c r="H75" s="33"/>
      <c r="I75" s="33"/>
      <c r="J75" s="33"/>
      <c r="K75" s="33"/>
      <c r="L75" s="33"/>
      <c r="M75" s="24"/>
      <c r="N75" s="24"/>
      <c r="O75" s="24"/>
      <c r="P75" s="14"/>
    </row>
    <row r="76" spans="1:16">
      <c r="A76" s="10" t="s">
        <v>36</v>
      </c>
      <c r="B76" s="24">
        <v>600</v>
      </c>
      <c r="C76" s="24">
        <v>600</v>
      </c>
      <c r="D76" s="24">
        <v>600</v>
      </c>
      <c r="E76" s="32">
        <v>600</v>
      </c>
      <c r="F76" s="33">
        <v>600</v>
      </c>
      <c r="G76" s="33">
        <v>600</v>
      </c>
      <c r="H76" s="33">
        <v>600</v>
      </c>
      <c r="I76" s="33">
        <v>600</v>
      </c>
      <c r="J76" s="33">
        <v>600</v>
      </c>
      <c r="K76" s="33">
        <v>600</v>
      </c>
      <c r="L76" s="33">
        <v>600</v>
      </c>
      <c r="M76" s="24">
        <v>600</v>
      </c>
      <c r="N76" s="24"/>
      <c r="O76" s="24">
        <f>SUM(B76:M76)</f>
        <v>7200</v>
      </c>
      <c r="P76" s="14"/>
    </row>
    <row r="77" spans="1:16">
      <c r="A77" s="19" t="s">
        <v>22</v>
      </c>
      <c r="B77" s="24"/>
      <c r="C77" s="24"/>
      <c r="D77" s="24"/>
      <c r="E77" s="32"/>
      <c r="F77" s="33"/>
      <c r="G77" s="33"/>
      <c r="H77" s="33"/>
      <c r="I77" s="33"/>
      <c r="J77" s="33"/>
      <c r="K77" s="33"/>
      <c r="L77" s="33"/>
      <c r="M77" s="24"/>
      <c r="N77" s="24"/>
      <c r="O77" s="24"/>
      <c r="P77" s="14"/>
    </row>
    <row r="78" spans="1:16">
      <c r="A78" s="10" t="s">
        <v>38</v>
      </c>
      <c r="B78" s="24">
        <v>50</v>
      </c>
      <c r="C78" s="24">
        <v>50</v>
      </c>
      <c r="D78" s="24">
        <v>50</v>
      </c>
      <c r="E78" s="32">
        <v>50</v>
      </c>
      <c r="F78" s="33">
        <v>50</v>
      </c>
      <c r="G78" s="33">
        <v>50</v>
      </c>
      <c r="H78" s="33">
        <v>50</v>
      </c>
      <c r="I78" s="33">
        <v>50</v>
      </c>
      <c r="J78" s="33">
        <v>50</v>
      </c>
      <c r="K78" s="33">
        <v>50</v>
      </c>
      <c r="L78" s="33">
        <v>50</v>
      </c>
      <c r="M78" s="24">
        <v>50</v>
      </c>
      <c r="N78" s="24"/>
      <c r="O78" s="24">
        <f>SUM(B78:M78)</f>
        <v>600</v>
      </c>
      <c r="P78" s="14"/>
    </row>
    <row r="79" spans="1:16">
      <c r="A79" s="19" t="s">
        <v>22</v>
      </c>
      <c r="B79" s="24"/>
      <c r="C79" s="24"/>
      <c r="D79" s="24"/>
      <c r="E79" s="32"/>
      <c r="F79" s="33"/>
      <c r="G79" s="33"/>
      <c r="H79" s="33"/>
      <c r="I79" s="33"/>
      <c r="J79" s="33"/>
      <c r="K79" s="33"/>
      <c r="L79" s="33"/>
      <c r="M79" s="24"/>
      <c r="N79" s="24"/>
      <c r="O79" s="24"/>
      <c r="P79" s="14"/>
    </row>
    <row r="80" spans="1:16">
      <c r="A80" s="10" t="s">
        <v>37</v>
      </c>
      <c r="B80" s="24">
        <v>200</v>
      </c>
      <c r="C80" s="24">
        <v>200</v>
      </c>
      <c r="D80" s="24">
        <v>200</v>
      </c>
      <c r="E80" s="32">
        <v>200</v>
      </c>
      <c r="F80" s="33">
        <v>200</v>
      </c>
      <c r="G80" s="33">
        <v>200</v>
      </c>
      <c r="H80" s="33">
        <v>200</v>
      </c>
      <c r="I80" s="33">
        <v>200</v>
      </c>
      <c r="J80" s="33">
        <v>200</v>
      </c>
      <c r="K80" s="33">
        <v>200</v>
      </c>
      <c r="L80" s="33">
        <v>200</v>
      </c>
      <c r="M80" s="24">
        <v>200</v>
      </c>
      <c r="N80" s="24"/>
      <c r="O80" s="24">
        <f>SUM(B80:M80)</f>
        <v>2400</v>
      </c>
      <c r="P80" s="14"/>
    </row>
    <row r="81" spans="1:16">
      <c r="A81" s="19" t="s">
        <v>22</v>
      </c>
      <c r="B81" s="24"/>
      <c r="C81" s="24"/>
      <c r="D81" s="24"/>
      <c r="E81" s="32"/>
      <c r="F81" s="33"/>
      <c r="G81" s="33"/>
      <c r="H81" s="33"/>
      <c r="I81" s="33"/>
      <c r="J81" s="33"/>
      <c r="K81" s="33"/>
      <c r="L81" s="33"/>
      <c r="M81" s="24"/>
      <c r="N81" s="24"/>
      <c r="O81" s="24"/>
      <c r="P81" s="14"/>
    </row>
    <row r="82" spans="1:16">
      <c r="A82" s="19"/>
      <c r="B82" s="24"/>
      <c r="C82" s="24"/>
      <c r="D82" s="24"/>
      <c r="E82" s="32"/>
      <c r="F82" s="33"/>
      <c r="G82" s="33"/>
      <c r="H82" s="33"/>
      <c r="I82" s="33"/>
      <c r="J82" s="33"/>
      <c r="K82" s="33"/>
      <c r="L82" s="33"/>
      <c r="M82" s="24"/>
      <c r="N82" s="24"/>
      <c r="O82" s="24"/>
      <c r="P82" s="14"/>
    </row>
    <row r="83" spans="1:16">
      <c r="A83" s="10" t="s">
        <v>64</v>
      </c>
      <c r="B83" s="24"/>
      <c r="C83" s="24"/>
      <c r="D83" s="24"/>
      <c r="E83" s="32"/>
      <c r="F83" s="33"/>
      <c r="G83" s="33"/>
      <c r="H83" s="33"/>
      <c r="I83" s="33"/>
      <c r="J83" s="33"/>
      <c r="K83" s="33"/>
      <c r="L83" s="33"/>
      <c r="M83" s="24"/>
      <c r="N83" s="24"/>
      <c r="O83" s="24"/>
      <c r="P83" s="14"/>
    </row>
    <row r="84" spans="1:16">
      <c r="A84" s="10" t="s">
        <v>39</v>
      </c>
      <c r="B84" s="24">
        <v>150</v>
      </c>
      <c r="C84" s="24">
        <v>150</v>
      </c>
      <c r="D84" s="24"/>
      <c r="E84" s="32">
        <v>150</v>
      </c>
      <c r="F84" s="33"/>
      <c r="G84" s="33">
        <v>150</v>
      </c>
      <c r="H84" s="33">
        <v>150</v>
      </c>
      <c r="I84" s="33">
        <v>150</v>
      </c>
      <c r="J84" s="33"/>
      <c r="K84" s="33">
        <v>150</v>
      </c>
      <c r="L84" s="33">
        <v>150</v>
      </c>
      <c r="M84" s="24"/>
      <c r="N84" s="24"/>
      <c r="O84" s="24">
        <f>SUM(B84:M84)</f>
        <v>1200</v>
      </c>
      <c r="P84" s="14"/>
    </row>
    <row r="85" spans="1:16">
      <c r="A85" s="19" t="s">
        <v>22</v>
      </c>
      <c r="B85" s="24"/>
      <c r="C85" s="24"/>
      <c r="D85" s="24"/>
      <c r="E85" s="32"/>
      <c r="F85" s="33"/>
      <c r="G85" s="33"/>
      <c r="H85" s="33"/>
      <c r="I85" s="33"/>
      <c r="J85" s="33"/>
      <c r="K85" s="33"/>
      <c r="L85" s="33"/>
      <c r="M85" s="24"/>
      <c r="N85" s="24"/>
      <c r="O85" s="24"/>
      <c r="P85" s="14"/>
    </row>
    <row r="86" spans="1:16">
      <c r="A86" s="19"/>
      <c r="B86" s="24"/>
      <c r="C86" s="24"/>
      <c r="D86" s="24"/>
      <c r="E86" s="32"/>
      <c r="F86" s="33"/>
      <c r="G86" s="33"/>
      <c r="H86" s="33"/>
      <c r="I86" s="33"/>
      <c r="J86" s="33"/>
      <c r="K86" s="33"/>
      <c r="L86" s="33"/>
      <c r="M86" s="24"/>
      <c r="N86" s="24"/>
      <c r="O86" s="24"/>
      <c r="P86" s="14"/>
    </row>
    <row r="87" spans="1:16">
      <c r="A87" s="10" t="s">
        <v>60</v>
      </c>
      <c r="B87" s="24"/>
      <c r="C87" s="24"/>
      <c r="D87" s="24"/>
      <c r="E87" s="32"/>
      <c r="F87" s="33"/>
      <c r="G87" s="33"/>
      <c r="H87" s="33"/>
      <c r="I87" s="33"/>
      <c r="J87" s="33"/>
      <c r="K87" s="33"/>
      <c r="L87" s="33"/>
      <c r="M87" s="24"/>
      <c r="N87" s="24"/>
      <c r="O87" s="24"/>
      <c r="P87" s="14"/>
    </row>
    <row r="88" spans="1:16">
      <c r="A88" s="10" t="s">
        <v>61</v>
      </c>
      <c r="B88" s="24"/>
      <c r="C88" s="24"/>
      <c r="D88" s="24"/>
      <c r="E88" s="32"/>
      <c r="F88" s="33"/>
      <c r="G88" s="33"/>
      <c r="H88" s="33"/>
      <c r="I88" s="33"/>
      <c r="J88" s="33"/>
      <c r="K88" s="33"/>
      <c r="L88" s="33"/>
      <c r="M88" s="24"/>
      <c r="N88" s="24"/>
      <c r="O88" s="24"/>
      <c r="P88" s="14"/>
    </row>
    <row r="89" spans="1:16">
      <c r="A89" s="10" t="s">
        <v>40</v>
      </c>
      <c r="B89" s="24">
        <v>90</v>
      </c>
      <c r="C89" s="24">
        <v>90</v>
      </c>
      <c r="D89" s="24">
        <v>90</v>
      </c>
      <c r="E89" s="32">
        <v>90</v>
      </c>
      <c r="F89" s="33">
        <v>90</v>
      </c>
      <c r="G89" s="33">
        <v>90</v>
      </c>
      <c r="H89" s="33">
        <v>90</v>
      </c>
      <c r="I89" s="33">
        <v>90</v>
      </c>
      <c r="J89" s="33">
        <v>90</v>
      </c>
      <c r="K89" s="33">
        <v>90</v>
      </c>
      <c r="L89" s="33">
        <v>90</v>
      </c>
      <c r="M89" s="24">
        <v>90</v>
      </c>
      <c r="N89" s="24"/>
      <c r="O89" s="24">
        <f>SUM(B89:M89)</f>
        <v>1080</v>
      </c>
      <c r="P89" s="14"/>
    </row>
    <row r="90" spans="1:16">
      <c r="A90" s="19" t="s">
        <v>22</v>
      </c>
      <c r="B90" s="24"/>
      <c r="C90" s="24"/>
      <c r="D90" s="24"/>
      <c r="E90" s="32"/>
      <c r="F90" s="33"/>
      <c r="G90" s="33"/>
      <c r="H90" s="33"/>
      <c r="I90" s="33"/>
      <c r="J90" s="33"/>
      <c r="K90" s="33"/>
      <c r="L90" s="33"/>
      <c r="M90" s="24"/>
      <c r="N90" s="24"/>
      <c r="O90" s="24"/>
      <c r="P90" s="14"/>
    </row>
    <row r="91" spans="1:16">
      <c r="A91" s="10" t="s">
        <v>44</v>
      </c>
      <c r="B91" s="24">
        <v>45</v>
      </c>
      <c r="C91" s="24">
        <v>45</v>
      </c>
      <c r="D91" s="24">
        <v>45</v>
      </c>
      <c r="E91" s="32">
        <v>45</v>
      </c>
      <c r="F91" s="33">
        <v>45</v>
      </c>
      <c r="G91" s="33">
        <v>45</v>
      </c>
      <c r="H91" s="33">
        <v>45</v>
      </c>
      <c r="I91" s="33">
        <v>45</v>
      </c>
      <c r="J91" s="33">
        <v>45</v>
      </c>
      <c r="K91" s="33">
        <v>45</v>
      </c>
      <c r="L91" s="33">
        <v>45</v>
      </c>
      <c r="M91" s="24">
        <v>45</v>
      </c>
      <c r="N91" s="24"/>
      <c r="O91" s="24">
        <f>SUM(B91:M91)</f>
        <v>540</v>
      </c>
      <c r="P91" s="14"/>
    </row>
    <row r="92" spans="1:16">
      <c r="A92" s="19" t="s">
        <v>22</v>
      </c>
      <c r="B92" s="24"/>
      <c r="C92" s="24"/>
      <c r="D92" s="24"/>
      <c r="E92" s="32"/>
      <c r="F92" s="33"/>
      <c r="G92" s="33"/>
      <c r="H92" s="33"/>
      <c r="I92" s="33"/>
      <c r="J92" s="33"/>
      <c r="K92" s="33"/>
      <c r="L92" s="33"/>
      <c r="M92" s="24"/>
      <c r="N92" s="24"/>
      <c r="O92" s="24"/>
      <c r="P92" s="14"/>
    </row>
    <row r="93" spans="1:16">
      <c r="A93" s="19"/>
      <c r="B93" s="24"/>
      <c r="C93" s="24"/>
      <c r="D93" s="24"/>
      <c r="E93" s="32"/>
      <c r="F93" s="33"/>
      <c r="G93" s="33"/>
      <c r="H93" s="33"/>
      <c r="I93" s="33"/>
      <c r="J93" s="33"/>
      <c r="K93" s="33"/>
      <c r="L93" s="33"/>
      <c r="M93" s="24"/>
      <c r="N93" s="24"/>
      <c r="O93" s="24"/>
      <c r="P93" s="14"/>
    </row>
    <row r="94" spans="1:16">
      <c r="A94" s="10" t="s">
        <v>41</v>
      </c>
      <c r="B94" s="24"/>
      <c r="C94" s="24"/>
      <c r="D94" s="24"/>
      <c r="E94" s="32"/>
      <c r="F94" s="33"/>
      <c r="G94" s="33"/>
      <c r="H94" s="33"/>
      <c r="I94" s="33"/>
      <c r="J94" s="33"/>
      <c r="K94" s="33"/>
      <c r="L94" s="33"/>
      <c r="M94" s="24"/>
      <c r="N94" s="24"/>
      <c r="O94" s="24"/>
      <c r="P94" s="14"/>
    </row>
    <row r="95" spans="1:16">
      <c r="A95" s="19" t="s">
        <v>21</v>
      </c>
      <c r="B95" s="24">
        <v>500</v>
      </c>
      <c r="C95" s="24">
        <v>500</v>
      </c>
      <c r="D95" s="24">
        <v>500</v>
      </c>
      <c r="E95" s="32">
        <v>500</v>
      </c>
      <c r="F95" s="33">
        <v>500</v>
      </c>
      <c r="G95" s="33">
        <v>500</v>
      </c>
      <c r="H95" s="33">
        <v>500</v>
      </c>
      <c r="I95" s="33">
        <v>500</v>
      </c>
      <c r="J95" s="33">
        <v>500</v>
      </c>
      <c r="K95" s="33">
        <v>500</v>
      </c>
      <c r="L95" s="33">
        <v>500</v>
      </c>
      <c r="M95" s="24">
        <v>500</v>
      </c>
      <c r="N95" s="24"/>
      <c r="O95" s="24">
        <f>SUM(B95:M95)</f>
        <v>6000</v>
      </c>
      <c r="P95" s="14"/>
    </row>
    <row r="96" spans="1:16">
      <c r="A96" s="19" t="s">
        <v>22</v>
      </c>
      <c r="B96" s="24"/>
      <c r="C96" s="24"/>
      <c r="D96" s="24"/>
      <c r="E96" s="32"/>
      <c r="F96" s="33"/>
      <c r="G96" s="33"/>
      <c r="H96" s="33"/>
      <c r="I96" s="33"/>
      <c r="J96" s="33"/>
      <c r="K96" s="33"/>
      <c r="L96" s="33"/>
      <c r="M96" s="24"/>
      <c r="N96" s="24"/>
      <c r="O96" s="24"/>
      <c r="P96" s="14"/>
    </row>
    <row r="97" spans="1:16">
      <c r="A97" s="19"/>
      <c r="B97" s="24"/>
      <c r="C97" s="24"/>
      <c r="D97" s="24"/>
      <c r="E97" s="32"/>
      <c r="F97" s="33"/>
      <c r="G97" s="33"/>
      <c r="H97" s="33"/>
      <c r="I97" s="33"/>
      <c r="J97" s="33"/>
      <c r="K97" s="33"/>
      <c r="L97" s="33"/>
      <c r="M97" s="24"/>
      <c r="N97" s="24"/>
      <c r="O97" s="24"/>
      <c r="P97" s="14"/>
    </row>
    <row r="98" spans="1:16">
      <c r="A98" s="10" t="s">
        <v>65</v>
      </c>
      <c r="B98" s="24">
        <f>SUM(B6+B10+B14+B17+B21+B26+B30+B33+B38+B41+B46+B59+B61+B63+B65+B67+B70+B72+B76+B78+B80+B84+B89+B91+B95)</f>
        <v>48705</v>
      </c>
      <c r="C98" s="24">
        <f>SUM(C6+C10+C14+C17+C21+C26+C30+C33+C38+C41+C46+C59+C61+C63+C65+C67+C70+C72+C76+C78+C80+C84+C89+C91+C95)</f>
        <v>30665</v>
      </c>
      <c r="D98" s="24">
        <f>SUM(D6+D10+D14+D17+D21+D26+D30+D33+D38+D41+D46+D59+D61+D63+D65+D67+D70+D72+D76+D78+D80+D84+D89+D91+D95)</f>
        <v>20775</v>
      </c>
      <c r="E98" s="24">
        <f>SUM(E6+E10+E14+E17+E21+E26+E30+E33+E38+E41+E46+E59+E61+E63+E65+E67+E70+E72+E76+E78+E80+E84+E89+E91+E95)</f>
        <v>15325</v>
      </c>
      <c r="F98" s="24">
        <f>SUM(F6+F10+F14+F17+F21+F26+F30+F33+F38+F41+F46+F59+F61+F63+F65+F67+F70+F72+F76+F78+F80+F84+F89+F91+F95)</f>
        <v>15675</v>
      </c>
      <c r="G98" s="24">
        <f t="shared" ref="G98:O98" si="0">SUM(G6+G10+G14+G17+G21+G26+G30+G33+G38+G41+G46+G59+G61+G63+G65+G67+G70+G72+G76+G78+G80+G84+G89+G91+G95)</f>
        <v>15925</v>
      </c>
      <c r="H98" s="24">
        <f t="shared" si="0"/>
        <v>23125</v>
      </c>
      <c r="I98" s="24">
        <f t="shared" si="0"/>
        <v>45455</v>
      </c>
      <c r="J98" s="24">
        <f t="shared" si="0"/>
        <v>15915</v>
      </c>
      <c r="K98" s="24">
        <f t="shared" si="0"/>
        <v>13115</v>
      </c>
      <c r="L98" s="24">
        <f t="shared" si="0"/>
        <v>25275</v>
      </c>
      <c r="M98" s="24">
        <f t="shared" si="0"/>
        <v>50425</v>
      </c>
      <c r="N98" s="24">
        <f t="shared" si="0"/>
        <v>7630</v>
      </c>
      <c r="O98" s="24">
        <f t="shared" si="0"/>
        <v>320380</v>
      </c>
      <c r="P98" s="14"/>
    </row>
    <row r="99" spans="1:16">
      <c r="A99" s="10" t="s">
        <v>66</v>
      </c>
      <c r="B99" s="24"/>
      <c r="C99" s="24"/>
      <c r="D99" s="24"/>
      <c r="E99" s="32"/>
      <c r="F99" s="33"/>
      <c r="G99" s="33"/>
      <c r="H99" s="33"/>
      <c r="I99" s="33"/>
      <c r="J99" s="33"/>
      <c r="K99" s="33"/>
      <c r="L99" s="33"/>
      <c r="M99" s="24"/>
      <c r="N99" s="24"/>
      <c r="O99" s="24"/>
      <c r="P99" s="14"/>
    </row>
    <row r="100" spans="1:16">
      <c r="A100" s="10"/>
      <c r="B100" s="24"/>
      <c r="C100" s="24"/>
      <c r="D100" s="24"/>
      <c r="E100" s="32"/>
      <c r="F100" s="33"/>
      <c r="G100" s="33"/>
      <c r="H100" s="33"/>
      <c r="I100" s="33"/>
      <c r="J100" s="33"/>
      <c r="K100" s="33"/>
      <c r="L100" s="33"/>
      <c r="M100" s="24"/>
      <c r="N100" s="24"/>
      <c r="O100" s="24"/>
      <c r="P100" s="14"/>
    </row>
    <row r="101" spans="1:16" s="5" customFormat="1">
      <c r="A101" s="23" t="s">
        <v>46</v>
      </c>
      <c r="B101" s="24">
        <v>610000</v>
      </c>
      <c r="C101" s="24">
        <v>627000</v>
      </c>
      <c r="D101" s="24">
        <v>819000</v>
      </c>
      <c r="E101" s="24">
        <v>918000</v>
      </c>
      <c r="F101" s="24">
        <v>789000</v>
      </c>
      <c r="G101" s="24">
        <v>718000</v>
      </c>
      <c r="H101" s="24">
        <v>738000</v>
      </c>
      <c r="I101" s="24">
        <v>1438000</v>
      </c>
      <c r="J101" s="24">
        <v>1444000</v>
      </c>
      <c r="K101" s="24">
        <v>1038000</v>
      </c>
      <c r="L101" s="24">
        <v>1103000</v>
      </c>
      <c r="M101" s="24">
        <v>1216000</v>
      </c>
      <c r="N101" s="35"/>
      <c r="O101" s="35">
        <f>SUM(B101:M101)</f>
        <v>11458000</v>
      </c>
    </row>
    <row r="102" spans="1:16">
      <c r="A102" s="10" t="s">
        <v>47</v>
      </c>
      <c r="B102" s="24"/>
      <c r="C102" s="24"/>
      <c r="D102" s="24"/>
      <c r="E102" s="32"/>
      <c r="F102" s="33"/>
      <c r="G102" s="33"/>
      <c r="H102" s="33"/>
      <c r="I102" s="33"/>
      <c r="J102" s="33"/>
      <c r="K102" s="33"/>
      <c r="L102" s="33"/>
      <c r="M102" s="24"/>
      <c r="N102" s="24"/>
      <c r="O102" s="24"/>
      <c r="P102" s="14"/>
    </row>
    <row r="103" spans="1:16">
      <c r="A103" s="19"/>
      <c r="B103" s="11"/>
      <c r="C103" s="11"/>
      <c r="D103" s="11"/>
      <c r="E103" s="12"/>
      <c r="F103" s="13"/>
      <c r="G103" s="13"/>
      <c r="H103" s="13"/>
      <c r="I103" s="13"/>
      <c r="J103" s="13"/>
      <c r="K103" s="13"/>
      <c r="L103" s="13"/>
      <c r="M103" s="11"/>
      <c r="N103" s="11"/>
      <c r="O103" s="11"/>
      <c r="P103" s="14"/>
    </row>
    <row r="104" spans="1:16" s="29" customFormat="1">
      <c r="A104" s="26" t="s">
        <v>67</v>
      </c>
      <c r="B104" s="27">
        <f>B98/B101</f>
        <v>7.9844262295081972E-2</v>
      </c>
      <c r="C104" s="27">
        <f t="shared" ref="C104:O104" si="1">C98/C101</f>
        <v>4.890749601275917E-2</v>
      </c>
      <c r="D104" s="27">
        <f t="shared" si="1"/>
        <v>2.5366300366300366E-2</v>
      </c>
      <c r="E104" s="27">
        <f t="shared" si="1"/>
        <v>1.6693899782135077E-2</v>
      </c>
      <c r="F104" s="27">
        <f t="shared" si="1"/>
        <v>1.9866920152091256E-2</v>
      </c>
      <c r="G104" s="27">
        <f t="shared" si="1"/>
        <v>2.2179665738161561E-2</v>
      </c>
      <c r="H104" s="27">
        <f>H98/H101</f>
        <v>3.1334688346883466E-2</v>
      </c>
      <c r="I104" s="27">
        <f t="shared" si="1"/>
        <v>3.1609874826147424E-2</v>
      </c>
      <c r="J104" s="27">
        <f t="shared" si="1"/>
        <v>1.1021468144044321E-2</v>
      </c>
      <c r="K104" s="27">
        <f t="shared" si="1"/>
        <v>1.2634874759152216E-2</v>
      </c>
      <c r="L104" s="27">
        <f t="shared" si="1"/>
        <v>2.2914777878513145E-2</v>
      </c>
      <c r="M104" s="27">
        <f t="shared" si="1"/>
        <v>4.1467927631578951E-2</v>
      </c>
      <c r="N104" s="27"/>
      <c r="O104" s="27">
        <f t="shared" si="1"/>
        <v>2.7961249781811835E-2</v>
      </c>
      <c r="P104" s="28"/>
    </row>
    <row r="105" spans="1:16">
      <c r="A105" s="10" t="s">
        <v>68</v>
      </c>
      <c r="B105" s="11"/>
      <c r="C105" s="11"/>
      <c r="D105" s="11"/>
      <c r="E105" s="12"/>
      <c r="F105" s="13"/>
      <c r="G105" s="13"/>
      <c r="H105" s="13"/>
      <c r="I105" s="13"/>
      <c r="J105" s="13"/>
      <c r="K105" s="13"/>
      <c r="L105" s="13"/>
      <c r="M105" s="11"/>
      <c r="N105" s="11"/>
      <c r="O105" s="11"/>
      <c r="P105" s="14"/>
    </row>
    <row r="106" spans="1:16">
      <c r="B106" s="11"/>
      <c r="C106" s="11"/>
      <c r="D106" s="11"/>
      <c r="E106" s="12"/>
      <c r="F106" s="13"/>
      <c r="G106" s="13"/>
      <c r="H106" s="13"/>
      <c r="I106" s="13"/>
      <c r="J106" s="13"/>
      <c r="K106" s="13"/>
      <c r="L106" s="13"/>
      <c r="M106" s="11"/>
      <c r="N106" s="11"/>
      <c r="O106" s="11"/>
      <c r="P106" s="14"/>
    </row>
    <row r="107" spans="1:16">
      <c r="B107" s="11"/>
      <c r="C107" s="11"/>
      <c r="D107" s="11"/>
      <c r="E107" s="12"/>
      <c r="F107" s="13"/>
      <c r="G107" s="13"/>
      <c r="H107" s="13"/>
      <c r="I107" s="13"/>
      <c r="J107" s="13"/>
      <c r="K107" s="13"/>
      <c r="L107" s="13"/>
      <c r="M107" s="11"/>
      <c r="N107" s="11"/>
      <c r="O107" s="11"/>
      <c r="P107" s="14"/>
    </row>
    <row r="108" spans="1:16">
      <c r="P108" s="6"/>
    </row>
    <row r="109" spans="1:16">
      <c r="P109" s="30"/>
    </row>
  </sheetData>
  <phoneticPr fontId="0" type="noConversion"/>
  <pageMargins left="0.75" right="0.75" top="1" bottom="1" header="0.5" footer="0.5"/>
  <pageSetup paperSize="8" orientation="landscape" r:id="rId1"/>
  <headerFooter alignWithMargins="0">
    <oddHeader>&amp;C&amp;"Arial,Bold"ADVERTISING AND SALES PROMOTION BUDGET - 2002</oddHeader>
    <oddFooter>&amp;L&amp;F&amp;C&amp;P&amp;R&amp;D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14"/>
  <sheetViews>
    <sheetView tabSelected="1" zoomScale="70" zoomScaleNormal="70" zoomScalePageLayoutView="70" workbookViewId="0">
      <pane xSplit="2" ySplit="5" topLeftCell="L276" activePane="bottomRight" state="frozen"/>
      <selection pane="topRight" activeCell="C1" sqref="C1"/>
      <selection pane="bottomLeft" activeCell="A6" sqref="A6"/>
      <selection pane="bottomRight" activeCell="G390" sqref="G390:I390"/>
    </sheetView>
  </sheetViews>
  <sheetFormatPr defaultRowHeight="12.75" outlineLevelRow="2" outlineLevelCol="1"/>
  <cols>
    <col min="1" max="1" width="8.42578125" style="69" customWidth="1"/>
    <col min="2" max="2" width="33.28515625" style="50" customWidth="1"/>
    <col min="3" max="3" width="13" style="50" customWidth="1" outlineLevel="1"/>
    <col min="4" max="4" width="13.42578125" style="50" customWidth="1" outlineLevel="1"/>
    <col min="5" max="5" width="13.7109375" style="50" customWidth="1" outlineLevel="1"/>
    <col min="6" max="8" width="13.42578125" style="50" customWidth="1" outlineLevel="1"/>
    <col min="9" max="9" width="13.42578125" style="37" customWidth="1" outlineLevel="1"/>
    <col min="10" max="12" width="13.42578125" style="50" customWidth="1" outlineLevel="1"/>
    <col min="13" max="13" width="13.42578125" style="50" customWidth="1"/>
    <col min="14" max="14" width="14.85546875" style="50" customWidth="1"/>
    <col min="15" max="15" width="17" style="52" customWidth="1"/>
    <col min="16" max="16" width="17.85546875" style="52" customWidth="1"/>
    <col min="17" max="17" width="16.85546875" style="52" customWidth="1"/>
    <col min="18" max="18" width="16" style="132" customWidth="1"/>
    <col min="19" max="19" width="17.28515625" style="132" customWidth="1"/>
    <col min="20" max="16384" width="9.140625" style="50"/>
  </cols>
  <sheetData>
    <row r="1" spans="1:19" s="40" customFormat="1" ht="14.25">
      <c r="A1" s="88"/>
      <c r="B1" s="89"/>
      <c r="C1" s="90">
        <v>41275</v>
      </c>
      <c r="D1" s="90">
        <v>41306</v>
      </c>
      <c r="E1" s="90">
        <v>41334</v>
      </c>
      <c r="F1" s="90">
        <v>41365</v>
      </c>
      <c r="G1" s="90">
        <v>41395</v>
      </c>
      <c r="H1" s="90">
        <v>41426</v>
      </c>
      <c r="I1" s="90">
        <v>41456</v>
      </c>
      <c r="J1" s="90">
        <v>41487</v>
      </c>
      <c r="K1" s="90">
        <v>41518</v>
      </c>
      <c r="L1" s="90">
        <v>41548</v>
      </c>
      <c r="M1" s="90">
        <v>41579</v>
      </c>
      <c r="N1" s="90">
        <v>41609</v>
      </c>
      <c r="O1" s="91"/>
      <c r="P1" s="91"/>
      <c r="Q1" s="91"/>
      <c r="R1" s="92"/>
      <c r="S1" s="444"/>
    </row>
    <row r="2" spans="1:19" s="41" customFormat="1" ht="25.5" customHeight="1">
      <c r="A2" s="93"/>
      <c r="B2" s="94" t="s">
        <v>120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4"/>
      <c r="P2" s="44"/>
      <c r="Q2" s="44"/>
      <c r="R2" s="95"/>
      <c r="S2" s="445"/>
    </row>
    <row r="3" spans="1:19" s="41" customFormat="1" ht="56.25" customHeight="1">
      <c r="A3" s="93"/>
      <c r="B3" s="93" t="s">
        <v>73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4" t="s">
        <v>115</v>
      </c>
      <c r="P3" s="44"/>
      <c r="Q3" s="44"/>
      <c r="R3" s="95" t="s">
        <v>118</v>
      </c>
      <c r="S3" s="95" t="s">
        <v>311</v>
      </c>
    </row>
    <row r="4" spans="1:19" s="41" customFormat="1" ht="27.75" customHeight="1">
      <c r="A4" s="43"/>
      <c r="B4" s="93" t="s">
        <v>119</v>
      </c>
      <c r="C4" s="45"/>
      <c r="D4" s="46"/>
      <c r="E4" s="42"/>
      <c r="F4" s="47"/>
      <c r="G4" s="42"/>
      <c r="H4" s="42"/>
      <c r="I4" s="45"/>
      <c r="J4" s="43"/>
      <c r="K4" s="42"/>
      <c r="L4" s="42"/>
      <c r="M4" s="42"/>
      <c r="N4" s="42"/>
      <c r="O4" s="44"/>
      <c r="P4" s="44"/>
      <c r="Q4" s="44"/>
      <c r="R4" s="95"/>
      <c r="S4" s="445"/>
    </row>
    <row r="5" spans="1:19" s="48" customFormat="1" ht="28.9" customHeight="1" thickBot="1">
      <c r="A5" s="138"/>
      <c r="B5" s="139" t="s">
        <v>77</v>
      </c>
      <c r="C5" s="140" t="s">
        <v>19</v>
      </c>
      <c r="D5" s="138"/>
      <c r="E5" s="140" t="s">
        <v>75</v>
      </c>
      <c r="F5" s="141"/>
      <c r="G5" s="140"/>
      <c r="H5" s="140" t="s">
        <v>78</v>
      </c>
      <c r="I5" s="140"/>
      <c r="J5" s="138"/>
      <c r="K5" s="140" t="s">
        <v>76</v>
      </c>
      <c r="L5" s="141"/>
      <c r="M5" s="140" t="s">
        <v>79</v>
      </c>
      <c r="N5" s="140"/>
      <c r="O5" s="142"/>
      <c r="P5" s="142"/>
      <c r="Q5" s="142"/>
      <c r="R5" s="107"/>
      <c r="S5" s="446"/>
    </row>
    <row r="6" spans="1:19" s="52" customFormat="1" ht="15" thickBot="1">
      <c r="A6" s="182" t="s">
        <v>313</v>
      </c>
      <c r="B6" s="183" t="s">
        <v>80</v>
      </c>
      <c r="C6" s="184">
        <f>SUM(C9,C13,C17,C21,C25,C29,C33,C37,C41,C45,C49,C52,C57,C61,C65)</f>
        <v>0</v>
      </c>
      <c r="D6" s="184">
        <f t="shared" ref="D6:N6" si="0">SUM(D9,D13,D17,D21,D25,D29,D33,D37,D41,D45,D49,D52,D57,D61,D65)</f>
        <v>0</v>
      </c>
      <c r="E6" s="184">
        <f t="shared" si="0"/>
        <v>0</v>
      </c>
      <c r="F6" s="184">
        <f t="shared" si="0"/>
        <v>0</v>
      </c>
      <c r="G6" s="184">
        <f t="shared" si="0"/>
        <v>0</v>
      </c>
      <c r="H6" s="184">
        <f t="shared" si="0"/>
        <v>0</v>
      </c>
      <c r="I6" s="184">
        <f t="shared" si="0"/>
        <v>0</v>
      </c>
      <c r="J6" s="184">
        <f t="shared" si="0"/>
        <v>0</v>
      </c>
      <c r="K6" s="184">
        <f t="shared" si="0"/>
        <v>0</v>
      </c>
      <c r="L6" s="184">
        <f t="shared" si="0"/>
        <v>0</v>
      </c>
      <c r="M6" s="184">
        <f t="shared" si="0"/>
        <v>0</v>
      </c>
      <c r="N6" s="184">
        <f t="shared" si="0"/>
        <v>0</v>
      </c>
      <c r="O6" s="253"/>
      <c r="P6" s="165">
        <f>SUM(C6:O6)</f>
        <v>0</v>
      </c>
      <c r="Q6" s="254"/>
      <c r="R6" s="168" t="e">
        <f>P6*100/P454</f>
        <v>#DIV/0!</v>
      </c>
      <c r="S6" s="351"/>
    </row>
    <row r="7" spans="1:19" ht="15" outlineLevel="1" thickBot="1">
      <c r="A7" s="259"/>
      <c r="B7" s="240" t="s">
        <v>237</v>
      </c>
      <c r="C7" s="240">
        <f>SUM(C10+C14+C18+C22+C26+C30+C34+C38+C42+C46+C50+C62+C63+C64+C66)</f>
        <v>0</v>
      </c>
      <c r="D7" s="240">
        <f>SUM(D10:D66)</f>
        <v>0</v>
      </c>
      <c r="E7" s="240">
        <f>SUM(E10+E14+E18+E22+E26+E30+E34+E38+E42+E46+E50+E58+E62+E63+E64+E66)</f>
        <v>0</v>
      </c>
      <c r="F7" s="240">
        <f t="shared" ref="F7:N7" si="1">SUM(F10+F14+F18+F22+F26+F30+F34+F38+F42+F46+F50+F62+F63+F64+F66)</f>
        <v>0</v>
      </c>
      <c r="G7" s="240">
        <f t="shared" si="1"/>
        <v>0</v>
      </c>
      <c r="H7" s="240">
        <f>SUM(H10+H14+H18+H22+H26+H30+H34+L38+H42+H46+H50+H62+H63+H64+H66)</f>
        <v>0</v>
      </c>
      <c r="I7" s="240">
        <f t="shared" si="1"/>
        <v>0</v>
      </c>
      <c r="J7" s="240">
        <f t="shared" si="1"/>
        <v>0</v>
      </c>
      <c r="K7" s="458">
        <f>SUM(K10+K14+K18+K22+K26+K30+K34+K38+K42+K46+K50+K62+K63+K64+K66)</f>
        <v>0</v>
      </c>
      <c r="L7" s="240">
        <f t="shared" si="1"/>
        <v>0</v>
      </c>
      <c r="M7" s="240">
        <f t="shared" si="1"/>
        <v>0</v>
      </c>
      <c r="N7" s="240">
        <f t="shared" si="1"/>
        <v>0</v>
      </c>
      <c r="O7" s="242"/>
      <c r="P7" s="251">
        <f>O10+O14+O18+O22+O26+O30+O34+O38+O42+O46+O50+O53+O58+O66</f>
        <v>0</v>
      </c>
      <c r="Q7" s="150"/>
      <c r="R7" s="169"/>
      <c r="S7" s="351" t="e">
        <f>P7*100/P455</f>
        <v>#DIV/0!</v>
      </c>
    </row>
    <row r="8" spans="1:19" ht="15" outlineLevel="1" thickBot="1">
      <c r="A8" s="241"/>
      <c r="B8" s="260" t="s">
        <v>238</v>
      </c>
      <c r="C8" s="377">
        <f>SUM(C11+C15+C19+C23+C27+C31+C35+C39+C43+C47+C51+C63+C64+C67)</f>
        <v>0</v>
      </c>
      <c r="D8" s="377">
        <f>SUM(D11+D15+D19+D23+D27+D31+D35+D39+D43+D47+D51+D63+D64+D67)</f>
        <v>0</v>
      </c>
      <c r="E8" s="377">
        <f>SUM(E11+E15+E19+E23+E27+E31+E35+E39+E43+E47+E51+E63+E64+E67)</f>
        <v>0</v>
      </c>
      <c r="F8" s="377">
        <f>SUM(F11+F15+F19+F23+F27+F31+F35+F39+F43+F47+F51+F63+F64+F67)</f>
        <v>0</v>
      </c>
      <c r="G8" s="377">
        <f>SUM(G11+G15+G19+G23+G27+G31+G35+G39+G43+G47+G51+G63+G64+G67)</f>
        <v>0</v>
      </c>
      <c r="H8" s="260">
        <f>SUM(H11+H15+H19+H23+H27+H31+H35+H39+H43+H47+H51+H63+H64+H65+H67)</f>
        <v>0</v>
      </c>
      <c r="I8" s="260">
        <f>SUM(I11+I15+I19+I23+I27+I31+I35+I39+I43+I47+I51+I63+I64+I65+I67)</f>
        <v>0</v>
      </c>
      <c r="J8" s="377">
        <f>SUM(J11+J15+J19+J23+J27+J31+J35+J39+J43+J47+J51+J63+J64+J67)</f>
        <v>0</v>
      </c>
      <c r="K8" s="377">
        <f>SUM(K11+K15+K19+K23+K27+K31+K35+K39+K43+K47+K51+K63+K64+K67)</f>
        <v>0</v>
      </c>
      <c r="L8" s="377">
        <f>SUM(L11+L15+L19+L23+L27+L31+L35+L39+L43+L47+L51+L63+L64+L67)</f>
        <v>0</v>
      </c>
      <c r="M8" s="377">
        <f>SUM(M11+M15+M19+M23+M27+M31+M35+M39+M43+M47+M51+M63+M64+M67)</f>
        <v>0</v>
      </c>
      <c r="N8" s="377">
        <f>SUM(N11+N15+N19+N23+N27+N31+N35+N39+N43+N47+N51+N63+N64+N67)</f>
        <v>0</v>
      </c>
      <c r="O8" s="243"/>
      <c r="P8" s="252">
        <f>O11+O15+O19+O23+O27+O31+O35+O39+O43+O47+O51+O55+O59+O67</f>
        <v>0</v>
      </c>
      <c r="Q8" s="152"/>
      <c r="R8" s="171"/>
      <c r="S8" s="351"/>
    </row>
    <row r="9" spans="1:19" ht="15" outlineLevel="1">
      <c r="A9" s="255" t="s">
        <v>101</v>
      </c>
      <c r="B9" s="97" t="s">
        <v>166</v>
      </c>
      <c r="C9" s="98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34">
        <f>SUM(C9:N9)</f>
        <v>0</v>
      </c>
      <c r="P9" s="156"/>
      <c r="Q9" s="134"/>
      <c r="R9" s="169"/>
      <c r="S9" s="351"/>
    </row>
    <row r="10" spans="1:19" s="223" customFormat="1" ht="14.25" outlineLevel="1">
      <c r="A10" s="216"/>
      <c r="B10" s="213" t="s">
        <v>226</v>
      </c>
      <c r="C10" s="213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24">
        <f>SUM(C10:N10)</f>
        <v>0</v>
      </c>
      <c r="P10" s="225"/>
      <c r="Q10" s="224"/>
      <c r="R10" s="226"/>
      <c r="S10" s="352"/>
    </row>
    <row r="11" spans="1:19" s="245" customFormat="1" ht="15" outlineLevel="1">
      <c r="A11" s="256"/>
      <c r="B11" s="212" t="s">
        <v>221</v>
      </c>
      <c r="C11" s="433"/>
      <c r="D11" s="432"/>
      <c r="E11" s="340"/>
      <c r="F11" s="340"/>
      <c r="G11" s="244"/>
      <c r="H11" s="244"/>
      <c r="I11" s="244"/>
      <c r="J11" s="244"/>
      <c r="K11" s="244"/>
      <c r="L11" s="244"/>
      <c r="M11" s="244"/>
      <c r="O11" s="246">
        <f>SUM(C11:N11)</f>
        <v>0</v>
      </c>
      <c r="P11" s="247"/>
      <c r="Q11" s="246"/>
      <c r="R11" s="248"/>
      <c r="S11" s="447"/>
    </row>
    <row r="12" spans="1:19" ht="15" outlineLevel="1">
      <c r="A12" s="255"/>
      <c r="B12" s="20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341"/>
      <c r="O12" s="134"/>
      <c r="P12" s="156"/>
      <c r="Q12" s="134"/>
      <c r="R12" s="169"/>
      <c r="S12" s="351"/>
    </row>
    <row r="13" spans="1:19" ht="14.25" outlineLevel="1">
      <c r="A13" s="143"/>
      <c r="B13" s="97" t="s">
        <v>209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50">
        <f t="shared" ref="O13:O47" si="2">SUM(C13:N13)</f>
        <v>0</v>
      </c>
      <c r="P13" s="158"/>
      <c r="Q13" s="150"/>
      <c r="R13" s="169"/>
      <c r="S13" s="351"/>
    </row>
    <row r="14" spans="1:19" s="220" customFormat="1" ht="14.25" outlineLevel="1">
      <c r="A14" s="216"/>
      <c r="B14" s="213" t="s">
        <v>227</v>
      </c>
      <c r="C14" s="215"/>
      <c r="D14" s="215"/>
      <c r="E14" s="342"/>
      <c r="F14" s="342"/>
      <c r="G14" s="215"/>
      <c r="H14" s="215"/>
      <c r="I14" s="215"/>
      <c r="J14" s="215"/>
      <c r="K14" s="215"/>
      <c r="L14" s="215"/>
      <c r="M14" s="215"/>
      <c r="N14" s="215"/>
      <c r="O14" s="217">
        <f>SUM(C14:N14)</f>
        <v>0</v>
      </c>
      <c r="P14" s="218"/>
      <c r="Q14" s="217"/>
      <c r="R14" s="226"/>
      <c r="S14" s="352"/>
    </row>
    <row r="15" spans="1:19" s="233" customFormat="1" ht="14.25" outlineLevel="1">
      <c r="A15" s="227"/>
      <c r="B15" s="205" t="s">
        <v>222</v>
      </c>
      <c r="C15" s="228"/>
      <c r="D15" s="228"/>
      <c r="E15" s="340"/>
      <c r="F15" s="340"/>
      <c r="G15" s="228"/>
      <c r="H15" s="228"/>
      <c r="I15" s="228"/>
      <c r="J15" s="228"/>
      <c r="K15" s="228"/>
      <c r="L15" s="228"/>
      <c r="M15" s="228"/>
      <c r="N15" s="228"/>
      <c r="O15" s="230">
        <f>SUM(C15:N15)</f>
        <v>0</v>
      </c>
      <c r="P15" s="231"/>
      <c r="Q15" s="230"/>
      <c r="R15" s="232"/>
      <c r="S15" s="354"/>
    </row>
    <row r="16" spans="1:19" ht="14.25" outlineLevel="1">
      <c r="A16" s="143"/>
      <c r="B16" s="97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50"/>
      <c r="P16" s="158"/>
      <c r="Q16" s="150"/>
      <c r="R16" s="169"/>
      <c r="S16" s="351"/>
    </row>
    <row r="17" spans="1:19" ht="14.25" outlineLevel="1">
      <c r="A17" s="143"/>
      <c r="B17" s="97" t="s">
        <v>206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34">
        <f t="shared" si="2"/>
        <v>0</v>
      </c>
      <c r="P17" s="158"/>
      <c r="Q17" s="150"/>
      <c r="R17" s="169"/>
      <c r="S17" s="351"/>
    </row>
    <row r="18" spans="1:19" s="220" customFormat="1" ht="14.25" outlineLevel="1">
      <c r="A18" s="216"/>
      <c r="B18" s="213" t="s">
        <v>239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441"/>
      <c r="N18" s="441"/>
      <c r="O18" s="224">
        <f>SUM(C18:N18)</f>
        <v>0</v>
      </c>
      <c r="P18" s="218"/>
      <c r="Q18" s="217"/>
      <c r="R18" s="226"/>
      <c r="S18" s="352"/>
    </row>
    <row r="19" spans="1:19" s="233" customFormat="1" ht="14.25" outlineLevel="1">
      <c r="A19" s="227"/>
      <c r="B19" s="205" t="s">
        <v>223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49">
        <f>SUM(C19:N19)</f>
        <v>0</v>
      </c>
      <c r="P19" s="231"/>
      <c r="Q19" s="230"/>
      <c r="R19" s="232"/>
      <c r="S19" s="354"/>
    </row>
    <row r="20" spans="1:19" ht="14.25" outlineLevel="1">
      <c r="A20" s="143"/>
      <c r="B20" s="97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34"/>
      <c r="P20" s="158"/>
      <c r="Q20" s="150"/>
      <c r="R20" s="169"/>
      <c r="S20" s="351"/>
    </row>
    <row r="21" spans="1:19" ht="14.25" outlineLevel="1">
      <c r="A21" s="143"/>
      <c r="B21" s="97" t="s">
        <v>84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50">
        <f t="shared" si="2"/>
        <v>0</v>
      </c>
      <c r="P21" s="158"/>
      <c r="Q21" s="150"/>
      <c r="R21" s="169"/>
      <c r="S21" s="351"/>
    </row>
    <row r="22" spans="1:19" s="220" customFormat="1" ht="14.25" outlineLevel="1">
      <c r="A22" s="216"/>
      <c r="B22" s="213" t="s">
        <v>228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7">
        <f>SUM(C22:N22)</f>
        <v>0</v>
      </c>
      <c r="P22" s="218"/>
      <c r="Q22" s="217"/>
      <c r="R22" s="226"/>
      <c r="S22" s="352"/>
    </row>
    <row r="23" spans="1:19" s="233" customFormat="1" ht="14.25" outlineLevel="1">
      <c r="A23" s="227"/>
      <c r="B23" s="212" t="s">
        <v>229</v>
      </c>
      <c r="C23" s="228"/>
      <c r="D23" s="228"/>
      <c r="E23" s="340"/>
      <c r="F23" s="228"/>
      <c r="G23" s="228"/>
      <c r="H23" s="228"/>
      <c r="I23" s="228"/>
      <c r="J23" s="228"/>
      <c r="K23" s="228"/>
      <c r="L23" s="228"/>
      <c r="M23" s="228"/>
      <c r="N23" s="228"/>
      <c r="O23" s="230">
        <f>SUM(C23:N23)</f>
        <v>0</v>
      </c>
      <c r="P23" s="231"/>
      <c r="Q23" s="230"/>
      <c r="R23" s="232"/>
      <c r="S23" s="354"/>
    </row>
    <row r="24" spans="1:19" ht="15" outlineLevel="1" thickBot="1">
      <c r="A24" s="143"/>
      <c r="B24" s="212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50"/>
      <c r="P24" s="158"/>
      <c r="Q24" s="150"/>
      <c r="R24" s="169"/>
      <c r="S24" s="351"/>
    </row>
    <row r="25" spans="1:19" ht="15" outlineLevel="1" thickBot="1">
      <c r="A25" s="143"/>
      <c r="B25" s="97" t="s">
        <v>85</v>
      </c>
      <c r="C25" s="98"/>
      <c r="D25" s="101"/>
      <c r="E25" s="101"/>
      <c r="F25" s="101"/>
      <c r="G25" s="101"/>
      <c r="H25" s="101"/>
      <c r="I25" s="101"/>
      <c r="J25" s="101"/>
      <c r="K25" s="101"/>
      <c r="L25" s="101"/>
      <c r="M25" s="341"/>
      <c r="N25" s="101"/>
      <c r="O25" s="150">
        <f t="shared" si="2"/>
        <v>0</v>
      </c>
      <c r="P25" s="158"/>
      <c r="Q25" s="150"/>
      <c r="R25" s="170"/>
      <c r="S25" s="448"/>
    </row>
    <row r="26" spans="1:19" s="223" customFormat="1" ht="14.25" outlineLevel="1">
      <c r="A26" s="216"/>
      <c r="B26" s="213" t="s">
        <v>230</v>
      </c>
      <c r="C26" s="214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7">
        <f>SUM(C26:N26)</f>
        <v>0</v>
      </c>
      <c r="P26" s="218"/>
      <c r="Q26" s="217"/>
      <c r="R26" s="219"/>
      <c r="S26" s="449"/>
    </row>
    <row r="27" spans="1:19" s="234" customFormat="1" ht="14.25" outlineLevel="1">
      <c r="A27" s="227"/>
      <c r="B27" s="212" t="s">
        <v>231</v>
      </c>
      <c r="C27" s="229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30">
        <f>SUM(C27:N27)</f>
        <v>0</v>
      </c>
      <c r="P27" s="231"/>
      <c r="Q27" s="230"/>
      <c r="R27" s="250"/>
      <c r="S27" s="450"/>
    </row>
    <row r="28" spans="1:19" ht="14.25" outlineLevel="1">
      <c r="A28" s="143"/>
      <c r="B28" s="97"/>
      <c r="C28" s="98"/>
      <c r="D28" s="101"/>
      <c r="E28" s="101"/>
      <c r="F28" s="101"/>
      <c r="G28" s="101"/>
      <c r="H28" s="101"/>
      <c r="I28" s="101"/>
      <c r="J28" s="101"/>
      <c r="K28" s="101"/>
      <c r="L28" s="101"/>
      <c r="M28" s="341"/>
      <c r="N28" s="101"/>
      <c r="O28" s="150"/>
      <c r="P28" s="158"/>
      <c r="Q28" s="150"/>
      <c r="R28" s="206"/>
      <c r="S28" s="448"/>
    </row>
    <row r="29" spans="1:19" ht="14.25" outlineLevel="1">
      <c r="A29" s="143"/>
      <c r="B29" s="97" t="s">
        <v>86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50">
        <f t="shared" si="2"/>
        <v>0</v>
      </c>
      <c r="P29" s="158"/>
      <c r="Q29" s="150"/>
      <c r="R29" s="169"/>
      <c r="S29" s="351"/>
    </row>
    <row r="30" spans="1:19" s="223" customFormat="1" ht="14.25" outlineLevel="1">
      <c r="A30" s="216"/>
      <c r="B30" s="213" t="s">
        <v>232</v>
      </c>
      <c r="C30" s="214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7">
        <f>SUM(C30:N30)</f>
        <v>0</v>
      </c>
      <c r="P30" s="218"/>
      <c r="Q30" s="217"/>
      <c r="R30" s="226"/>
      <c r="S30" s="352"/>
    </row>
    <row r="31" spans="1:19" s="234" customFormat="1" ht="14.25" outlineLevel="1">
      <c r="A31" s="227"/>
      <c r="B31" s="212" t="s">
        <v>233</v>
      </c>
      <c r="C31" s="229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30">
        <f>SUM(C31:N31)</f>
        <v>0</v>
      </c>
      <c r="P31" s="231"/>
      <c r="Q31" s="230"/>
      <c r="R31" s="232"/>
      <c r="S31" s="354"/>
    </row>
    <row r="32" spans="1:19" ht="14.25" outlineLevel="1">
      <c r="A32" s="143"/>
      <c r="B32" s="212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50"/>
      <c r="P32" s="231"/>
      <c r="Q32" s="150"/>
      <c r="R32" s="169"/>
      <c r="S32" s="351"/>
    </row>
    <row r="33" spans="1:19" ht="14.25" outlineLevel="1">
      <c r="A33" s="143"/>
      <c r="B33" s="97" t="s">
        <v>87</v>
      </c>
      <c r="C33" s="98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50">
        <f t="shared" si="2"/>
        <v>0</v>
      </c>
      <c r="P33" s="231"/>
      <c r="Q33" s="150"/>
      <c r="R33" s="169"/>
      <c r="S33" s="351"/>
    </row>
    <row r="34" spans="1:19" s="223" customFormat="1" ht="14.25" outlineLevel="1">
      <c r="A34" s="216"/>
      <c r="B34" s="213" t="s">
        <v>234</v>
      </c>
      <c r="C34" s="214"/>
      <c r="D34" s="215"/>
      <c r="E34" s="215"/>
      <c r="F34" s="215"/>
      <c r="G34" s="215"/>
      <c r="H34" s="215"/>
      <c r="I34" s="215"/>
      <c r="J34" s="215"/>
      <c r="K34" s="215"/>
      <c r="L34" s="215"/>
      <c r="M34" s="441"/>
      <c r="N34" s="441"/>
      <c r="O34" s="217">
        <f>SUM(C34:N34)</f>
        <v>0</v>
      </c>
      <c r="P34" s="218"/>
      <c r="Q34" s="217"/>
      <c r="R34" s="226"/>
      <c r="S34" s="352"/>
    </row>
    <row r="35" spans="1:19" s="233" customFormat="1" ht="14.25" outlineLevel="1">
      <c r="A35" s="227"/>
      <c r="B35" s="205" t="s">
        <v>235</v>
      </c>
      <c r="C35" s="229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30">
        <f>SUM(C35:N35)</f>
        <v>0</v>
      </c>
      <c r="P35" s="231"/>
      <c r="Q35" s="230"/>
      <c r="R35" s="232"/>
      <c r="S35" s="354"/>
    </row>
    <row r="36" spans="1:19" ht="14.25" outlineLevel="1">
      <c r="A36" s="143"/>
      <c r="B36" s="97"/>
      <c r="C36" s="98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50"/>
      <c r="P36" s="158"/>
      <c r="Q36" s="150"/>
      <c r="R36" s="169"/>
      <c r="S36" s="351"/>
    </row>
    <row r="37" spans="1:19" ht="14.25" outlineLevel="1">
      <c r="A37" s="143"/>
      <c r="B37" s="97" t="s">
        <v>163</v>
      </c>
      <c r="C37" s="98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50">
        <f t="shared" si="2"/>
        <v>0</v>
      </c>
      <c r="P37" s="158"/>
      <c r="Q37" s="150"/>
      <c r="R37" s="169"/>
      <c r="S37" s="351"/>
    </row>
    <row r="38" spans="1:19" s="220" customFormat="1" ht="14.25" outlineLevel="1">
      <c r="A38" s="216"/>
      <c r="B38" s="213" t="s">
        <v>163</v>
      </c>
      <c r="C38" s="214"/>
      <c r="D38" s="215"/>
      <c r="E38" s="215"/>
      <c r="F38" s="215"/>
      <c r="G38" s="215"/>
      <c r="I38" s="215"/>
      <c r="J38" s="215"/>
      <c r="K38" s="215"/>
      <c r="L38" s="355"/>
      <c r="M38" s="215"/>
      <c r="N38" s="215"/>
      <c r="O38" s="217">
        <f t="shared" si="2"/>
        <v>0</v>
      </c>
      <c r="P38" s="218"/>
      <c r="Q38" s="217"/>
      <c r="R38" s="226"/>
      <c r="S38" s="352"/>
    </row>
    <row r="39" spans="1:19" s="233" customFormat="1" ht="14.25" outlineLevel="1">
      <c r="A39" s="227"/>
      <c r="B39" s="205" t="s">
        <v>163</v>
      </c>
      <c r="C39" s="229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30">
        <f>SUM(C39:N39)</f>
        <v>0</v>
      </c>
      <c r="P39" s="231"/>
      <c r="Q39" s="230"/>
      <c r="R39" s="232"/>
      <c r="S39" s="354"/>
    </row>
    <row r="40" spans="1:19" ht="14.25" outlineLevel="1">
      <c r="A40" s="143"/>
      <c r="B40" s="97"/>
      <c r="C40" s="98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50"/>
      <c r="P40" s="158"/>
      <c r="Q40" s="150"/>
      <c r="R40" s="169"/>
      <c r="S40" s="351"/>
    </row>
    <row r="41" spans="1:19" ht="14.25" outlineLevel="1">
      <c r="A41" s="143"/>
      <c r="B41" s="97" t="s">
        <v>164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50">
        <f t="shared" si="2"/>
        <v>0</v>
      </c>
      <c r="P41" s="158"/>
      <c r="Q41" s="150"/>
      <c r="R41" s="169"/>
      <c r="S41" s="351"/>
    </row>
    <row r="42" spans="1:19" ht="14.25" outlineLevel="1">
      <c r="A42" s="143"/>
      <c r="B42" s="97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50">
        <f t="shared" si="2"/>
        <v>0</v>
      </c>
      <c r="P42" s="158"/>
      <c r="Q42" s="150"/>
      <c r="R42" s="169"/>
      <c r="S42" s="351"/>
    </row>
    <row r="43" spans="1:19" ht="14.25" outlineLevel="1">
      <c r="A43" s="143"/>
      <c r="B43" s="97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230">
        <f>SUM(C43:N43)</f>
        <v>0</v>
      </c>
      <c r="P43" s="158"/>
      <c r="Q43" s="150"/>
      <c r="R43" s="169"/>
      <c r="S43" s="351"/>
    </row>
    <row r="44" spans="1:19" ht="14.25" outlineLevel="1">
      <c r="A44" s="143"/>
      <c r="B44" s="97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50"/>
      <c r="P44" s="158"/>
      <c r="Q44" s="150"/>
      <c r="R44" s="169"/>
      <c r="S44" s="351"/>
    </row>
    <row r="45" spans="1:19" ht="14.25" outlineLevel="1">
      <c r="A45" s="143"/>
      <c r="B45" s="97" t="s">
        <v>240</v>
      </c>
      <c r="C45" s="98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50">
        <f t="shared" si="2"/>
        <v>0</v>
      </c>
      <c r="P45" s="158"/>
      <c r="Q45" s="150"/>
      <c r="R45" s="169"/>
      <c r="S45" s="351"/>
    </row>
    <row r="46" spans="1:19" s="220" customFormat="1" ht="14.25" outlineLevel="1">
      <c r="A46" s="216"/>
      <c r="B46" s="213" t="s">
        <v>240</v>
      </c>
      <c r="C46" s="214"/>
      <c r="D46" s="215"/>
      <c r="E46" s="215"/>
      <c r="F46" s="215"/>
      <c r="G46" s="215"/>
      <c r="H46" s="215"/>
      <c r="I46" s="215"/>
      <c r="J46" s="441"/>
      <c r="K46" s="355"/>
      <c r="L46" s="355"/>
      <c r="M46" s="215"/>
      <c r="N46" s="215"/>
      <c r="O46" s="217">
        <f t="shared" si="2"/>
        <v>0</v>
      </c>
      <c r="P46" s="218"/>
      <c r="Q46" s="217"/>
      <c r="R46" s="226"/>
      <c r="S46" s="352"/>
    </row>
    <row r="47" spans="1:19" s="233" customFormat="1" ht="14.25" outlineLevel="1">
      <c r="A47" s="227"/>
      <c r="B47" s="205" t="s">
        <v>240</v>
      </c>
      <c r="C47" s="229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30">
        <f t="shared" si="2"/>
        <v>0</v>
      </c>
      <c r="P47" s="231"/>
      <c r="Q47" s="230"/>
      <c r="R47" s="232"/>
      <c r="S47" s="354"/>
    </row>
    <row r="48" spans="1:19" ht="14.25" outlineLevel="1">
      <c r="A48" s="143"/>
      <c r="B48" s="97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50"/>
      <c r="P48" s="158"/>
      <c r="Q48" s="150"/>
      <c r="R48" s="169"/>
      <c r="S48" s="351"/>
    </row>
    <row r="49" spans="1:19" ht="14.25" outlineLevel="1">
      <c r="A49" s="143"/>
      <c r="B49" s="97" t="s">
        <v>171</v>
      </c>
      <c r="C49" s="98"/>
      <c r="D49" s="101"/>
      <c r="E49" s="101"/>
      <c r="F49" s="101"/>
      <c r="G49" s="101"/>
      <c r="H49" s="101"/>
      <c r="I49" s="101"/>
      <c r="J49" s="101"/>
      <c r="K49" s="101"/>
      <c r="L49" s="101"/>
      <c r="M49" s="341"/>
      <c r="N49" s="101"/>
      <c r="O49" s="150">
        <f>SUM(C49:N49)</f>
        <v>0</v>
      </c>
      <c r="P49" s="158"/>
      <c r="Q49" s="150"/>
      <c r="R49" s="169"/>
      <c r="S49" s="351"/>
    </row>
    <row r="50" spans="1:19" s="220" customFormat="1" ht="14.25" outlineLevel="1">
      <c r="A50" s="216"/>
      <c r="B50" s="213" t="s">
        <v>171</v>
      </c>
      <c r="C50" s="214"/>
      <c r="D50" s="215"/>
      <c r="E50" s="215"/>
      <c r="F50" s="215"/>
      <c r="G50" s="215"/>
      <c r="H50" s="215"/>
      <c r="I50" s="215"/>
      <c r="J50" s="215"/>
      <c r="K50" s="215"/>
      <c r="L50" s="441"/>
      <c r="M50" s="441"/>
      <c r="N50" s="215"/>
      <c r="O50" s="217">
        <f t="shared" ref="O50:O51" si="3">SUM(C50:N50)</f>
        <v>0</v>
      </c>
      <c r="P50" s="218"/>
      <c r="Q50" s="217"/>
      <c r="R50" s="226"/>
      <c r="S50" s="352"/>
    </row>
    <row r="51" spans="1:19" s="233" customFormat="1" ht="14.25" outlineLevel="1">
      <c r="A51" s="227"/>
      <c r="B51" s="205" t="s">
        <v>171</v>
      </c>
      <c r="C51" s="229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30">
        <f t="shared" si="3"/>
        <v>0</v>
      </c>
      <c r="P51" s="231"/>
      <c r="Q51" s="230"/>
      <c r="R51" s="232"/>
      <c r="S51" s="354"/>
    </row>
    <row r="52" spans="1:19" ht="14.25" outlineLevel="1">
      <c r="A52" s="143"/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341"/>
      <c r="N52" s="101"/>
      <c r="O52" s="150"/>
      <c r="P52" s="158"/>
      <c r="Q52" s="150"/>
      <c r="R52" s="169"/>
      <c r="S52" s="351"/>
    </row>
    <row r="53" spans="1:19" ht="14.25" outlineLevel="1">
      <c r="A53" s="257"/>
      <c r="B53" s="210" t="s">
        <v>293</v>
      </c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343"/>
      <c r="N53" s="207"/>
      <c r="O53" s="208">
        <f>SUM(C53:N53)</f>
        <v>0</v>
      </c>
      <c r="P53" s="209"/>
      <c r="Q53" s="150"/>
      <c r="R53" s="169"/>
      <c r="S53" s="351"/>
    </row>
    <row r="54" spans="1:19" s="220" customFormat="1" ht="14.25" outlineLevel="1">
      <c r="A54" s="258"/>
      <c r="B54" s="235" t="s">
        <v>293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237">
        <f t="shared" ref="O54:O55" si="4">SUM(C54:N54)</f>
        <v>0</v>
      </c>
      <c r="P54" s="238"/>
      <c r="Q54" s="217"/>
      <c r="R54" s="226"/>
      <c r="S54" s="352"/>
    </row>
    <row r="55" spans="1:19" s="233" customFormat="1" ht="14.25" outlineLevel="1">
      <c r="A55" s="375"/>
      <c r="B55" s="211" t="s">
        <v>293</v>
      </c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239">
        <f t="shared" si="4"/>
        <v>0</v>
      </c>
      <c r="P55" s="376"/>
      <c r="Q55" s="230"/>
      <c r="R55" s="232"/>
      <c r="S55" s="354"/>
    </row>
    <row r="56" spans="1:19" ht="14.25" outlineLevel="1">
      <c r="A56" s="257"/>
      <c r="B56" s="374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343"/>
      <c r="N56" s="207"/>
      <c r="O56" s="208"/>
      <c r="P56" s="209"/>
      <c r="Q56" s="150"/>
      <c r="R56" s="169"/>
      <c r="S56" s="351"/>
    </row>
    <row r="57" spans="1:19" ht="14.25" outlineLevel="1">
      <c r="A57" s="257"/>
      <c r="B57" s="210" t="s">
        <v>224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343"/>
      <c r="N57" s="207"/>
      <c r="O57" s="208">
        <f>SUM(C57:N57)</f>
        <v>0</v>
      </c>
      <c r="P57" s="209"/>
      <c r="Q57" s="150"/>
      <c r="R57" s="169"/>
      <c r="S57" s="351"/>
    </row>
    <row r="58" spans="1:19" s="223" customFormat="1" ht="14.25" outlineLevel="1">
      <c r="A58" s="258"/>
      <c r="B58" s="235" t="s">
        <v>236</v>
      </c>
      <c r="C58" s="236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237">
        <f t="shared" ref="O58:O59" si="5">SUM(C58:N58)</f>
        <v>0</v>
      </c>
      <c r="P58" s="238"/>
      <c r="Q58" s="217"/>
      <c r="R58" s="226"/>
      <c r="S58" s="352"/>
    </row>
    <row r="59" spans="1:19" s="233" customFormat="1" ht="14.25" outlineLevel="1">
      <c r="A59" s="375"/>
      <c r="B59" s="211" t="s">
        <v>225</v>
      </c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239">
        <f t="shared" si="5"/>
        <v>0</v>
      </c>
      <c r="P59" s="376"/>
      <c r="Q59" s="230"/>
      <c r="R59" s="232"/>
      <c r="S59" s="354"/>
    </row>
    <row r="60" spans="1:19" ht="14.25" outlineLevel="1">
      <c r="A60" s="257"/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341"/>
      <c r="N60" s="101"/>
      <c r="O60" s="150"/>
      <c r="P60" s="150"/>
      <c r="Q60" s="150"/>
      <c r="R60" s="169"/>
      <c r="S60" s="351"/>
    </row>
    <row r="61" spans="1:19" ht="14.25" outlineLevel="1">
      <c r="B61" s="100" t="s">
        <v>88</v>
      </c>
      <c r="C61" s="101"/>
      <c r="D61" s="101"/>
      <c r="E61" s="341"/>
      <c r="F61" s="341"/>
      <c r="G61" s="101"/>
      <c r="H61" s="101"/>
      <c r="I61" s="101"/>
      <c r="J61" s="101"/>
      <c r="K61" s="101"/>
      <c r="L61" s="101"/>
      <c r="M61" s="101"/>
      <c r="N61" s="101"/>
      <c r="O61" s="150">
        <f t="shared" ref="O61:O121" si="6">SUM(C61:N61)</f>
        <v>0</v>
      </c>
      <c r="P61" s="150"/>
      <c r="Q61" s="150"/>
      <c r="R61" s="172"/>
      <c r="S61" s="351"/>
    </row>
    <row r="62" spans="1:19" ht="14.25" outlineLevel="1">
      <c r="A62" s="96"/>
      <c r="B62" s="100" t="s">
        <v>89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50">
        <f t="shared" si="6"/>
        <v>0</v>
      </c>
      <c r="P62" s="158"/>
      <c r="Q62" s="150"/>
      <c r="R62" s="172"/>
      <c r="S62" s="351"/>
    </row>
    <row r="63" spans="1:19" ht="15" outlineLevel="1">
      <c r="A63" s="99" t="s">
        <v>102</v>
      </c>
      <c r="B63" s="100" t="s">
        <v>99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50">
        <f t="shared" si="6"/>
        <v>0</v>
      </c>
      <c r="P63" s="158"/>
      <c r="Q63" s="150"/>
      <c r="R63" s="172"/>
      <c r="S63" s="351"/>
    </row>
    <row r="64" spans="1:19" ht="15" outlineLevel="1">
      <c r="A64" s="99"/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50"/>
      <c r="P64" s="158"/>
      <c r="Q64" s="150"/>
      <c r="R64" s="172"/>
      <c r="S64" s="351"/>
    </row>
    <row r="65" spans="1:19" ht="14.25" outlineLevel="1">
      <c r="A65" s="96"/>
      <c r="B65" s="100" t="s">
        <v>123</v>
      </c>
      <c r="C65" s="98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50">
        <f>SUM(C65:N65)</f>
        <v>0</v>
      </c>
      <c r="P65" s="158"/>
      <c r="Q65" s="150"/>
      <c r="R65" s="172"/>
      <c r="S65" s="351"/>
    </row>
    <row r="66" spans="1:19" s="223" customFormat="1" ht="14.25" outlineLevel="1">
      <c r="A66" s="263"/>
      <c r="B66" s="213" t="s">
        <v>123</v>
      </c>
      <c r="C66" s="214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7">
        <f t="shared" ref="O66:O67" si="7">SUM(C66:N66)</f>
        <v>0</v>
      </c>
      <c r="P66" s="218"/>
      <c r="Q66" s="217"/>
      <c r="R66" s="264"/>
      <c r="S66" s="352"/>
    </row>
    <row r="67" spans="1:19" s="234" customFormat="1" ht="14.25">
      <c r="A67" s="261"/>
      <c r="B67" s="205" t="s">
        <v>123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30">
        <f t="shared" si="7"/>
        <v>0</v>
      </c>
      <c r="P67" s="231"/>
      <c r="Q67" s="230"/>
      <c r="R67" s="262"/>
      <c r="S67" s="354"/>
    </row>
    <row r="68" spans="1:19" s="52" customFormat="1" ht="14.25">
      <c r="A68" s="185" t="s">
        <v>112</v>
      </c>
      <c r="B68" s="186" t="s">
        <v>81</v>
      </c>
      <c r="C68" s="190">
        <f>SUM(C120,C100,C104,C108,C112,C96,C92,C88,C84,C80,C76,C72)</f>
        <v>0</v>
      </c>
      <c r="D68" s="190">
        <f>SUM(D120,D100,D104,D108,D112,D96,D92,D88,D84,D80,D76,D72)</f>
        <v>0</v>
      </c>
      <c r="E68" s="190">
        <f t="shared" ref="E68:M68" si="8">SUM(E120,E100,E104,E108,E112,E96,E92,E88,E84,E80,E76,E72)</f>
        <v>0</v>
      </c>
      <c r="F68" s="190">
        <f t="shared" si="8"/>
        <v>0</v>
      </c>
      <c r="G68" s="190">
        <f t="shared" si="8"/>
        <v>0</v>
      </c>
      <c r="H68" s="190">
        <f t="shared" si="8"/>
        <v>0</v>
      </c>
      <c r="I68" s="190">
        <f t="shared" si="8"/>
        <v>0</v>
      </c>
      <c r="J68" s="190">
        <f t="shared" si="8"/>
        <v>0</v>
      </c>
      <c r="K68" s="190">
        <f t="shared" si="8"/>
        <v>0</v>
      </c>
      <c r="L68" s="190">
        <f t="shared" si="8"/>
        <v>0</v>
      </c>
      <c r="M68" s="190">
        <f t="shared" si="8"/>
        <v>0</v>
      </c>
      <c r="N68" s="190">
        <f>SUM(N120,N100,N104,N108,N112,N96,N92,N88,N84,N80,N76,N72)</f>
        <v>0</v>
      </c>
      <c r="O68" s="150"/>
      <c r="P68" s="159">
        <f>SUM(D68:N68)</f>
        <v>0</v>
      </c>
      <c r="Q68" s="150"/>
      <c r="R68" s="174" t="e">
        <f>P68*100/P454</f>
        <v>#DIV/0!</v>
      </c>
      <c r="S68" s="351"/>
    </row>
    <row r="69" spans="1:19" s="220" customFormat="1" ht="15" outlineLevel="1">
      <c r="A69" s="265"/>
      <c r="B69" s="387" t="s">
        <v>81</v>
      </c>
      <c r="C69" s="388">
        <v>0</v>
      </c>
      <c r="D69" s="388">
        <f>D73+D77+D81+D85++D89+D93+D97+D101+D105+D109+D113+D117+D121</f>
        <v>0</v>
      </c>
      <c r="E69" s="388">
        <v>526263</v>
      </c>
      <c r="F69" s="388">
        <v>141580</v>
      </c>
      <c r="G69" s="388">
        <f t="shared" ref="F69:N70" si="9">G73+G77+G81+G85++G89+G93+G97+G101+G105+G109+G113+G117+G121</f>
        <v>0</v>
      </c>
      <c r="H69" s="388">
        <f t="shared" si="9"/>
        <v>0</v>
      </c>
      <c r="I69" s="388">
        <f t="shared" si="9"/>
        <v>0</v>
      </c>
      <c r="J69" s="388">
        <f t="shared" si="9"/>
        <v>0</v>
      </c>
      <c r="K69" s="388">
        <f t="shared" si="9"/>
        <v>0</v>
      </c>
      <c r="L69" s="388">
        <f t="shared" si="9"/>
        <v>0</v>
      </c>
      <c r="M69" s="388">
        <f t="shared" si="9"/>
        <v>0</v>
      </c>
      <c r="N69" s="388">
        <f t="shared" si="9"/>
        <v>0</v>
      </c>
      <c r="O69" s="221"/>
      <c r="P69" s="222">
        <f>O73+O77+O81+O85+O89+O93+O97+O101+O105+O109+O113+O117+O121</f>
        <v>0</v>
      </c>
      <c r="Q69" s="221"/>
      <c r="R69" s="266"/>
      <c r="S69" s="351" t="e">
        <f>P69*100/P455</f>
        <v>#DIV/0!</v>
      </c>
    </row>
    <row r="70" spans="1:19" s="233" customFormat="1" ht="15" outlineLevel="1">
      <c r="A70" s="380"/>
      <c r="B70" s="389" t="s">
        <v>81</v>
      </c>
      <c r="C70" s="390"/>
      <c r="D70" s="390">
        <f t="shared" ref="D70" si="10">SUM(D125,D105,D109,D113,D117,D101,D97,D93,D89,D85,D81,D77)</f>
        <v>0</v>
      </c>
      <c r="E70" s="390">
        <f>E74+E78+E82+E86++E90+E94+E98+E102+E106+E110+E114+E118+E122</f>
        <v>0</v>
      </c>
      <c r="F70" s="390">
        <f t="shared" si="9"/>
        <v>0</v>
      </c>
      <c r="G70" s="390">
        <f t="shared" si="9"/>
        <v>0</v>
      </c>
      <c r="H70" s="390">
        <f t="shared" si="9"/>
        <v>0</v>
      </c>
      <c r="I70" s="390">
        <f t="shared" si="9"/>
        <v>0</v>
      </c>
      <c r="J70" s="390">
        <f t="shared" si="9"/>
        <v>0</v>
      </c>
      <c r="K70" s="390">
        <f>K74+K78+K82+K86++K90+K94+K98+L102+K106+K110+K114+K118+K122</f>
        <v>0</v>
      </c>
      <c r="L70" s="390">
        <f>L74+L78+L82+L86++L90+L94+L98+M102+L106+L110+L114+L118+L122</f>
        <v>0</v>
      </c>
      <c r="M70" s="390">
        <f t="shared" ref="M70" si="11">M74+M78+M82+M86++M90+M94+M98+N102+M106+M110+M114+M118+M122</f>
        <v>0</v>
      </c>
      <c r="N70" s="390">
        <f>N74+N78+N82+N86++N90+N94+N98+N102+N106+N110+N114+N118+N122</f>
        <v>0</v>
      </c>
      <c r="O70" s="371"/>
      <c r="P70" s="382">
        <f>O74+O78+O82+O86+O90+O94+O98+O102+O106+O110+O114+O118+O122</f>
        <v>0</v>
      </c>
      <c r="Q70" s="371"/>
      <c r="R70" s="391"/>
      <c r="S70" s="452"/>
    </row>
    <row r="71" spans="1:19" ht="14.25" outlineLevel="1">
      <c r="A71" s="96"/>
      <c r="B71" s="100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50"/>
      <c r="P71" s="158"/>
      <c r="Q71" s="150"/>
      <c r="R71" s="172"/>
      <c r="S71" s="351"/>
    </row>
    <row r="72" spans="1:19" ht="14.25" outlineLevel="1">
      <c r="A72" s="96"/>
      <c r="B72" s="74" t="s">
        <v>124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150">
        <f t="shared" si="6"/>
        <v>0</v>
      </c>
      <c r="P72" s="158"/>
      <c r="Q72" s="150"/>
      <c r="R72" s="172"/>
      <c r="S72" s="351"/>
    </row>
    <row r="73" spans="1:19" s="220" customFormat="1" ht="14.25" outlineLevel="1">
      <c r="A73" s="263"/>
      <c r="B73" s="301" t="s">
        <v>124</v>
      </c>
      <c r="C73" s="302"/>
      <c r="D73" s="302"/>
      <c r="E73" s="302"/>
      <c r="F73" s="302"/>
      <c r="G73" s="302"/>
      <c r="H73" s="302"/>
      <c r="I73" s="302"/>
      <c r="J73" s="302"/>
      <c r="K73" s="302"/>
      <c r="L73" s="439"/>
      <c r="M73" s="302"/>
      <c r="N73" s="302"/>
      <c r="O73" s="217">
        <f>SUM(C73:N73)</f>
        <v>0</v>
      </c>
      <c r="P73" s="218"/>
      <c r="Q73" s="217"/>
      <c r="R73" s="264"/>
      <c r="S73" s="352"/>
    </row>
    <row r="74" spans="1:19" s="233" customFormat="1" ht="14.25" outlineLevel="1">
      <c r="A74" s="261"/>
      <c r="B74" s="353" t="s">
        <v>124</v>
      </c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230">
        <f>SUM(C74:N74)</f>
        <v>0</v>
      </c>
      <c r="P74" s="231"/>
      <c r="Q74" s="230"/>
      <c r="R74" s="262"/>
      <c r="S74" s="354"/>
    </row>
    <row r="75" spans="1:19" ht="14.25" outlineLevel="1">
      <c r="A75" s="96"/>
      <c r="B75" s="74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150"/>
      <c r="P75" s="158"/>
      <c r="Q75" s="150"/>
      <c r="R75" s="172"/>
      <c r="S75" s="351"/>
    </row>
    <row r="76" spans="1:19" ht="14.25" outlineLevel="1">
      <c r="A76" s="96"/>
      <c r="B76" s="74" t="s">
        <v>93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150">
        <f t="shared" si="6"/>
        <v>0</v>
      </c>
      <c r="P76" s="158"/>
      <c r="Q76" s="150"/>
      <c r="R76" s="172"/>
      <c r="S76" s="351"/>
    </row>
    <row r="77" spans="1:19" s="220" customFormat="1" ht="14.25" outlineLevel="1">
      <c r="A77" s="263"/>
      <c r="B77" s="301" t="s">
        <v>93</v>
      </c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217">
        <f t="shared" si="6"/>
        <v>0</v>
      </c>
      <c r="P77" s="218"/>
      <c r="Q77" s="217"/>
      <c r="R77" s="264"/>
      <c r="S77" s="352"/>
    </row>
    <row r="78" spans="1:19" s="233" customFormat="1" ht="14.25" outlineLevel="1">
      <c r="A78" s="261"/>
      <c r="B78" s="353" t="s">
        <v>93</v>
      </c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230">
        <f t="shared" si="6"/>
        <v>0</v>
      </c>
      <c r="P78" s="231"/>
      <c r="Q78" s="230"/>
      <c r="R78" s="262"/>
      <c r="S78" s="354"/>
    </row>
    <row r="79" spans="1:19" ht="14.25" outlineLevel="1">
      <c r="A79" s="96"/>
      <c r="B79" s="74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150"/>
      <c r="P79" s="158"/>
      <c r="Q79" s="150"/>
      <c r="R79" s="172"/>
      <c r="S79" s="351"/>
    </row>
    <row r="80" spans="1:19" ht="14.25" outlineLevel="1">
      <c r="A80" s="96"/>
      <c r="B80" s="74" t="s">
        <v>97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150">
        <f t="shared" si="6"/>
        <v>0</v>
      </c>
      <c r="P80" s="158"/>
      <c r="Q80" s="150"/>
      <c r="R80" s="172"/>
      <c r="S80" s="351"/>
    </row>
    <row r="81" spans="1:19" s="220" customFormat="1" ht="14.25" outlineLevel="1">
      <c r="A81" s="263"/>
      <c r="B81" s="301" t="s">
        <v>97</v>
      </c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217">
        <f t="shared" si="6"/>
        <v>0</v>
      </c>
      <c r="P81" s="218"/>
      <c r="Q81" s="217"/>
      <c r="R81" s="264"/>
      <c r="S81" s="352"/>
    </row>
    <row r="82" spans="1:19" s="233" customFormat="1" ht="14.25" outlineLevel="1">
      <c r="A82" s="261"/>
      <c r="B82" s="353" t="s">
        <v>97</v>
      </c>
      <c r="C82" s="315"/>
      <c r="D82" s="315"/>
      <c r="E82" s="385"/>
      <c r="F82" s="385"/>
      <c r="G82" s="315"/>
      <c r="H82" s="315"/>
      <c r="I82" s="315"/>
      <c r="J82" s="315"/>
      <c r="K82" s="315"/>
      <c r="L82" s="315"/>
      <c r="M82" s="315"/>
      <c r="N82" s="315"/>
      <c r="O82" s="230">
        <f t="shared" si="6"/>
        <v>0</v>
      </c>
      <c r="P82" s="231"/>
      <c r="Q82" s="230"/>
      <c r="R82" s="262"/>
      <c r="S82" s="354"/>
    </row>
    <row r="83" spans="1:19" ht="14.25" outlineLevel="1">
      <c r="A83" s="96"/>
      <c r="B83" s="74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150"/>
      <c r="P83" s="158"/>
      <c r="Q83" s="150"/>
      <c r="R83" s="172"/>
      <c r="S83" s="351"/>
    </row>
    <row r="84" spans="1:19" ht="14.25" outlineLevel="1">
      <c r="A84" s="96"/>
      <c r="B84" s="74" t="s">
        <v>94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150">
        <f t="shared" si="6"/>
        <v>0</v>
      </c>
      <c r="P84" s="158"/>
      <c r="Q84" s="150"/>
      <c r="R84" s="172"/>
      <c r="S84" s="351"/>
    </row>
    <row r="85" spans="1:19" s="220" customFormat="1" ht="14.25" outlineLevel="1">
      <c r="A85" s="263"/>
      <c r="B85" s="301" t="s">
        <v>94</v>
      </c>
      <c r="C85" s="302"/>
      <c r="D85" s="302"/>
      <c r="E85" s="302"/>
      <c r="F85" s="302"/>
      <c r="G85" s="302"/>
      <c r="H85" s="439"/>
      <c r="I85" s="302"/>
      <c r="J85" s="302"/>
      <c r="K85" s="302"/>
      <c r="L85" s="302"/>
      <c r="M85" s="302"/>
      <c r="N85" s="302"/>
      <c r="O85" s="217">
        <f t="shared" si="6"/>
        <v>0</v>
      </c>
      <c r="P85" s="218"/>
      <c r="Q85" s="217"/>
      <c r="R85" s="264"/>
      <c r="S85" s="352"/>
    </row>
    <row r="86" spans="1:19" s="233" customFormat="1" ht="14.25" outlineLevel="1">
      <c r="A86" s="261"/>
      <c r="B86" s="353" t="s">
        <v>94</v>
      </c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230">
        <f t="shared" si="6"/>
        <v>0</v>
      </c>
      <c r="P86" s="231"/>
      <c r="Q86" s="230"/>
      <c r="R86" s="262"/>
      <c r="S86" s="354"/>
    </row>
    <row r="87" spans="1:19" ht="14.25" outlineLevel="1">
      <c r="A87" s="96"/>
      <c r="B87" s="74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150"/>
      <c r="P87" s="158"/>
      <c r="Q87" s="150"/>
      <c r="R87" s="172"/>
      <c r="S87" s="351"/>
    </row>
    <row r="88" spans="1:19" ht="14.25" outlineLevel="1">
      <c r="A88" s="96"/>
      <c r="B88" s="74" t="s">
        <v>96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150">
        <f t="shared" si="6"/>
        <v>0</v>
      </c>
      <c r="P88" s="158"/>
      <c r="Q88" s="150"/>
      <c r="R88" s="172"/>
      <c r="S88" s="351"/>
    </row>
    <row r="89" spans="1:19" s="220" customFormat="1" ht="14.25" outlineLevel="1">
      <c r="A89" s="263"/>
      <c r="B89" s="301" t="s">
        <v>96</v>
      </c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217">
        <f t="shared" si="6"/>
        <v>0</v>
      </c>
      <c r="P89" s="218"/>
      <c r="Q89" s="217"/>
      <c r="R89" s="264"/>
      <c r="S89" s="352"/>
    </row>
    <row r="90" spans="1:19" s="233" customFormat="1" ht="14.25" outlineLevel="1">
      <c r="A90" s="261"/>
      <c r="B90" s="353" t="s">
        <v>96</v>
      </c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230">
        <f t="shared" si="6"/>
        <v>0</v>
      </c>
      <c r="P90" s="231"/>
      <c r="Q90" s="230"/>
      <c r="R90" s="262"/>
      <c r="S90" s="354"/>
    </row>
    <row r="91" spans="1:19" ht="14.25" outlineLevel="1">
      <c r="A91" s="96"/>
      <c r="B91" s="74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50"/>
      <c r="P91" s="158"/>
      <c r="Q91" s="150"/>
      <c r="R91" s="172"/>
      <c r="S91" s="351"/>
    </row>
    <row r="92" spans="1:19" ht="14.25" outlineLevel="1">
      <c r="A92" s="96"/>
      <c r="B92" s="74" t="s">
        <v>100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50">
        <f t="shared" si="6"/>
        <v>0</v>
      </c>
      <c r="P92" s="158"/>
      <c r="Q92" s="150"/>
      <c r="R92" s="172"/>
      <c r="S92" s="351"/>
    </row>
    <row r="93" spans="1:19" s="220" customFormat="1" ht="14.25" outlineLevel="1">
      <c r="A93" s="263"/>
      <c r="B93" s="301" t="s">
        <v>100</v>
      </c>
      <c r="C93" s="302"/>
      <c r="D93" s="302"/>
      <c r="E93" s="302"/>
      <c r="F93" s="439"/>
      <c r="G93" s="302"/>
      <c r="H93" s="302"/>
      <c r="I93" s="302"/>
      <c r="J93" s="439"/>
      <c r="K93" s="302"/>
      <c r="L93" s="302"/>
      <c r="M93" s="302"/>
      <c r="N93" s="439"/>
      <c r="O93" s="217">
        <f t="shared" si="6"/>
        <v>0</v>
      </c>
      <c r="P93" s="218"/>
      <c r="Q93" s="217"/>
      <c r="R93" s="264"/>
      <c r="S93" s="352"/>
    </row>
    <row r="94" spans="1:19" s="233" customFormat="1" ht="14.25" outlineLevel="1">
      <c r="A94" s="261"/>
      <c r="B94" s="353" t="s">
        <v>100</v>
      </c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230">
        <f t="shared" si="6"/>
        <v>0</v>
      </c>
      <c r="P94" s="231"/>
      <c r="Q94" s="230"/>
      <c r="R94" s="262"/>
      <c r="S94" s="354"/>
    </row>
    <row r="95" spans="1:19" ht="14.25" outlineLevel="1">
      <c r="A95" s="96"/>
      <c r="B95" s="74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150"/>
      <c r="P95" s="158"/>
      <c r="Q95" s="150"/>
      <c r="R95" s="172"/>
      <c r="S95" s="351"/>
    </row>
    <row r="96" spans="1:19" ht="14.25" outlineLevel="1">
      <c r="A96" s="96"/>
      <c r="B96" s="74" t="s">
        <v>95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150">
        <f t="shared" si="6"/>
        <v>0</v>
      </c>
      <c r="P96" s="158"/>
      <c r="Q96" s="150"/>
      <c r="R96" s="172"/>
      <c r="S96" s="351"/>
    </row>
    <row r="97" spans="1:19" s="220" customFormat="1" ht="14.25" outlineLevel="1">
      <c r="A97" s="263"/>
      <c r="B97" s="301" t="s">
        <v>95</v>
      </c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217">
        <f t="shared" si="6"/>
        <v>0</v>
      </c>
      <c r="P97" s="218"/>
      <c r="Q97" s="217"/>
      <c r="R97" s="352"/>
      <c r="S97" s="352"/>
    </row>
    <row r="98" spans="1:19" s="233" customFormat="1" ht="14.25" outlineLevel="1">
      <c r="A98" s="261"/>
      <c r="B98" s="353" t="s">
        <v>95</v>
      </c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150">
        <f t="shared" si="6"/>
        <v>0</v>
      </c>
      <c r="P98" s="231"/>
      <c r="Q98" s="230"/>
      <c r="R98" s="354"/>
      <c r="S98" s="354"/>
    </row>
    <row r="99" spans="1:19" ht="14.25" outlineLevel="1">
      <c r="A99" s="96"/>
      <c r="B99" s="74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150"/>
      <c r="P99" s="158"/>
      <c r="Q99" s="150"/>
      <c r="R99" s="351"/>
      <c r="S99" s="351"/>
    </row>
    <row r="100" spans="1:19" ht="15" outlineLevel="1">
      <c r="A100" s="99"/>
      <c r="B100" s="100" t="s">
        <v>167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341"/>
      <c r="N100" s="101"/>
      <c r="O100" s="147">
        <f>SUM(C100:N100)</f>
        <v>0</v>
      </c>
      <c r="P100" s="160"/>
      <c r="Q100" s="147"/>
      <c r="R100" s="384"/>
      <c r="S100" s="453"/>
    </row>
    <row r="101" spans="1:19" s="220" customFormat="1" ht="15" outlineLevel="1">
      <c r="A101" s="265"/>
      <c r="B101" s="378" t="s">
        <v>167</v>
      </c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21">
        <f t="shared" ref="O101" si="12">SUM(C101:N101)</f>
        <v>0</v>
      </c>
      <c r="P101" s="222"/>
      <c r="Q101" s="221"/>
      <c r="R101" s="379"/>
      <c r="S101" s="451"/>
    </row>
    <row r="102" spans="1:19" s="233" customFormat="1" ht="15" outlineLevel="1">
      <c r="A102" s="380"/>
      <c r="B102" s="381" t="s">
        <v>167</v>
      </c>
      <c r="C102" s="228"/>
      <c r="D102" s="386"/>
      <c r="E102" s="228"/>
      <c r="F102" s="228"/>
      <c r="G102" s="228"/>
      <c r="H102" s="228"/>
      <c r="I102" s="228"/>
      <c r="J102" s="228"/>
      <c r="L102" s="228"/>
      <c r="M102" s="228"/>
      <c r="N102" s="228"/>
      <c r="O102" s="371">
        <f>SUM(C102:N102)</f>
        <v>0</v>
      </c>
      <c r="P102" s="382"/>
      <c r="Q102" s="371"/>
      <c r="R102" s="383"/>
      <c r="S102" s="452"/>
    </row>
    <row r="103" spans="1:19" ht="14.25" outlineLevel="1">
      <c r="A103" s="96"/>
      <c r="B103" s="97"/>
      <c r="C103" s="101"/>
      <c r="D103" s="98"/>
      <c r="E103" s="101"/>
      <c r="F103" s="101"/>
      <c r="G103" s="101"/>
      <c r="H103" s="101"/>
      <c r="I103" s="101"/>
      <c r="J103" s="101"/>
      <c r="K103" s="98"/>
      <c r="L103" s="101"/>
      <c r="M103" s="102"/>
      <c r="N103" s="101"/>
      <c r="O103" s="150"/>
      <c r="P103" s="158"/>
      <c r="Q103" s="150"/>
      <c r="R103" s="169"/>
      <c r="S103" s="351"/>
    </row>
    <row r="104" spans="1:19" ht="15" outlineLevel="1">
      <c r="A104" s="99"/>
      <c r="B104" s="100" t="s">
        <v>168</v>
      </c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47">
        <f>SUM(C104:N104)</f>
        <v>0</v>
      </c>
      <c r="P104" s="160"/>
      <c r="Q104" s="147"/>
      <c r="R104" s="384"/>
      <c r="S104" s="453"/>
    </row>
    <row r="105" spans="1:19" s="220" customFormat="1" ht="15" outlineLevel="1">
      <c r="A105" s="265"/>
      <c r="B105" s="378" t="s">
        <v>168</v>
      </c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21">
        <f t="shared" ref="O105:O106" si="13">SUM(C105:N105)</f>
        <v>0</v>
      </c>
      <c r="P105" s="222"/>
      <c r="Q105" s="221"/>
      <c r="R105" s="379"/>
      <c r="S105" s="451"/>
    </row>
    <row r="106" spans="1:19" s="233" customFormat="1" ht="15" outlineLevel="1">
      <c r="A106" s="380"/>
      <c r="B106" s="381" t="s">
        <v>168</v>
      </c>
      <c r="C106" s="228"/>
      <c r="D106" s="228"/>
      <c r="E106" s="386"/>
      <c r="F106" s="228"/>
      <c r="G106" s="228"/>
      <c r="H106" s="228"/>
      <c r="I106" s="228"/>
      <c r="J106" s="228"/>
      <c r="K106" s="228"/>
      <c r="L106" s="228"/>
      <c r="M106" s="228"/>
      <c r="N106" s="228"/>
      <c r="O106" s="371">
        <f t="shared" si="13"/>
        <v>0</v>
      </c>
      <c r="P106" s="382"/>
      <c r="Q106" s="371"/>
      <c r="R106" s="383"/>
      <c r="S106" s="452"/>
    </row>
    <row r="107" spans="1:19" ht="14.25" outlineLevel="1">
      <c r="A107" s="96"/>
      <c r="B107" s="97"/>
      <c r="C107" s="101"/>
      <c r="D107" s="101"/>
      <c r="E107" s="98"/>
      <c r="F107" s="101"/>
      <c r="G107" s="101"/>
      <c r="H107" s="101"/>
      <c r="I107" s="101"/>
      <c r="J107" s="101"/>
      <c r="K107" s="98"/>
      <c r="L107" s="101"/>
      <c r="M107" s="102"/>
      <c r="N107" s="101"/>
      <c r="O107" s="150"/>
      <c r="P107" s="158"/>
      <c r="Q107" s="150"/>
      <c r="R107" s="169"/>
      <c r="S107" s="351"/>
    </row>
    <row r="108" spans="1:19" ht="15" outlineLevel="1">
      <c r="A108" s="99"/>
      <c r="B108" s="100" t="s">
        <v>169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341"/>
      <c r="N108" s="101"/>
      <c r="O108" s="147">
        <f>SUM(C108:N108)</f>
        <v>0</v>
      </c>
      <c r="P108" s="160"/>
      <c r="Q108" s="147"/>
      <c r="R108" s="384"/>
      <c r="S108" s="453"/>
    </row>
    <row r="109" spans="1:19" s="220" customFormat="1" ht="15" outlineLevel="1">
      <c r="A109" s="265"/>
      <c r="B109" s="378" t="s">
        <v>169</v>
      </c>
      <c r="C109" s="215"/>
      <c r="D109" s="215"/>
      <c r="E109" s="215"/>
      <c r="F109" s="215"/>
      <c r="G109" s="215"/>
      <c r="H109" s="215"/>
      <c r="I109" s="215"/>
      <c r="J109" s="441"/>
      <c r="K109" s="215"/>
      <c r="L109" s="215"/>
      <c r="M109" s="215"/>
      <c r="N109" s="215"/>
      <c r="O109" s="221">
        <f t="shared" ref="O109:O110" si="14">SUM(C109:N109)</f>
        <v>0</v>
      </c>
      <c r="P109" s="222"/>
      <c r="Q109" s="221"/>
      <c r="R109" s="379"/>
      <c r="S109" s="451"/>
    </row>
    <row r="110" spans="1:19" s="233" customFormat="1" ht="15" outlineLevel="1">
      <c r="A110" s="380"/>
      <c r="B110" s="381" t="s">
        <v>169</v>
      </c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371">
        <f t="shared" si="14"/>
        <v>0</v>
      </c>
      <c r="P110" s="382"/>
      <c r="Q110" s="371"/>
      <c r="R110" s="383"/>
      <c r="S110" s="452"/>
    </row>
    <row r="111" spans="1:19" ht="14.25" outlineLevel="1">
      <c r="A111" s="96"/>
      <c r="B111" s="97"/>
      <c r="C111" s="101"/>
      <c r="D111" s="101"/>
      <c r="E111" s="101"/>
      <c r="F111" s="101"/>
      <c r="G111" s="101"/>
      <c r="H111" s="101"/>
      <c r="I111" s="101"/>
      <c r="J111" s="98"/>
      <c r="K111" s="101"/>
      <c r="L111" s="101"/>
      <c r="M111" s="102"/>
      <c r="N111" s="101"/>
      <c r="O111" s="150"/>
      <c r="P111" s="158"/>
      <c r="Q111" s="150"/>
      <c r="R111" s="169"/>
      <c r="S111" s="351"/>
    </row>
    <row r="112" spans="1:19" ht="15" outlineLevel="1">
      <c r="A112" s="99"/>
      <c r="B112" s="100" t="s">
        <v>170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341"/>
      <c r="N112" s="101"/>
      <c r="O112" s="147">
        <f>SUM(C112:N112)</f>
        <v>0</v>
      </c>
      <c r="P112" s="160"/>
      <c r="Q112" s="147"/>
      <c r="R112" s="384"/>
      <c r="S112" s="453"/>
    </row>
    <row r="113" spans="1:19" s="220" customFormat="1" ht="14.25" outlineLevel="1">
      <c r="A113" s="263"/>
      <c r="B113" s="378" t="s">
        <v>170</v>
      </c>
      <c r="C113" s="215"/>
      <c r="D113" s="215"/>
      <c r="E113" s="215"/>
      <c r="F113" s="215"/>
      <c r="G113" s="215"/>
      <c r="H113" s="215"/>
      <c r="I113" s="215"/>
      <c r="J113" s="441"/>
      <c r="K113" s="215"/>
      <c r="L113" s="215"/>
      <c r="M113" s="214"/>
      <c r="N113" s="215"/>
      <c r="O113" s="217">
        <f t="shared" ref="O113:O114" si="15">SUM(C113:N113)</f>
        <v>0</v>
      </c>
      <c r="P113" s="218"/>
      <c r="Q113" s="217"/>
      <c r="R113" s="226"/>
      <c r="S113" s="352"/>
    </row>
    <row r="114" spans="1:19" s="233" customFormat="1" ht="14.25" outlineLevel="1">
      <c r="A114" s="261"/>
      <c r="B114" s="381" t="s">
        <v>170</v>
      </c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9"/>
      <c r="N114" s="228"/>
      <c r="O114" s="230">
        <f t="shared" si="15"/>
        <v>0</v>
      </c>
      <c r="P114" s="231"/>
      <c r="Q114" s="230"/>
      <c r="R114" s="232"/>
      <c r="S114" s="354"/>
    </row>
    <row r="115" spans="1:19" ht="14.25" outlineLevel="1">
      <c r="A115" s="96"/>
      <c r="B115" s="100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2"/>
      <c r="N115" s="101"/>
      <c r="O115" s="150"/>
      <c r="P115" s="158"/>
      <c r="Q115" s="150"/>
      <c r="R115" s="351"/>
      <c r="S115" s="351"/>
    </row>
    <row r="116" spans="1:19" ht="14.25" outlineLevel="1">
      <c r="A116" s="96"/>
      <c r="B116" s="74" t="s">
        <v>281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50">
        <f>SUM(C116:N116)</f>
        <v>0</v>
      </c>
      <c r="P116" s="158"/>
      <c r="Q116" s="150"/>
      <c r="R116" s="351"/>
      <c r="S116" s="351"/>
    </row>
    <row r="117" spans="1:19" s="220" customFormat="1" ht="14.25" outlineLevel="1">
      <c r="A117" s="263"/>
      <c r="B117" s="301" t="s">
        <v>281</v>
      </c>
      <c r="C117" s="215"/>
      <c r="D117" s="215"/>
      <c r="E117" s="215"/>
      <c r="F117" s="215"/>
      <c r="H117" s="215"/>
      <c r="I117" s="215"/>
      <c r="J117" s="215"/>
      <c r="K117" s="215"/>
      <c r="L117" s="215"/>
      <c r="M117" s="214"/>
      <c r="N117" s="215"/>
      <c r="O117" s="217">
        <f>SUM(C117:N117)</f>
        <v>0</v>
      </c>
      <c r="P117" s="218"/>
      <c r="Q117" s="217"/>
      <c r="R117" s="352"/>
      <c r="S117" s="352"/>
    </row>
    <row r="118" spans="1:19" s="233" customFormat="1" ht="14.25" outlineLevel="1">
      <c r="A118" s="261"/>
      <c r="B118" s="353" t="s">
        <v>281</v>
      </c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9"/>
      <c r="N118" s="228"/>
      <c r="O118" s="230">
        <f t="shared" ref="O118" si="16">SUM(C118:N118)</f>
        <v>0</v>
      </c>
      <c r="P118" s="231"/>
      <c r="Q118" s="230"/>
      <c r="R118" s="354"/>
      <c r="S118" s="354"/>
    </row>
    <row r="119" spans="1:19" s="233" customFormat="1" ht="14.25" outlineLevel="1">
      <c r="A119" s="261"/>
      <c r="B119" s="353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9"/>
      <c r="N119" s="228"/>
      <c r="O119" s="230"/>
      <c r="P119" s="231"/>
      <c r="Q119" s="230"/>
      <c r="R119" s="354"/>
      <c r="S119" s="354"/>
    </row>
    <row r="120" spans="1:19" ht="14.25" outlineLevel="1">
      <c r="A120" s="96"/>
      <c r="B120" s="74" t="s">
        <v>108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50">
        <f t="shared" si="6"/>
        <v>0</v>
      </c>
      <c r="P120" s="158"/>
      <c r="Q120" s="150"/>
      <c r="R120" s="172"/>
      <c r="S120" s="351"/>
    </row>
    <row r="121" spans="1:19" s="220" customFormat="1" ht="14.25" outlineLevel="1">
      <c r="A121" s="263"/>
      <c r="B121" s="301" t="s">
        <v>108</v>
      </c>
      <c r="C121" s="302"/>
      <c r="D121" s="302"/>
      <c r="E121" s="302"/>
      <c r="F121" s="302"/>
      <c r="G121" s="439"/>
      <c r="H121" s="302"/>
      <c r="I121" s="302"/>
      <c r="J121" s="439"/>
      <c r="K121" s="302"/>
      <c r="L121" s="302"/>
      <c r="M121" s="302"/>
      <c r="N121" s="439"/>
      <c r="O121" s="217">
        <f t="shared" si="6"/>
        <v>0</v>
      </c>
      <c r="P121" s="218"/>
      <c r="Q121" s="217"/>
      <c r="R121" s="264"/>
      <c r="S121" s="352"/>
    </row>
    <row r="122" spans="1:19" s="233" customFormat="1" ht="14.25" outlineLevel="1">
      <c r="A122" s="261"/>
      <c r="B122" s="353" t="s">
        <v>108</v>
      </c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230">
        <f t="shared" ref="O122" si="17">SUM(C122:N122)</f>
        <v>0</v>
      </c>
      <c r="P122" s="231"/>
      <c r="Q122" s="230"/>
      <c r="R122" s="262"/>
      <c r="S122" s="354"/>
    </row>
    <row r="123" spans="1:19" s="52" customFormat="1" ht="14.25">
      <c r="A123" s="96"/>
      <c r="B123" s="104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150"/>
      <c r="P123" s="158"/>
      <c r="Q123" s="150"/>
      <c r="R123" s="172"/>
      <c r="S123" s="351"/>
    </row>
    <row r="124" spans="1:19" s="52" customFormat="1" ht="14.25">
      <c r="A124" s="185" t="s">
        <v>111</v>
      </c>
      <c r="B124" s="186" t="s">
        <v>173</v>
      </c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93"/>
      <c r="P124" s="200">
        <f>SUM(O128,O132,O136,O140)</f>
        <v>0</v>
      </c>
      <c r="Q124" s="199"/>
      <c r="R124" s="172" t="e">
        <f>P124*100/P454</f>
        <v>#DIV/0!</v>
      </c>
      <c r="S124" s="351"/>
    </row>
    <row r="125" spans="1:19" s="223" customFormat="1" ht="14.25">
      <c r="A125" s="323"/>
      <c r="B125" s="324" t="s">
        <v>300</v>
      </c>
      <c r="C125" s="325"/>
      <c r="D125" s="325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6"/>
      <c r="P125" s="327">
        <f>SUM(O129,O133,O137,O141)</f>
        <v>0</v>
      </c>
      <c r="Q125" s="328"/>
      <c r="R125" s="264"/>
      <c r="S125" s="352" t="e">
        <f>P125*100/P455</f>
        <v>#DIV/0!</v>
      </c>
    </row>
    <row r="126" spans="1:19" s="234" customFormat="1" ht="14.25">
      <c r="A126" s="329"/>
      <c r="B126" s="330" t="s">
        <v>301</v>
      </c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2"/>
      <c r="P126" s="333">
        <f>SUM(O130,O134,O138,O142)</f>
        <v>0</v>
      </c>
      <c r="Q126" s="334"/>
      <c r="R126" s="262"/>
      <c r="S126" s="354"/>
    </row>
    <row r="127" spans="1:19" s="75" customFormat="1" ht="14.25">
      <c r="A127" s="96"/>
      <c r="B127" s="104"/>
      <c r="C127" s="72"/>
      <c r="D127" s="72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73"/>
      <c r="P127" s="322"/>
      <c r="Q127" s="97"/>
      <c r="R127" s="177"/>
      <c r="S127" s="454"/>
    </row>
    <row r="128" spans="1:19" s="52" customFormat="1" ht="14.25">
      <c r="A128" s="148"/>
      <c r="B128" s="104" t="s">
        <v>207</v>
      </c>
      <c r="C128" s="36"/>
      <c r="D128" s="36"/>
      <c r="E128" s="36"/>
      <c r="F128" s="36"/>
      <c r="G128" s="36"/>
      <c r="H128" s="38"/>
      <c r="I128" s="38"/>
      <c r="J128" s="38"/>
      <c r="K128" s="36"/>
      <c r="L128" s="38"/>
      <c r="M128" s="38"/>
      <c r="N128" s="38"/>
      <c r="O128" s="150">
        <f>SUM(C128:N128)</f>
        <v>0</v>
      </c>
      <c r="P128" s="158"/>
      <c r="Q128" s="150"/>
      <c r="R128" s="395"/>
      <c r="S128" s="351"/>
    </row>
    <row r="129" spans="1:19" s="223" customFormat="1" ht="14.25">
      <c r="A129" s="312"/>
      <c r="B129" s="268" t="s">
        <v>249</v>
      </c>
      <c r="C129" s="302"/>
      <c r="D129" s="302"/>
      <c r="E129" s="302"/>
      <c r="F129" s="302"/>
      <c r="G129" s="302"/>
      <c r="H129" s="302"/>
      <c r="I129" s="302"/>
      <c r="J129" s="302"/>
      <c r="K129" s="439"/>
      <c r="L129" s="302"/>
      <c r="M129" s="302"/>
      <c r="N129" s="302"/>
      <c r="O129" s="217">
        <f>SUM(C129:N129)</f>
        <v>0</v>
      </c>
      <c r="P129" s="217"/>
      <c r="Q129" s="217"/>
      <c r="R129" s="396"/>
      <c r="S129" s="352"/>
    </row>
    <row r="130" spans="1:19" s="234" customFormat="1" ht="14.25">
      <c r="A130" s="314"/>
      <c r="B130" s="267" t="s">
        <v>250</v>
      </c>
      <c r="C130" s="315"/>
      <c r="D130" s="315"/>
      <c r="E130" s="315"/>
      <c r="F130" s="315"/>
      <c r="G130" s="315"/>
      <c r="H130" s="316"/>
      <c r="I130" s="316"/>
      <c r="J130" s="316"/>
      <c r="K130" s="315"/>
      <c r="L130" s="316"/>
      <c r="M130" s="316"/>
      <c r="N130" s="316"/>
      <c r="O130" s="217">
        <f>SUM(C130:N130)</f>
        <v>0</v>
      </c>
      <c r="P130" s="230"/>
      <c r="Q130" s="230"/>
      <c r="R130" s="397"/>
      <c r="S130" s="354"/>
    </row>
    <row r="131" spans="1:19" s="52" customFormat="1" ht="14.25">
      <c r="A131" s="148"/>
      <c r="B131" s="104"/>
      <c r="C131" s="36"/>
      <c r="D131" s="36"/>
      <c r="E131" s="36"/>
      <c r="F131" s="36"/>
      <c r="G131" s="36"/>
      <c r="H131" s="38"/>
      <c r="I131" s="38"/>
      <c r="J131" s="38"/>
      <c r="K131" s="36"/>
      <c r="L131" s="38"/>
      <c r="M131" s="38"/>
      <c r="N131" s="38"/>
      <c r="O131" s="150"/>
      <c r="P131" s="150"/>
      <c r="Q131" s="150"/>
      <c r="R131" s="398"/>
      <c r="S131" s="351"/>
    </row>
    <row r="132" spans="1:19" s="52" customFormat="1" ht="14.25">
      <c r="A132" s="96"/>
      <c r="B132" s="104" t="s">
        <v>172</v>
      </c>
      <c r="C132" s="36"/>
      <c r="D132" s="36"/>
      <c r="E132" s="36"/>
      <c r="F132" s="36"/>
      <c r="G132" s="36"/>
      <c r="H132" s="38"/>
      <c r="I132" s="38"/>
      <c r="J132" s="38"/>
      <c r="K132" s="38"/>
      <c r="L132" s="38"/>
      <c r="M132" s="38"/>
      <c r="N132" s="38"/>
      <c r="O132" s="150">
        <f>SUM(C132:N132)</f>
        <v>0</v>
      </c>
      <c r="P132" s="150"/>
      <c r="Q132" s="150"/>
      <c r="R132" s="398"/>
      <c r="S132" s="351"/>
    </row>
    <row r="133" spans="1:19" s="223" customFormat="1" ht="14.25">
      <c r="A133" s="263"/>
      <c r="B133" s="268" t="s">
        <v>251</v>
      </c>
      <c r="C133" s="277"/>
      <c r="D133" s="277"/>
      <c r="E133" s="302"/>
      <c r="F133" s="302"/>
      <c r="G133" s="302"/>
      <c r="H133" s="302"/>
      <c r="I133" s="439"/>
      <c r="J133" s="302"/>
      <c r="K133" s="302"/>
      <c r="L133" s="302"/>
      <c r="M133" s="302"/>
      <c r="N133" s="302"/>
      <c r="O133" s="217">
        <f>SUM(C133:N133)</f>
        <v>0</v>
      </c>
      <c r="P133" s="217"/>
      <c r="Q133" s="217"/>
      <c r="R133" s="396"/>
      <c r="S133" s="352"/>
    </row>
    <row r="134" spans="1:19" s="392" customFormat="1">
      <c r="A134" s="267"/>
      <c r="B134" s="267" t="s">
        <v>252</v>
      </c>
      <c r="C134" s="267"/>
      <c r="D134" s="267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217">
        <f>SUM(C134:N134)</f>
        <v>0</v>
      </c>
      <c r="P134" s="267"/>
      <c r="Q134" s="267"/>
      <c r="R134" s="399"/>
    </row>
    <row r="135" spans="1:19" s="52" customFormat="1" ht="14.25">
      <c r="A135" s="96"/>
      <c r="B135" s="104"/>
      <c r="C135" s="36"/>
      <c r="D135" s="36"/>
      <c r="E135" s="36"/>
      <c r="F135" s="36"/>
      <c r="G135" s="36"/>
      <c r="H135" s="38"/>
      <c r="I135" s="38"/>
      <c r="J135" s="38"/>
      <c r="K135" s="38"/>
      <c r="L135" s="38"/>
      <c r="M135" s="38"/>
      <c r="N135" s="38"/>
      <c r="O135" s="150"/>
      <c r="P135" s="150"/>
      <c r="Q135" s="150"/>
      <c r="R135" s="398"/>
      <c r="S135" s="351"/>
    </row>
    <row r="136" spans="1:19" s="52" customFormat="1" ht="14.25">
      <c r="A136" s="96"/>
      <c r="B136" s="104" t="s">
        <v>208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8"/>
      <c r="M136" s="36"/>
      <c r="N136" s="36"/>
      <c r="O136" s="137">
        <f>SUM(C136:N136)</f>
        <v>0</v>
      </c>
      <c r="P136" s="137"/>
      <c r="Q136" s="137"/>
      <c r="R136" s="398"/>
      <c r="S136" s="351"/>
    </row>
    <row r="137" spans="1:19" s="223" customFormat="1" ht="14.25">
      <c r="A137" s="263"/>
      <c r="B137" s="268" t="s">
        <v>253</v>
      </c>
      <c r="C137" s="277"/>
      <c r="D137" s="302"/>
      <c r="E137" s="302"/>
      <c r="F137" s="302"/>
      <c r="G137" s="302"/>
      <c r="H137" s="438"/>
      <c r="I137" s="313"/>
      <c r="J137" s="313"/>
      <c r="K137" s="438"/>
      <c r="L137" s="313"/>
      <c r="M137" s="438"/>
      <c r="N137" s="313"/>
      <c r="O137" s="308">
        <f>SUM(C137:N137)</f>
        <v>0</v>
      </c>
      <c r="P137" s="217"/>
      <c r="Q137" s="217"/>
      <c r="R137" s="396"/>
      <c r="S137" s="352"/>
    </row>
    <row r="138" spans="1:19" s="392" customFormat="1">
      <c r="A138" s="267"/>
      <c r="B138" s="267" t="s">
        <v>255</v>
      </c>
      <c r="C138" s="267"/>
      <c r="D138" s="317"/>
      <c r="E138" s="353"/>
      <c r="F138" s="405"/>
      <c r="G138" s="353"/>
      <c r="H138" s="353"/>
      <c r="I138" s="353"/>
      <c r="J138" s="353"/>
      <c r="K138" s="353"/>
      <c r="L138" s="353"/>
      <c r="M138" s="353"/>
      <c r="N138" s="353"/>
      <c r="O138" s="404">
        <f>SUM(C138:N138)</f>
        <v>0</v>
      </c>
      <c r="P138" s="267"/>
      <c r="Q138" s="267"/>
      <c r="R138" s="399"/>
    </row>
    <row r="139" spans="1:19" s="52" customFormat="1" ht="14.25">
      <c r="A139" s="96"/>
      <c r="B139" s="104"/>
      <c r="C139" s="36"/>
      <c r="D139" s="36"/>
      <c r="E139" s="36"/>
      <c r="F139" s="36"/>
      <c r="G139" s="36"/>
      <c r="H139" s="36"/>
      <c r="I139" s="36"/>
      <c r="J139" s="36"/>
      <c r="K139" s="36"/>
      <c r="L139" s="38"/>
      <c r="M139" s="36"/>
      <c r="N139" s="36"/>
      <c r="O139" s="393"/>
      <c r="P139" s="137"/>
      <c r="Q139" s="137"/>
      <c r="R139" s="398"/>
      <c r="S139" s="351"/>
    </row>
    <row r="140" spans="1:19" s="52" customFormat="1" ht="14.25">
      <c r="A140" s="96"/>
      <c r="B140" s="104" t="s">
        <v>219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8"/>
      <c r="M140" s="36"/>
      <c r="N140" s="36"/>
      <c r="O140" s="137">
        <f>SUM(C140:N140)</f>
        <v>0</v>
      </c>
      <c r="P140" s="137"/>
      <c r="Q140" s="137"/>
      <c r="R140" s="398"/>
      <c r="S140" s="351"/>
    </row>
    <row r="141" spans="1:19" s="223" customFormat="1" ht="14.25">
      <c r="A141" s="263"/>
      <c r="B141" s="268" t="s">
        <v>254</v>
      </c>
      <c r="C141" s="277"/>
      <c r="D141" s="277"/>
      <c r="E141" s="302"/>
      <c r="F141" s="302"/>
      <c r="H141" s="313"/>
      <c r="I141" s="439"/>
      <c r="J141" s="313"/>
      <c r="K141" s="313"/>
      <c r="L141" s="438"/>
      <c r="M141" s="313"/>
      <c r="N141" s="313"/>
      <c r="O141" s="308">
        <f>SUM(C141:N141)</f>
        <v>0</v>
      </c>
      <c r="P141" s="217"/>
      <c r="Q141" s="217"/>
      <c r="R141" s="396"/>
      <c r="S141" s="352"/>
    </row>
    <row r="142" spans="1:19" s="392" customFormat="1">
      <c r="A142" s="267"/>
      <c r="B142" s="267" t="s">
        <v>256</v>
      </c>
      <c r="C142" s="267"/>
      <c r="D142" s="267"/>
      <c r="E142" s="353"/>
      <c r="F142" s="353"/>
      <c r="G142" s="353"/>
      <c r="H142" s="353"/>
      <c r="I142" s="353"/>
      <c r="J142" s="353"/>
      <c r="K142" s="353"/>
      <c r="L142" s="353"/>
      <c r="M142" s="353"/>
      <c r="N142" s="353"/>
      <c r="O142" s="267"/>
      <c r="P142" s="267"/>
      <c r="Q142" s="267"/>
      <c r="R142" s="399"/>
    </row>
    <row r="143" spans="1:19" s="52" customFormat="1" ht="14.25">
      <c r="A143" s="96"/>
      <c r="B143" s="104"/>
      <c r="C143" s="72"/>
      <c r="D143" s="72"/>
      <c r="E143" s="72"/>
      <c r="F143" s="72"/>
      <c r="G143" s="72"/>
      <c r="H143" s="73"/>
      <c r="I143" s="73"/>
      <c r="J143" s="73"/>
      <c r="K143" s="73"/>
      <c r="L143" s="73"/>
      <c r="M143" s="73"/>
      <c r="N143" s="73"/>
      <c r="O143" s="150"/>
      <c r="P143" s="150"/>
      <c r="Q143" s="150"/>
      <c r="R143" s="398"/>
      <c r="S143" s="351"/>
    </row>
    <row r="144" spans="1:19" s="52" customFormat="1" ht="14.25">
      <c r="A144" s="185"/>
      <c r="B144" s="186" t="s">
        <v>150</v>
      </c>
      <c r="C144" s="187"/>
      <c r="D144" s="187"/>
      <c r="E144" s="187"/>
      <c r="F144" s="188"/>
      <c r="G144" s="189"/>
      <c r="H144" s="394"/>
      <c r="I144" s="188"/>
      <c r="J144" s="188"/>
      <c r="K144" s="188"/>
      <c r="L144" s="188"/>
      <c r="M144" s="188"/>
      <c r="N144" s="188"/>
      <c r="O144" s="193"/>
      <c r="P144" s="193">
        <f>SUM(C144:N144)</f>
        <v>0</v>
      </c>
      <c r="Q144" s="199"/>
      <c r="R144" s="398" t="e">
        <f>P144*100/P454</f>
        <v>#DIV/0!</v>
      </c>
      <c r="S144" s="351"/>
    </row>
    <row r="145" spans="1:19" s="87" customFormat="1" ht="14.25">
      <c r="A145" s="103"/>
      <c r="B145" s="117" t="s">
        <v>151</v>
      </c>
      <c r="C145" s="118"/>
      <c r="D145" s="118"/>
      <c r="E145" s="118"/>
      <c r="F145" s="118"/>
      <c r="G145" s="118"/>
      <c r="H145" s="86"/>
      <c r="I145" s="86"/>
      <c r="J145" s="86"/>
      <c r="K145" s="86"/>
      <c r="L145" s="86"/>
      <c r="M145" s="73"/>
      <c r="N145" s="73"/>
      <c r="O145" s="149"/>
      <c r="P145" s="149"/>
      <c r="Q145" s="149"/>
      <c r="R145" s="400"/>
      <c r="S145" s="455"/>
    </row>
    <row r="146" spans="1:19" s="52" customFormat="1" ht="14.25">
      <c r="A146" s="96"/>
      <c r="B146" s="104" t="s">
        <v>152</v>
      </c>
      <c r="C146" s="72"/>
      <c r="D146" s="72"/>
      <c r="E146" s="72"/>
      <c r="F146" s="72"/>
      <c r="G146" s="72"/>
      <c r="H146" s="73"/>
      <c r="I146" s="73"/>
      <c r="J146" s="73"/>
      <c r="K146" s="73"/>
      <c r="L146" s="73"/>
      <c r="M146" s="73"/>
      <c r="N146" s="73"/>
      <c r="O146" s="150"/>
      <c r="P146" s="158"/>
      <c r="Q146" s="150"/>
      <c r="R146" s="398"/>
      <c r="S146" s="351"/>
    </row>
    <row r="147" spans="1:19" s="52" customFormat="1" ht="14.25">
      <c r="A147" s="96"/>
      <c r="B147" s="104"/>
      <c r="C147" s="72"/>
      <c r="D147" s="72"/>
      <c r="E147" s="72"/>
      <c r="F147" s="72"/>
      <c r="G147" s="72"/>
      <c r="H147" s="73"/>
      <c r="I147" s="73"/>
      <c r="J147" s="73"/>
      <c r="K147" s="73"/>
      <c r="L147" s="73"/>
      <c r="M147" s="73"/>
      <c r="N147" s="73"/>
      <c r="O147" s="150"/>
      <c r="P147" s="158"/>
      <c r="Q147" s="150"/>
      <c r="R147" s="398"/>
      <c r="S147" s="351"/>
    </row>
    <row r="148" spans="1:19" ht="14.25" outlineLevel="1">
      <c r="A148" s="185" t="s">
        <v>312</v>
      </c>
      <c r="B148" s="186" t="s">
        <v>83</v>
      </c>
      <c r="C148" s="337"/>
      <c r="D148" s="186"/>
      <c r="E148" s="186"/>
      <c r="F148" s="186"/>
      <c r="G148" s="337"/>
      <c r="H148" s="186"/>
      <c r="I148" s="186"/>
      <c r="J148" s="187"/>
      <c r="K148" s="187"/>
      <c r="L148" s="187"/>
      <c r="M148" s="187"/>
      <c r="N148" s="187"/>
      <c r="O148" s="193"/>
      <c r="P148" s="200">
        <f>SUM(O152+O156+O172)</f>
        <v>0</v>
      </c>
      <c r="Q148" s="199"/>
      <c r="R148" s="398" t="e">
        <f>P148*100/P454</f>
        <v>#DIV/0!</v>
      </c>
      <c r="S148" s="351"/>
    </row>
    <row r="149" spans="1:19" s="220" customFormat="1" ht="14.25" outlineLevel="1">
      <c r="A149" s="402"/>
      <c r="B149" s="324" t="s">
        <v>83</v>
      </c>
      <c r="C149" s="324"/>
      <c r="D149" s="324"/>
      <c r="E149" s="324"/>
      <c r="F149" s="324"/>
      <c r="G149" s="324"/>
      <c r="H149" s="324"/>
      <c r="I149" s="324"/>
      <c r="J149" s="324"/>
      <c r="K149" s="324"/>
      <c r="L149" s="324"/>
      <c r="M149" s="324"/>
      <c r="N149" s="437"/>
      <c r="O149" s="326"/>
      <c r="P149" s="327">
        <f>SUM(O153+O157+O173)</f>
        <v>0</v>
      </c>
      <c r="Q149" s="328"/>
      <c r="R149" s="396"/>
      <c r="S149" s="352" t="e">
        <f>P149*100/P455</f>
        <v>#DIV/0!</v>
      </c>
    </row>
    <row r="150" spans="1:19" s="233" customFormat="1" ht="14.25" outlineLevel="1">
      <c r="A150" s="403"/>
      <c r="B150" s="330" t="s">
        <v>83</v>
      </c>
      <c r="C150" s="436"/>
      <c r="D150" s="330"/>
      <c r="E150" s="330"/>
      <c r="F150" s="436"/>
      <c r="G150" s="436"/>
      <c r="H150" s="436"/>
      <c r="I150" s="436"/>
      <c r="J150" s="436"/>
      <c r="K150" s="331"/>
      <c r="L150" s="331"/>
      <c r="M150" s="331"/>
      <c r="N150" s="331"/>
      <c r="O150" s="332"/>
      <c r="P150" s="333">
        <f>SUM(O154+O158+O174)</f>
        <v>0</v>
      </c>
      <c r="Q150" s="334"/>
      <c r="R150" s="397"/>
      <c r="S150" s="354"/>
    </row>
    <row r="151" spans="1:19" s="37" customFormat="1" ht="14.25" outlineLevel="1">
      <c r="A151" s="53"/>
      <c r="B151" s="104"/>
      <c r="C151" s="72"/>
      <c r="D151" s="72"/>
      <c r="E151" s="72"/>
      <c r="F151" s="72"/>
      <c r="G151" s="36"/>
      <c r="H151" s="36"/>
      <c r="I151" s="36"/>
      <c r="J151" s="36"/>
      <c r="K151" s="36"/>
      <c r="L151" s="36"/>
      <c r="M151" s="36"/>
      <c r="N151" s="36"/>
      <c r="O151" s="73"/>
      <c r="P151" s="322"/>
      <c r="Q151" s="97"/>
      <c r="R151" s="401"/>
      <c r="S151" s="454"/>
    </row>
    <row r="152" spans="1:19" s="52" customFormat="1" ht="14.25">
      <c r="B152" s="104" t="s">
        <v>83</v>
      </c>
      <c r="C152" s="77"/>
      <c r="D152" s="77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135">
        <f>SUM(C152:N152)</f>
        <v>0</v>
      </c>
      <c r="P152" s="159"/>
      <c r="Q152" s="135"/>
      <c r="R152" s="174"/>
      <c r="S152" s="351"/>
    </row>
    <row r="153" spans="1:19" s="223" customFormat="1" ht="14.25" outlineLevel="1">
      <c r="A153" s="263"/>
      <c r="B153" s="287" t="s">
        <v>243</v>
      </c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17">
        <f>SUM(C153:N153)</f>
        <v>0</v>
      </c>
      <c r="P153" s="218"/>
      <c r="Q153" s="217"/>
      <c r="R153" s="264"/>
      <c r="S153" s="352"/>
    </row>
    <row r="154" spans="1:19" s="234" customFormat="1" ht="14.25" outlineLevel="1">
      <c r="A154" s="261"/>
      <c r="B154" s="289" t="s">
        <v>244</v>
      </c>
      <c r="C154" s="290"/>
      <c r="D154" s="290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30"/>
      <c r="P154" s="231"/>
      <c r="Q154" s="230"/>
      <c r="R154" s="262"/>
      <c r="S154" s="354"/>
    </row>
    <row r="155" spans="1:19" ht="14.25" outlineLevel="1">
      <c r="A155" s="96"/>
      <c r="B155" s="105"/>
      <c r="C155" s="77"/>
      <c r="D155" s="77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150"/>
      <c r="P155" s="158"/>
      <c r="Q155" s="150"/>
      <c r="R155" s="172"/>
      <c r="S155" s="351"/>
    </row>
    <row r="156" spans="1:19" ht="15" outlineLevel="1">
      <c r="A156" s="99"/>
      <c r="B156" s="74" t="s">
        <v>109</v>
      </c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147">
        <f>SUM(C156:N156)</f>
        <v>0</v>
      </c>
      <c r="P156" s="158"/>
      <c r="Q156" s="150"/>
      <c r="R156" s="172"/>
      <c r="S156" s="351"/>
    </row>
    <row r="157" spans="1:19" s="223" customFormat="1" ht="14.25" outlineLevel="1">
      <c r="A157" s="263"/>
      <c r="B157" s="268" t="s">
        <v>109</v>
      </c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221">
        <f>SUM(C157:N157)</f>
        <v>0</v>
      </c>
      <c r="P157" s="218"/>
      <c r="Q157" s="217"/>
      <c r="R157" s="264"/>
      <c r="S157" s="352"/>
    </row>
    <row r="158" spans="1:19" s="234" customFormat="1" ht="14.25" outlineLevel="1">
      <c r="A158" s="261"/>
      <c r="B158" s="267" t="s">
        <v>109</v>
      </c>
      <c r="C158" s="407"/>
      <c r="D158" s="407"/>
      <c r="E158" s="407"/>
      <c r="F158" s="407"/>
      <c r="G158" s="407"/>
      <c r="H158" s="407"/>
      <c r="I158" s="407"/>
      <c r="J158" s="407"/>
      <c r="K158" s="407"/>
      <c r="L158" s="407"/>
      <c r="M158" s="407"/>
      <c r="N158" s="407"/>
      <c r="O158" s="371">
        <f>SUM(C158:N158)</f>
        <v>0</v>
      </c>
      <c r="P158" s="231"/>
      <c r="Q158" s="230"/>
      <c r="R158" s="262"/>
      <c r="S158" s="354"/>
    </row>
    <row r="159" spans="1:19" s="234" customFormat="1" ht="14.25" outlineLevel="1">
      <c r="A159" s="261"/>
      <c r="B159" s="267"/>
      <c r="C159" s="407"/>
      <c r="D159" s="407"/>
      <c r="E159" s="407"/>
      <c r="F159" s="407"/>
      <c r="G159" s="407"/>
      <c r="H159" s="407"/>
      <c r="I159" s="407"/>
      <c r="J159" s="407"/>
      <c r="K159" s="407"/>
      <c r="L159" s="407"/>
      <c r="M159" s="407"/>
      <c r="N159" s="407"/>
      <c r="O159" s="371"/>
      <c r="P159" s="231"/>
      <c r="Q159" s="230"/>
      <c r="R159" s="262"/>
      <c r="S159" s="354"/>
    </row>
    <row r="160" spans="1:19" s="223" customFormat="1" ht="14.25" outlineLevel="1">
      <c r="A160" s="263"/>
      <c r="B160" s="268" t="s">
        <v>305</v>
      </c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221"/>
      <c r="P160" s="218"/>
      <c r="Q160" s="217"/>
      <c r="R160" s="264"/>
      <c r="S160" s="352"/>
    </row>
    <row r="161" spans="1:19" s="234" customFormat="1" ht="14.25" outlineLevel="1">
      <c r="A161" s="261"/>
      <c r="B161" s="267" t="s">
        <v>305</v>
      </c>
      <c r="C161" s="407"/>
      <c r="D161" s="407"/>
      <c r="E161" s="407"/>
      <c r="F161" s="407"/>
      <c r="G161" s="407"/>
      <c r="H161" s="407"/>
      <c r="I161" s="407"/>
      <c r="J161" s="407"/>
      <c r="K161" s="407"/>
      <c r="L161" s="407"/>
      <c r="M161" s="407"/>
      <c r="N161" s="407"/>
      <c r="O161" s="371"/>
      <c r="P161" s="231"/>
      <c r="Q161" s="230"/>
      <c r="R161" s="262"/>
      <c r="S161" s="354"/>
    </row>
    <row r="162" spans="1:19" s="234" customFormat="1" ht="14.25" outlineLevel="1">
      <c r="A162" s="261"/>
      <c r="B162" s="267"/>
      <c r="C162" s="407"/>
      <c r="D162" s="407"/>
      <c r="E162" s="407"/>
      <c r="F162" s="407"/>
      <c r="G162" s="407"/>
      <c r="H162" s="407"/>
      <c r="I162" s="407"/>
      <c r="J162" s="407"/>
      <c r="K162" s="407"/>
      <c r="L162" s="407"/>
      <c r="M162" s="407"/>
      <c r="N162" s="407"/>
      <c r="O162" s="371"/>
      <c r="P162" s="231"/>
      <c r="Q162" s="230"/>
      <c r="R162" s="262"/>
      <c r="S162" s="354"/>
    </row>
    <row r="163" spans="1:19" s="223" customFormat="1" ht="14.25" outlineLevel="1">
      <c r="A163" s="263"/>
      <c r="B163" s="268" t="s">
        <v>306</v>
      </c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221"/>
      <c r="P163" s="218"/>
      <c r="Q163" s="217"/>
      <c r="R163" s="264"/>
      <c r="S163" s="352"/>
    </row>
    <row r="164" spans="1:19" s="234" customFormat="1" ht="14.25" outlineLevel="1">
      <c r="A164" s="261"/>
      <c r="B164" s="267" t="s">
        <v>306</v>
      </c>
      <c r="C164" s="407"/>
      <c r="D164" s="407"/>
      <c r="E164" s="407"/>
      <c r="F164" s="407"/>
      <c r="G164" s="407"/>
      <c r="H164" s="407"/>
      <c r="I164" s="407"/>
      <c r="J164" s="407"/>
      <c r="K164" s="407"/>
      <c r="L164" s="407"/>
      <c r="M164" s="407"/>
      <c r="N164" s="407"/>
      <c r="O164" s="371"/>
      <c r="P164" s="231"/>
      <c r="Q164" s="230"/>
      <c r="R164" s="262"/>
      <c r="S164" s="354"/>
    </row>
    <row r="165" spans="1:19" s="234" customFormat="1" ht="14.25" outlineLevel="1">
      <c r="A165" s="261"/>
      <c r="B165" s="268"/>
      <c r="C165" s="407"/>
      <c r="D165" s="407"/>
      <c r="E165" s="407"/>
      <c r="F165" s="407"/>
      <c r="G165" s="407"/>
      <c r="H165" s="407"/>
      <c r="I165" s="407"/>
      <c r="J165" s="407"/>
      <c r="K165" s="407"/>
      <c r="L165" s="407"/>
      <c r="M165" s="407"/>
      <c r="N165" s="407"/>
      <c r="O165" s="371"/>
      <c r="P165" s="231"/>
      <c r="Q165" s="230"/>
      <c r="R165" s="262"/>
      <c r="S165" s="354"/>
    </row>
    <row r="166" spans="1:19" s="223" customFormat="1" ht="14.25" outlineLevel="1">
      <c r="A166" s="263"/>
      <c r="B166" s="268" t="s">
        <v>307</v>
      </c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221"/>
      <c r="P166" s="218"/>
      <c r="Q166" s="217"/>
      <c r="R166" s="264"/>
      <c r="S166" s="352"/>
    </row>
    <row r="167" spans="1:19" s="234" customFormat="1" ht="14.25" outlineLevel="1">
      <c r="A167" s="261"/>
      <c r="B167" s="267" t="s">
        <v>307</v>
      </c>
      <c r="C167" s="407"/>
      <c r="D167" s="407"/>
      <c r="E167" s="407"/>
      <c r="F167" s="407"/>
      <c r="G167" s="407"/>
      <c r="H167" s="407"/>
      <c r="I167" s="407"/>
      <c r="J167" s="407"/>
      <c r="K167" s="407"/>
      <c r="L167" s="407"/>
      <c r="M167" s="407"/>
      <c r="N167" s="407"/>
      <c r="O167" s="371"/>
      <c r="P167" s="231"/>
      <c r="Q167" s="230"/>
      <c r="R167" s="262"/>
      <c r="S167" s="354"/>
    </row>
    <row r="168" spans="1:19" s="223" customFormat="1" ht="14.25" outlineLevel="1">
      <c r="A168" s="263"/>
      <c r="B168" s="268" t="s">
        <v>308</v>
      </c>
      <c r="C168" s="406"/>
      <c r="D168" s="406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221"/>
      <c r="P168" s="218"/>
      <c r="Q168" s="217"/>
      <c r="R168" s="264"/>
      <c r="S168" s="352"/>
    </row>
    <row r="169" spans="1:19" s="234" customFormat="1" ht="14.25" outlineLevel="1">
      <c r="A169" s="261"/>
      <c r="B169" s="267" t="s">
        <v>308</v>
      </c>
      <c r="C169" s="407"/>
      <c r="D169" s="407"/>
      <c r="E169" s="407"/>
      <c r="F169" s="407"/>
      <c r="G169" s="407"/>
      <c r="H169" s="407"/>
      <c r="I169" s="407"/>
      <c r="J169" s="407"/>
      <c r="K169" s="407"/>
      <c r="L169" s="407"/>
      <c r="M169" s="407"/>
      <c r="N169" s="407"/>
      <c r="O169" s="371"/>
      <c r="P169" s="231"/>
      <c r="Q169" s="230"/>
      <c r="R169" s="262"/>
      <c r="S169" s="354"/>
    </row>
    <row r="170" spans="1:19" s="234" customFormat="1" ht="14.25" outlineLevel="1">
      <c r="A170" s="261"/>
      <c r="B170" s="267"/>
      <c r="C170" s="407"/>
      <c r="D170" s="407"/>
      <c r="E170" s="407"/>
      <c r="F170" s="407"/>
      <c r="G170" s="407"/>
      <c r="H170" s="407"/>
      <c r="I170" s="407"/>
      <c r="J170" s="407"/>
      <c r="K170" s="407"/>
      <c r="L170" s="407"/>
      <c r="M170" s="407"/>
      <c r="N170" s="407"/>
      <c r="O170" s="371"/>
      <c r="P170" s="231"/>
      <c r="Q170" s="230"/>
      <c r="R170" s="262"/>
      <c r="S170" s="354"/>
    </row>
    <row r="171" spans="1:19" ht="15" outlineLevel="1">
      <c r="A171" s="99"/>
      <c r="B171" s="74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150"/>
      <c r="P171" s="158"/>
      <c r="Q171" s="150"/>
      <c r="R171" s="172"/>
      <c r="S171" s="351"/>
    </row>
    <row r="172" spans="1:19" ht="14.25" outlineLevel="1">
      <c r="A172" s="96"/>
      <c r="B172" s="74" t="s">
        <v>90</v>
      </c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50">
        <f>SUM(C172:N172)</f>
        <v>0</v>
      </c>
      <c r="P172" s="158"/>
      <c r="Q172" s="150"/>
      <c r="R172" s="172"/>
      <c r="S172" s="351"/>
    </row>
    <row r="173" spans="1:19" s="223" customFormat="1" ht="14.25" outlineLevel="1">
      <c r="A173" s="263"/>
      <c r="B173" s="268" t="s">
        <v>90</v>
      </c>
      <c r="C173" s="277"/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150">
        <f t="shared" ref="O173:O174" si="18">SUM(C173:N173)</f>
        <v>0</v>
      </c>
      <c r="P173" s="218"/>
      <c r="Q173" s="217"/>
      <c r="R173" s="264"/>
      <c r="S173" s="352"/>
    </row>
    <row r="174" spans="1:19" s="234" customFormat="1" ht="14.25" outlineLevel="1">
      <c r="A174" s="261"/>
      <c r="B174" s="267" t="s">
        <v>90</v>
      </c>
      <c r="C174" s="290"/>
      <c r="D174" s="290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150">
        <f t="shared" si="18"/>
        <v>0</v>
      </c>
      <c r="P174" s="231"/>
      <c r="Q174" s="230"/>
      <c r="R174" s="262"/>
      <c r="S174" s="354"/>
    </row>
    <row r="175" spans="1:19" s="52" customFormat="1" ht="14.25">
      <c r="A175" s="96"/>
      <c r="B175" s="104"/>
      <c r="C175" s="36"/>
      <c r="D175" s="36"/>
      <c r="E175" s="36"/>
      <c r="F175" s="36"/>
      <c r="G175" s="36"/>
      <c r="H175" s="38"/>
      <c r="I175" s="38"/>
      <c r="J175" s="38"/>
      <c r="K175" s="38"/>
      <c r="L175" s="38"/>
      <c r="M175" s="38"/>
      <c r="N175" s="38"/>
      <c r="O175" s="150"/>
      <c r="P175" s="158"/>
      <c r="Q175" s="150"/>
      <c r="R175" s="172"/>
      <c r="S175" s="351"/>
    </row>
    <row r="176" spans="1:19" s="52" customFormat="1" ht="14.25">
      <c r="A176" s="185" t="s">
        <v>314</v>
      </c>
      <c r="B176" s="186" t="s">
        <v>82</v>
      </c>
      <c r="C176" s="190">
        <f t="shared" ref="C176:N176" si="19">SUM(C180,C184,C188,C192,C196,C200,C204,C208,C212,C216,C220,C224,C228,C232,C236,C240,C248,C256,C264,C347)</f>
        <v>0</v>
      </c>
      <c r="D176" s="190">
        <f t="shared" si="19"/>
        <v>0</v>
      </c>
      <c r="E176" s="190">
        <f t="shared" si="19"/>
        <v>0</v>
      </c>
      <c r="F176" s="190">
        <f t="shared" si="19"/>
        <v>0</v>
      </c>
      <c r="G176" s="190">
        <f t="shared" si="19"/>
        <v>0</v>
      </c>
      <c r="H176" s="190">
        <f t="shared" si="19"/>
        <v>0</v>
      </c>
      <c r="I176" s="190">
        <f t="shared" si="19"/>
        <v>0</v>
      </c>
      <c r="J176" s="190">
        <f t="shared" si="19"/>
        <v>0</v>
      </c>
      <c r="K176" s="190">
        <f t="shared" si="19"/>
        <v>0</v>
      </c>
      <c r="L176" s="190">
        <f t="shared" si="19"/>
        <v>0</v>
      </c>
      <c r="M176" s="190">
        <f t="shared" si="19"/>
        <v>0</v>
      </c>
      <c r="N176" s="190">
        <f t="shared" si="19"/>
        <v>0</v>
      </c>
      <c r="O176" s="193"/>
      <c r="P176" s="200">
        <f>SUM(C176:N176)</f>
        <v>0</v>
      </c>
      <c r="Q176" s="193"/>
      <c r="R176" s="174" t="e">
        <f>P176*100/P454</f>
        <v>#DIV/0!</v>
      </c>
      <c r="S176" s="351"/>
    </row>
    <row r="177" spans="1:19" s="223" customFormat="1" ht="14.25">
      <c r="A177" s="323"/>
      <c r="B177" s="324" t="s">
        <v>285</v>
      </c>
      <c r="C177" s="357">
        <f t="shared" ref="C177:G178" si="20">SUM(C181,C185,C189,C193,C197,C201,C205,C209,C213,C217,C221,C225,C229,C233,C237,C241,C249,C257,C265,C348)</f>
        <v>0</v>
      </c>
      <c r="D177" s="357">
        <f t="shared" si="20"/>
        <v>0</v>
      </c>
      <c r="E177" s="357">
        <f t="shared" si="20"/>
        <v>0</v>
      </c>
      <c r="F177" s="357">
        <f t="shared" si="20"/>
        <v>0</v>
      </c>
      <c r="G177" s="357">
        <f t="shared" si="20"/>
        <v>0</v>
      </c>
      <c r="H177" s="357">
        <f t="shared" ref="H177:N177" si="21">SUM(H181,H185,H189,H193,H197,H201,H205,H209,H213,H217,H221,H225,H229,H233,H237,H241,H249,H257,H265,H348,H253,H245)</f>
        <v>0</v>
      </c>
      <c r="I177" s="357">
        <f t="shared" si="21"/>
        <v>0</v>
      </c>
      <c r="J177" s="357">
        <f t="shared" si="21"/>
        <v>0</v>
      </c>
      <c r="K177" s="357">
        <f t="shared" si="21"/>
        <v>0</v>
      </c>
      <c r="L177" s="357">
        <f t="shared" si="21"/>
        <v>0</v>
      </c>
      <c r="M177" s="357">
        <f t="shared" si="21"/>
        <v>0</v>
      </c>
      <c r="N177" s="357">
        <f t="shared" si="21"/>
        <v>0</v>
      </c>
      <c r="O177" s="326"/>
      <c r="P177" s="327">
        <f>O181+O185+O189+O193+O197+O201+O205+O209+O213+O217+O221+O225+O229+O233+O237+O241+O245+O249+O257+O261+O253</f>
        <v>0</v>
      </c>
      <c r="Q177" s="326"/>
      <c r="R177" s="264"/>
      <c r="S177" s="352" t="e">
        <f>P177*100/P455</f>
        <v>#DIV/0!</v>
      </c>
    </row>
    <row r="178" spans="1:19" s="234" customFormat="1" ht="14.25">
      <c r="A178" s="329"/>
      <c r="B178" s="330" t="s">
        <v>286</v>
      </c>
      <c r="C178" s="360">
        <f t="shared" si="20"/>
        <v>0</v>
      </c>
      <c r="D178" s="360">
        <f t="shared" si="20"/>
        <v>0</v>
      </c>
      <c r="E178" s="360">
        <f t="shared" si="20"/>
        <v>0</v>
      </c>
      <c r="F178" s="360">
        <f t="shared" si="20"/>
        <v>0</v>
      </c>
      <c r="G178" s="360">
        <f t="shared" si="20"/>
        <v>0</v>
      </c>
      <c r="H178" s="360">
        <f>SUM(H182,H186,H190,H194,H198,H202,H206,H210,H214,H218,H222,H226,H230,H234,H238,H242,H250,H258,H266,H349+H254)</f>
        <v>0</v>
      </c>
      <c r="I178" s="360">
        <f>SUM(I182,I186,I190,I194,I198,I202,I206,I210,I214,I218,I222,I226,I230,I234,I238,I242,I250,I258,I266,I349+I254)</f>
        <v>0</v>
      </c>
      <c r="J178" s="360">
        <f>SUM(J182,J186,J190,J194,J198,J202,J206,J210,J214,J218,J222,J226,J230,J234,J238,J242,J250,J258,J266,J349+J254)</f>
        <v>0</v>
      </c>
      <c r="K178" s="360">
        <f>SUM(K182,K186,K190,K194,K198,K202,K206,K210,K214,K218,K222,K226,K230,K234,K238,K242,K250,K258,K266,K349+K254)</f>
        <v>0</v>
      </c>
      <c r="L178" s="360"/>
      <c r="M178" s="360"/>
      <c r="N178" s="360"/>
      <c r="O178" s="332"/>
      <c r="P178" s="333">
        <f>O182+O186+O190+O194+O198+O202+O206+O210+O214+O218+O222+O226+O230+O234+O238+O242+O246+O250+O258+O262</f>
        <v>0</v>
      </c>
      <c r="Q178" s="332"/>
      <c r="R178" s="262"/>
      <c r="S178" s="354"/>
    </row>
    <row r="179" spans="1:19" s="75" customFormat="1" ht="14.25">
      <c r="A179" s="96"/>
      <c r="B179" s="104"/>
      <c r="C179" s="335"/>
      <c r="D179" s="335"/>
      <c r="E179" s="335"/>
      <c r="F179" s="335"/>
      <c r="G179" s="335"/>
      <c r="H179" s="335"/>
      <c r="I179" s="335"/>
      <c r="J179" s="335"/>
      <c r="K179" s="335"/>
      <c r="L179" s="335"/>
      <c r="M179" s="335"/>
      <c r="N179" s="335"/>
      <c r="O179" s="73"/>
      <c r="P179" s="322"/>
      <c r="Q179" s="73"/>
      <c r="R179" s="177"/>
      <c r="S179" s="454"/>
    </row>
    <row r="180" spans="1:19" ht="14.25" outlineLevel="1">
      <c r="A180" s="96"/>
      <c r="B180" s="104" t="s">
        <v>257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150">
        <f>SUM(C180:N180)</f>
        <v>0</v>
      </c>
      <c r="P180" s="158"/>
      <c r="Q180" s="150"/>
      <c r="R180" s="172"/>
      <c r="S180" s="351"/>
    </row>
    <row r="181" spans="1:19" s="223" customFormat="1" ht="14.25" outlineLevel="1">
      <c r="A181" s="263"/>
      <c r="B181" s="268" t="s">
        <v>174</v>
      </c>
      <c r="C181" s="277"/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150">
        <f t="shared" ref="O181:O182" si="22">SUM(C181:N181)</f>
        <v>0</v>
      </c>
      <c r="P181" s="218"/>
      <c r="Q181" s="217"/>
      <c r="R181" s="264"/>
      <c r="S181" s="352"/>
    </row>
    <row r="182" spans="1:19" s="233" customFormat="1" ht="14.25" outlineLevel="1">
      <c r="A182" s="261"/>
      <c r="B182" s="353" t="s">
        <v>177</v>
      </c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230">
        <f t="shared" si="22"/>
        <v>0</v>
      </c>
      <c r="P182" s="231"/>
      <c r="Q182" s="230"/>
      <c r="R182" s="262"/>
      <c r="S182" s="354"/>
    </row>
    <row r="183" spans="1:19" ht="14.25" outlineLevel="1">
      <c r="A183" s="96"/>
      <c r="B183" s="74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150"/>
      <c r="P183" s="158"/>
      <c r="Q183" s="150"/>
      <c r="R183" s="172"/>
      <c r="S183" s="351"/>
    </row>
    <row r="184" spans="1:19" ht="14.25" outlineLevel="1">
      <c r="A184" s="96"/>
      <c r="B184" s="104" t="s">
        <v>263</v>
      </c>
      <c r="C184" s="36"/>
      <c r="D184" s="36"/>
      <c r="E184" s="36"/>
      <c r="F184" s="36"/>
      <c r="G184" s="36"/>
      <c r="H184" s="36"/>
      <c r="I184" s="36"/>
      <c r="J184" s="38"/>
      <c r="K184" s="38"/>
      <c r="L184" s="36"/>
      <c r="M184" s="36"/>
      <c r="N184" s="36"/>
      <c r="O184" s="150">
        <f>SUM(C184:N184)</f>
        <v>0</v>
      </c>
      <c r="P184" s="158"/>
      <c r="Q184" s="150"/>
      <c r="R184" s="172"/>
      <c r="S184" s="351"/>
    </row>
    <row r="185" spans="1:19" s="220" customFormat="1" ht="15" outlineLevel="1">
      <c r="A185" s="265"/>
      <c r="B185" s="301" t="s">
        <v>175</v>
      </c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302"/>
      <c r="O185" s="221">
        <f t="shared" ref="O185:O269" si="23">SUM(C185:N185)</f>
        <v>0</v>
      </c>
      <c r="P185" s="222"/>
      <c r="Q185" s="221"/>
      <c r="R185" s="266"/>
      <c r="S185" s="451"/>
    </row>
    <row r="186" spans="1:19" s="233" customFormat="1" ht="14.25" outlineLevel="1">
      <c r="A186" s="261"/>
      <c r="B186" s="353" t="s">
        <v>178</v>
      </c>
      <c r="C186" s="315"/>
      <c r="D186" s="315"/>
      <c r="E186" s="315"/>
      <c r="F186" s="315"/>
      <c r="G186" s="315"/>
      <c r="H186" s="315"/>
      <c r="I186" s="315"/>
      <c r="J186" s="315"/>
      <c r="K186" s="315"/>
      <c r="L186" s="316"/>
      <c r="M186" s="316"/>
      <c r="N186" s="316"/>
      <c r="O186" s="371">
        <f t="shared" si="23"/>
        <v>0</v>
      </c>
      <c r="P186" s="231"/>
      <c r="Q186" s="230"/>
      <c r="R186" s="262"/>
      <c r="S186" s="354"/>
    </row>
    <row r="187" spans="1:19" ht="14.25" outlineLevel="1">
      <c r="A187" s="96"/>
      <c r="B187" s="74"/>
      <c r="C187" s="36"/>
      <c r="D187" s="36"/>
      <c r="E187" s="36"/>
      <c r="F187" s="36"/>
      <c r="G187" s="36"/>
      <c r="H187" s="36"/>
      <c r="I187" s="36"/>
      <c r="J187" s="38"/>
      <c r="K187" s="38"/>
      <c r="L187" s="38"/>
      <c r="M187" s="38"/>
      <c r="N187" s="38"/>
      <c r="O187" s="150"/>
      <c r="P187" s="158"/>
      <c r="Q187" s="150"/>
      <c r="R187" s="172"/>
      <c r="S187" s="351"/>
    </row>
    <row r="188" spans="1:19" ht="14.25" outlineLevel="1">
      <c r="A188" s="96"/>
      <c r="B188" s="104" t="s">
        <v>264</v>
      </c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150">
        <f>SUM(C188:N188)</f>
        <v>0</v>
      </c>
      <c r="P188" s="158"/>
      <c r="Q188" s="150"/>
      <c r="R188" s="172"/>
      <c r="S188" s="351"/>
    </row>
    <row r="189" spans="1:19" s="220" customFormat="1" ht="15" outlineLevel="1">
      <c r="A189" s="265"/>
      <c r="B189" s="301" t="s">
        <v>176</v>
      </c>
      <c r="C189" s="302"/>
      <c r="D189" s="302"/>
      <c r="E189" s="302"/>
      <c r="F189" s="302"/>
      <c r="G189" s="302"/>
      <c r="H189" s="302"/>
      <c r="I189" s="302"/>
      <c r="J189" s="302"/>
      <c r="K189" s="302"/>
      <c r="L189" s="336"/>
      <c r="M189" s="336"/>
      <c r="N189" s="336"/>
      <c r="O189" s="221">
        <f t="shared" si="23"/>
        <v>0</v>
      </c>
      <c r="P189" s="222"/>
      <c r="Q189" s="221"/>
      <c r="R189" s="266"/>
      <c r="S189" s="451"/>
    </row>
    <row r="190" spans="1:19" s="233" customFormat="1" ht="14.25" outlineLevel="1">
      <c r="A190" s="261"/>
      <c r="B190" s="353" t="s">
        <v>179</v>
      </c>
      <c r="C190" s="315"/>
      <c r="D190" s="315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230">
        <f t="shared" si="23"/>
        <v>0</v>
      </c>
      <c r="P190" s="231"/>
      <c r="Q190" s="230"/>
      <c r="R190" s="262"/>
      <c r="S190" s="354"/>
    </row>
    <row r="191" spans="1:19" ht="14.25" outlineLevel="1">
      <c r="A191" s="96"/>
      <c r="B191" s="74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150"/>
      <c r="P191" s="158"/>
      <c r="Q191" s="150"/>
      <c r="R191" s="172"/>
      <c r="S191" s="351"/>
    </row>
    <row r="192" spans="1:19" ht="14.25" outlineLevel="1">
      <c r="A192" s="96"/>
      <c r="B192" s="104" t="s">
        <v>265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8"/>
      <c r="O192" s="150">
        <f>SUM(C192:N192)</f>
        <v>0</v>
      </c>
      <c r="P192" s="158"/>
      <c r="Q192" s="150"/>
      <c r="R192" s="172"/>
      <c r="S192" s="351"/>
    </row>
    <row r="193" spans="1:19" s="220" customFormat="1" ht="15" outlineLevel="1">
      <c r="A193" s="265"/>
      <c r="B193" s="301" t="s">
        <v>180</v>
      </c>
      <c r="C193" s="302"/>
      <c r="D193" s="302"/>
      <c r="E193" s="302"/>
      <c r="F193" s="302"/>
      <c r="G193" s="302"/>
      <c r="H193" s="302"/>
      <c r="I193" s="336"/>
      <c r="J193" s="336"/>
      <c r="K193" s="336"/>
      <c r="L193" s="372"/>
      <c r="M193" s="302"/>
      <c r="N193" s="313"/>
      <c r="O193" s="221">
        <f t="shared" si="23"/>
        <v>0</v>
      </c>
      <c r="P193" s="222"/>
      <c r="Q193" s="221"/>
      <c r="R193" s="266"/>
      <c r="S193" s="451"/>
    </row>
    <row r="194" spans="1:19" s="233" customFormat="1" ht="14.25" outlineLevel="1">
      <c r="A194" s="261"/>
      <c r="B194" s="353" t="s">
        <v>181</v>
      </c>
      <c r="C194" s="315"/>
      <c r="D194" s="315"/>
      <c r="E194" s="315"/>
      <c r="F194" s="315"/>
      <c r="G194" s="315"/>
      <c r="H194" s="315"/>
      <c r="I194" s="315"/>
      <c r="J194" s="315"/>
      <c r="K194" s="315"/>
      <c r="L194" s="315"/>
      <c r="M194" s="315"/>
      <c r="N194" s="316"/>
      <c r="O194" s="230">
        <f t="shared" si="23"/>
        <v>0</v>
      </c>
      <c r="P194" s="231"/>
      <c r="Q194" s="230"/>
      <c r="R194" s="262"/>
      <c r="S194" s="354"/>
    </row>
    <row r="195" spans="1:19" ht="14.25" outlineLevel="1">
      <c r="A195" s="96"/>
      <c r="B195" s="74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8"/>
      <c r="O195" s="150"/>
      <c r="P195" s="158"/>
      <c r="Q195" s="150"/>
      <c r="R195" s="172"/>
      <c r="S195" s="351"/>
    </row>
    <row r="196" spans="1:19" ht="14.25" outlineLevel="1">
      <c r="A196" s="96"/>
      <c r="B196" s="104" t="s">
        <v>266</v>
      </c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150">
        <f>SUM(C196:N196)</f>
        <v>0</v>
      </c>
      <c r="P196" s="158"/>
      <c r="Q196" s="150"/>
      <c r="R196" s="172"/>
      <c r="S196" s="351"/>
    </row>
    <row r="197" spans="1:19" s="220" customFormat="1" ht="15" outlineLevel="1">
      <c r="A197" s="265"/>
      <c r="B197" s="301" t="s">
        <v>182</v>
      </c>
      <c r="C197" s="302"/>
      <c r="D197" s="302"/>
      <c r="E197" s="302"/>
      <c r="F197" s="302"/>
      <c r="G197" s="302"/>
      <c r="H197" s="336"/>
      <c r="I197" s="336"/>
      <c r="J197" s="336"/>
      <c r="K197" s="302"/>
      <c r="L197" s="302"/>
      <c r="M197" s="302"/>
      <c r="N197" s="302"/>
      <c r="O197" s="221">
        <f t="shared" si="23"/>
        <v>0</v>
      </c>
      <c r="P197" s="222"/>
      <c r="Q197" s="221"/>
      <c r="R197" s="266"/>
      <c r="S197" s="451"/>
    </row>
    <row r="198" spans="1:19" s="233" customFormat="1" ht="14.25" outlineLevel="1">
      <c r="A198" s="261"/>
      <c r="B198" s="353" t="s">
        <v>183</v>
      </c>
      <c r="C198" s="315"/>
      <c r="D198" s="315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230">
        <f t="shared" si="23"/>
        <v>0</v>
      </c>
      <c r="P198" s="231"/>
      <c r="Q198" s="230"/>
      <c r="R198" s="262"/>
      <c r="S198" s="354"/>
    </row>
    <row r="199" spans="1:19" ht="14.25" outlineLevel="1">
      <c r="A199" s="96"/>
      <c r="B199" s="74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150"/>
      <c r="P199" s="158"/>
      <c r="Q199" s="150"/>
      <c r="R199" s="172"/>
      <c r="S199" s="351"/>
    </row>
    <row r="200" spans="1:19" ht="14.25" outlineLevel="1">
      <c r="A200" s="96"/>
      <c r="B200" s="104" t="s">
        <v>267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38"/>
      <c r="M200" s="38"/>
      <c r="N200" s="38"/>
      <c r="O200" s="150">
        <f>SUM(C200:N200)</f>
        <v>0</v>
      </c>
      <c r="P200" s="158"/>
      <c r="Q200" s="150"/>
      <c r="R200" s="172"/>
      <c r="S200" s="351"/>
    </row>
    <row r="201" spans="1:19" s="220" customFormat="1" ht="15" outlineLevel="1">
      <c r="A201" s="265"/>
      <c r="B201" s="301" t="s">
        <v>184</v>
      </c>
      <c r="C201" s="302"/>
      <c r="D201" s="302"/>
      <c r="E201" s="302"/>
      <c r="F201" s="302"/>
      <c r="G201" s="302"/>
      <c r="H201" s="302"/>
      <c r="I201" s="302"/>
      <c r="J201" s="302"/>
      <c r="K201" s="302"/>
      <c r="L201" s="302"/>
      <c r="M201" s="302"/>
      <c r="N201" s="302"/>
      <c r="O201" s="221">
        <f t="shared" si="23"/>
        <v>0</v>
      </c>
      <c r="P201" s="222"/>
      <c r="Q201" s="221"/>
      <c r="R201" s="266"/>
      <c r="S201" s="451"/>
    </row>
    <row r="202" spans="1:19" s="233" customFormat="1" ht="14.25" outlineLevel="1">
      <c r="A202" s="261"/>
      <c r="B202" s="353" t="s">
        <v>185</v>
      </c>
      <c r="C202" s="315"/>
      <c r="D202" s="315"/>
      <c r="E202" s="315"/>
      <c r="F202" s="315"/>
      <c r="G202" s="315"/>
      <c r="H202" s="315"/>
      <c r="I202" s="315"/>
      <c r="J202" s="316"/>
      <c r="K202" s="316"/>
      <c r="L202" s="316"/>
      <c r="M202" s="316"/>
      <c r="N202" s="316"/>
      <c r="O202" s="230">
        <f t="shared" si="23"/>
        <v>0</v>
      </c>
      <c r="P202" s="231"/>
      <c r="Q202" s="230"/>
      <c r="R202" s="262"/>
      <c r="S202" s="354"/>
    </row>
    <row r="203" spans="1:19" ht="14.25" outlineLevel="1">
      <c r="A203" s="96"/>
      <c r="B203" s="74"/>
      <c r="C203" s="36"/>
      <c r="D203" s="36"/>
      <c r="E203" s="36"/>
      <c r="F203" s="36"/>
      <c r="G203" s="36"/>
      <c r="H203" s="36"/>
      <c r="I203" s="36"/>
      <c r="J203" s="38"/>
      <c r="K203" s="38"/>
      <c r="L203" s="38"/>
      <c r="M203" s="38"/>
      <c r="N203" s="38"/>
      <c r="O203" s="150"/>
      <c r="P203" s="158"/>
      <c r="Q203" s="150"/>
      <c r="R203" s="172"/>
      <c r="S203" s="351"/>
    </row>
    <row r="204" spans="1:19" ht="14.25" outlineLevel="1">
      <c r="A204" s="96"/>
      <c r="B204" s="104" t="s">
        <v>268</v>
      </c>
      <c r="C204" s="36"/>
      <c r="D204" s="36"/>
      <c r="E204" s="36"/>
      <c r="F204" s="36"/>
      <c r="G204" s="36"/>
      <c r="H204" s="36"/>
      <c r="I204" s="36"/>
      <c r="J204" s="38"/>
      <c r="K204" s="38"/>
      <c r="L204" s="38"/>
      <c r="M204" s="38"/>
      <c r="N204" s="38"/>
      <c r="O204" s="150">
        <f>SUM(C204:N204)</f>
        <v>0</v>
      </c>
      <c r="P204" s="158"/>
      <c r="Q204" s="150"/>
      <c r="R204" s="172"/>
      <c r="S204" s="351"/>
    </row>
    <row r="205" spans="1:19" s="220" customFormat="1" ht="15" outlineLevel="1">
      <c r="A205" s="265"/>
      <c r="B205" s="301" t="s">
        <v>186</v>
      </c>
      <c r="C205" s="302"/>
      <c r="D205" s="302"/>
      <c r="E205" s="302"/>
      <c r="F205" s="302"/>
      <c r="G205" s="302"/>
      <c r="H205" s="302"/>
      <c r="I205" s="302"/>
      <c r="J205" s="302"/>
      <c r="K205" s="302"/>
      <c r="L205" s="302"/>
      <c r="M205" s="302"/>
      <c r="N205" s="302"/>
      <c r="O205" s="221">
        <f>SUM(C205:N205)</f>
        <v>0</v>
      </c>
      <c r="P205" s="222"/>
      <c r="Q205" s="221"/>
      <c r="R205" s="266"/>
      <c r="S205" s="451"/>
    </row>
    <row r="206" spans="1:19" s="233" customFormat="1" ht="14.25" outlineLevel="1">
      <c r="A206" s="261"/>
      <c r="B206" s="353" t="s">
        <v>187</v>
      </c>
      <c r="C206" s="315"/>
      <c r="D206" s="315"/>
      <c r="E206" s="315"/>
      <c r="F206" s="315"/>
      <c r="G206" s="315"/>
      <c r="H206" s="315"/>
      <c r="I206" s="315"/>
      <c r="J206" s="316"/>
      <c r="K206" s="316"/>
      <c r="L206" s="316"/>
      <c r="M206" s="316"/>
      <c r="N206" s="316"/>
      <c r="O206" s="230">
        <f t="shared" si="23"/>
        <v>0</v>
      </c>
      <c r="P206" s="231"/>
      <c r="Q206" s="230"/>
      <c r="R206" s="262"/>
      <c r="S206" s="354"/>
    </row>
    <row r="207" spans="1:19" ht="14.25" outlineLevel="1">
      <c r="A207" s="96"/>
      <c r="B207" s="74"/>
      <c r="C207" s="36"/>
      <c r="D207" s="36"/>
      <c r="E207" s="36"/>
      <c r="F207" s="36"/>
      <c r="G207" s="36"/>
      <c r="H207" s="36"/>
      <c r="I207" s="36"/>
      <c r="J207" s="38"/>
      <c r="K207" s="38"/>
      <c r="L207" s="38"/>
      <c r="M207" s="38"/>
      <c r="N207" s="38"/>
      <c r="O207" s="150"/>
      <c r="P207" s="158"/>
      <c r="Q207" s="150"/>
      <c r="R207" s="172"/>
      <c r="S207" s="351"/>
    </row>
    <row r="208" spans="1:19" ht="14.25" outlineLevel="1">
      <c r="A208" s="96"/>
      <c r="B208" s="104" t="s">
        <v>270</v>
      </c>
      <c r="C208" s="36"/>
      <c r="D208" s="36"/>
      <c r="E208" s="36"/>
      <c r="F208" s="36"/>
      <c r="G208" s="36"/>
      <c r="H208" s="36"/>
      <c r="I208" s="36"/>
      <c r="J208" s="38"/>
      <c r="K208" s="38"/>
      <c r="L208" s="38"/>
      <c r="M208" s="38"/>
      <c r="N208" s="38"/>
      <c r="O208" s="150">
        <f>SUM(C208:N208)</f>
        <v>0</v>
      </c>
      <c r="P208" s="158"/>
      <c r="Q208" s="150"/>
      <c r="R208" s="172"/>
      <c r="S208" s="351"/>
    </row>
    <row r="209" spans="1:19" s="220" customFormat="1" ht="15" outlineLevel="1">
      <c r="A209" s="265"/>
      <c r="B209" s="301" t="s">
        <v>188</v>
      </c>
      <c r="C209" s="302"/>
      <c r="D209" s="302"/>
      <c r="E209" s="302"/>
      <c r="F209" s="302"/>
      <c r="G209" s="302"/>
      <c r="H209" s="302"/>
      <c r="I209" s="302"/>
      <c r="J209" s="313"/>
      <c r="K209" s="373"/>
      <c r="L209" s="373"/>
      <c r="M209" s="313"/>
      <c r="N209" s="313"/>
      <c r="O209" s="221">
        <f t="shared" si="23"/>
        <v>0</v>
      </c>
      <c r="P209" s="222"/>
      <c r="Q209" s="221"/>
      <c r="R209" s="266"/>
      <c r="S209" s="451"/>
    </row>
    <row r="210" spans="1:19" s="233" customFormat="1" ht="14.25" outlineLevel="1">
      <c r="A210" s="261"/>
      <c r="B210" s="353" t="s">
        <v>189</v>
      </c>
      <c r="C210" s="315"/>
      <c r="D210" s="315"/>
      <c r="E210" s="315"/>
      <c r="F210" s="315"/>
      <c r="G210" s="315"/>
      <c r="H210" s="315"/>
      <c r="I210" s="315"/>
      <c r="J210" s="316"/>
      <c r="K210" s="316"/>
      <c r="L210" s="316"/>
      <c r="M210" s="316"/>
      <c r="N210" s="316"/>
      <c r="O210" s="230">
        <f t="shared" si="23"/>
        <v>0</v>
      </c>
      <c r="P210" s="231"/>
      <c r="Q210" s="230"/>
      <c r="R210" s="262"/>
      <c r="S210" s="354"/>
    </row>
    <row r="211" spans="1:19" ht="14.25" outlineLevel="1">
      <c r="A211" s="96"/>
      <c r="B211" s="74"/>
      <c r="C211" s="36"/>
      <c r="D211" s="36"/>
      <c r="E211" s="36"/>
      <c r="F211" s="36"/>
      <c r="G211" s="36"/>
      <c r="H211" s="36"/>
      <c r="I211" s="36"/>
      <c r="J211" s="38"/>
      <c r="K211" s="38"/>
      <c r="L211" s="38"/>
      <c r="M211" s="38"/>
      <c r="N211" s="38"/>
      <c r="O211" s="150"/>
      <c r="P211" s="158"/>
      <c r="Q211" s="150"/>
      <c r="R211" s="172"/>
      <c r="S211" s="351"/>
    </row>
    <row r="212" spans="1:19" ht="14.25" outlineLevel="1">
      <c r="A212" s="96"/>
      <c r="B212" s="104" t="s">
        <v>269</v>
      </c>
      <c r="C212" s="36"/>
      <c r="D212" s="36"/>
      <c r="E212" s="36"/>
      <c r="F212" s="36"/>
      <c r="G212" s="36"/>
      <c r="H212" s="36"/>
      <c r="I212" s="36"/>
      <c r="J212" s="38"/>
      <c r="K212" s="38"/>
      <c r="L212" s="38"/>
      <c r="M212" s="38"/>
      <c r="N212" s="38"/>
      <c r="O212" s="150">
        <f>SUM(C212:N212)</f>
        <v>0</v>
      </c>
      <c r="P212" s="158"/>
      <c r="Q212" s="150"/>
      <c r="R212" s="172"/>
      <c r="S212" s="351"/>
    </row>
    <row r="213" spans="1:19" s="223" customFormat="1" ht="14.25" outlineLevel="1">
      <c r="A213" s="263"/>
      <c r="B213" s="268" t="s">
        <v>190</v>
      </c>
      <c r="C213" s="302"/>
      <c r="D213" s="302"/>
      <c r="E213" s="277"/>
      <c r="F213" s="302"/>
      <c r="G213" s="302"/>
      <c r="H213" s="302"/>
      <c r="I213" s="302"/>
      <c r="J213" s="302"/>
      <c r="K213" s="302"/>
      <c r="L213" s="302"/>
      <c r="M213" s="302"/>
      <c r="N213" s="302"/>
      <c r="O213" s="217">
        <f>SUM(C213:N213)</f>
        <v>0</v>
      </c>
      <c r="P213" s="218"/>
      <c r="Q213" s="217"/>
      <c r="R213" s="264"/>
      <c r="S213" s="352"/>
    </row>
    <row r="214" spans="1:19" s="233" customFormat="1" ht="14.25" outlineLevel="1">
      <c r="A214" s="261"/>
      <c r="B214" s="353" t="s">
        <v>191</v>
      </c>
      <c r="C214" s="434"/>
      <c r="D214" s="434"/>
      <c r="E214" s="315"/>
      <c r="F214" s="315"/>
      <c r="G214" s="315"/>
      <c r="H214" s="315"/>
      <c r="I214" s="315"/>
      <c r="J214" s="316"/>
      <c r="K214" s="316"/>
      <c r="L214" s="316"/>
      <c r="M214" s="316"/>
      <c r="N214" s="316"/>
      <c r="O214" s="230">
        <f t="shared" si="23"/>
        <v>0</v>
      </c>
      <c r="P214" s="231"/>
      <c r="Q214" s="230"/>
      <c r="R214" s="262"/>
      <c r="S214" s="354"/>
    </row>
    <row r="215" spans="1:19" ht="14.25" outlineLevel="1">
      <c r="A215" s="96"/>
      <c r="B215" s="74"/>
      <c r="C215" s="36"/>
      <c r="D215" s="36"/>
      <c r="E215" s="36"/>
      <c r="F215" s="36"/>
      <c r="G215" s="36"/>
      <c r="H215" s="36"/>
      <c r="I215" s="36"/>
      <c r="J215" s="38"/>
      <c r="K215" s="38"/>
      <c r="L215" s="38"/>
      <c r="M215" s="38"/>
      <c r="N215" s="38"/>
      <c r="O215" s="150"/>
      <c r="P215" s="158"/>
      <c r="Q215" s="150"/>
      <c r="R215" s="172"/>
      <c r="S215" s="351"/>
    </row>
    <row r="216" spans="1:19" ht="14.25" outlineLevel="1">
      <c r="A216" s="96"/>
      <c r="B216" s="104" t="s">
        <v>271</v>
      </c>
      <c r="C216" s="36"/>
      <c r="D216" s="36"/>
      <c r="E216" s="36"/>
      <c r="F216" s="36"/>
      <c r="G216" s="36"/>
      <c r="H216" s="36"/>
      <c r="I216" s="36"/>
      <c r="J216" s="38"/>
      <c r="K216" s="38"/>
      <c r="L216" s="38"/>
      <c r="M216" s="38"/>
      <c r="N216" s="38"/>
      <c r="O216" s="150">
        <f>SUM(C216:N216)</f>
        <v>0</v>
      </c>
      <c r="P216" s="158"/>
      <c r="Q216" s="150"/>
      <c r="R216" s="172"/>
      <c r="S216" s="351"/>
    </row>
    <row r="217" spans="1:19" s="223" customFormat="1" ht="14.25" outlineLevel="1">
      <c r="A217" s="263"/>
      <c r="B217" s="268" t="s">
        <v>192</v>
      </c>
      <c r="C217" s="277"/>
      <c r="D217" s="302"/>
      <c r="E217" s="302"/>
      <c r="F217" s="302"/>
      <c r="G217" s="302"/>
      <c r="H217" s="302"/>
      <c r="I217" s="302"/>
      <c r="J217" s="270"/>
      <c r="K217" s="270"/>
      <c r="L217" s="270"/>
      <c r="M217" s="270"/>
      <c r="N217" s="270"/>
      <c r="O217" s="217">
        <f t="shared" si="23"/>
        <v>0</v>
      </c>
      <c r="P217" s="218"/>
      <c r="Q217" s="217"/>
      <c r="R217" s="264"/>
      <c r="S217" s="352"/>
    </row>
    <row r="218" spans="1:19" s="233" customFormat="1" ht="14.25" outlineLevel="1">
      <c r="A218" s="261"/>
      <c r="B218" s="353" t="s">
        <v>193</v>
      </c>
      <c r="C218" s="315"/>
      <c r="D218" s="315"/>
      <c r="E218" s="315"/>
      <c r="F218" s="315"/>
      <c r="G218" s="315"/>
      <c r="H218" s="315"/>
      <c r="I218" s="315"/>
      <c r="J218" s="316"/>
      <c r="K218" s="316"/>
      <c r="L218" s="316"/>
      <c r="M218" s="316"/>
      <c r="N218" s="316"/>
      <c r="O218" s="230">
        <f t="shared" si="23"/>
        <v>0</v>
      </c>
      <c r="P218" s="231"/>
      <c r="Q218" s="230"/>
      <c r="R218" s="262"/>
      <c r="S218" s="354"/>
    </row>
    <row r="219" spans="1:19" ht="14.25" outlineLevel="1">
      <c r="A219" s="96"/>
      <c r="B219" s="74"/>
      <c r="C219" s="36"/>
      <c r="D219" s="36"/>
      <c r="E219" s="36"/>
      <c r="F219" s="36"/>
      <c r="G219" s="36"/>
      <c r="H219" s="36"/>
      <c r="I219" s="36"/>
      <c r="J219" s="38"/>
      <c r="K219" s="38"/>
      <c r="L219" s="38"/>
      <c r="M219" s="38"/>
      <c r="N219" s="38"/>
      <c r="O219" s="150"/>
      <c r="P219" s="158"/>
      <c r="Q219" s="150"/>
      <c r="R219" s="172"/>
      <c r="S219" s="351"/>
    </row>
    <row r="220" spans="1:19" ht="14.25" outlineLevel="1">
      <c r="A220" s="96"/>
      <c r="B220" s="104" t="s">
        <v>272</v>
      </c>
      <c r="C220" s="36"/>
      <c r="D220" s="36"/>
      <c r="E220" s="36"/>
      <c r="F220" s="36"/>
      <c r="G220" s="36"/>
      <c r="H220" s="36"/>
      <c r="I220" s="36"/>
      <c r="J220" s="38"/>
      <c r="K220" s="38"/>
      <c r="L220" s="38"/>
      <c r="M220" s="38"/>
      <c r="N220" s="38"/>
      <c r="O220" s="150">
        <f>SUM(C220:N220)</f>
        <v>0</v>
      </c>
      <c r="P220" s="158"/>
      <c r="Q220" s="150"/>
      <c r="R220" s="172"/>
      <c r="S220" s="351"/>
    </row>
    <row r="221" spans="1:19" s="223" customFormat="1" ht="14.25" outlineLevel="1">
      <c r="A221" s="263"/>
      <c r="B221" s="268" t="s">
        <v>194</v>
      </c>
      <c r="C221" s="302"/>
      <c r="D221" s="302"/>
      <c r="E221" s="302"/>
      <c r="F221" s="302"/>
      <c r="G221" s="302"/>
      <c r="H221" s="302"/>
      <c r="I221" s="302"/>
      <c r="J221" s="302"/>
      <c r="K221" s="270"/>
      <c r="L221" s="270"/>
      <c r="M221" s="270"/>
      <c r="N221" s="270"/>
      <c r="O221" s="217">
        <f>SUM(C221:N221)</f>
        <v>0</v>
      </c>
      <c r="P221" s="218"/>
      <c r="Q221" s="217"/>
      <c r="R221" s="264"/>
      <c r="S221" s="352"/>
    </row>
    <row r="222" spans="1:19" s="233" customFormat="1" ht="14.25" outlineLevel="1">
      <c r="A222" s="261"/>
      <c r="B222" s="353" t="s">
        <v>195</v>
      </c>
      <c r="C222" s="315"/>
      <c r="D222" s="315"/>
      <c r="E222" s="315"/>
      <c r="F222" s="315"/>
      <c r="G222" s="315"/>
      <c r="H222" s="315"/>
      <c r="I222" s="315"/>
      <c r="J222" s="316"/>
      <c r="K222" s="316"/>
      <c r="L222" s="316"/>
      <c r="M222" s="316"/>
      <c r="N222" s="316"/>
      <c r="O222" s="230">
        <f t="shared" si="23"/>
        <v>0</v>
      </c>
      <c r="P222" s="231"/>
      <c r="Q222" s="230"/>
      <c r="R222" s="262"/>
      <c r="S222" s="354"/>
    </row>
    <row r="223" spans="1:19" ht="14.25" outlineLevel="1">
      <c r="A223" s="96"/>
      <c r="B223" s="74"/>
      <c r="C223" s="36"/>
      <c r="D223" s="36"/>
      <c r="E223" s="36"/>
      <c r="F223" s="36"/>
      <c r="G223" s="36"/>
      <c r="H223" s="36"/>
      <c r="I223" s="36"/>
      <c r="J223" s="38"/>
      <c r="K223" s="38"/>
      <c r="L223" s="38"/>
      <c r="M223" s="38"/>
      <c r="N223" s="38"/>
      <c r="O223" s="150"/>
      <c r="P223" s="158"/>
      <c r="Q223" s="150"/>
      <c r="R223" s="172"/>
      <c r="S223" s="351"/>
    </row>
    <row r="224" spans="1:19" ht="14.25" outlineLevel="1">
      <c r="A224" s="96"/>
      <c r="B224" s="104" t="s">
        <v>273</v>
      </c>
      <c r="C224" s="36"/>
      <c r="D224" s="36"/>
      <c r="E224" s="36"/>
      <c r="F224" s="36"/>
      <c r="G224" s="36"/>
      <c r="H224" s="36"/>
      <c r="I224" s="36"/>
      <c r="J224" s="38"/>
      <c r="K224" s="38"/>
      <c r="L224" s="38"/>
      <c r="M224" s="38"/>
      <c r="N224" s="38"/>
      <c r="O224" s="150">
        <f>SUM(C224:N224)</f>
        <v>0</v>
      </c>
      <c r="P224" s="158"/>
      <c r="Q224" s="150"/>
      <c r="R224" s="172"/>
      <c r="S224" s="351"/>
    </row>
    <row r="225" spans="1:19" s="223" customFormat="1" ht="14.25" outlineLevel="1">
      <c r="A225" s="263"/>
      <c r="B225" s="268" t="s">
        <v>198</v>
      </c>
      <c r="C225" s="277"/>
      <c r="D225" s="277"/>
      <c r="E225" s="277"/>
      <c r="F225" s="277"/>
      <c r="G225" s="302"/>
      <c r="H225" s="302"/>
      <c r="I225" s="302"/>
      <c r="J225" s="302"/>
      <c r="K225" s="313"/>
      <c r="L225" s="270"/>
      <c r="M225" s="270"/>
      <c r="N225" s="270"/>
      <c r="O225" s="217">
        <f>SUM(C225:N225)</f>
        <v>0</v>
      </c>
      <c r="P225" s="218"/>
      <c r="Q225" s="217"/>
      <c r="R225" s="264"/>
      <c r="S225" s="352"/>
    </row>
    <row r="226" spans="1:19" s="233" customFormat="1" ht="14.25" outlineLevel="1">
      <c r="A226" s="261"/>
      <c r="B226" s="353" t="s">
        <v>199</v>
      </c>
      <c r="C226" s="315"/>
      <c r="D226" s="315"/>
      <c r="E226" s="315"/>
      <c r="F226" s="315"/>
      <c r="G226" s="315"/>
      <c r="H226" s="315"/>
      <c r="I226" s="315"/>
      <c r="J226" s="316"/>
      <c r="K226" s="316"/>
      <c r="L226" s="316"/>
      <c r="M226" s="316"/>
      <c r="N226" s="316"/>
      <c r="O226" s="230">
        <f t="shared" ref="O226" si="24">SUM(C226:N226)</f>
        <v>0</v>
      </c>
      <c r="P226" s="231"/>
      <c r="Q226" s="230"/>
      <c r="R226" s="262"/>
      <c r="S226" s="354"/>
    </row>
    <row r="227" spans="1:19" ht="14.25" outlineLevel="1">
      <c r="A227" s="96"/>
      <c r="B227" s="74"/>
      <c r="C227" s="36"/>
      <c r="D227" s="36"/>
      <c r="E227" s="36"/>
      <c r="F227" s="36"/>
      <c r="G227" s="36"/>
      <c r="H227" s="36"/>
      <c r="I227" s="36"/>
      <c r="J227" s="38"/>
      <c r="K227" s="38"/>
      <c r="L227" s="38"/>
      <c r="M227" s="38"/>
      <c r="N227" s="38"/>
      <c r="O227" s="150"/>
      <c r="P227" s="158"/>
      <c r="Q227" s="150"/>
      <c r="R227" s="172"/>
      <c r="S227" s="351"/>
    </row>
    <row r="228" spans="1:19" ht="14.25" outlineLevel="1">
      <c r="A228" s="96"/>
      <c r="B228" s="104" t="s">
        <v>274</v>
      </c>
      <c r="C228" s="36"/>
      <c r="D228" s="36"/>
      <c r="E228" s="36"/>
      <c r="F228" s="36"/>
      <c r="G228" s="36"/>
      <c r="H228" s="36"/>
      <c r="I228" s="36"/>
      <c r="J228" s="38"/>
      <c r="K228" s="38"/>
      <c r="L228" s="38"/>
      <c r="M228" s="38"/>
      <c r="N228" s="38"/>
      <c r="O228" s="150">
        <f>SUM(C228:N228)</f>
        <v>0</v>
      </c>
      <c r="P228" s="158"/>
      <c r="Q228" s="150"/>
      <c r="R228" s="172"/>
      <c r="S228" s="351"/>
    </row>
    <row r="229" spans="1:19" s="223" customFormat="1" ht="14.25" outlineLevel="1">
      <c r="A229" s="263"/>
      <c r="B229" s="268" t="s">
        <v>196</v>
      </c>
      <c r="C229" s="277"/>
      <c r="D229" s="277"/>
      <c r="E229" s="277"/>
      <c r="F229" s="277"/>
      <c r="G229" s="302"/>
      <c r="H229" s="302"/>
      <c r="I229" s="302"/>
      <c r="J229" s="302"/>
      <c r="K229" s="313"/>
      <c r="L229" s="270"/>
      <c r="M229" s="270"/>
      <c r="N229" s="270"/>
      <c r="O229" s="217">
        <f>SUM(C229:N229)</f>
        <v>0</v>
      </c>
      <c r="P229" s="218"/>
      <c r="Q229" s="217"/>
      <c r="R229" s="264"/>
      <c r="S229" s="352"/>
    </row>
    <row r="230" spans="1:19" s="233" customFormat="1" ht="14.25" outlineLevel="1">
      <c r="A230" s="261"/>
      <c r="B230" s="353" t="s">
        <v>200</v>
      </c>
      <c r="C230" s="315"/>
      <c r="D230" s="315"/>
      <c r="E230" s="315"/>
      <c r="F230" s="315"/>
      <c r="G230" s="315"/>
      <c r="H230" s="315"/>
      <c r="I230" s="315"/>
      <c r="J230" s="316"/>
      <c r="K230" s="316"/>
      <c r="L230" s="316"/>
      <c r="M230" s="316"/>
      <c r="N230" s="316"/>
      <c r="O230" s="230">
        <f t="shared" ref="O230" si="25">SUM(C230:N230)</f>
        <v>0</v>
      </c>
      <c r="P230" s="231"/>
      <c r="Q230" s="230"/>
      <c r="R230" s="262"/>
      <c r="S230" s="354"/>
    </row>
    <row r="231" spans="1:19" ht="14.25" outlineLevel="1">
      <c r="A231" s="96"/>
      <c r="B231" s="74"/>
      <c r="C231" s="36"/>
      <c r="D231" s="36"/>
      <c r="E231" s="36"/>
      <c r="F231" s="36"/>
      <c r="G231" s="36"/>
      <c r="H231" s="36"/>
      <c r="I231" s="36"/>
      <c r="J231" s="38"/>
      <c r="K231" s="38"/>
      <c r="L231" s="38"/>
      <c r="M231" s="38"/>
      <c r="N231" s="38"/>
      <c r="O231" s="150"/>
      <c r="P231" s="158"/>
      <c r="Q231" s="150"/>
      <c r="R231" s="172"/>
      <c r="S231" s="351"/>
    </row>
    <row r="232" spans="1:19" ht="14.25" outlineLevel="1">
      <c r="A232" s="96"/>
      <c r="B232" s="104" t="s">
        <v>275</v>
      </c>
      <c r="C232" s="36"/>
      <c r="D232" s="36"/>
      <c r="E232" s="36"/>
      <c r="F232" s="36"/>
      <c r="G232" s="36"/>
      <c r="H232" s="36"/>
      <c r="I232" s="36"/>
      <c r="J232" s="38"/>
      <c r="K232" s="38"/>
      <c r="L232" s="38"/>
      <c r="M232" s="38"/>
      <c r="N232" s="38"/>
      <c r="O232" s="150">
        <f>SUM(C232:N232)</f>
        <v>0</v>
      </c>
      <c r="P232" s="158"/>
      <c r="Q232" s="150"/>
      <c r="R232" s="172"/>
      <c r="S232" s="351"/>
    </row>
    <row r="233" spans="1:19" s="223" customFormat="1" ht="14.25" outlineLevel="1">
      <c r="A233" s="263"/>
      <c r="B233" s="268" t="s">
        <v>201</v>
      </c>
      <c r="C233" s="277"/>
      <c r="D233" s="277"/>
      <c r="E233" s="277"/>
      <c r="F233" s="277"/>
      <c r="G233" s="302"/>
      <c r="H233" s="302"/>
      <c r="I233" s="302"/>
      <c r="J233" s="302"/>
      <c r="K233" s="313"/>
      <c r="L233" s="270"/>
      <c r="M233" s="270"/>
      <c r="N233" s="270"/>
      <c r="O233" s="217">
        <f>SUM(C233:N233)</f>
        <v>0</v>
      </c>
      <c r="P233" s="218"/>
      <c r="Q233" s="217"/>
      <c r="R233" s="264"/>
      <c r="S233" s="352"/>
    </row>
    <row r="234" spans="1:19" s="233" customFormat="1" ht="14.25" outlineLevel="1">
      <c r="A234" s="261"/>
      <c r="B234" s="353" t="s">
        <v>197</v>
      </c>
      <c r="C234" s="315"/>
      <c r="D234" s="315"/>
      <c r="E234" s="315"/>
      <c r="F234" s="315"/>
      <c r="G234" s="315"/>
      <c r="H234" s="315"/>
      <c r="I234" s="315"/>
      <c r="J234" s="316"/>
      <c r="K234" s="316"/>
      <c r="L234" s="316"/>
      <c r="M234" s="316"/>
      <c r="N234" s="316"/>
      <c r="O234" s="230">
        <f t="shared" ref="O234" si="26">SUM(C234:N234)</f>
        <v>0</v>
      </c>
      <c r="P234" s="231"/>
      <c r="Q234" s="230"/>
      <c r="R234" s="262"/>
      <c r="S234" s="354"/>
    </row>
    <row r="235" spans="1:19" ht="14.25" outlineLevel="1">
      <c r="A235" s="96"/>
      <c r="B235" s="74"/>
      <c r="C235" s="36"/>
      <c r="D235" s="36"/>
      <c r="E235" s="36"/>
      <c r="F235" s="36"/>
      <c r="G235" s="36"/>
      <c r="H235" s="36"/>
      <c r="I235" s="36"/>
      <c r="J235" s="38"/>
      <c r="K235" s="38"/>
      <c r="L235" s="38"/>
      <c r="M235" s="38"/>
      <c r="N235" s="38"/>
      <c r="O235" s="150"/>
      <c r="P235" s="158"/>
      <c r="Q235" s="150"/>
      <c r="R235" s="172"/>
      <c r="S235" s="351"/>
    </row>
    <row r="236" spans="1:19" ht="14.25" outlineLevel="1">
      <c r="A236" s="96"/>
      <c r="B236" s="104" t="s">
        <v>278</v>
      </c>
      <c r="C236" s="36"/>
      <c r="D236" s="36"/>
      <c r="E236" s="36"/>
      <c r="F236" s="36"/>
      <c r="G236" s="36"/>
      <c r="H236" s="36"/>
      <c r="I236" s="36"/>
      <c r="J236" s="38"/>
      <c r="K236" s="38"/>
      <c r="L236" s="38"/>
      <c r="M236" s="38"/>
      <c r="N236" s="38"/>
      <c r="O236" s="150">
        <f>SUM(C236:N236)</f>
        <v>0</v>
      </c>
      <c r="P236" s="158"/>
      <c r="Q236" s="150"/>
      <c r="R236" s="172"/>
      <c r="S236" s="351"/>
    </row>
    <row r="237" spans="1:19" ht="14.25" outlineLevel="1">
      <c r="A237" s="96"/>
      <c r="B237" s="268" t="s">
        <v>276</v>
      </c>
      <c r="C237" s="36"/>
      <c r="D237" s="36"/>
      <c r="E237" s="36"/>
      <c r="F237" s="36"/>
      <c r="G237" s="36"/>
      <c r="H237" s="302"/>
      <c r="I237" s="302"/>
      <c r="J237" s="302"/>
      <c r="K237" s="38"/>
      <c r="L237" s="38"/>
      <c r="M237" s="38"/>
      <c r="N237" s="38"/>
      <c r="O237" s="217">
        <f>SUM(C237:N237)</f>
        <v>0</v>
      </c>
      <c r="P237" s="158"/>
      <c r="Q237" s="150"/>
      <c r="R237" s="172"/>
      <c r="S237" s="351"/>
    </row>
    <row r="238" spans="1:19" s="233" customFormat="1" ht="14.25" outlineLevel="1">
      <c r="A238" s="261"/>
      <c r="B238" s="353" t="s">
        <v>277</v>
      </c>
      <c r="C238" s="315"/>
      <c r="D238" s="315"/>
      <c r="E238" s="315"/>
      <c r="F238" s="315"/>
      <c r="G238" s="315"/>
      <c r="H238" s="315"/>
      <c r="I238" s="315"/>
      <c r="J238" s="316"/>
      <c r="K238" s="316"/>
      <c r="L238" s="316"/>
      <c r="M238" s="316"/>
      <c r="N238" s="316"/>
      <c r="O238" s="230">
        <f t="shared" ref="O238" si="27">SUM(C238:N238)</f>
        <v>0</v>
      </c>
      <c r="P238" s="231"/>
      <c r="Q238" s="230"/>
      <c r="R238" s="262"/>
      <c r="S238" s="354"/>
    </row>
    <row r="239" spans="1:19" ht="14.25" outlineLevel="1">
      <c r="A239" s="96"/>
      <c r="B239" s="74"/>
      <c r="C239" s="36"/>
      <c r="D239" s="36"/>
      <c r="E239" s="36"/>
      <c r="F239" s="36"/>
      <c r="G239" s="36"/>
      <c r="H239" s="36"/>
      <c r="I239" s="36"/>
      <c r="J239" s="38"/>
      <c r="K239" s="38"/>
      <c r="L239" s="38"/>
      <c r="M239" s="38"/>
      <c r="N239" s="38"/>
      <c r="O239" s="217"/>
      <c r="P239" s="158"/>
      <c r="Q239" s="150"/>
      <c r="R239" s="172"/>
      <c r="S239" s="351"/>
    </row>
    <row r="240" spans="1:19" ht="14.25" outlineLevel="1">
      <c r="A240" s="96"/>
      <c r="B240" s="104" t="s">
        <v>279</v>
      </c>
      <c r="C240" s="36"/>
      <c r="D240" s="36"/>
      <c r="E240" s="36"/>
      <c r="F240" s="36"/>
      <c r="G240" s="36"/>
      <c r="H240" s="36"/>
      <c r="I240" s="36"/>
      <c r="J240" s="38"/>
      <c r="K240" s="38"/>
      <c r="L240" s="38"/>
      <c r="M240" s="38"/>
      <c r="N240" s="38"/>
      <c r="O240" s="217">
        <f>SUM(C240:N240)</f>
        <v>0</v>
      </c>
      <c r="P240" s="158"/>
      <c r="Q240" s="150"/>
      <c r="R240" s="172"/>
      <c r="S240" s="351"/>
    </row>
    <row r="241" spans="1:19" ht="14.25" outlineLevel="1">
      <c r="A241" s="96"/>
      <c r="B241" s="268" t="s">
        <v>201</v>
      </c>
      <c r="C241" s="36"/>
      <c r="D241" s="36"/>
      <c r="E241" s="36"/>
      <c r="F241" s="36"/>
      <c r="G241" s="36"/>
      <c r="H241" s="302"/>
      <c r="I241" s="302"/>
      <c r="J241" s="302"/>
      <c r="K241" s="38"/>
      <c r="L241" s="38"/>
      <c r="M241" s="38"/>
      <c r="N241" s="38"/>
      <c r="O241" s="217">
        <f>SUM(C241:N241)</f>
        <v>0</v>
      </c>
      <c r="P241" s="158"/>
      <c r="Q241" s="150"/>
      <c r="R241" s="172"/>
      <c r="S241" s="351"/>
    </row>
    <row r="242" spans="1:19" s="233" customFormat="1" ht="14.25" outlineLevel="1">
      <c r="A242" s="261"/>
      <c r="B242" s="353" t="s">
        <v>197</v>
      </c>
      <c r="C242" s="315"/>
      <c r="D242" s="315"/>
      <c r="E242" s="315"/>
      <c r="F242" s="315"/>
      <c r="G242" s="315"/>
      <c r="H242" s="315"/>
      <c r="I242" s="315"/>
      <c r="J242" s="316"/>
      <c r="K242" s="316"/>
      <c r="L242" s="316"/>
      <c r="M242" s="316"/>
      <c r="N242" s="316"/>
      <c r="O242" s="230">
        <f t="shared" ref="O242" si="28">SUM(C242:N242)</f>
        <v>0</v>
      </c>
      <c r="P242" s="231"/>
      <c r="Q242" s="230"/>
      <c r="R242" s="262"/>
      <c r="S242" s="354"/>
    </row>
    <row r="243" spans="1:19" ht="14.25" outlineLevel="1">
      <c r="A243" s="96"/>
      <c r="B243" s="74"/>
      <c r="C243" s="36"/>
      <c r="D243" s="36"/>
      <c r="E243" s="36"/>
      <c r="F243" s="36"/>
      <c r="G243" s="36"/>
      <c r="H243" s="36"/>
      <c r="I243" s="36"/>
      <c r="J243" s="38"/>
      <c r="K243" s="38"/>
      <c r="L243" s="38"/>
      <c r="M243" s="38"/>
      <c r="N243" s="38"/>
      <c r="O243" s="217"/>
      <c r="P243" s="158"/>
      <c r="Q243" s="150"/>
      <c r="R243" s="172"/>
      <c r="S243" s="351"/>
    </row>
    <row r="244" spans="1:19" ht="14.25" outlineLevel="1">
      <c r="A244" s="96"/>
      <c r="B244" s="104" t="s">
        <v>309</v>
      </c>
      <c r="C244" s="36"/>
      <c r="D244" s="36"/>
      <c r="E244" s="36"/>
      <c r="F244" s="36"/>
      <c r="G244" s="36"/>
      <c r="H244" s="36"/>
      <c r="I244" s="36"/>
      <c r="J244" s="38"/>
      <c r="K244" s="38"/>
      <c r="L244" s="38"/>
      <c r="M244" s="38"/>
      <c r="N244" s="38"/>
      <c r="O244" s="217">
        <f>SUM(C244:N244)</f>
        <v>0</v>
      </c>
      <c r="P244" s="158"/>
      <c r="Q244" s="150"/>
      <c r="R244" s="172"/>
      <c r="S244" s="351"/>
    </row>
    <row r="245" spans="1:19" ht="14.25" outlineLevel="1">
      <c r="A245" s="96"/>
      <c r="B245" s="268" t="s">
        <v>201</v>
      </c>
      <c r="C245" s="36"/>
      <c r="D245" s="36"/>
      <c r="E245" s="36"/>
      <c r="F245" s="302"/>
      <c r="G245" s="36"/>
      <c r="H245" s="302"/>
      <c r="I245" s="36"/>
      <c r="J245" s="36"/>
      <c r="K245" s="38"/>
      <c r="L245" s="38"/>
      <c r="M245" s="38"/>
      <c r="N245" s="38"/>
      <c r="O245" s="217">
        <f>SUM(C245:N245)</f>
        <v>0</v>
      </c>
      <c r="P245" s="158"/>
      <c r="Q245" s="150"/>
      <c r="R245" s="172"/>
      <c r="S245" s="351"/>
    </row>
    <row r="246" spans="1:19" s="233" customFormat="1" ht="14.25" outlineLevel="1">
      <c r="A246" s="261"/>
      <c r="B246" s="353" t="s">
        <v>197</v>
      </c>
      <c r="C246" s="315"/>
      <c r="D246" s="315"/>
      <c r="E246" s="315"/>
      <c r="F246" s="315"/>
      <c r="G246" s="315"/>
      <c r="H246" s="315"/>
      <c r="I246" s="315"/>
      <c r="J246" s="316"/>
      <c r="K246" s="316"/>
      <c r="L246" s="316"/>
      <c r="M246" s="316"/>
      <c r="N246" s="316"/>
      <c r="O246" s="230">
        <f>SUM(C246:N246)</f>
        <v>0</v>
      </c>
      <c r="P246" s="231"/>
      <c r="Q246" s="230"/>
      <c r="R246" s="262"/>
      <c r="S246" s="354"/>
    </row>
    <row r="247" spans="1:19" ht="14.25" outlineLevel="1">
      <c r="A247" s="96"/>
      <c r="B247" s="74"/>
      <c r="C247" s="36"/>
      <c r="D247" s="36"/>
      <c r="E247" s="36"/>
      <c r="F247" s="36"/>
      <c r="G247" s="36"/>
      <c r="H247" s="36"/>
      <c r="I247" s="36"/>
      <c r="J247" s="38"/>
      <c r="K247" s="38"/>
      <c r="L247" s="38"/>
      <c r="M247" s="38"/>
      <c r="N247" s="38"/>
      <c r="O247" s="217"/>
      <c r="P247" s="158"/>
      <c r="Q247" s="150"/>
      <c r="R247" s="172"/>
      <c r="S247" s="351"/>
    </row>
    <row r="248" spans="1:19" ht="14.25" outlineLevel="1">
      <c r="A248" s="96"/>
      <c r="B248" s="104" t="s">
        <v>280</v>
      </c>
      <c r="C248" s="36"/>
      <c r="D248" s="36"/>
      <c r="E248" s="36"/>
      <c r="F248" s="36"/>
      <c r="G248" s="36"/>
      <c r="H248" s="36"/>
      <c r="I248" s="36"/>
      <c r="J248" s="38"/>
      <c r="K248" s="38"/>
      <c r="L248" s="38"/>
      <c r="M248" s="38"/>
      <c r="N248" s="38"/>
      <c r="O248" s="217">
        <f>SUM(C248:N248)</f>
        <v>0</v>
      </c>
      <c r="P248" s="158"/>
      <c r="Q248" s="150"/>
      <c r="R248" s="172"/>
      <c r="S248" s="351"/>
    </row>
    <row r="249" spans="1:19" ht="14.25" outlineLevel="1">
      <c r="A249" s="96"/>
      <c r="B249" s="268" t="s">
        <v>201</v>
      </c>
      <c r="C249" s="36"/>
      <c r="D249" s="36"/>
      <c r="E249" s="36"/>
      <c r="F249" s="36"/>
      <c r="G249" s="36"/>
      <c r="H249" s="302"/>
      <c r="I249" s="302"/>
      <c r="J249" s="302"/>
      <c r="K249" s="38"/>
      <c r="L249" s="38"/>
      <c r="M249" s="38"/>
      <c r="N249" s="38"/>
      <c r="O249" s="217">
        <f>SUM(C249:N249)</f>
        <v>0</v>
      </c>
      <c r="P249" s="158"/>
      <c r="Q249" s="150"/>
      <c r="R249" s="172"/>
      <c r="S249" s="351"/>
    </row>
    <row r="250" spans="1:19" s="233" customFormat="1" ht="14.25" outlineLevel="1">
      <c r="A250" s="261"/>
      <c r="B250" s="353" t="s">
        <v>197</v>
      </c>
      <c r="C250" s="315"/>
      <c r="D250" s="315"/>
      <c r="E250" s="315"/>
      <c r="F250" s="315"/>
      <c r="G250" s="315"/>
      <c r="H250" s="315"/>
      <c r="I250" s="315"/>
      <c r="J250" s="316"/>
      <c r="K250" s="316"/>
      <c r="L250" s="316"/>
      <c r="M250" s="316"/>
      <c r="N250" s="316"/>
      <c r="O250" s="230">
        <f t="shared" ref="O250" si="29">SUM(C250:N250)</f>
        <v>0</v>
      </c>
      <c r="P250" s="231"/>
      <c r="Q250" s="230"/>
      <c r="R250" s="262"/>
      <c r="S250" s="354"/>
    </row>
    <row r="251" spans="1:19" ht="14.25" outlineLevel="1">
      <c r="A251" s="96"/>
      <c r="B251" s="74"/>
      <c r="C251" s="36"/>
      <c r="D251" s="36"/>
      <c r="E251" s="36"/>
      <c r="F251" s="36"/>
      <c r="G251" s="36"/>
      <c r="H251" s="36"/>
      <c r="I251" s="36"/>
      <c r="J251" s="38"/>
      <c r="K251" s="38"/>
      <c r="L251" s="38"/>
      <c r="M251" s="38"/>
      <c r="N251" s="38"/>
      <c r="O251" s="150"/>
      <c r="P251" s="158"/>
      <c r="Q251" s="150"/>
      <c r="R251" s="172"/>
      <c r="S251" s="351"/>
    </row>
    <row r="252" spans="1:19" ht="14.25" outlineLevel="1">
      <c r="A252" s="96"/>
      <c r="B252" s="104" t="s">
        <v>310</v>
      </c>
      <c r="C252" s="36"/>
      <c r="D252" s="36"/>
      <c r="E252" s="36"/>
      <c r="F252" s="36"/>
      <c r="G252" s="36"/>
      <c r="H252" s="36"/>
      <c r="I252" s="36"/>
      <c r="J252" s="38"/>
      <c r="K252" s="38"/>
      <c r="L252" s="38"/>
      <c r="M252" s="38"/>
      <c r="N252" s="38"/>
      <c r="O252" s="150"/>
      <c r="P252" s="158"/>
      <c r="Q252" s="150"/>
      <c r="R252" s="172"/>
      <c r="S252" s="351"/>
    </row>
    <row r="253" spans="1:19" ht="14.25" outlineLevel="1">
      <c r="A253" s="96"/>
      <c r="B253" s="268" t="s">
        <v>201</v>
      </c>
      <c r="C253" s="36"/>
      <c r="D253" s="36"/>
      <c r="E253" s="36"/>
      <c r="F253" s="36"/>
      <c r="G253" s="36"/>
      <c r="H253" s="302"/>
      <c r="I253" s="302"/>
      <c r="J253" s="302"/>
      <c r="K253" s="38"/>
      <c r="L253" s="38"/>
      <c r="M253" s="38"/>
      <c r="N253" s="38"/>
      <c r="O253" s="217">
        <f>SUM(C253:N253)</f>
        <v>0</v>
      </c>
      <c r="P253" s="158"/>
      <c r="Q253" s="150"/>
      <c r="R253" s="172"/>
      <c r="S253" s="351"/>
    </row>
    <row r="254" spans="1:19" ht="14.25" outlineLevel="1">
      <c r="A254" s="96"/>
      <c r="B254" s="353" t="s">
        <v>197</v>
      </c>
      <c r="C254" s="36"/>
      <c r="D254" s="36"/>
      <c r="E254" s="36"/>
      <c r="F254" s="36"/>
      <c r="G254" s="36"/>
      <c r="H254" s="36"/>
      <c r="I254" s="36"/>
      <c r="J254" s="38"/>
      <c r="K254" s="38"/>
      <c r="L254" s="38"/>
      <c r="M254" s="38"/>
      <c r="N254" s="38"/>
      <c r="O254" s="217">
        <f>SUM(C254:N254)</f>
        <v>0</v>
      </c>
      <c r="P254" s="158"/>
      <c r="Q254" s="150"/>
      <c r="R254" s="172"/>
      <c r="S254" s="351"/>
    </row>
    <row r="255" spans="1:19" ht="14.25" outlineLevel="1">
      <c r="A255" s="96"/>
      <c r="B255" s="74"/>
      <c r="C255" s="36"/>
      <c r="D255" s="36"/>
      <c r="E255" s="36"/>
      <c r="F255" s="36"/>
      <c r="G255" s="36"/>
      <c r="H255" s="36"/>
      <c r="I255" s="36"/>
      <c r="J255" s="38"/>
      <c r="K255" s="38"/>
      <c r="L255" s="38"/>
      <c r="M255" s="38"/>
      <c r="N255" s="38"/>
      <c r="O255" s="150"/>
      <c r="P255" s="158"/>
      <c r="Q255" s="150"/>
      <c r="R255" s="172"/>
      <c r="S255" s="351"/>
    </row>
    <row r="256" spans="1:19" ht="14.25" outlineLevel="1">
      <c r="A256" s="96"/>
      <c r="B256" s="104" t="s">
        <v>210</v>
      </c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150">
        <f>SUM(C256:N256)</f>
        <v>0</v>
      </c>
      <c r="P256" s="158"/>
      <c r="Q256" s="150"/>
      <c r="R256" s="172"/>
      <c r="S256" s="351"/>
    </row>
    <row r="257" spans="1:19" s="220" customFormat="1" ht="14.25" outlineLevel="1">
      <c r="A257" s="263"/>
      <c r="B257" s="268" t="s">
        <v>210</v>
      </c>
      <c r="C257" s="302"/>
      <c r="D257" s="302"/>
      <c r="E257" s="302"/>
      <c r="F257" s="302"/>
      <c r="G257" s="302"/>
      <c r="H257" s="439"/>
      <c r="I257" s="302"/>
      <c r="J257" s="302"/>
      <c r="K257" s="439"/>
      <c r="L257" s="439"/>
      <c r="M257" s="439"/>
      <c r="N257" s="439"/>
      <c r="O257" s="217">
        <f t="shared" si="23"/>
        <v>0</v>
      </c>
      <c r="P257" s="218"/>
      <c r="Q257" s="217"/>
      <c r="R257" s="264"/>
      <c r="S257" s="352"/>
    </row>
    <row r="258" spans="1:19" s="233" customFormat="1" ht="14.25" outlineLevel="1">
      <c r="A258" s="261"/>
      <c r="B258" s="353" t="s">
        <v>262</v>
      </c>
      <c r="C258" s="315"/>
      <c r="D258" s="315"/>
      <c r="E258" s="315"/>
      <c r="F258" s="315"/>
      <c r="G258" s="315"/>
      <c r="H258" s="315"/>
      <c r="I258" s="315"/>
      <c r="J258" s="316"/>
      <c r="K258" s="316"/>
      <c r="L258" s="316"/>
      <c r="M258" s="316"/>
      <c r="N258" s="316"/>
      <c r="O258" s="230">
        <f>SUM(C258:N258)</f>
        <v>0</v>
      </c>
      <c r="P258" s="231"/>
      <c r="Q258" s="230"/>
      <c r="R258" s="262"/>
      <c r="S258" s="354"/>
    </row>
    <row r="259" spans="1:19" ht="14.25" outlineLevel="1">
      <c r="A259" s="96"/>
      <c r="B259" s="74"/>
      <c r="C259" s="36"/>
      <c r="D259" s="36"/>
      <c r="E259" s="36"/>
      <c r="F259" s="36"/>
      <c r="G259" s="36"/>
      <c r="H259" s="36"/>
      <c r="I259" s="36"/>
      <c r="J259" s="38"/>
      <c r="K259" s="38"/>
      <c r="L259" s="38"/>
      <c r="M259" s="38"/>
      <c r="N259" s="38"/>
      <c r="O259" s="150"/>
      <c r="P259" s="158"/>
      <c r="Q259" s="150"/>
      <c r="R259" s="172"/>
      <c r="S259" s="351"/>
    </row>
    <row r="260" spans="1:19" ht="14.25" outlineLevel="1">
      <c r="A260" s="96"/>
      <c r="B260" s="74" t="s">
        <v>282</v>
      </c>
      <c r="C260" s="36"/>
      <c r="D260" s="36"/>
      <c r="E260" s="36"/>
      <c r="F260" s="36"/>
      <c r="G260" s="36"/>
      <c r="H260" s="36"/>
      <c r="I260" s="36"/>
      <c r="J260" s="38"/>
      <c r="K260" s="38"/>
      <c r="L260" s="38"/>
      <c r="M260" s="38"/>
      <c r="N260" s="38"/>
      <c r="O260" s="150">
        <f>SUM(C260:N260)</f>
        <v>0</v>
      </c>
      <c r="P260" s="158"/>
      <c r="Q260" s="150"/>
      <c r="R260" s="172"/>
      <c r="S260" s="351"/>
    </row>
    <row r="261" spans="1:19" s="220" customFormat="1" ht="14.25" outlineLevel="1">
      <c r="A261" s="263"/>
      <c r="B261" s="301" t="s">
        <v>282</v>
      </c>
      <c r="C261" s="302"/>
      <c r="D261" s="302"/>
      <c r="E261" s="302"/>
      <c r="F261" s="302"/>
      <c r="G261" s="302"/>
      <c r="H261" s="302"/>
      <c r="I261" s="302"/>
      <c r="J261" s="302"/>
      <c r="K261" s="302"/>
      <c r="L261" s="302"/>
      <c r="M261" s="302"/>
      <c r="N261" s="302"/>
      <c r="O261" s="217">
        <f t="shared" ref="O261:O262" si="30">SUM(C261:N261)</f>
        <v>0</v>
      </c>
      <c r="P261" s="218"/>
      <c r="Q261" s="217"/>
      <c r="R261" s="264"/>
      <c r="S261" s="352"/>
    </row>
    <row r="262" spans="1:19" s="233" customFormat="1" ht="14.25" outlineLevel="1">
      <c r="A262" s="261"/>
      <c r="B262" s="353" t="s">
        <v>282</v>
      </c>
      <c r="C262" s="315"/>
      <c r="D262" s="315"/>
      <c r="E262" s="315"/>
      <c r="F262" s="315"/>
      <c r="G262" s="315"/>
      <c r="H262" s="315"/>
      <c r="I262" s="315"/>
      <c r="J262" s="316"/>
      <c r="K262" s="316"/>
      <c r="L262" s="316"/>
      <c r="M262" s="316"/>
      <c r="N262" s="316"/>
      <c r="O262" s="230">
        <f t="shared" si="30"/>
        <v>0</v>
      </c>
      <c r="P262" s="231"/>
      <c r="Q262" s="230"/>
      <c r="R262" s="262"/>
      <c r="S262" s="354"/>
    </row>
    <row r="263" spans="1:19" ht="14.25" outlineLevel="1">
      <c r="A263" s="96"/>
      <c r="B263" s="74"/>
      <c r="C263" s="36"/>
      <c r="D263" s="36"/>
      <c r="E263" s="36"/>
      <c r="F263" s="36"/>
      <c r="G263" s="36"/>
      <c r="H263" s="36"/>
      <c r="I263" s="36"/>
      <c r="J263" s="38"/>
      <c r="K263" s="38"/>
      <c r="L263" s="38"/>
      <c r="M263" s="38"/>
      <c r="N263" s="38"/>
      <c r="O263" s="150"/>
      <c r="P263" s="158"/>
      <c r="Q263" s="150"/>
      <c r="R263" s="172"/>
      <c r="S263" s="351"/>
    </row>
    <row r="264" spans="1:19" ht="14.25" outlineLevel="1">
      <c r="A264" s="96"/>
      <c r="B264" s="74" t="s">
        <v>127</v>
      </c>
      <c r="C264" s="36"/>
      <c r="D264" s="36"/>
      <c r="E264" s="36"/>
      <c r="F264" s="36"/>
      <c r="G264" s="36"/>
      <c r="H264" s="36"/>
      <c r="I264" s="36"/>
      <c r="J264" s="38"/>
      <c r="K264" s="38"/>
      <c r="L264" s="38"/>
      <c r="M264" s="36"/>
      <c r="N264" s="38"/>
      <c r="O264" s="150">
        <f t="shared" si="23"/>
        <v>0</v>
      </c>
      <c r="P264" s="158"/>
      <c r="Q264" s="150"/>
      <c r="R264" s="172"/>
      <c r="S264" s="351"/>
    </row>
    <row r="265" spans="1:19" s="114" customFormat="1" ht="14.25" outlineLevel="1">
      <c r="A265" s="103"/>
      <c r="B265" s="292" t="s">
        <v>125</v>
      </c>
      <c r="C265" s="116"/>
      <c r="D265" s="116"/>
      <c r="E265" s="116"/>
      <c r="F265" s="116"/>
      <c r="G265" s="116"/>
      <c r="H265" s="116"/>
      <c r="I265" s="116"/>
      <c r="J265" s="113"/>
      <c r="K265" s="113"/>
      <c r="L265" s="113"/>
      <c r="M265" s="113"/>
      <c r="N265" s="113"/>
      <c r="O265" s="149">
        <f t="shared" si="23"/>
        <v>0</v>
      </c>
      <c r="P265" s="149"/>
      <c r="Q265" s="149"/>
      <c r="R265" s="173"/>
      <c r="S265" s="455"/>
    </row>
    <row r="266" spans="1:19" ht="14.25" outlineLevel="1">
      <c r="A266" s="96"/>
      <c r="B266" s="293" t="s">
        <v>126</v>
      </c>
      <c r="C266" s="36"/>
      <c r="D266" s="36"/>
      <c r="E266" s="36"/>
      <c r="F266" s="294"/>
      <c r="G266" s="36"/>
      <c r="H266" s="36"/>
      <c r="I266" s="36"/>
      <c r="J266" s="38"/>
      <c r="K266" s="38"/>
      <c r="L266" s="38"/>
      <c r="M266" s="38"/>
      <c r="N266" s="38"/>
      <c r="O266" s="149">
        <f>SUM(C266:N266)</f>
        <v>0</v>
      </c>
      <c r="P266" s="149"/>
      <c r="Q266" s="149"/>
      <c r="R266" s="172"/>
      <c r="S266" s="351"/>
    </row>
    <row r="267" spans="1:19">
      <c r="C267" s="294"/>
      <c r="D267" s="294"/>
      <c r="E267" s="294"/>
      <c r="F267" s="294"/>
      <c r="G267" s="294"/>
      <c r="H267" s="294"/>
      <c r="I267" s="100"/>
      <c r="J267" s="294"/>
      <c r="K267" s="294"/>
      <c r="L267" s="294"/>
      <c r="M267" s="294"/>
      <c r="N267" s="294"/>
      <c r="O267" s="149"/>
      <c r="P267" s="149"/>
      <c r="Q267" s="149"/>
    </row>
    <row r="268" spans="1:19" s="87" customFormat="1" ht="14.25" customHeight="1" outlineLevel="1">
      <c r="A268" s="103"/>
      <c r="B268" s="292" t="s">
        <v>128</v>
      </c>
      <c r="C268" s="118"/>
      <c r="D268" s="118"/>
      <c r="E268" s="118"/>
      <c r="F268" s="118"/>
      <c r="G268" s="118"/>
      <c r="H268" s="36"/>
      <c r="I268" s="118"/>
      <c r="J268" s="118"/>
      <c r="K268" s="118"/>
      <c r="L268" s="118"/>
      <c r="M268" s="118"/>
      <c r="N268" s="118"/>
      <c r="O268" s="149">
        <f t="shared" si="23"/>
        <v>0</v>
      </c>
      <c r="P268" s="149"/>
      <c r="Q268" s="149"/>
      <c r="R268" s="173"/>
      <c r="S268" s="455"/>
    </row>
    <row r="269" spans="1:19" s="52" customFormat="1" ht="14.25" customHeight="1" outlineLevel="1">
      <c r="A269" s="96"/>
      <c r="B269" s="74" t="s">
        <v>129</v>
      </c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150">
        <f t="shared" si="23"/>
        <v>0</v>
      </c>
      <c r="P269" s="158"/>
      <c r="Q269" s="150"/>
      <c r="R269" s="172"/>
      <c r="S269" s="351"/>
    </row>
    <row r="270" spans="1:19" s="87" customFormat="1" ht="14.25" customHeight="1">
      <c r="A270" s="103"/>
      <c r="B270" s="117" t="s">
        <v>130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49">
        <f>SUM(C270:N270)</f>
        <v>0</v>
      </c>
      <c r="P270" s="157"/>
      <c r="Q270" s="149"/>
      <c r="R270" s="173"/>
      <c r="S270" s="455"/>
    </row>
    <row r="271" spans="1:19" s="52" customFormat="1" ht="14.25" customHeight="1">
      <c r="A271" s="96"/>
      <c r="B271" s="104" t="s">
        <v>131</v>
      </c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150">
        <f>SUM(C271:N271)</f>
        <v>0</v>
      </c>
      <c r="P271" s="158"/>
      <c r="Q271" s="150"/>
      <c r="R271" s="172"/>
      <c r="S271" s="351"/>
    </row>
    <row r="272" spans="1:19" s="52" customFormat="1" ht="14.25" customHeight="1">
      <c r="A272" s="96"/>
      <c r="B272" s="74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150"/>
      <c r="P272" s="158"/>
      <c r="Q272" s="150"/>
      <c r="R272" s="172"/>
      <c r="S272" s="351"/>
    </row>
    <row r="273" spans="1:19" s="52" customFormat="1" ht="14.25">
      <c r="A273" s="185" t="s">
        <v>113</v>
      </c>
      <c r="B273" s="186" t="s">
        <v>74</v>
      </c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3"/>
      <c r="P273" s="191">
        <f>SUM(C273:N273)</f>
        <v>0</v>
      </c>
      <c r="Q273" s="191"/>
      <c r="R273" s="174" t="e">
        <f>P273*100/P454</f>
        <v>#DIV/0!</v>
      </c>
      <c r="S273" s="351"/>
    </row>
    <row r="274" spans="1:19" s="272" customFormat="1" ht="14.25">
      <c r="A274" s="263"/>
      <c r="B274" s="268" t="s">
        <v>241</v>
      </c>
      <c r="C274" s="425"/>
      <c r="D274" s="425"/>
      <c r="E274" s="425"/>
      <c r="F274" s="425"/>
      <c r="G274" s="425"/>
      <c r="H274" s="425"/>
      <c r="I274" s="425"/>
      <c r="J274" s="425"/>
      <c r="K274" s="425"/>
      <c r="L274" s="425"/>
      <c r="M274" s="425"/>
      <c r="N274" s="425"/>
      <c r="O274" s="213"/>
      <c r="P274" s="286">
        <f>SUM(C274:N274)</f>
        <v>0</v>
      </c>
      <c r="Q274" s="269"/>
      <c r="R274" s="271"/>
      <c r="S274" s="359" t="e">
        <f>P274*100/P455</f>
        <v>#DIV/0!</v>
      </c>
    </row>
    <row r="275" spans="1:19" s="276" customFormat="1" ht="14.25">
      <c r="A275" s="261"/>
      <c r="B275" s="267" t="s">
        <v>242</v>
      </c>
      <c r="C275" s="426"/>
      <c r="D275" s="426"/>
      <c r="E275" s="426"/>
      <c r="F275" s="426"/>
      <c r="G275" s="426"/>
      <c r="H275" s="426"/>
      <c r="I275" s="426"/>
      <c r="J275" s="426"/>
      <c r="K275" s="426"/>
      <c r="L275" s="426"/>
      <c r="M275" s="426"/>
      <c r="N275" s="426"/>
      <c r="O275" s="205"/>
      <c r="P275" s="427">
        <f>SUM(C275:N275)</f>
        <v>0</v>
      </c>
      <c r="Q275" s="273"/>
      <c r="R275" s="275"/>
      <c r="S275" s="362"/>
    </row>
    <row r="276" spans="1:19" s="276" customFormat="1" ht="14.25">
      <c r="A276" s="261"/>
      <c r="B276" s="267"/>
      <c r="C276" s="27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4"/>
      <c r="P276" s="273"/>
      <c r="Q276" s="273"/>
      <c r="R276" s="275"/>
      <c r="S276" s="362"/>
    </row>
    <row r="277" spans="1:19" ht="14.25" outlineLevel="1">
      <c r="A277" s="96"/>
      <c r="B277" s="74" t="s">
        <v>91</v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150">
        <f t="shared" ref="O277:O283" si="31">SUM(C277:N277)</f>
        <v>0</v>
      </c>
      <c r="P277" s="158"/>
      <c r="Q277" s="150"/>
      <c r="R277" s="172"/>
      <c r="S277" s="351"/>
    </row>
    <row r="278" spans="1:19" s="220" customFormat="1" ht="14.25" outlineLevel="1">
      <c r="A278" s="263"/>
      <c r="B278" s="301" t="s">
        <v>91</v>
      </c>
      <c r="C278" s="423"/>
      <c r="D278" s="423"/>
      <c r="E278" s="423"/>
      <c r="F278" s="423"/>
      <c r="G278" s="423"/>
      <c r="H278" s="423"/>
      <c r="I278" s="423"/>
      <c r="J278" s="423"/>
      <c r="K278" s="423"/>
      <c r="L278" s="423"/>
      <c r="M278" s="423"/>
      <c r="N278" s="423"/>
      <c r="O278" s="217">
        <f t="shared" si="31"/>
        <v>0</v>
      </c>
      <c r="P278" s="218"/>
      <c r="Q278" s="217"/>
      <c r="R278" s="264"/>
      <c r="S278" s="352"/>
    </row>
    <row r="279" spans="1:19" s="233" customFormat="1" ht="14.25" outlineLevel="1">
      <c r="A279" s="261"/>
      <c r="B279" s="353" t="s">
        <v>91</v>
      </c>
      <c r="C279" s="273"/>
      <c r="D279" s="273"/>
      <c r="E279" s="273"/>
      <c r="F279" s="273"/>
      <c r="G279" s="424"/>
      <c r="H279" s="424"/>
      <c r="I279" s="424"/>
      <c r="J279" s="424"/>
      <c r="K279" s="424"/>
      <c r="L279" s="424"/>
      <c r="M279" s="424"/>
      <c r="N279" s="424"/>
      <c r="O279" s="230">
        <f>SUM(C279:N279)</f>
        <v>0</v>
      </c>
      <c r="P279" s="231"/>
      <c r="Q279" s="230"/>
      <c r="R279" s="262"/>
      <c r="S279" s="354"/>
    </row>
    <row r="280" spans="1:19" ht="14.25" outlineLevel="1">
      <c r="A280" s="96"/>
      <c r="B280" s="74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150"/>
      <c r="P280" s="158"/>
      <c r="Q280" s="150"/>
      <c r="R280" s="172"/>
      <c r="S280" s="351"/>
    </row>
    <row r="281" spans="1:19" ht="14.25" outlineLevel="1">
      <c r="A281" s="96"/>
      <c r="B281" s="74" t="s">
        <v>117</v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150">
        <f t="shared" si="31"/>
        <v>0</v>
      </c>
      <c r="P281" s="158"/>
      <c r="Q281" s="150"/>
      <c r="R281" s="172"/>
      <c r="S281" s="351"/>
    </row>
    <row r="282" spans="1:19" s="220" customFormat="1" ht="14.25" outlineLevel="1">
      <c r="A282" s="263"/>
      <c r="B282" s="301" t="s">
        <v>117</v>
      </c>
      <c r="C282" s="423"/>
      <c r="D282" s="423"/>
      <c r="E282" s="423"/>
      <c r="F282" s="423"/>
      <c r="G282" s="423"/>
      <c r="H282" s="423"/>
      <c r="I282" s="423"/>
      <c r="J282" s="423"/>
      <c r="K282" s="423"/>
      <c r="L282" s="423"/>
      <c r="M282" s="423"/>
      <c r="N282" s="423"/>
      <c r="O282" s="217">
        <f t="shared" si="31"/>
        <v>0</v>
      </c>
      <c r="P282" s="218"/>
      <c r="Q282" s="217"/>
      <c r="R282" s="264"/>
      <c r="S282" s="352"/>
    </row>
    <row r="283" spans="1:19" s="233" customFormat="1" ht="14.25" outlineLevel="1">
      <c r="A283" s="261"/>
      <c r="B283" s="353" t="s">
        <v>117</v>
      </c>
      <c r="C283" s="424"/>
      <c r="D283" s="424"/>
      <c r="E283" s="424"/>
      <c r="F283" s="424"/>
      <c r="G283" s="424"/>
      <c r="H283" s="424"/>
      <c r="I283" s="424"/>
      <c r="J283" s="424"/>
      <c r="K283" s="424"/>
      <c r="L283" s="424"/>
      <c r="M283" s="424"/>
      <c r="N283" s="424"/>
      <c r="O283" s="230">
        <f t="shared" si="31"/>
        <v>0</v>
      </c>
      <c r="P283" s="231"/>
      <c r="Q283" s="230"/>
      <c r="R283" s="262"/>
      <c r="S283" s="354"/>
    </row>
    <row r="284" spans="1:19" ht="14.25" outlineLevel="1">
      <c r="A284" s="96"/>
      <c r="B284" s="74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150"/>
      <c r="P284" s="158"/>
      <c r="Q284" s="150"/>
      <c r="R284" s="172"/>
      <c r="S284" s="351"/>
    </row>
    <row r="285" spans="1:19" s="223" customFormat="1" ht="14.25" outlineLevel="1">
      <c r="A285" s="263"/>
      <c r="B285" s="74" t="s">
        <v>212</v>
      </c>
      <c r="C285" s="279"/>
      <c r="D285" s="279"/>
      <c r="E285" s="279"/>
      <c r="F285" s="279"/>
      <c r="G285" s="279"/>
      <c r="H285" s="279"/>
      <c r="I285" s="279"/>
      <c r="J285" s="279"/>
      <c r="K285" s="279"/>
      <c r="L285" s="279"/>
      <c r="M285" s="279"/>
      <c r="N285" s="279"/>
      <c r="O285" s="217">
        <f>SUM(C285:N285)</f>
        <v>0</v>
      </c>
      <c r="P285" s="218"/>
      <c r="Q285" s="217"/>
      <c r="R285" s="264"/>
      <c r="S285" s="352"/>
    </row>
    <row r="286" spans="1:19" s="223" customFormat="1" ht="14.25" outlineLevel="1">
      <c r="A286" s="263"/>
      <c r="B286" s="301" t="s">
        <v>212</v>
      </c>
      <c r="C286" s="279"/>
      <c r="D286" s="279"/>
      <c r="E286" s="279"/>
      <c r="F286" s="279"/>
      <c r="G286" s="279"/>
      <c r="H286" s="279"/>
      <c r="I286" s="279"/>
      <c r="J286" s="279"/>
      <c r="K286" s="440"/>
      <c r="L286" s="279"/>
      <c r="M286" s="279"/>
      <c r="N286" s="279"/>
      <c r="O286" s="217">
        <f t="shared" ref="O286:O287" si="32">SUM(C286:N286)</f>
        <v>0</v>
      </c>
      <c r="P286" s="218"/>
      <c r="Q286" s="217"/>
      <c r="R286" s="264"/>
      <c r="S286" s="352"/>
    </row>
    <row r="287" spans="1:19" s="234" customFormat="1" ht="14.25" outlineLevel="1">
      <c r="A287" s="261"/>
      <c r="B287" s="353" t="s">
        <v>212</v>
      </c>
      <c r="C287" s="283"/>
      <c r="D287" s="283"/>
      <c r="E287" s="283"/>
      <c r="F287" s="283"/>
      <c r="G287" s="283"/>
      <c r="H287" s="283"/>
      <c r="I287" s="283"/>
      <c r="J287" s="283"/>
      <c r="K287" s="283"/>
      <c r="L287" s="283"/>
      <c r="M287" s="283"/>
      <c r="N287" s="283"/>
      <c r="O287" s="217">
        <f t="shared" si="32"/>
        <v>0</v>
      </c>
      <c r="P287" s="231"/>
      <c r="Q287" s="230"/>
      <c r="R287" s="262"/>
      <c r="S287" s="354"/>
    </row>
    <row r="288" spans="1:19" s="223" customFormat="1" ht="14.25" outlineLevel="1">
      <c r="A288" s="263"/>
      <c r="B288" s="268"/>
      <c r="C288" s="279"/>
      <c r="D288" s="279"/>
      <c r="E288" s="279"/>
      <c r="F288" s="279"/>
      <c r="G288" s="279"/>
      <c r="H288" s="279"/>
      <c r="I288" s="279"/>
      <c r="J288" s="279"/>
      <c r="K288" s="279"/>
      <c r="L288" s="279"/>
      <c r="M288" s="279"/>
      <c r="N288" s="279"/>
      <c r="O288" s="217"/>
      <c r="P288" s="218"/>
      <c r="Q288" s="217"/>
      <c r="R288" s="264"/>
      <c r="S288" s="352"/>
    </row>
    <row r="289" spans="1:19" ht="15.75" customHeight="1" outlineLevel="1">
      <c r="A289" s="96"/>
      <c r="B289" s="74" t="s">
        <v>92</v>
      </c>
      <c r="C289" s="71"/>
      <c r="D289" s="71"/>
      <c r="E289" s="71"/>
      <c r="F289" s="71"/>
      <c r="G289" s="71"/>
      <c r="H289" s="71"/>
      <c r="I289" s="71"/>
      <c r="J289" s="71"/>
      <c r="K289" s="76"/>
      <c r="L289" s="76"/>
      <c r="M289" s="76"/>
      <c r="N289" s="76"/>
      <c r="O289" s="150">
        <f>SUM(C289:N289)</f>
        <v>0</v>
      </c>
      <c r="P289" s="158"/>
      <c r="Q289" s="150"/>
      <c r="R289" s="172"/>
      <c r="S289" s="351"/>
    </row>
    <row r="290" spans="1:19" s="220" customFormat="1" ht="15.75" customHeight="1" outlineLevel="1">
      <c r="A290" s="263"/>
      <c r="B290" s="301" t="s">
        <v>92</v>
      </c>
      <c r="C290" s="423"/>
      <c r="D290" s="423"/>
      <c r="E290" s="423"/>
      <c r="F290" s="423"/>
      <c r="G290" s="423"/>
      <c r="H290" s="423"/>
      <c r="I290" s="423"/>
      <c r="J290" s="423"/>
      <c r="K290" s="423"/>
      <c r="L290" s="423"/>
      <c r="M290" s="423"/>
      <c r="N290" s="423"/>
      <c r="O290" s="150">
        <f t="shared" ref="O290:O291" si="33">SUM(C290:N290)</f>
        <v>0</v>
      </c>
      <c r="P290" s="218"/>
      <c r="Q290" s="217"/>
      <c r="R290" s="264"/>
      <c r="S290" s="352"/>
    </row>
    <row r="291" spans="1:19" s="233" customFormat="1" ht="15.75" customHeight="1" outlineLevel="1">
      <c r="A291" s="261"/>
      <c r="B291" s="353" t="s">
        <v>92</v>
      </c>
      <c r="C291" s="424"/>
      <c r="D291" s="424"/>
      <c r="E291" s="424"/>
      <c r="F291" s="424"/>
      <c r="G291" s="424"/>
      <c r="H291" s="424"/>
      <c r="I291" s="424"/>
      <c r="J291" s="424"/>
      <c r="K291" s="424"/>
      <c r="L291" s="424"/>
      <c r="M291" s="424"/>
      <c r="N291" s="424"/>
      <c r="O291" s="150">
        <f t="shared" si="33"/>
        <v>0</v>
      </c>
      <c r="P291" s="231"/>
      <c r="Q291" s="230"/>
      <c r="R291" s="262"/>
      <c r="S291" s="354"/>
    </row>
    <row r="292" spans="1:19" ht="15.75" customHeight="1" outlineLevel="1">
      <c r="A292" s="96"/>
      <c r="B292" s="74"/>
      <c r="C292" s="71"/>
      <c r="D292" s="71"/>
      <c r="E292" s="71"/>
      <c r="F292" s="71"/>
      <c r="G292" s="71"/>
      <c r="H292" s="71"/>
      <c r="I292" s="71"/>
      <c r="J292" s="71"/>
      <c r="K292" s="76"/>
      <c r="L292" s="76"/>
      <c r="M292" s="76"/>
      <c r="N292" s="76"/>
      <c r="O292" s="150"/>
      <c r="P292" s="158"/>
      <c r="Q292" s="150"/>
      <c r="R292" s="172"/>
      <c r="S292" s="351"/>
    </row>
    <row r="293" spans="1:19" s="87" customFormat="1" ht="14.25" outlineLevel="1">
      <c r="A293" s="103"/>
      <c r="B293" s="74" t="s">
        <v>110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150">
        <f>SUM(C293:N293)</f>
        <v>0</v>
      </c>
      <c r="P293" s="160"/>
      <c r="Q293" s="147"/>
      <c r="R293" s="173"/>
      <c r="S293" s="455"/>
    </row>
    <row r="294" spans="1:19" s="223" customFormat="1" ht="14.25" outlineLevel="1">
      <c r="A294" s="263"/>
      <c r="B294" s="301" t="s">
        <v>110</v>
      </c>
      <c r="C294" s="423"/>
      <c r="D294" s="423"/>
      <c r="E294" s="423"/>
      <c r="F294" s="423"/>
      <c r="G294" s="423"/>
      <c r="H294" s="423"/>
      <c r="I294" s="423"/>
      <c r="J294" s="423"/>
      <c r="K294" s="423"/>
      <c r="L294" s="423"/>
      <c r="M294" s="423"/>
      <c r="N294" s="423"/>
      <c r="O294" s="217"/>
      <c r="P294" s="222"/>
      <c r="Q294" s="221"/>
      <c r="R294" s="264"/>
      <c r="S294" s="352"/>
    </row>
    <row r="295" spans="1:19" s="234" customFormat="1" ht="14.25" outlineLevel="1">
      <c r="A295" s="261"/>
      <c r="B295" s="353" t="s">
        <v>110</v>
      </c>
      <c r="C295" s="424"/>
      <c r="D295" s="424"/>
      <c r="E295" s="424"/>
      <c r="F295" s="424"/>
      <c r="G295" s="424"/>
      <c r="H295" s="424"/>
      <c r="I295" s="424"/>
      <c r="J295" s="424"/>
      <c r="K295" s="424"/>
      <c r="L295" s="424"/>
      <c r="M295" s="424"/>
      <c r="N295" s="424"/>
      <c r="O295" s="230"/>
      <c r="P295" s="382"/>
      <c r="Q295" s="371"/>
      <c r="R295" s="262"/>
      <c r="S295" s="354"/>
    </row>
    <row r="296" spans="1:19" s="75" customFormat="1" ht="14.25">
      <c r="A296" s="185" t="s">
        <v>315</v>
      </c>
      <c r="B296" s="186" t="s">
        <v>107</v>
      </c>
      <c r="C296" s="187"/>
      <c r="D296" s="187"/>
      <c r="E296" s="187"/>
      <c r="F296" s="199"/>
      <c r="G296" s="187"/>
      <c r="H296" s="193"/>
      <c r="I296" s="193"/>
      <c r="J296" s="193"/>
      <c r="K296" s="194">
        <v>0</v>
      </c>
      <c r="L296" s="195"/>
      <c r="M296" s="193"/>
      <c r="N296" s="193"/>
      <c r="O296" s="285"/>
      <c r="P296" s="193">
        <f>SUM(C296:N296)</f>
        <v>0</v>
      </c>
      <c r="Q296" s="199"/>
      <c r="R296" s="175" t="e">
        <f>P296*100/P454</f>
        <v>#DIV/0!</v>
      </c>
      <c r="S296" s="454"/>
    </row>
    <row r="297" spans="1:19" s="272" customFormat="1" ht="14.25">
      <c r="A297" s="263"/>
      <c r="B297" s="268" t="s">
        <v>107</v>
      </c>
      <c r="C297" s="277"/>
      <c r="D297" s="277">
        <v>0</v>
      </c>
      <c r="E297" s="277"/>
      <c r="F297" s="213"/>
      <c r="G297" s="442">
        <v>0</v>
      </c>
      <c r="H297" s="270"/>
      <c r="I297" s="270"/>
      <c r="J297" s="270"/>
      <c r="K297" s="278"/>
      <c r="L297" s="279"/>
      <c r="M297" s="270"/>
      <c r="N297" s="270"/>
      <c r="P297" s="280">
        <f>SUM(C297:N297)</f>
        <v>0</v>
      </c>
      <c r="Q297" s="213"/>
      <c r="R297" s="271"/>
      <c r="S297" s="359" t="e">
        <f>P297*100/P455</f>
        <v>#DIV/0!</v>
      </c>
    </row>
    <row r="298" spans="1:19" s="276" customFormat="1" ht="14.25">
      <c r="A298" s="261"/>
      <c r="B298" s="267" t="s">
        <v>107</v>
      </c>
      <c r="C298" s="281"/>
      <c r="D298" s="281">
        <v>0</v>
      </c>
      <c r="E298" s="281"/>
      <c r="F298" s="205"/>
      <c r="G298" s="281"/>
      <c r="H298" s="274"/>
      <c r="I298" s="274"/>
      <c r="J298" s="274"/>
      <c r="K298" s="282"/>
      <c r="L298" s="283"/>
      <c r="M298" s="274"/>
      <c r="N298" s="274"/>
      <c r="O298" s="284">
        <f ca="1">SUM(C298:O298)</f>
        <v>0</v>
      </c>
      <c r="P298" s="291">
        <f>SUM(C298:N298)</f>
        <v>0</v>
      </c>
      <c r="Q298" s="205"/>
      <c r="R298" s="275"/>
      <c r="S298" s="362"/>
    </row>
    <row r="299" spans="1:19" s="75" customFormat="1" ht="14.25">
      <c r="A299" s="96"/>
      <c r="B299" s="104"/>
      <c r="C299" s="72"/>
      <c r="D299" s="72"/>
      <c r="E299" s="72"/>
      <c r="F299" s="72"/>
      <c r="G299" s="72"/>
      <c r="H299" s="73"/>
      <c r="I299" s="73"/>
      <c r="J299" s="73"/>
      <c r="K299" s="73"/>
      <c r="L299" s="73"/>
      <c r="M299" s="73"/>
      <c r="N299" s="73"/>
      <c r="O299" s="158"/>
      <c r="P299" s="150"/>
      <c r="Q299" s="150"/>
      <c r="R299" s="177"/>
      <c r="S299" s="454"/>
    </row>
    <row r="300" spans="1:19" s="75" customFormat="1" ht="15" customHeight="1">
      <c r="A300" s="185" t="s">
        <v>116</v>
      </c>
      <c r="B300" s="408" t="s">
        <v>295</v>
      </c>
      <c r="C300" s="187">
        <f>SUM(C304,C308,C312,C316,C320,C324)</f>
        <v>0</v>
      </c>
      <c r="D300" s="187">
        <f t="shared" ref="D300:N300" si="34">SUM(D304,D308,D312,D316,D320,D324)</f>
        <v>0</v>
      </c>
      <c r="E300" s="187">
        <f t="shared" si="34"/>
        <v>0</v>
      </c>
      <c r="F300" s="187">
        <f t="shared" si="34"/>
        <v>0</v>
      </c>
      <c r="G300" s="187">
        <f t="shared" si="34"/>
        <v>0</v>
      </c>
      <c r="H300" s="187">
        <f t="shared" si="34"/>
        <v>0</v>
      </c>
      <c r="I300" s="187">
        <f t="shared" si="34"/>
        <v>0</v>
      </c>
      <c r="J300" s="187">
        <f t="shared" si="34"/>
        <v>0</v>
      </c>
      <c r="K300" s="187">
        <f>SUM(K304,K308,K312,K316,K320,K324)</f>
        <v>0</v>
      </c>
      <c r="L300" s="187">
        <f t="shared" si="34"/>
        <v>0</v>
      </c>
      <c r="M300" s="187">
        <f t="shared" si="34"/>
        <v>0</v>
      </c>
      <c r="N300" s="187">
        <f t="shared" si="34"/>
        <v>0</v>
      </c>
      <c r="O300" s="192"/>
      <c r="P300" s="198">
        <f>SUM(C300:N300)</f>
        <v>0</v>
      </c>
      <c r="Q300" s="199"/>
      <c r="R300" s="175"/>
      <c r="S300" s="454"/>
    </row>
    <row r="301" spans="1:19" s="272" customFormat="1" ht="15" customHeight="1">
      <c r="A301" s="323"/>
      <c r="B301" s="409" t="s">
        <v>294</v>
      </c>
      <c r="C301" s="187">
        <f t="shared" ref="C301:I302" si="35">SUM(C305,C309,C313,C317,C321,C325)</f>
        <v>0</v>
      </c>
      <c r="D301" s="187">
        <f t="shared" si="35"/>
        <v>0</v>
      </c>
      <c r="E301" s="187">
        <f>SUM(E305,E309,E313,E317,E321,E325)</f>
        <v>0</v>
      </c>
      <c r="F301" s="187">
        <f t="shared" ref="F301:N301" si="36">SUM(F305,F309,F313,F317,F321,F325)</f>
        <v>0</v>
      </c>
      <c r="G301" s="187">
        <f t="shared" si="36"/>
        <v>0</v>
      </c>
      <c r="H301" s="187">
        <f t="shared" si="36"/>
        <v>0</v>
      </c>
      <c r="I301" s="187">
        <f t="shared" si="36"/>
        <v>0</v>
      </c>
      <c r="J301" s="187">
        <f t="shared" si="36"/>
        <v>0</v>
      </c>
      <c r="K301" s="187">
        <f t="shared" si="36"/>
        <v>0</v>
      </c>
      <c r="L301" s="187">
        <f t="shared" si="36"/>
        <v>0</v>
      </c>
      <c r="M301" s="187">
        <f t="shared" si="36"/>
        <v>0</v>
      </c>
      <c r="N301" s="187">
        <f t="shared" si="36"/>
        <v>0</v>
      </c>
      <c r="O301" s="410"/>
      <c r="P301" s="358">
        <f>O305+O309+O313+O317+O321+O325</f>
        <v>0</v>
      </c>
      <c r="Q301" s="328"/>
      <c r="R301" s="271"/>
      <c r="S301" s="359" t="e">
        <f>P301*100/P455</f>
        <v>#DIV/0!</v>
      </c>
    </row>
    <row r="302" spans="1:19" s="276" customFormat="1" ht="15" customHeight="1">
      <c r="A302" s="329"/>
      <c r="B302" s="411" t="s">
        <v>294</v>
      </c>
      <c r="C302" s="331">
        <f t="shared" si="35"/>
        <v>0</v>
      </c>
      <c r="D302" s="331">
        <f t="shared" si="35"/>
        <v>0</v>
      </c>
      <c r="E302" s="331">
        <f>SUM(E306,E310,E314,E318,E322,E326)</f>
        <v>0</v>
      </c>
      <c r="F302" s="331">
        <f>SUM(F306,F310,F314,F318,F322,F326)</f>
        <v>0</v>
      </c>
      <c r="G302" s="331">
        <f t="shared" si="35"/>
        <v>0</v>
      </c>
      <c r="H302" s="331">
        <f t="shared" si="35"/>
        <v>0</v>
      </c>
      <c r="I302" s="331">
        <f t="shared" si="35"/>
        <v>0</v>
      </c>
      <c r="J302" s="331">
        <f>SUM(J306,J310,J314,J318,J322,J326)</f>
        <v>0</v>
      </c>
      <c r="K302" s="331"/>
      <c r="L302" s="331"/>
      <c r="M302" s="331"/>
      <c r="N302" s="331"/>
      <c r="O302" s="412"/>
      <c r="P302" s="361">
        <f>O306+O310+O314+O318+O322+O326</f>
        <v>0</v>
      </c>
      <c r="Q302" s="334"/>
      <c r="R302" s="275"/>
      <c r="S302" s="362"/>
    </row>
    <row r="303" spans="1:19" s="37" customFormat="1" ht="14.25" outlineLevel="1">
      <c r="A303" s="96"/>
      <c r="B303" s="14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150"/>
      <c r="P303" s="158"/>
      <c r="Q303" s="150"/>
      <c r="R303" s="177"/>
      <c r="S303" s="454"/>
    </row>
    <row r="304" spans="1:19" s="37" customFormat="1" ht="14.25" outlineLevel="1">
      <c r="A304" s="96" t="s">
        <v>121</v>
      </c>
      <c r="B304" s="74" t="s">
        <v>132</v>
      </c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137">
        <f>SUM(C304:N304)</f>
        <v>0</v>
      </c>
      <c r="P304" s="151"/>
      <c r="Q304" s="137"/>
      <c r="R304" s="177"/>
      <c r="S304" s="454"/>
    </row>
    <row r="305" spans="1:19" s="299" customFormat="1" ht="14.25" outlineLevel="1">
      <c r="A305" s="263"/>
      <c r="B305" s="301" t="s">
        <v>296</v>
      </c>
      <c r="C305" s="302"/>
      <c r="D305" s="302"/>
      <c r="E305" s="302"/>
      <c r="F305" s="302"/>
      <c r="G305" s="439"/>
      <c r="H305" s="302"/>
      <c r="I305" s="302"/>
      <c r="J305" s="302"/>
      <c r="K305" s="302"/>
      <c r="L305" s="302"/>
      <c r="M305" s="302"/>
      <c r="N305" s="302"/>
      <c r="O305" s="308">
        <f t="shared" ref="O305:O306" si="37">SUM(C305:N305)</f>
        <v>0</v>
      </c>
      <c r="P305" s="307"/>
      <c r="Q305" s="308"/>
      <c r="R305" s="271"/>
      <c r="S305" s="359"/>
    </row>
    <row r="306" spans="1:19" s="321" customFormat="1" ht="14.25" outlineLevel="1">
      <c r="A306" s="261"/>
      <c r="B306" s="353" t="s">
        <v>297</v>
      </c>
      <c r="C306" s="315"/>
      <c r="D306" s="315"/>
      <c r="E306" s="315"/>
      <c r="F306" s="315"/>
      <c r="G306" s="315"/>
      <c r="H306" s="315"/>
      <c r="I306" s="315"/>
      <c r="J306" s="315"/>
      <c r="K306" s="315"/>
      <c r="L306" s="315"/>
      <c r="M306" s="315"/>
      <c r="N306" s="315"/>
      <c r="O306" s="310">
        <f t="shared" si="37"/>
        <v>0</v>
      </c>
      <c r="P306" s="309"/>
      <c r="Q306" s="310"/>
      <c r="R306" s="275"/>
      <c r="S306" s="362"/>
    </row>
    <row r="307" spans="1:19" s="37" customFormat="1" ht="14.25" outlineLevel="1">
      <c r="A307" s="96"/>
      <c r="B307" s="74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137"/>
      <c r="P307" s="151"/>
      <c r="Q307" s="137"/>
      <c r="R307" s="177"/>
      <c r="S307" s="454"/>
    </row>
    <row r="308" spans="1:19" s="37" customFormat="1" ht="14.25" outlineLevel="1">
      <c r="A308" s="96" t="s">
        <v>121</v>
      </c>
      <c r="B308" s="74" t="s">
        <v>98</v>
      </c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137">
        <f t="shared" ref="O308:O326" si="38">SUM(C308:N308)</f>
        <v>0</v>
      </c>
      <c r="P308" s="151"/>
      <c r="Q308" s="137"/>
      <c r="R308" s="177"/>
      <c r="S308" s="454"/>
    </row>
    <row r="309" spans="1:19" s="299" customFormat="1" ht="14.25" outlineLevel="1">
      <c r="A309" s="263"/>
      <c r="B309" s="301" t="s">
        <v>98</v>
      </c>
      <c r="C309" s="302"/>
      <c r="D309" s="302"/>
      <c r="E309" s="302"/>
      <c r="F309" s="302"/>
      <c r="G309" s="439"/>
      <c r="H309" s="302"/>
      <c r="I309" s="302"/>
      <c r="J309" s="302"/>
      <c r="K309" s="302"/>
      <c r="L309" s="302"/>
      <c r="M309" s="302"/>
      <c r="N309" s="302"/>
      <c r="O309" s="308">
        <f t="shared" si="38"/>
        <v>0</v>
      </c>
      <c r="P309" s="307"/>
      <c r="Q309" s="308"/>
      <c r="R309" s="271"/>
      <c r="S309" s="359"/>
    </row>
    <row r="310" spans="1:19" s="321" customFormat="1" ht="14.25" outlineLevel="1">
      <c r="A310" s="261"/>
      <c r="B310" s="353" t="s">
        <v>98</v>
      </c>
      <c r="C310" s="315"/>
      <c r="D310" s="315"/>
      <c r="E310" s="315"/>
      <c r="F310" s="315"/>
      <c r="G310" s="315"/>
      <c r="H310" s="315"/>
      <c r="I310" s="315"/>
      <c r="J310" s="315"/>
      <c r="K310" s="315"/>
      <c r="L310" s="315"/>
      <c r="M310" s="315"/>
      <c r="N310" s="315"/>
      <c r="O310" s="310">
        <f t="shared" si="38"/>
        <v>0</v>
      </c>
      <c r="P310" s="309"/>
      <c r="Q310" s="310"/>
      <c r="R310" s="275"/>
      <c r="S310" s="362"/>
    </row>
    <row r="311" spans="1:19" s="37" customFormat="1" ht="14.25" outlineLevel="1">
      <c r="A311" s="96"/>
      <c r="B311" s="74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137"/>
      <c r="P311" s="151"/>
      <c r="Q311" s="137"/>
      <c r="R311" s="177"/>
      <c r="S311" s="454"/>
    </row>
    <row r="312" spans="1:19" s="37" customFormat="1" ht="14.25" outlineLevel="1">
      <c r="A312" s="96" t="s">
        <v>121</v>
      </c>
      <c r="B312" s="74" t="s">
        <v>133</v>
      </c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137">
        <f t="shared" si="38"/>
        <v>0</v>
      </c>
      <c r="P312" s="151"/>
      <c r="Q312" s="137"/>
      <c r="R312" s="177"/>
      <c r="S312" s="454"/>
    </row>
    <row r="313" spans="1:19" s="299" customFormat="1" ht="14.25" outlineLevel="1">
      <c r="A313" s="263"/>
      <c r="B313" s="301" t="s">
        <v>133</v>
      </c>
      <c r="C313" s="302"/>
      <c r="D313" s="302"/>
      <c r="E313" s="302"/>
      <c r="F313" s="302"/>
      <c r="G313" s="302"/>
      <c r="H313" s="302"/>
      <c r="I313" s="302"/>
      <c r="J313" s="302"/>
      <c r="K313" s="302"/>
      <c r="L313" s="302"/>
      <c r="M313" s="302"/>
      <c r="N313" s="302"/>
      <c r="O313" s="308">
        <f t="shared" si="38"/>
        <v>0</v>
      </c>
      <c r="P313" s="307"/>
      <c r="Q313" s="308"/>
      <c r="R313" s="271"/>
      <c r="S313" s="359"/>
    </row>
    <row r="314" spans="1:19" s="321" customFormat="1" ht="14.25" outlineLevel="1">
      <c r="A314" s="261"/>
      <c r="B314" s="353" t="s">
        <v>133</v>
      </c>
      <c r="C314" s="315"/>
      <c r="D314" s="315"/>
      <c r="E314" s="315"/>
      <c r="F314" s="315"/>
      <c r="G314" s="315"/>
      <c r="H314" s="315"/>
      <c r="I314" s="315"/>
      <c r="J314" s="315"/>
      <c r="K314" s="315"/>
      <c r="L314" s="315"/>
      <c r="M314" s="315"/>
      <c r="N314" s="315"/>
      <c r="O314" s="310">
        <f t="shared" si="38"/>
        <v>0</v>
      </c>
      <c r="P314" s="309"/>
      <c r="Q314" s="310"/>
      <c r="R314" s="275"/>
      <c r="S314" s="362"/>
    </row>
    <row r="315" spans="1:19" s="37" customFormat="1" ht="14.25" outlineLevel="1">
      <c r="A315" s="96"/>
      <c r="B315" s="74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137"/>
      <c r="P315" s="151"/>
      <c r="Q315" s="137"/>
      <c r="R315" s="177"/>
      <c r="S315" s="454"/>
    </row>
    <row r="316" spans="1:19" s="37" customFormat="1" ht="14.25" outlineLevel="1">
      <c r="A316" s="96" t="s">
        <v>121</v>
      </c>
      <c r="B316" s="74" t="s">
        <v>202</v>
      </c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137">
        <f t="shared" ref="O316:O318" si="39">SUM(C316:N316)</f>
        <v>0</v>
      </c>
      <c r="P316" s="151"/>
      <c r="Q316" s="137"/>
      <c r="R316" s="177"/>
      <c r="S316" s="454"/>
    </row>
    <row r="317" spans="1:19" s="299" customFormat="1" ht="14.25" outlineLevel="1">
      <c r="A317" s="263"/>
      <c r="B317" s="301" t="s">
        <v>202</v>
      </c>
      <c r="C317" s="302"/>
      <c r="D317" s="302"/>
      <c r="E317" s="302"/>
      <c r="F317" s="302"/>
      <c r="H317" s="302"/>
      <c r="I317" s="439"/>
      <c r="J317" s="302"/>
      <c r="K317" s="302"/>
      <c r="L317" s="302"/>
      <c r="M317" s="302"/>
      <c r="N317" s="302"/>
      <c r="O317" s="308">
        <f t="shared" si="39"/>
        <v>0</v>
      </c>
      <c r="P317" s="307"/>
      <c r="Q317" s="308"/>
      <c r="R317" s="271"/>
      <c r="S317" s="359"/>
    </row>
    <row r="318" spans="1:19" s="321" customFormat="1" ht="14.25" outlineLevel="1">
      <c r="A318" s="261"/>
      <c r="B318" s="353" t="s">
        <v>202</v>
      </c>
      <c r="C318" s="315"/>
      <c r="D318" s="315"/>
      <c r="E318" s="315"/>
      <c r="F318" s="315"/>
      <c r="G318" s="315"/>
      <c r="H318" s="315"/>
      <c r="I318" s="315"/>
      <c r="J318" s="315"/>
      <c r="K318" s="315"/>
      <c r="L318" s="315"/>
      <c r="M318" s="315"/>
      <c r="N318" s="315"/>
      <c r="O318" s="310">
        <f t="shared" si="39"/>
        <v>0</v>
      </c>
      <c r="P318" s="309"/>
      <c r="Q318" s="310"/>
      <c r="R318" s="275"/>
      <c r="S318" s="362"/>
    </row>
    <row r="319" spans="1:19" s="37" customFormat="1" ht="14.25" outlineLevel="1">
      <c r="A319" s="96"/>
      <c r="B319" s="74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137"/>
      <c r="P319" s="151"/>
      <c r="Q319" s="137"/>
      <c r="R319" s="177"/>
      <c r="S319" s="454"/>
    </row>
    <row r="320" spans="1:19" s="37" customFormat="1" ht="14.25" outlineLevel="1">
      <c r="A320" s="96" t="s">
        <v>121</v>
      </c>
      <c r="B320" s="74" t="s">
        <v>203</v>
      </c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137">
        <f t="shared" ref="O320:O322" si="40">SUM(C320:N320)</f>
        <v>0</v>
      </c>
      <c r="P320" s="151"/>
      <c r="Q320" s="137"/>
      <c r="R320" s="177"/>
      <c r="S320" s="454"/>
    </row>
    <row r="321" spans="1:19" s="299" customFormat="1" ht="14.25" outlineLevel="1">
      <c r="A321" s="263"/>
      <c r="B321" s="301" t="s">
        <v>203</v>
      </c>
      <c r="C321" s="302"/>
      <c r="D321" s="302"/>
      <c r="E321" s="302"/>
      <c r="F321" s="302"/>
      <c r="G321" s="302"/>
      <c r="H321" s="302"/>
      <c r="I321" s="302"/>
      <c r="J321" s="302"/>
      <c r="K321" s="302"/>
      <c r="L321" s="302"/>
      <c r="M321" s="302"/>
      <c r="N321" s="302"/>
      <c r="O321" s="308">
        <f t="shared" si="40"/>
        <v>0</v>
      </c>
      <c r="P321" s="307"/>
      <c r="Q321" s="308"/>
      <c r="R321" s="271"/>
      <c r="S321" s="359"/>
    </row>
    <row r="322" spans="1:19" s="321" customFormat="1" ht="14.25" outlineLevel="1">
      <c r="A322" s="261"/>
      <c r="B322" s="353" t="s">
        <v>203</v>
      </c>
      <c r="C322" s="315"/>
      <c r="D322" s="315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0">
        <f t="shared" si="40"/>
        <v>0</v>
      </c>
      <c r="P322" s="309"/>
      <c r="Q322" s="310"/>
      <c r="R322" s="275"/>
      <c r="S322" s="362"/>
    </row>
    <row r="323" spans="1:19" s="321" customFormat="1" ht="14.25" outlineLevel="1">
      <c r="A323" s="261"/>
      <c r="B323" s="353"/>
      <c r="C323" s="315"/>
      <c r="D323" s="315"/>
      <c r="E323" s="315"/>
      <c r="F323" s="315"/>
      <c r="G323" s="315"/>
      <c r="H323" s="315"/>
      <c r="I323" s="315"/>
      <c r="J323" s="315"/>
      <c r="K323" s="315"/>
      <c r="L323" s="315"/>
      <c r="M323" s="315"/>
      <c r="N323" s="315"/>
      <c r="O323" s="137"/>
      <c r="P323" s="309"/>
      <c r="Q323" s="310"/>
      <c r="R323" s="275"/>
      <c r="S323" s="362"/>
    </row>
    <row r="324" spans="1:19" s="37" customFormat="1" ht="14.25" outlineLevel="1">
      <c r="A324" s="96" t="s">
        <v>121</v>
      </c>
      <c r="B324" s="74" t="s">
        <v>134</v>
      </c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137"/>
      <c r="P324" s="151"/>
      <c r="Q324" s="137"/>
      <c r="R324" s="177"/>
      <c r="S324" s="454"/>
    </row>
    <row r="325" spans="1:19" s="120" customFormat="1" ht="14.25" outlineLevel="1">
      <c r="A325" s="103"/>
      <c r="B325" s="115" t="s">
        <v>135</v>
      </c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36">
        <f t="shared" si="38"/>
        <v>0</v>
      </c>
      <c r="P325" s="161"/>
      <c r="Q325" s="136"/>
      <c r="R325" s="176"/>
      <c r="S325" s="456"/>
    </row>
    <row r="326" spans="1:19" s="37" customFormat="1" ht="14.25" outlineLevel="1">
      <c r="A326" s="96"/>
      <c r="B326" s="74" t="s">
        <v>136</v>
      </c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137">
        <f t="shared" si="38"/>
        <v>0</v>
      </c>
      <c r="P326" s="151"/>
      <c r="Q326" s="137"/>
      <c r="R326" s="177"/>
      <c r="S326" s="454"/>
    </row>
    <row r="327" spans="1:19" s="37" customFormat="1" ht="14.25" outlineLevel="1">
      <c r="A327" s="124" t="s">
        <v>122</v>
      </c>
      <c r="B327" s="414" t="s">
        <v>302</v>
      </c>
      <c r="C327" s="197">
        <f>C331+C335+C339+C343+C347</f>
        <v>0</v>
      </c>
      <c r="D327" s="197">
        <f>D331+D335+D339+D343+D347</f>
        <v>0</v>
      </c>
      <c r="E327" s="197">
        <f t="shared" ref="E327:N327" si="41">E331+E335+E339+E343+E347</f>
        <v>0</v>
      </c>
      <c r="F327" s="197">
        <f t="shared" si="41"/>
        <v>0</v>
      </c>
      <c r="G327" s="197">
        <f t="shared" si="41"/>
        <v>0</v>
      </c>
      <c r="H327" s="197">
        <f t="shared" si="41"/>
        <v>0</v>
      </c>
      <c r="I327" s="197">
        <f t="shared" si="41"/>
        <v>0</v>
      </c>
      <c r="J327" s="197">
        <f t="shared" si="41"/>
        <v>0</v>
      </c>
      <c r="K327" s="197">
        <f t="shared" si="41"/>
        <v>0</v>
      </c>
      <c r="L327" s="197">
        <f t="shared" si="41"/>
        <v>0</v>
      </c>
      <c r="M327" s="197">
        <f>M331+M335+M339+M343+M347</f>
        <v>0</v>
      </c>
      <c r="N327" s="197">
        <f t="shared" si="41"/>
        <v>0</v>
      </c>
      <c r="O327" s="197"/>
      <c r="P327" s="201"/>
      <c r="Q327" s="197">
        <f>SUM(C327:N327)</f>
        <v>0</v>
      </c>
      <c r="R327" s="177"/>
      <c r="S327" s="454"/>
    </row>
    <row r="328" spans="1:19" s="299" customFormat="1" ht="14.25" outlineLevel="1">
      <c r="A328" s="417"/>
      <c r="B328" s="418" t="s">
        <v>298</v>
      </c>
      <c r="C328" s="365">
        <f t="shared" ref="C328:C329" si="42">C332+C336+C340+C344+C348</f>
        <v>0</v>
      </c>
      <c r="D328" s="365">
        <f t="shared" ref="D328:N329" si="43">D332+D336+D340+D344+D348</f>
        <v>0</v>
      </c>
      <c r="E328" s="365">
        <f t="shared" si="43"/>
        <v>0</v>
      </c>
      <c r="F328" s="365">
        <f t="shared" si="43"/>
        <v>0</v>
      </c>
      <c r="G328" s="365">
        <f t="shared" si="43"/>
        <v>0</v>
      </c>
      <c r="H328" s="365">
        <f>H332+H336+H340+H344+H348</f>
        <v>0</v>
      </c>
      <c r="I328" s="365">
        <f t="shared" si="43"/>
        <v>0</v>
      </c>
      <c r="J328" s="365">
        <f t="shared" si="43"/>
        <v>0</v>
      </c>
      <c r="K328" s="365">
        <f t="shared" si="43"/>
        <v>0</v>
      </c>
      <c r="L328" s="365">
        <f t="shared" si="43"/>
        <v>0</v>
      </c>
      <c r="M328" s="365">
        <f t="shared" si="43"/>
        <v>0</v>
      </c>
      <c r="N328" s="365">
        <f t="shared" si="43"/>
        <v>0</v>
      </c>
      <c r="O328" s="365"/>
      <c r="P328" s="366"/>
      <c r="Q328" s="365">
        <f t="shared" ref="Q328:Q329" si="44">SUM(C328:N328)</f>
        <v>0</v>
      </c>
      <c r="R328" s="271"/>
      <c r="S328" s="359"/>
    </row>
    <row r="329" spans="1:19" s="321" customFormat="1" ht="14.25" outlineLevel="1">
      <c r="A329" s="419"/>
      <c r="B329" s="420" t="s">
        <v>298</v>
      </c>
      <c r="C329" s="369">
        <f t="shared" si="42"/>
        <v>0</v>
      </c>
      <c r="D329" s="369">
        <f t="shared" si="43"/>
        <v>0</v>
      </c>
      <c r="E329" s="369">
        <f t="shared" si="43"/>
        <v>0</v>
      </c>
      <c r="F329" s="369">
        <f t="shared" si="43"/>
        <v>0</v>
      </c>
      <c r="G329" s="369">
        <f t="shared" si="43"/>
        <v>0</v>
      </c>
      <c r="H329" s="369">
        <f t="shared" si="43"/>
        <v>0</v>
      </c>
      <c r="I329" s="369">
        <f t="shared" si="43"/>
        <v>0</v>
      </c>
      <c r="J329" s="369">
        <f t="shared" si="43"/>
        <v>0</v>
      </c>
      <c r="K329" s="369">
        <f t="shared" si="43"/>
        <v>0</v>
      </c>
      <c r="L329" s="369">
        <f>L333+L337+L341+L345+L349</f>
        <v>0</v>
      </c>
      <c r="M329" s="369">
        <f t="shared" si="43"/>
        <v>0</v>
      </c>
      <c r="N329" s="369">
        <f t="shared" si="43"/>
        <v>0</v>
      </c>
      <c r="O329" s="369"/>
      <c r="P329" s="370"/>
      <c r="Q329" s="369">
        <f t="shared" si="44"/>
        <v>0</v>
      </c>
      <c r="R329" s="275"/>
      <c r="S329" s="362"/>
    </row>
    <row r="330" spans="1:19" s="37" customFormat="1" ht="14.25" outlineLevel="1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77"/>
      <c r="S330" s="454"/>
    </row>
    <row r="331" spans="1:19" s="37" customFormat="1" ht="14.25" outlineLevel="1">
      <c r="A331" s="124" t="s">
        <v>122</v>
      </c>
      <c r="B331" s="108" t="s">
        <v>105</v>
      </c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10"/>
      <c r="P331" s="123"/>
      <c r="Q331" s="110"/>
      <c r="R331" s="177"/>
      <c r="S331" s="454"/>
    </row>
    <row r="332" spans="1:19" s="299" customFormat="1" ht="14.25" outlineLevel="1">
      <c r="A332" s="415"/>
      <c r="B332" s="318" t="s">
        <v>105</v>
      </c>
      <c r="C332" s="296"/>
      <c r="D332" s="296"/>
      <c r="E332" s="296"/>
      <c r="F332" s="296"/>
      <c r="G332" s="296"/>
      <c r="H332" s="296"/>
      <c r="I332" s="296"/>
      <c r="J332" s="296"/>
      <c r="K332" s="296"/>
      <c r="L332" s="296"/>
      <c r="M332" s="296"/>
      <c r="N332" s="296"/>
      <c r="O332" s="297"/>
      <c r="P332" s="298"/>
      <c r="Q332" s="297"/>
      <c r="R332" s="271"/>
      <c r="S332" s="359"/>
    </row>
    <row r="333" spans="1:19" s="321" customFormat="1" ht="14.25" outlineLevel="1">
      <c r="A333" s="416"/>
      <c r="B333" s="319" t="s">
        <v>105</v>
      </c>
      <c r="C333" s="320"/>
      <c r="D333" s="320"/>
      <c r="E333" s="320"/>
      <c r="F333" s="320"/>
      <c r="G333" s="320"/>
      <c r="H333" s="320"/>
      <c r="I333" s="320"/>
      <c r="J333" s="320"/>
      <c r="K333" s="320"/>
      <c r="L333" s="320"/>
      <c r="M333" s="320"/>
      <c r="N333" s="320"/>
      <c r="O333" s="305"/>
      <c r="P333" s="306"/>
      <c r="Q333" s="305"/>
      <c r="R333" s="275"/>
      <c r="S333" s="362"/>
    </row>
    <row r="334" spans="1:19" s="37" customFormat="1" ht="14.25" outlineLevel="1">
      <c r="A334" s="124"/>
      <c r="B334" s="108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10"/>
      <c r="P334" s="123"/>
      <c r="Q334" s="110"/>
      <c r="R334" s="177"/>
      <c r="S334" s="454"/>
    </row>
    <row r="335" spans="1:19" s="37" customFormat="1" ht="14.25" outlineLevel="2">
      <c r="A335" s="124" t="s">
        <v>114</v>
      </c>
      <c r="B335" s="108" t="s">
        <v>106</v>
      </c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10"/>
      <c r="P335" s="162"/>
      <c r="Q335" s="110"/>
      <c r="R335" s="177"/>
      <c r="S335" s="454"/>
    </row>
    <row r="336" spans="1:19" s="299" customFormat="1" ht="14.25" outlineLevel="2">
      <c r="A336" s="415"/>
      <c r="B336" s="318" t="s">
        <v>106</v>
      </c>
      <c r="C336" s="296"/>
      <c r="D336" s="296"/>
      <c r="E336" s="296"/>
      <c r="F336" s="296"/>
      <c r="G336" s="296"/>
      <c r="H336" s="296"/>
      <c r="I336" s="296"/>
      <c r="J336" s="296"/>
      <c r="K336" s="296"/>
      <c r="L336" s="296"/>
      <c r="M336" s="439"/>
      <c r="N336" s="296"/>
      <c r="O336" s="297"/>
      <c r="P336" s="298"/>
      <c r="Q336" s="297"/>
      <c r="R336" s="271"/>
      <c r="S336" s="359"/>
    </row>
    <row r="337" spans="1:19" s="321" customFormat="1" ht="14.25" outlineLevel="2">
      <c r="A337" s="416"/>
      <c r="B337" s="319" t="s">
        <v>106</v>
      </c>
      <c r="C337" s="320"/>
      <c r="D337" s="320"/>
      <c r="E337" s="320"/>
      <c r="F337" s="320"/>
      <c r="G337" s="320"/>
      <c r="H337" s="320"/>
      <c r="I337" s="320"/>
      <c r="J337" s="320"/>
      <c r="K337" s="320"/>
      <c r="L337" s="320"/>
      <c r="M337" s="320"/>
      <c r="N337" s="320"/>
      <c r="O337" s="305"/>
      <c r="P337" s="306"/>
      <c r="Q337" s="305"/>
      <c r="R337" s="275"/>
      <c r="S337" s="362"/>
    </row>
    <row r="338" spans="1:19" s="37" customFormat="1" ht="14.25" outlineLevel="2">
      <c r="A338" s="124"/>
      <c r="B338" s="108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10"/>
      <c r="P338" s="162"/>
      <c r="Q338" s="110"/>
      <c r="R338" s="177"/>
      <c r="S338" s="454"/>
    </row>
    <row r="339" spans="1:19" s="37" customFormat="1" ht="14.25" outlineLevel="2">
      <c r="A339" s="124" t="s">
        <v>122</v>
      </c>
      <c r="B339" s="108" t="s">
        <v>137</v>
      </c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10"/>
      <c r="P339" s="162"/>
      <c r="Q339" s="110"/>
      <c r="R339" s="177"/>
      <c r="S339" s="454"/>
    </row>
    <row r="340" spans="1:19" s="299" customFormat="1" ht="14.25" outlineLevel="2">
      <c r="A340" s="415"/>
      <c r="B340" s="318" t="s">
        <v>137</v>
      </c>
      <c r="C340" s="296"/>
      <c r="D340" s="296"/>
      <c r="E340" s="296"/>
      <c r="F340" s="296"/>
      <c r="G340" s="296"/>
      <c r="H340" s="296"/>
      <c r="I340" s="296"/>
      <c r="J340" s="296"/>
      <c r="K340" s="296"/>
      <c r="L340" s="296"/>
      <c r="M340" s="296"/>
      <c r="N340" s="296"/>
      <c r="O340" s="298"/>
      <c r="P340" s="298"/>
      <c r="Q340" s="297"/>
      <c r="R340" s="271"/>
      <c r="S340" s="359"/>
    </row>
    <row r="341" spans="1:19" s="321" customFormat="1" ht="14.25" outlineLevel="2">
      <c r="A341" s="416"/>
      <c r="B341" s="319" t="s">
        <v>137</v>
      </c>
      <c r="C341" s="320"/>
      <c r="D341" s="320"/>
      <c r="E341" s="320"/>
      <c r="F341" s="320"/>
      <c r="G341" s="320"/>
      <c r="H341" s="320"/>
      <c r="I341" s="320"/>
      <c r="J341" s="320"/>
      <c r="K341" s="320"/>
      <c r="L341" s="320"/>
      <c r="M341" s="320"/>
      <c r="N341" s="320"/>
      <c r="O341" s="306"/>
      <c r="P341" s="306"/>
      <c r="Q341" s="305"/>
      <c r="R341" s="275"/>
      <c r="S341" s="362"/>
    </row>
    <row r="342" spans="1:19" s="37" customFormat="1" ht="14.25" outlineLevel="2">
      <c r="A342" s="124"/>
      <c r="B342" s="108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62"/>
      <c r="P342" s="162"/>
      <c r="Q342" s="110"/>
      <c r="R342" s="177"/>
      <c r="S342" s="454"/>
    </row>
    <row r="343" spans="1:19" s="37" customFormat="1" ht="14.25" outlineLevel="2">
      <c r="A343" s="124" t="s">
        <v>122</v>
      </c>
      <c r="B343" s="108" t="s">
        <v>220</v>
      </c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62"/>
      <c r="P343" s="162"/>
      <c r="Q343" s="110"/>
      <c r="R343" s="177"/>
      <c r="S343" s="454"/>
    </row>
    <row r="344" spans="1:19" s="299" customFormat="1" ht="14.25" outlineLevel="2">
      <c r="A344" s="415"/>
      <c r="B344" s="318" t="s">
        <v>220</v>
      </c>
      <c r="C344" s="296"/>
      <c r="D344" s="296"/>
      <c r="E344" s="296"/>
      <c r="F344" s="296"/>
      <c r="G344" s="296"/>
      <c r="H344" s="296"/>
      <c r="I344" s="296"/>
      <c r="J344" s="296"/>
      <c r="K344" s="296"/>
      <c r="L344" s="296"/>
      <c r="M344" s="296"/>
      <c r="N344" s="296"/>
      <c r="O344" s="298"/>
      <c r="P344" s="298"/>
      <c r="Q344" s="297"/>
      <c r="R344" s="271"/>
      <c r="S344" s="359"/>
    </row>
    <row r="345" spans="1:19" s="321" customFormat="1" ht="14.25" outlineLevel="2">
      <c r="A345" s="416"/>
      <c r="B345" s="319" t="s">
        <v>220</v>
      </c>
      <c r="C345" s="320"/>
      <c r="D345" s="320"/>
      <c r="E345" s="320"/>
      <c r="F345" s="320"/>
      <c r="G345" s="320"/>
      <c r="H345" s="320"/>
      <c r="I345" s="320"/>
      <c r="J345" s="320"/>
      <c r="K345" s="320"/>
      <c r="L345" s="320"/>
      <c r="M345" s="320"/>
      <c r="N345" s="320"/>
      <c r="O345" s="306"/>
      <c r="P345" s="306"/>
      <c r="Q345" s="305"/>
      <c r="R345" s="275"/>
      <c r="S345" s="362"/>
    </row>
    <row r="346" spans="1:19" s="37" customFormat="1" ht="14.25" outlineLevel="2">
      <c r="A346" s="124"/>
      <c r="B346" s="108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62"/>
      <c r="P346" s="162"/>
      <c r="Q346" s="110"/>
      <c r="R346" s="177"/>
      <c r="S346" s="454"/>
    </row>
    <row r="347" spans="1:19" s="52" customFormat="1" ht="14.25" customHeight="1" outlineLevel="1">
      <c r="A347" s="124" t="s">
        <v>122</v>
      </c>
      <c r="B347" s="108" t="s">
        <v>211</v>
      </c>
      <c r="C347" s="108"/>
      <c r="D347" s="109"/>
      <c r="E347" s="108"/>
      <c r="F347" s="108"/>
      <c r="G347" s="108"/>
      <c r="H347" s="108"/>
      <c r="I347" s="108"/>
      <c r="J347" s="109"/>
      <c r="K347" s="108"/>
      <c r="L347" s="108"/>
      <c r="M347" s="109"/>
      <c r="N347" s="108"/>
      <c r="O347" s="162"/>
      <c r="P347" s="162"/>
      <c r="Q347" s="110"/>
      <c r="R347" s="172"/>
      <c r="S347" s="351"/>
    </row>
    <row r="348" spans="1:19" s="223" customFormat="1" ht="14.25" customHeight="1" outlineLevel="1">
      <c r="A348" s="415"/>
      <c r="B348" s="318" t="s">
        <v>211</v>
      </c>
      <c r="C348" s="318"/>
      <c r="D348" s="296"/>
      <c r="E348" s="318"/>
      <c r="F348" s="318"/>
      <c r="G348" s="318"/>
      <c r="H348" s="296"/>
      <c r="I348" s="318"/>
      <c r="J348" s="296"/>
      <c r="K348" s="296"/>
      <c r="L348" s="318"/>
      <c r="M348" s="296"/>
      <c r="N348" s="318"/>
      <c r="O348" s="298"/>
      <c r="P348" s="298"/>
      <c r="Q348" s="297"/>
      <c r="R348" s="264"/>
      <c r="S348" s="352"/>
    </row>
    <row r="349" spans="1:19" s="234" customFormat="1" ht="14.25" customHeight="1" outlineLevel="1">
      <c r="A349" s="416"/>
      <c r="B349" s="319" t="s">
        <v>211</v>
      </c>
      <c r="C349" s="319"/>
      <c r="D349" s="320"/>
      <c r="E349" s="319"/>
      <c r="F349" s="319"/>
      <c r="G349" s="319"/>
      <c r="H349" s="319"/>
      <c r="I349" s="319"/>
      <c r="J349" s="320"/>
      <c r="K349" s="319"/>
      <c r="L349" s="319"/>
      <c r="M349" s="320"/>
      <c r="N349" s="319"/>
      <c r="O349" s="306"/>
      <c r="P349" s="306"/>
      <c r="Q349" s="305"/>
      <c r="R349" s="262"/>
      <c r="S349" s="354"/>
    </row>
    <row r="350" spans="1:19" s="52" customFormat="1" ht="14.25" customHeight="1" outlineLevel="1">
      <c r="A350" s="124"/>
      <c r="B350" s="413"/>
      <c r="C350" s="108"/>
      <c r="D350" s="109"/>
      <c r="E350" s="108"/>
      <c r="F350" s="108"/>
      <c r="G350" s="108"/>
      <c r="H350" s="108"/>
      <c r="I350" s="108"/>
      <c r="J350" s="109"/>
      <c r="K350" s="108"/>
      <c r="L350" s="108"/>
      <c r="M350" s="109"/>
      <c r="N350" s="108"/>
      <c r="O350" s="162"/>
      <c r="P350" s="162"/>
      <c r="Q350" s="110"/>
      <c r="R350" s="172"/>
      <c r="S350" s="351"/>
    </row>
    <row r="351" spans="1:19" s="75" customFormat="1" ht="14.25" outlineLevel="1">
      <c r="A351" s="459" t="s">
        <v>316</v>
      </c>
      <c r="B351" s="408" t="s">
        <v>299</v>
      </c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98">
        <f>SUM(O354,O358,O362,O366)</f>
        <v>0</v>
      </c>
      <c r="Q351" s="199"/>
      <c r="R351" s="177"/>
      <c r="S351" s="454"/>
    </row>
    <row r="352" spans="1:19" s="272" customFormat="1" ht="14.25" outlineLevel="1">
      <c r="A352" s="323"/>
      <c r="B352" s="409" t="s">
        <v>299</v>
      </c>
      <c r="C352" s="325"/>
      <c r="D352" s="325"/>
      <c r="E352" s="325"/>
      <c r="F352" s="325"/>
      <c r="G352" s="325"/>
      <c r="H352" s="325"/>
      <c r="I352" s="325"/>
      <c r="J352" s="325"/>
      <c r="K352" s="325"/>
      <c r="L352" s="325"/>
      <c r="M352" s="325"/>
      <c r="N352" s="325"/>
      <c r="O352" s="325"/>
      <c r="P352" s="358">
        <f t="shared" ref="P352:P353" si="45">SUM(O355,O359,O363,O367)</f>
        <v>0</v>
      </c>
      <c r="Q352" s="328"/>
      <c r="R352" s="271"/>
      <c r="S352" s="359" t="e">
        <f>P352*100/P455</f>
        <v>#DIV/0!</v>
      </c>
    </row>
    <row r="353" spans="1:19" s="276" customFormat="1" ht="14.25" outlineLevel="1">
      <c r="A353" s="329"/>
      <c r="B353" s="411" t="s">
        <v>299</v>
      </c>
      <c r="C353" s="331"/>
      <c r="D353" s="331"/>
      <c r="E353" s="331"/>
      <c r="F353" s="331"/>
      <c r="G353" s="331"/>
      <c r="H353" s="331"/>
      <c r="I353" s="331"/>
      <c r="J353" s="331"/>
      <c r="K353" s="331"/>
      <c r="L353" s="331"/>
      <c r="M353" s="331"/>
      <c r="N353" s="331"/>
      <c r="O353" s="331"/>
      <c r="P353" s="361">
        <f t="shared" si="45"/>
        <v>0</v>
      </c>
      <c r="Q353" s="334"/>
      <c r="R353" s="275"/>
      <c r="S353" s="362"/>
    </row>
    <row r="354" spans="1:19" s="75" customFormat="1" ht="14.25" outlineLevel="1">
      <c r="A354" s="106"/>
      <c r="B354" s="104" t="s">
        <v>138</v>
      </c>
      <c r="C354" s="72"/>
      <c r="D354" s="72"/>
      <c r="E354" s="36"/>
      <c r="F354" s="36"/>
      <c r="G354" s="36"/>
      <c r="H354" s="36"/>
      <c r="I354" s="36"/>
      <c r="J354" s="36"/>
      <c r="K354" s="72"/>
      <c r="L354" s="72"/>
      <c r="M354" s="72"/>
      <c r="N354" s="72"/>
      <c r="O354" s="137">
        <f>SUM(C354:N354)</f>
        <v>0</v>
      </c>
      <c r="P354" s="151"/>
      <c r="Q354" s="137"/>
      <c r="R354" s="177"/>
      <c r="S354" s="454"/>
    </row>
    <row r="355" spans="1:19" s="272" customFormat="1" ht="14.25" outlineLevel="1">
      <c r="A355" s="339"/>
      <c r="B355" s="268" t="s">
        <v>138</v>
      </c>
      <c r="C355" s="277"/>
      <c r="D355" s="277"/>
      <c r="E355" s="302"/>
      <c r="F355" s="302"/>
      <c r="H355" s="302"/>
      <c r="I355" s="302"/>
      <c r="J355" s="302"/>
      <c r="K355" s="277"/>
      <c r="L355" s="277"/>
      <c r="M355" s="277"/>
      <c r="N355" s="277"/>
      <c r="O355" s="308">
        <f t="shared" ref="O355:O356" si="46">SUM(C355:N355)</f>
        <v>0</v>
      </c>
      <c r="P355" s="307"/>
      <c r="Q355" s="308"/>
      <c r="R355" s="271"/>
      <c r="S355" s="359"/>
    </row>
    <row r="356" spans="1:19" s="276" customFormat="1" ht="14.25" outlineLevel="1">
      <c r="A356" s="338"/>
      <c r="B356" s="267" t="s">
        <v>138</v>
      </c>
      <c r="C356" s="281"/>
      <c r="D356" s="281"/>
      <c r="E356" s="315"/>
      <c r="F356" s="315"/>
      <c r="G356" s="315"/>
      <c r="H356" s="315"/>
      <c r="I356" s="315"/>
      <c r="J356" s="315"/>
      <c r="K356" s="281"/>
      <c r="L356" s="281"/>
      <c r="M356" s="281"/>
      <c r="N356" s="281"/>
      <c r="O356" s="137">
        <f t="shared" si="46"/>
        <v>0</v>
      </c>
      <c r="P356" s="309"/>
      <c r="Q356" s="310"/>
      <c r="R356" s="275"/>
      <c r="S356" s="362"/>
    </row>
    <row r="357" spans="1:19" s="75" customFormat="1" ht="14.25" outlineLevel="1">
      <c r="A357" s="106"/>
      <c r="B357" s="104"/>
      <c r="C357" s="72"/>
      <c r="D357" s="72"/>
      <c r="E357" s="36"/>
      <c r="F357" s="36"/>
      <c r="G357" s="36"/>
      <c r="H357" s="36"/>
      <c r="I357" s="36"/>
      <c r="J357" s="36"/>
      <c r="K357" s="72"/>
      <c r="L357" s="72"/>
      <c r="M357" s="72"/>
      <c r="N357" s="72"/>
      <c r="O357" s="137"/>
      <c r="P357" s="151"/>
      <c r="Q357" s="137"/>
      <c r="R357" s="177"/>
      <c r="S357" s="454"/>
    </row>
    <row r="358" spans="1:19" s="75" customFormat="1" ht="14.25" outlineLevel="1">
      <c r="A358" s="106"/>
      <c r="B358" s="104" t="s">
        <v>213</v>
      </c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137">
        <f>SUM(C358:N358)</f>
        <v>0</v>
      </c>
      <c r="P358" s="151"/>
      <c r="Q358" s="137"/>
      <c r="R358" s="177"/>
      <c r="S358" s="454"/>
    </row>
    <row r="359" spans="1:19" s="272" customFormat="1" ht="14.25" outlineLevel="1">
      <c r="A359" s="339"/>
      <c r="B359" s="268" t="s">
        <v>213</v>
      </c>
      <c r="C359" s="302"/>
      <c r="D359" s="302"/>
      <c r="E359" s="302"/>
      <c r="F359" s="302"/>
      <c r="G359" s="302"/>
      <c r="H359" s="302"/>
      <c r="I359" s="302"/>
      <c r="J359" s="302"/>
      <c r="K359" s="302"/>
      <c r="L359" s="302"/>
      <c r="M359" s="302"/>
      <c r="N359" s="302"/>
      <c r="O359" s="308">
        <f t="shared" ref="O359:O360" si="47">SUM(C359:N359)</f>
        <v>0</v>
      </c>
      <c r="P359" s="307"/>
      <c r="Q359" s="308"/>
      <c r="R359" s="271"/>
      <c r="S359" s="359"/>
    </row>
    <row r="360" spans="1:19" s="276" customFormat="1" ht="14.25" outlineLevel="1">
      <c r="A360" s="338"/>
      <c r="B360" s="267" t="s">
        <v>213</v>
      </c>
      <c r="C360" s="315"/>
      <c r="D360" s="315"/>
      <c r="E360" s="315"/>
      <c r="F360" s="315"/>
      <c r="G360" s="315"/>
      <c r="H360" s="315"/>
      <c r="I360" s="315"/>
      <c r="J360" s="315"/>
      <c r="K360" s="315"/>
      <c r="L360" s="315"/>
      <c r="M360" s="315"/>
      <c r="N360" s="315"/>
      <c r="O360" s="310">
        <f t="shared" si="47"/>
        <v>0</v>
      </c>
      <c r="P360" s="309"/>
      <c r="Q360" s="310"/>
      <c r="R360" s="275"/>
      <c r="S360" s="362"/>
    </row>
    <row r="361" spans="1:19" s="75" customFormat="1" ht="14.25" outlineLevel="1">
      <c r="A361" s="106"/>
      <c r="B361" s="104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137"/>
      <c r="P361" s="151"/>
      <c r="Q361" s="137"/>
      <c r="R361" s="177"/>
      <c r="S361" s="454"/>
    </row>
    <row r="362" spans="1:19" s="37" customFormat="1" ht="14.25" outlineLevel="1">
      <c r="A362" s="97"/>
      <c r="B362" s="104" t="s">
        <v>139</v>
      </c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137">
        <f>SUM(C362:N362)</f>
        <v>0</v>
      </c>
      <c r="P362" s="151"/>
      <c r="Q362" s="137"/>
      <c r="R362" s="177"/>
      <c r="S362" s="454"/>
    </row>
    <row r="363" spans="1:19" s="299" customFormat="1" ht="14.25" outlineLevel="1">
      <c r="A363" s="213"/>
      <c r="B363" s="268" t="s">
        <v>139</v>
      </c>
      <c r="C363" s="302"/>
      <c r="D363" s="302"/>
      <c r="E363" s="302"/>
      <c r="F363" s="302"/>
      <c r="G363" s="302"/>
      <c r="H363" s="302"/>
      <c r="I363" s="302"/>
      <c r="J363" s="439"/>
      <c r="K363" s="302"/>
      <c r="L363" s="302"/>
      <c r="M363" s="302"/>
      <c r="N363" s="302"/>
      <c r="O363" s="308">
        <f t="shared" ref="O363:O364" si="48">SUM(C363:N363)</f>
        <v>0</v>
      </c>
      <c r="P363" s="307"/>
      <c r="Q363" s="308"/>
      <c r="R363" s="271"/>
      <c r="S363" s="359"/>
    </row>
    <row r="364" spans="1:19" s="321" customFormat="1" ht="14.25" outlineLevel="1">
      <c r="A364" s="205"/>
      <c r="B364" s="267" t="s">
        <v>139</v>
      </c>
      <c r="C364" s="315"/>
      <c r="D364" s="315"/>
      <c r="E364" s="315"/>
      <c r="F364" s="315"/>
      <c r="G364" s="315"/>
      <c r="H364" s="315"/>
      <c r="I364" s="315"/>
      <c r="J364" s="315"/>
      <c r="K364" s="315"/>
      <c r="L364" s="315"/>
      <c r="M364" s="315"/>
      <c r="N364" s="315"/>
      <c r="O364" s="137">
        <f t="shared" si="48"/>
        <v>0</v>
      </c>
      <c r="P364" s="309"/>
      <c r="Q364" s="310"/>
      <c r="R364" s="275"/>
      <c r="S364" s="362"/>
    </row>
    <row r="365" spans="1:19" s="37" customFormat="1" ht="14.25" outlineLevel="1">
      <c r="A365" s="97"/>
      <c r="B365" s="104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137"/>
      <c r="P365" s="151"/>
      <c r="Q365" s="137"/>
      <c r="R365" s="177"/>
      <c r="S365" s="454"/>
    </row>
    <row r="366" spans="1:19" s="37" customFormat="1" ht="14.25" outlineLevel="1">
      <c r="A366" s="96"/>
      <c r="B366" s="104" t="s">
        <v>140</v>
      </c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137">
        <f t="shared" ref="O366:O377" si="49">SUM(C366:N366)</f>
        <v>0</v>
      </c>
      <c r="P366" s="151"/>
      <c r="Q366" s="137"/>
      <c r="R366" s="177"/>
      <c r="S366" s="454"/>
    </row>
    <row r="367" spans="1:19" s="272" customFormat="1" ht="14.25" outlineLevel="1">
      <c r="A367" s="263"/>
      <c r="B367" s="268" t="s">
        <v>258</v>
      </c>
      <c r="C367" s="277"/>
      <c r="D367" s="277"/>
      <c r="E367" s="277"/>
      <c r="F367" s="277"/>
      <c r="G367" s="277"/>
      <c r="H367" s="277"/>
      <c r="I367" s="442"/>
      <c r="J367" s="277"/>
      <c r="K367" s="277"/>
      <c r="L367" s="277"/>
      <c r="M367" s="468"/>
      <c r="N367" s="277"/>
      <c r="O367" s="308">
        <f t="shared" si="49"/>
        <v>0</v>
      </c>
      <c r="P367" s="307"/>
      <c r="Q367" s="308"/>
      <c r="R367" s="271"/>
      <c r="S367" s="359"/>
    </row>
    <row r="368" spans="1:19" s="276" customFormat="1" ht="14.25" outlineLevel="1">
      <c r="A368" s="261"/>
      <c r="B368" s="267" t="s">
        <v>259</v>
      </c>
      <c r="C368" s="281"/>
      <c r="D368" s="281"/>
      <c r="E368" s="281"/>
      <c r="F368" s="281"/>
      <c r="G368" s="281"/>
      <c r="H368" s="281"/>
      <c r="I368" s="281"/>
      <c r="J368" s="281"/>
      <c r="K368" s="281"/>
      <c r="L368" s="281"/>
      <c r="M368" s="281"/>
      <c r="N368" s="281"/>
      <c r="O368" s="310">
        <f t="shared" si="49"/>
        <v>0</v>
      </c>
      <c r="P368" s="309"/>
      <c r="Q368" s="310"/>
      <c r="R368" s="275"/>
      <c r="S368" s="362"/>
    </row>
    <row r="369" spans="1:19" s="37" customFormat="1" ht="14.25" outlineLevel="1">
      <c r="A369" s="96" t="s">
        <v>121</v>
      </c>
      <c r="B369" s="196" t="s">
        <v>303</v>
      </c>
      <c r="C369" s="187">
        <f>C372+C376+C380+C384+C387</f>
        <v>0</v>
      </c>
      <c r="D369" s="187">
        <f>D372+D376+D380+D384+D387</f>
        <v>0</v>
      </c>
      <c r="E369" s="187">
        <f>E372+E376+E380+E384+E387</f>
        <v>0</v>
      </c>
      <c r="F369" s="187">
        <f t="shared" ref="F369:N369" si="50">F372+F376+F380+F384+F387</f>
        <v>0</v>
      </c>
      <c r="G369" s="187">
        <f t="shared" si="50"/>
        <v>0</v>
      </c>
      <c r="H369" s="187">
        <f t="shared" si="50"/>
        <v>0</v>
      </c>
      <c r="I369" s="187">
        <f t="shared" si="50"/>
        <v>0</v>
      </c>
      <c r="J369" s="187">
        <f t="shared" si="50"/>
        <v>0</v>
      </c>
      <c r="K369" s="187">
        <f t="shared" si="50"/>
        <v>0</v>
      </c>
      <c r="L369" s="187">
        <f t="shared" si="50"/>
        <v>0</v>
      </c>
      <c r="M369" s="187">
        <f t="shared" si="50"/>
        <v>0</v>
      </c>
      <c r="N369" s="187">
        <f t="shared" si="50"/>
        <v>0</v>
      </c>
      <c r="O369" s="187"/>
      <c r="P369" s="187">
        <f>O372+O376+O380+O384+O387</f>
        <v>0</v>
      </c>
      <c r="Q369" s="187"/>
      <c r="R369" s="177"/>
      <c r="S369" s="454"/>
    </row>
    <row r="370" spans="1:19" s="299" customFormat="1" ht="14.25" outlineLevel="1">
      <c r="A370" s="323"/>
      <c r="B370" s="430" t="s">
        <v>303</v>
      </c>
      <c r="C370" s="325">
        <f>C373+C377+C381+C385</f>
        <v>0</v>
      </c>
      <c r="D370" s="325">
        <f>D373+D377+D381+D385</f>
        <v>0</v>
      </c>
      <c r="E370" s="325">
        <f t="shared" ref="E370:N370" si="51">E373+E377+E381+E385</f>
        <v>0</v>
      </c>
      <c r="F370" s="325">
        <f t="shared" si="51"/>
        <v>0</v>
      </c>
      <c r="G370" s="325">
        <f t="shared" si="51"/>
        <v>0</v>
      </c>
      <c r="H370" s="325">
        <f t="shared" si="51"/>
        <v>0</v>
      </c>
      <c r="I370" s="325">
        <f t="shared" si="51"/>
        <v>0</v>
      </c>
      <c r="J370" s="325">
        <f t="shared" si="51"/>
        <v>0</v>
      </c>
      <c r="K370" s="325">
        <f t="shared" si="51"/>
        <v>0</v>
      </c>
      <c r="L370" s="325">
        <f t="shared" si="51"/>
        <v>0</v>
      </c>
      <c r="M370" s="325">
        <f t="shared" si="51"/>
        <v>0</v>
      </c>
      <c r="N370" s="325">
        <f t="shared" si="51"/>
        <v>0</v>
      </c>
      <c r="O370" s="325"/>
      <c r="P370" s="325">
        <f>O373+O377+O381+O385+O388</f>
        <v>0</v>
      </c>
      <c r="Q370" s="325"/>
      <c r="R370" s="271"/>
      <c r="S370" s="359" t="e">
        <f>P370*100/P455</f>
        <v>#DIV/0!</v>
      </c>
    </row>
    <row r="371" spans="1:19" s="321" customFormat="1" ht="14.25" outlineLevel="1">
      <c r="A371" s="329"/>
      <c r="B371" s="431" t="s">
        <v>303</v>
      </c>
      <c r="C371" s="331">
        <f>C374+C378+C382+C386</f>
        <v>0</v>
      </c>
      <c r="D371" s="331">
        <f>D374+D378+D382+D386</f>
        <v>0</v>
      </c>
      <c r="E371" s="331">
        <f t="shared" ref="E371:N371" si="52">E374+E378+E382+E386</f>
        <v>0</v>
      </c>
      <c r="F371" s="331">
        <f t="shared" si="52"/>
        <v>0</v>
      </c>
      <c r="G371" s="331">
        <f t="shared" si="52"/>
        <v>0</v>
      </c>
      <c r="H371" s="331">
        <f t="shared" si="52"/>
        <v>0</v>
      </c>
      <c r="I371" s="331">
        <f t="shared" si="52"/>
        <v>0</v>
      </c>
      <c r="J371" s="331">
        <f t="shared" si="52"/>
        <v>0</v>
      </c>
      <c r="K371" s="331">
        <f t="shared" si="52"/>
        <v>0</v>
      </c>
      <c r="L371" s="331">
        <f t="shared" si="52"/>
        <v>0</v>
      </c>
      <c r="M371" s="331">
        <f t="shared" si="52"/>
        <v>0</v>
      </c>
      <c r="N371" s="331">
        <f t="shared" si="52"/>
        <v>0</v>
      </c>
      <c r="O371" s="331"/>
      <c r="P371" s="331">
        <f t="shared" ref="P371" si="53">O374+O378+O382+O386+O389</f>
        <v>0</v>
      </c>
      <c r="Q371" s="331"/>
      <c r="R371" s="275"/>
      <c r="S371" s="362"/>
    </row>
    <row r="372" spans="1:19" s="37" customFormat="1" ht="14.25" outlineLevel="1">
      <c r="A372" s="96" t="s">
        <v>121</v>
      </c>
      <c r="B372" s="104" t="s">
        <v>141</v>
      </c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137">
        <f t="shared" si="49"/>
        <v>0</v>
      </c>
      <c r="P372" s="151"/>
      <c r="Q372" s="137"/>
      <c r="R372" s="177"/>
      <c r="S372" s="454"/>
    </row>
    <row r="373" spans="1:19" s="299" customFormat="1" ht="14.25" outlineLevel="1">
      <c r="A373" s="263"/>
      <c r="B373" s="268" t="s">
        <v>287</v>
      </c>
      <c r="C373" s="302"/>
      <c r="D373" s="302"/>
      <c r="E373" s="302"/>
      <c r="F373" s="302"/>
      <c r="G373" s="302"/>
      <c r="H373" s="302"/>
      <c r="I373" s="302"/>
      <c r="J373" s="302"/>
      <c r="K373" s="302"/>
      <c r="L373" s="302"/>
      <c r="M373" s="302"/>
      <c r="N373" s="302"/>
      <c r="O373" s="308">
        <f t="shared" si="49"/>
        <v>0</v>
      </c>
      <c r="P373" s="307"/>
      <c r="Q373" s="308"/>
      <c r="R373" s="271"/>
      <c r="S373" s="359"/>
    </row>
    <row r="374" spans="1:19" s="321" customFormat="1" ht="14.25" outlineLevel="1">
      <c r="A374" s="261"/>
      <c r="B374" s="267" t="s">
        <v>290</v>
      </c>
      <c r="C374" s="315"/>
      <c r="D374" s="315"/>
      <c r="E374" s="315"/>
      <c r="F374" s="315"/>
      <c r="G374" s="315"/>
      <c r="H374" s="315"/>
      <c r="I374" s="315"/>
      <c r="J374" s="315"/>
      <c r="K374" s="315"/>
      <c r="L374" s="315"/>
      <c r="M374" s="315"/>
      <c r="N374" s="315"/>
      <c r="O374" s="137">
        <f t="shared" si="49"/>
        <v>0</v>
      </c>
      <c r="P374" s="309"/>
      <c r="Q374" s="310"/>
      <c r="R374" s="275"/>
      <c r="S374" s="362"/>
    </row>
    <row r="375" spans="1:19" s="37" customFormat="1" ht="14.25" outlineLevel="1">
      <c r="A375" s="96"/>
      <c r="B375" s="104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137"/>
      <c r="P375" s="151"/>
      <c r="Q375" s="137"/>
      <c r="R375" s="177"/>
      <c r="S375" s="454"/>
    </row>
    <row r="376" spans="1:19" s="37" customFormat="1" ht="14.25" outlineLevel="1">
      <c r="A376" s="96"/>
      <c r="B376" s="104" t="s">
        <v>214</v>
      </c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137">
        <f t="shared" si="49"/>
        <v>0</v>
      </c>
      <c r="P376" s="151"/>
      <c r="Q376" s="137"/>
      <c r="R376" s="177"/>
      <c r="S376" s="454"/>
    </row>
    <row r="377" spans="1:19" s="299" customFormat="1" ht="14.25" outlineLevel="1">
      <c r="A377" s="263"/>
      <c r="B377" s="268" t="s">
        <v>288</v>
      </c>
      <c r="C377" s="302"/>
      <c r="D377" s="302"/>
      <c r="E377" s="302"/>
      <c r="F377" s="302"/>
      <c r="G377" s="302"/>
      <c r="H377" s="302"/>
      <c r="I377" s="302"/>
      <c r="J377" s="302"/>
      <c r="K377" s="302"/>
      <c r="L377" s="302"/>
      <c r="M377" s="302"/>
      <c r="N377" s="439"/>
      <c r="O377" s="308">
        <f t="shared" si="49"/>
        <v>0</v>
      </c>
      <c r="P377" s="307"/>
      <c r="Q377" s="308"/>
      <c r="R377" s="271"/>
      <c r="S377" s="359"/>
    </row>
    <row r="378" spans="1:19" s="321" customFormat="1" ht="14.25" outlineLevel="1">
      <c r="A378" s="261"/>
      <c r="B378" s="267" t="s">
        <v>291</v>
      </c>
      <c r="C378" s="315"/>
      <c r="D378" s="315"/>
      <c r="E378" s="315"/>
      <c r="F378" s="315"/>
      <c r="G378" s="315"/>
      <c r="H378" s="315"/>
      <c r="I378" s="315"/>
      <c r="J378" s="315"/>
      <c r="K378" s="315"/>
      <c r="L378" s="315"/>
      <c r="M378" s="315"/>
      <c r="N378" s="315"/>
      <c r="O378" s="310"/>
      <c r="P378" s="309"/>
      <c r="Q378" s="310"/>
      <c r="R378" s="275"/>
      <c r="S378" s="362"/>
    </row>
    <row r="379" spans="1:19" s="37" customFormat="1" ht="14.25" outlineLevel="1">
      <c r="A379" s="96"/>
      <c r="B379" s="104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137"/>
      <c r="P379" s="151"/>
      <c r="Q379" s="137"/>
      <c r="R379" s="177"/>
      <c r="S379" s="454"/>
    </row>
    <row r="380" spans="1:19" s="37" customFormat="1" ht="14.25" outlineLevel="1">
      <c r="A380" s="96" t="s">
        <v>121</v>
      </c>
      <c r="B380" s="104" t="s">
        <v>142</v>
      </c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137">
        <f t="shared" ref="O380:O410" si="54">SUM(C380:N380)</f>
        <v>0</v>
      </c>
      <c r="P380" s="151"/>
      <c r="Q380" s="137"/>
      <c r="R380" s="177"/>
      <c r="S380" s="454"/>
    </row>
    <row r="381" spans="1:19" s="299" customFormat="1" ht="14.25" outlineLevel="1">
      <c r="A381" s="263"/>
      <c r="B381" s="268" t="s">
        <v>289</v>
      </c>
      <c r="C381" s="302"/>
      <c r="D381" s="302"/>
      <c r="E381" s="302"/>
      <c r="F381" s="302"/>
      <c r="G381" s="302"/>
      <c r="H381" s="302"/>
      <c r="I381" s="302"/>
      <c r="J381" s="302"/>
      <c r="K381" s="302"/>
      <c r="L381" s="302"/>
      <c r="M381" s="302"/>
      <c r="N381" s="302"/>
      <c r="O381" s="308">
        <f>SUM(C381:N381)</f>
        <v>0</v>
      </c>
      <c r="P381" s="307"/>
      <c r="Q381" s="308"/>
      <c r="R381" s="271"/>
      <c r="S381" s="359"/>
    </row>
    <row r="382" spans="1:19" s="321" customFormat="1" ht="14.25" outlineLevel="1">
      <c r="A382" s="261"/>
      <c r="B382" s="267" t="s">
        <v>292</v>
      </c>
      <c r="C382" s="315"/>
      <c r="D382" s="315"/>
      <c r="E382" s="315"/>
      <c r="F382" s="315"/>
      <c r="G382" s="315"/>
      <c r="H382" s="315"/>
      <c r="I382" s="315"/>
      <c r="J382" s="315"/>
      <c r="K382" s="315"/>
      <c r="L382" s="315"/>
      <c r="M382" s="315"/>
      <c r="N382" s="315"/>
      <c r="O382" s="310">
        <f>SUM(C382:N382)</f>
        <v>0</v>
      </c>
      <c r="P382" s="309"/>
      <c r="Q382" s="310"/>
      <c r="R382" s="275"/>
      <c r="S382" s="362"/>
    </row>
    <row r="383" spans="1:19" s="321" customFormat="1" ht="14.25" outlineLevel="1">
      <c r="A383" s="261"/>
      <c r="B383" s="267"/>
      <c r="C383" s="315"/>
      <c r="D383" s="315"/>
      <c r="E383" s="315"/>
      <c r="F383" s="315"/>
      <c r="G383" s="315"/>
      <c r="H383" s="315"/>
      <c r="I383" s="315"/>
      <c r="J383" s="315"/>
      <c r="K383" s="315"/>
      <c r="L383" s="315"/>
      <c r="M383" s="315"/>
      <c r="N383" s="315"/>
      <c r="O383" s="310"/>
      <c r="P383" s="309"/>
      <c r="Q383" s="310"/>
      <c r="R383" s="275"/>
      <c r="S383" s="362"/>
    </row>
    <row r="384" spans="1:19" s="37" customFormat="1" ht="14.25" outlineLevel="1">
      <c r="A384" s="96"/>
      <c r="B384" s="97" t="s">
        <v>204</v>
      </c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137">
        <f>SUM(C384:M384)</f>
        <v>0</v>
      </c>
      <c r="P384" s="151"/>
      <c r="Q384" s="137"/>
      <c r="R384" s="177"/>
      <c r="S384" s="454"/>
    </row>
    <row r="385" spans="1:19" s="37" customFormat="1" ht="14.25" outlineLevel="1">
      <c r="A385" s="96"/>
      <c r="B385" s="97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137"/>
      <c r="P385" s="151"/>
      <c r="Q385" s="137"/>
      <c r="R385" s="177"/>
      <c r="S385" s="454"/>
    </row>
    <row r="386" spans="1:19" s="37" customFormat="1" ht="14.25" outlineLevel="1">
      <c r="A386" s="96"/>
      <c r="B386" s="97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137"/>
      <c r="P386" s="151"/>
      <c r="Q386" s="137"/>
      <c r="R386" s="177"/>
      <c r="S386" s="454"/>
    </row>
    <row r="387" spans="1:19" s="37" customFormat="1" ht="14.25" outlineLevel="1">
      <c r="A387" s="96"/>
      <c r="B387" s="74" t="s">
        <v>165</v>
      </c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137">
        <f>SUM(C387:M387)</f>
        <v>0</v>
      </c>
      <c r="P387" s="151"/>
      <c r="Q387" s="137"/>
      <c r="R387" s="177"/>
      <c r="S387" s="454"/>
    </row>
    <row r="388" spans="1:19" s="75" customFormat="1" ht="14.25" outlineLevel="1">
      <c r="A388" s="125" t="s">
        <v>114</v>
      </c>
      <c r="B388" s="202" t="s">
        <v>143</v>
      </c>
      <c r="C388" s="197">
        <f t="shared" ref="C388:N388" si="55">C392+C396+C400+C404+C408+C412</f>
        <v>0</v>
      </c>
      <c r="D388" s="197">
        <f t="shared" si="55"/>
        <v>0</v>
      </c>
      <c r="E388" s="197">
        <f t="shared" si="55"/>
        <v>0</v>
      </c>
      <c r="F388" s="197">
        <f t="shared" si="55"/>
        <v>0</v>
      </c>
      <c r="G388" s="197">
        <f t="shared" si="55"/>
        <v>0</v>
      </c>
      <c r="H388" s="197">
        <f t="shared" si="55"/>
        <v>0</v>
      </c>
      <c r="I388" s="197">
        <f t="shared" si="55"/>
        <v>0</v>
      </c>
      <c r="J388" s="197">
        <f t="shared" si="55"/>
        <v>0</v>
      </c>
      <c r="K388" s="197">
        <f t="shared" si="55"/>
        <v>0</v>
      </c>
      <c r="L388" s="197">
        <f t="shared" si="55"/>
        <v>0</v>
      </c>
      <c r="M388" s="197">
        <f t="shared" si="55"/>
        <v>0</v>
      </c>
      <c r="N388" s="197">
        <f t="shared" si="55"/>
        <v>0</v>
      </c>
      <c r="O388" s="197"/>
      <c r="P388" s="201"/>
      <c r="Q388" s="197">
        <f>SUM(C388:N388)</f>
        <v>0</v>
      </c>
      <c r="R388" s="177"/>
      <c r="S388" s="454"/>
    </row>
    <row r="389" spans="1:19" s="272" customFormat="1" ht="14.25" outlineLevel="1">
      <c r="A389" s="417"/>
      <c r="B389" s="364" t="s">
        <v>143</v>
      </c>
      <c r="C389" s="365">
        <f>C393+C397+C401+C405+C409+C413</f>
        <v>0</v>
      </c>
      <c r="D389" s="365">
        <f>D393+D397+D401+D405+D409+D413</f>
        <v>0</v>
      </c>
      <c r="E389" s="365">
        <f>E393+E397+E401+E405+E409+E413</f>
        <v>0</v>
      </c>
      <c r="F389" s="365">
        <f>F393+F397+F401+F405+F409+F413</f>
        <v>0</v>
      </c>
      <c r="G389" s="365">
        <f>G393+G397+G401+G405+G409+G413</f>
        <v>0</v>
      </c>
      <c r="H389" s="365">
        <f>H393+H397+H401+H405+H409+J413</f>
        <v>0</v>
      </c>
      <c r="I389" s="365">
        <f t="shared" ref="I389:K390" si="56">I393+I397+I401+I405+I409+I413</f>
        <v>0</v>
      </c>
      <c r="J389" s="365">
        <f t="shared" si="56"/>
        <v>0</v>
      </c>
      <c r="K389" s="365">
        <f t="shared" si="56"/>
        <v>0</v>
      </c>
      <c r="L389" s="365">
        <f>L393+M397+L401+L405+L409+L413</f>
        <v>0</v>
      </c>
      <c r="M389" s="365">
        <f>M393+N397+M401+M405+M409+M413</f>
        <v>0</v>
      </c>
      <c r="N389" s="365">
        <f>N393+N397+N401+N405+N409+N413</f>
        <v>0</v>
      </c>
      <c r="O389" s="366"/>
      <c r="P389" s="366"/>
      <c r="Q389" s="365">
        <f>SUM(C389:N389)</f>
        <v>0</v>
      </c>
      <c r="R389" s="271"/>
      <c r="S389" s="359" t="e">
        <f>Q389*100/P455</f>
        <v>#DIV/0!</v>
      </c>
    </row>
    <row r="390" spans="1:19" s="276" customFormat="1" ht="14.25" outlineLevel="1">
      <c r="A390" s="419"/>
      <c r="B390" s="368" t="s">
        <v>143</v>
      </c>
      <c r="C390" s="369">
        <f>C394+C398+C402+C406+C410+C414</f>
        <v>0</v>
      </c>
      <c r="D390" s="369">
        <f>D394+D398+D402+D406+D410+D414</f>
        <v>0</v>
      </c>
      <c r="E390" s="369">
        <f>E394+E398+E402+E406+E410+E414</f>
        <v>0</v>
      </c>
      <c r="F390" s="369">
        <f>F394+F398+F402+F406+F410+F414</f>
        <v>0</v>
      </c>
      <c r="G390" s="369"/>
      <c r="H390" s="369"/>
      <c r="I390" s="369"/>
      <c r="J390" s="369">
        <f t="shared" si="56"/>
        <v>0</v>
      </c>
      <c r="K390" s="369">
        <f t="shared" si="56"/>
        <v>0</v>
      </c>
      <c r="L390" s="369">
        <f>L394+L398+L402+L406+L410+L414</f>
        <v>0</v>
      </c>
      <c r="M390" s="369">
        <f>M394+M398+M402+M406+M410+M414</f>
        <v>0</v>
      </c>
      <c r="N390" s="369">
        <f>N394+N398+N402+N406+N410+N414</f>
        <v>0</v>
      </c>
      <c r="O390" s="370"/>
      <c r="P390" s="370"/>
      <c r="Q390" s="369">
        <f t="shared" ref="Q390" si="57">SUM(C390:N390)</f>
        <v>0</v>
      </c>
      <c r="R390" s="275"/>
      <c r="S390" s="362"/>
    </row>
    <row r="391" spans="1:19" s="37" customFormat="1" ht="14.25" outlineLevel="1">
      <c r="A391" s="125" t="s">
        <v>114</v>
      </c>
      <c r="B391" s="144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62"/>
      <c r="P391" s="162"/>
      <c r="Q391" s="110"/>
      <c r="R391" s="177"/>
      <c r="S391" s="454"/>
    </row>
    <row r="392" spans="1:19" s="37" customFormat="1" ht="14.25" outlineLevel="2">
      <c r="A392" s="111"/>
      <c r="B392" s="108" t="s">
        <v>143</v>
      </c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10">
        <f>SUM(C392:N392)</f>
        <v>0</v>
      </c>
      <c r="P392" s="162"/>
      <c r="Q392" s="110"/>
      <c r="R392" s="177"/>
      <c r="S392" s="454"/>
    </row>
    <row r="393" spans="1:19" s="299" customFormat="1" ht="14.25" outlineLevel="2">
      <c r="A393" s="295"/>
      <c r="B393" s="318" t="s">
        <v>143</v>
      </c>
      <c r="C393" s="296"/>
      <c r="D393" s="296"/>
      <c r="E393" s="296"/>
      <c r="F393" s="296"/>
      <c r="G393" s="296"/>
      <c r="H393" s="296"/>
      <c r="I393" s="296"/>
      <c r="J393" s="296"/>
      <c r="K393" s="296"/>
      <c r="L393" s="296"/>
      <c r="M393" s="296"/>
      <c r="N393" s="296"/>
      <c r="O393" s="297">
        <f t="shared" ref="O393" si="58">SUM(C393:N393)</f>
        <v>0</v>
      </c>
      <c r="P393" s="298"/>
      <c r="Q393" s="297"/>
      <c r="R393" s="271"/>
      <c r="S393" s="359"/>
    </row>
    <row r="394" spans="1:19" s="321" customFormat="1" ht="14.25" outlineLevel="2">
      <c r="A394" s="303"/>
      <c r="B394" s="319" t="s">
        <v>143</v>
      </c>
      <c r="C394" s="320"/>
      <c r="D394" s="320"/>
      <c r="E394" s="320"/>
      <c r="F394" s="320"/>
      <c r="G394" s="320"/>
      <c r="H394" s="369"/>
      <c r="I394" s="320"/>
      <c r="J394" s="320"/>
      <c r="K394" s="320"/>
      <c r="L394" s="320"/>
      <c r="M394" s="315"/>
      <c r="N394" s="320"/>
      <c r="O394" s="305">
        <f>SUM(C394:N394)</f>
        <v>0</v>
      </c>
      <c r="P394" s="306"/>
      <c r="Q394" s="305"/>
      <c r="R394" s="275"/>
      <c r="S394" s="362"/>
    </row>
    <row r="395" spans="1:19" s="37" customFormat="1" ht="14.25" outlineLevel="2">
      <c r="A395" s="111"/>
      <c r="B395" s="108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10"/>
      <c r="P395" s="162"/>
      <c r="Q395" s="110"/>
      <c r="R395" s="177"/>
      <c r="S395" s="454"/>
    </row>
    <row r="396" spans="1:19" s="37" customFormat="1" ht="14.25" outlineLevel="2">
      <c r="A396" s="111" t="s">
        <v>114</v>
      </c>
      <c r="B396" s="203" t="s">
        <v>218</v>
      </c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10">
        <f>SUM(C396:N396)</f>
        <v>0</v>
      </c>
      <c r="P396" s="162"/>
      <c r="Q396" s="110"/>
      <c r="R396" s="177"/>
      <c r="S396" s="454"/>
    </row>
    <row r="397" spans="1:19" s="272" customFormat="1" ht="14.25" outlineLevel="2">
      <c r="A397" s="295"/>
      <c r="B397" s="300" t="s">
        <v>245</v>
      </c>
      <c r="C397" s="297"/>
      <c r="D397" s="297"/>
      <c r="E397" s="297"/>
      <c r="F397" s="297"/>
      <c r="G397" s="297"/>
      <c r="H397" s="297"/>
      <c r="I397" s="297"/>
      <c r="J397" s="296"/>
      <c r="K397" s="297"/>
      <c r="L397" s="109"/>
      <c r="M397" s="297"/>
      <c r="N397" s="297"/>
      <c r="O397" s="297">
        <f t="shared" ref="O397:O398" si="59">SUM(C397:N397)</f>
        <v>0</v>
      </c>
      <c r="P397" s="298"/>
      <c r="Q397" s="297"/>
      <c r="R397" s="271"/>
      <c r="S397" s="359"/>
    </row>
    <row r="398" spans="1:19" s="276" customFormat="1" ht="14.25" outlineLevel="2">
      <c r="A398" s="303"/>
      <c r="B398" s="304" t="s">
        <v>246</v>
      </c>
      <c r="C398" s="305"/>
      <c r="D398" s="320"/>
      <c r="E398" s="305"/>
      <c r="F398" s="320"/>
      <c r="G398" s="305"/>
      <c r="H398" s="305"/>
      <c r="I398" s="305"/>
      <c r="J398" s="305"/>
      <c r="K398" s="305"/>
      <c r="L398" s="305"/>
      <c r="M398" s="305"/>
      <c r="N398" s="305"/>
      <c r="O398" s="305">
        <f t="shared" si="59"/>
        <v>0</v>
      </c>
      <c r="P398" s="306"/>
      <c r="Q398" s="305"/>
      <c r="R398" s="275"/>
      <c r="S398" s="362"/>
    </row>
    <row r="399" spans="1:19" s="272" customFormat="1" ht="14.25" outlineLevel="2">
      <c r="A399" s="295"/>
      <c r="B399" s="300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297"/>
      <c r="P399" s="298"/>
      <c r="Q399" s="297"/>
      <c r="R399" s="271"/>
      <c r="S399" s="359"/>
    </row>
    <row r="400" spans="1:19" s="37" customFormat="1" ht="14.25" outlineLevel="2">
      <c r="A400" s="111"/>
      <c r="B400" s="203" t="s">
        <v>218</v>
      </c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10">
        <f>SUM(C400:N400)</f>
        <v>0</v>
      </c>
      <c r="P400" s="162"/>
      <c r="Q400" s="110"/>
      <c r="R400" s="177"/>
      <c r="S400" s="454"/>
    </row>
    <row r="401" spans="1:19" s="299" customFormat="1" ht="14.25" outlineLevel="2">
      <c r="A401" s="295"/>
      <c r="B401" s="421" t="s">
        <v>218</v>
      </c>
      <c r="C401" s="296"/>
      <c r="D401" s="296"/>
      <c r="E401" s="296"/>
      <c r="F401" s="296"/>
      <c r="G401" s="296"/>
      <c r="H401" s="296"/>
      <c r="I401" s="296"/>
      <c r="J401" s="296"/>
      <c r="K401" s="296"/>
      <c r="L401" s="296"/>
      <c r="M401" s="296"/>
      <c r="N401" s="296"/>
      <c r="O401" s="110"/>
      <c r="P401" s="298"/>
      <c r="Q401" s="297"/>
      <c r="R401" s="271"/>
      <c r="S401" s="359"/>
    </row>
    <row r="402" spans="1:19" s="321" customFormat="1" ht="14.25" outlineLevel="2">
      <c r="A402" s="303"/>
      <c r="B402" s="422" t="s">
        <v>218</v>
      </c>
      <c r="C402" s="320"/>
      <c r="D402" s="320"/>
      <c r="E402" s="320"/>
      <c r="F402" s="320"/>
      <c r="G402" s="320"/>
      <c r="H402" s="320"/>
      <c r="I402" s="320"/>
      <c r="J402" s="320"/>
      <c r="K402" s="320"/>
      <c r="L402" s="320"/>
      <c r="M402" s="320"/>
      <c r="N402" s="320"/>
      <c r="O402" s="110"/>
      <c r="P402" s="306"/>
      <c r="Q402" s="305"/>
      <c r="R402" s="275"/>
      <c r="S402" s="362"/>
    </row>
    <row r="403" spans="1:19" s="37" customFormat="1" ht="14.25" outlineLevel="2">
      <c r="A403" s="111"/>
      <c r="B403" s="203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10"/>
      <c r="P403" s="162"/>
      <c r="Q403" s="110"/>
      <c r="R403" s="177"/>
      <c r="S403" s="454"/>
    </row>
    <row r="404" spans="1:19" s="37" customFormat="1" ht="14.25" outlineLevel="2">
      <c r="A404" s="111"/>
      <c r="B404" s="108" t="s">
        <v>144</v>
      </c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10">
        <f>SUM(C404:N404)</f>
        <v>0</v>
      </c>
      <c r="P404" s="162"/>
      <c r="Q404" s="110"/>
      <c r="R404" s="177"/>
      <c r="S404" s="454"/>
    </row>
    <row r="405" spans="1:19" s="299" customFormat="1" ht="14.25" outlineLevel="2">
      <c r="A405" s="295"/>
      <c r="B405" s="318" t="s">
        <v>144</v>
      </c>
      <c r="C405" s="296"/>
      <c r="D405" s="296"/>
      <c r="E405" s="296"/>
      <c r="F405" s="296"/>
      <c r="G405" s="439"/>
      <c r="H405" s="296"/>
      <c r="I405" s="296"/>
      <c r="J405" s="296"/>
      <c r="K405" s="296"/>
      <c r="L405" s="296"/>
      <c r="M405" s="296"/>
      <c r="N405" s="296"/>
      <c r="O405" s="297">
        <f>SUM(C405:N405)</f>
        <v>0</v>
      </c>
      <c r="P405" s="298"/>
      <c r="Q405" s="297"/>
      <c r="R405" s="271"/>
      <c r="S405" s="359"/>
    </row>
    <row r="406" spans="1:19" s="321" customFormat="1" ht="14.25" outlineLevel="2">
      <c r="A406" s="303"/>
      <c r="B406" s="319" t="s">
        <v>144</v>
      </c>
      <c r="C406" s="320"/>
      <c r="D406" s="320"/>
      <c r="E406" s="320"/>
      <c r="F406" s="320"/>
      <c r="G406" s="320"/>
      <c r="H406" s="320"/>
      <c r="I406" s="320"/>
      <c r="J406" s="320"/>
      <c r="K406" s="320"/>
      <c r="L406" s="320"/>
      <c r="M406" s="320"/>
      <c r="N406" s="320"/>
      <c r="O406" s="305">
        <f>SUM(C406:N406)</f>
        <v>0</v>
      </c>
      <c r="P406" s="306"/>
      <c r="Q406" s="305"/>
      <c r="R406" s="275"/>
      <c r="S406" s="362"/>
    </row>
    <row r="407" spans="1:19" s="37" customFormat="1" ht="14.25" outlineLevel="2">
      <c r="A407" s="111"/>
      <c r="B407" s="108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10"/>
      <c r="P407" s="162"/>
      <c r="Q407" s="110"/>
      <c r="R407" s="177"/>
      <c r="S407" s="454"/>
    </row>
    <row r="408" spans="1:19" s="37" customFormat="1" ht="14.25" outlineLevel="2">
      <c r="A408" s="111"/>
      <c r="B408" s="108" t="s">
        <v>145</v>
      </c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10">
        <f t="shared" si="54"/>
        <v>0</v>
      </c>
      <c r="P408" s="162"/>
      <c r="Q408" s="110"/>
      <c r="R408" s="177"/>
      <c r="S408" s="454"/>
    </row>
    <row r="409" spans="1:19" s="299" customFormat="1" ht="14.25" outlineLevel="2">
      <c r="A409" s="295"/>
      <c r="B409" s="318" t="s">
        <v>145</v>
      </c>
      <c r="C409" s="296"/>
      <c r="D409" s="296"/>
      <c r="E409" s="296"/>
      <c r="F409" s="296"/>
      <c r="G409" s="296"/>
      <c r="H409" s="439"/>
      <c r="I409" s="296"/>
      <c r="J409" s="296"/>
      <c r="K409" s="296"/>
      <c r="L409" s="296"/>
      <c r="M409" s="296"/>
      <c r="N409" s="296"/>
      <c r="O409" s="297">
        <f t="shared" si="54"/>
        <v>0</v>
      </c>
      <c r="P409" s="298"/>
      <c r="Q409" s="297"/>
      <c r="R409" s="271"/>
      <c r="S409" s="359"/>
    </row>
    <row r="410" spans="1:19" s="321" customFormat="1" ht="14.25" outlineLevel="2">
      <c r="A410" s="303"/>
      <c r="B410" s="319" t="s">
        <v>145</v>
      </c>
      <c r="C410" s="320"/>
      <c r="D410" s="320"/>
      <c r="E410" s="320"/>
      <c r="F410" s="320"/>
      <c r="G410" s="320"/>
      <c r="H410" s="320"/>
      <c r="I410" s="320"/>
      <c r="J410" s="320"/>
      <c r="K410" s="320"/>
      <c r="L410" s="320"/>
      <c r="M410" s="320"/>
      <c r="N410" s="320"/>
      <c r="O410" s="297">
        <f t="shared" si="54"/>
        <v>0</v>
      </c>
      <c r="P410" s="306"/>
      <c r="Q410" s="305"/>
      <c r="R410" s="275"/>
      <c r="S410" s="362"/>
    </row>
    <row r="411" spans="1:19" s="37" customFormat="1" ht="14.25" outlineLevel="2">
      <c r="A411" s="111"/>
      <c r="B411" s="108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10"/>
      <c r="P411" s="162"/>
      <c r="Q411" s="110"/>
      <c r="R411" s="177"/>
      <c r="S411" s="454"/>
    </row>
    <row r="412" spans="1:19" s="37" customFormat="1" ht="14.25" outlineLevel="2">
      <c r="A412" s="111"/>
      <c r="B412" s="108" t="s">
        <v>146</v>
      </c>
      <c r="C412" s="109"/>
      <c r="D412" s="109"/>
      <c r="E412" s="109"/>
      <c r="F412" s="133"/>
      <c r="G412" s="133"/>
      <c r="H412" s="133"/>
      <c r="I412" s="133"/>
      <c r="J412" s="133"/>
      <c r="K412" s="133"/>
      <c r="L412" s="133"/>
      <c r="M412" s="109"/>
      <c r="N412" s="109"/>
      <c r="O412" s="110">
        <f>SUM(C412:N412)</f>
        <v>0</v>
      </c>
      <c r="P412" s="162"/>
      <c r="Q412" s="110"/>
      <c r="R412" s="177"/>
      <c r="S412" s="454"/>
    </row>
    <row r="413" spans="1:19" s="299" customFormat="1" ht="14.25" outlineLevel="2">
      <c r="A413" s="295"/>
      <c r="B413" s="318" t="s">
        <v>146</v>
      </c>
      <c r="C413" s="296"/>
      <c r="D413" s="296"/>
      <c r="E413" s="296"/>
      <c r="F413" s="297"/>
      <c r="G413" s="297"/>
      <c r="I413" s="297"/>
      <c r="J413" s="439"/>
      <c r="K413" s="297"/>
      <c r="L413" s="297"/>
      <c r="M413" s="296"/>
      <c r="N413" s="296"/>
      <c r="O413" s="297">
        <f t="shared" ref="O413:O414" si="60">SUM(C413:N413)</f>
        <v>0</v>
      </c>
      <c r="P413" s="298"/>
      <c r="Q413" s="297"/>
      <c r="R413" s="271"/>
      <c r="S413" s="359"/>
    </row>
    <row r="414" spans="1:19" s="321" customFormat="1" ht="14.25" outlineLevel="2">
      <c r="A414" s="303"/>
      <c r="B414" s="319" t="s">
        <v>146</v>
      </c>
      <c r="C414" s="320"/>
      <c r="D414" s="320"/>
      <c r="E414" s="320"/>
      <c r="F414" s="305"/>
      <c r="G414" s="305"/>
      <c r="H414" s="305"/>
      <c r="I414" s="305"/>
      <c r="J414" s="305"/>
      <c r="K414" s="305"/>
      <c r="L414" s="305"/>
      <c r="M414" s="320"/>
      <c r="N414" s="320"/>
      <c r="O414" s="110">
        <f t="shared" si="60"/>
        <v>0</v>
      </c>
      <c r="P414" s="306"/>
      <c r="Q414" s="305"/>
      <c r="R414" s="275"/>
      <c r="S414" s="362"/>
    </row>
    <row r="415" spans="1:19" s="321" customFormat="1" ht="14.25" outlineLevel="2">
      <c r="A415" s="303"/>
      <c r="B415" s="319"/>
      <c r="C415" s="320"/>
      <c r="D415" s="320"/>
      <c r="E415" s="320"/>
      <c r="F415" s="305"/>
      <c r="G415" s="305"/>
      <c r="H415" s="305"/>
      <c r="I415" s="305"/>
      <c r="J415" s="305"/>
      <c r="K415" s="305"/>
      <c r="L415" s="305"/>
      <c r="M415" s="320"/>
      <c r="N415" s="320"/>
      <c r="O415" s="110"/>
      <c r="P415" s="306"/>
      <c r="Q415" s="305"/>
      <c r="R415" s="275"/>
      <c r="S415" s="362"/>
    </row>
    <row r="416" spans="1:19" s="321" customFormat="1" ht="14.25" outlineLevel="2">
      <c r="A416" s="303"/>
      <c r="B416" s="108" t="s">
        <v>304</v>
      </c>
      <c r="C416" s="320"/>
      <c r="D416" s="320"/>
      <c r="E416" s="320"/>
      <c r="F416" s="305"/>
      <c r="G416" s="305"/>
      <c r="H416" s="305"/>
      <c r="I416" s="305"/>
      <c r="J416" s="305"/>
      <c r="K416" s="305"/>
      <c r="L416" s="305"/>
      <c r="M416" s="320"/>
      <c r="N416" s="320"/>
      <c r="O416" s="110"/>
      <c r="P416" s="306"/>
      <c r="Q416" s="187">
        <f>O425+O429+O433</f>
        <v>0</v>
      </c>
      <c r="R416" s="275"/>
      <c r="S416" s="362"/>
    </row>
    <row r="417" spans="1:19" s="299" customFormat="1" ht="14.25" outlineLevel="2">
      <c r="A417" s="295"/>
      <c r="B417" s="318" t="s">
        <v>304</v>
      </c>
      <c r="C417" s="296"/>
      <c r="D417" s="296"/>
      <c r="E417" s="296"/>
      <c r="F417" s="297"/>
      <c r="G417" s="297"/>
      <c r="H417" s="297"/>
      <c r="I417" s="297"/>
      <c r="J417" s="297"/>
      <c r="K417" s="297"/>
      <c r="L417" s="297"/>
      <c r="M417" s="296"/>
      <c r="N417" s="296"/>
      <c r="O417" s="297"/>
      <c r="P417" s="298"/>
      <c r="Q417" s="325">
        <f>O426+O430+O434</f>
        <v>0</v>
      </c>
      <c r="R417" s="271"/>
      <c r="S417" s="359"/>
    </row>
    <row r="418" spans="1:19" s="321" customFormat="1" ht="14.25" outlineLevel="2">
      <c r="A418" s="303"/>
      <c r="B418" s="319" t="s">
        <v>304</v>
      </c>
      <c r="C418" s="320"/>
      <c r="D418" s="320"/>
      <c r="E418" s="320"/>
      <c r="F418" s="305"/>
      <c r="G418" s="305"/>
      <c r="H418" s="305"/>
      <c r="I418" s="305"/>
      <c r="J418" s="305"/>
      <c r="K418" s="305"/>
      <c r="L418" s="305"/>
      <c r="M418" s="320"/>
      <c r="N418" s="320"/>
      <c r="O418" s="305"/>
      <c r="P418" s="306"/>
      <c r="Q418" s="435">
        <f>O427+O431+O435</f>
        <v>0</v>
      </c>
      <c r="R418" s="275"/>
      <c r="S418" s="362"/>
    </row>
    <row r="419" spans="1:19" s="321" customFormat="1" ht="14.25" outlineLevel="2">
      <c r="A419" s="303"/>
      <c r="B419" s="319"/>
      <c r="C419" s="320"/>
      <c r="D419" s="320"/>
      <c r="E419" s="320"/>
      <c r="F419" s="305"/>
      <c r="G419" s="305"/>
      <c r="H419" s="305"/>
      <c r="I419" s="305"/>
      <c r="J419" s="305"/>
      <c r="K419" s="305"/>
      <c r="L419" s="305"/>
      <c r="M419" s="320"/>
      <c r="N419" s="320"/>
      <c r="O419" s="110"/>
      <c r="P419" s="306"/>
      <c r="Q419" s="305"/>
      <c r="R419" s="275"/>
      <c r="S419" s="362"/>
    </row>
    <row r="420" spans="1:19" s="75" customFormat="1" ht="15" customHeight="1" outlineLevel="2">
      <c r="A420" s="111"/>
      <c r="B420" s="145"/>
      <c r="C420" s="121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2"/>
      <c r="P420" s="163"/>
      <c r="Q420" s="112"/>
      <c r="R420" s="177"/>
      <c r="S420" s="454"/>
    </row>
    <row r="421" spans="1:19" s="75" customFormat="1" ht="15" customHeight="1" outlineLevel="2">
      <c r="A421" s="96" t="s">
        <v>116</v>
      </c>
      <c r="B421" s="190" t="s">
        <v>283</v>
      </c>
      <c r="C421" s="187">
        <f>C425+C429+C433</f>
        <v>0</v>
      </c>
      <c r="D421" s="187">
        <f t="shared" ref="D421:N421" si="61">D425+D429+D433</f>
        <v>0</v>
      </c>
      <c r="E421" s="187">
        <f t="shared" si="61"/>
        <v>0</v>
      </c>
      <c r="F421" s="187">
        <f t="shared" si="61"/>
        <v>0</v>
      </c>
      <c r="G421" s="187">
        <f t="shared" si="61"/>
        <v>0</v>
      </c>
      <c r="H421" s="187">
        <f t="shared" si="61"/>
        <v>0</v>
      </c>
      <c r="I421" s="187">
        <f t="shared" si="61"/>
        <v>0</v>
      </c>
      <c r="J421" s="187">
        <f t="shared" si="61"/>
        <v>0</v>
      </c>
      <c r="K421" s="187">
        <f t="shared" si="61"/>
        <v>0</v>
      </c>
      <c r="L421" s="187">
        <f t="shared" si="61"/>
        <v>0</v>
      </c>
      <c r="M421" s="187">
        <f t="shared" si="61"/>
        <v>0</v>
      </c>
      <c r="N421" s="187">
        <f t="shared" si="61"/>
        <v>0</v>
      </c>
      <c r="O421" s="187"/>
      <c r="P421" s="198">
        <f>O425+O429+O433</f>
        <v>0</v>
      </c>
      <c r="Q421" s="281"/>
      <c r="R421" s="177"/>
      <c r="S421" s="454"/>
    </row>
    <row r="422" spans="1:19" s="272" customFormat="1" ht="15" customHeight="1" outlineLevel="2">
      <c r="A422" s="325"/>
      <c r="B422" s="357" t="s">
        <v>283</v>
      </c>
      <c r="C422" s="325">
        <f>C426+C430+C434</f>
        <v>0</v>
      </c>
      <c r="D422" s="325">
        <f t="shared" ref="C422:N423" si="62">D426+D430+D434</f>
        <v>0</v>
      </c>
      <c r="E422" s="325">
        <f t="shared" si="62"/>
        <v>0</v>
      </c>
      <c r="F422" s="325">
        <f t="shared" si="62"/>
        <v>0</v>
      </c>
      <c r="G422" s="325">
        <f t="shared" si="62"/>
        <v>0</v>
      </c>
      <c r="H422" s="325">
        <f t="shared" si="62"/>
        <v>0</v>
      </c>
      <c r="I422" s="325">
        <f t="shared" si="62"/>
        <v>0</v>
      </c>
      <c r="J422" s="325">
        <f t="shared" si="62"/>
        <v>0</v>
      </c>
      <c r="K422" s="325">
        <f t="shared" si="62"/>
        <v>0</v>
      </c>
      <c r="L422" s="325">
        <f t="shared" si="62"/>
        <v>0</v>
      </c>
      <c r="M422" s="325">
        <f t="shared" si="62"/>
        <v>0</v>
      </c>
      <c r="N422" s="325">
        <f t="shared" si="62"/>
        <v>0</v>
      </c>
      <c r="O422" s="325"/>
      <c r="P422" s="358">
        <f>O426+O430+O434</f>
        <v>0</v>
      </c>
      <c r="Q422" s="281"/>
      <c r="R422" s="359"/>
      <c r="S422" s="359" t="e">
        <f>P422*100/P455</f>
        <v>#DIV/0!</v>
      </c>
    </row>
    <row r="423" spans="1:19" s="276" customFormat="1" ht="15" customHeight="1" outlineLevel="2">
      <c r="A423" s="331"/>
      <c r="B423" s="360" t="s">
        <v>283</v>
      </c>
      <c r="C423" s="331">
        <f t="shared" si="62"/>
        <v>0</v>
      </c>
      <c r="D423" s="331">
        <f t="shared" si="62"/>
        <v>0</v>
      </c>
      <c r="E423" s="331">
        <f t="shared" si="62"/>
        <v>0</v>
      </c>
      <c r="F423" s="331">
        <f t="shared" si="62"/>
        <v>0</v>
      </c>
      <c r="G423" s="331">
        <f t="shared" si="62"/>
        <v>0</v>
      </c>
      <c r="H423" s="331">
        <f t="shared" si="62"/>
        <v>0</v>
      </c>
      <c r="I423" s="331">
        <f t="shared" si="62"/>
        <v>0</v>
      </c>
      <c r="J423" s="331">
        <f t="shared" si="62"/>
        <v>0</v>
      </c>
      <c r="K423" s="331">
        <f>M394+K431+K435</f>
        <v>0</v>
      </c>
      <c r="L423" s="331">
        <f t="shared" si="62"/>
        <v>0</v>
      </c>
      <c r="M423" s="331">
        <f t="shared" si="62"/>
        <v>0</v>
      </c>
      <c r="N423" s="331">
        <f t="shared" si="62"/>
        <v>0</v>
      </c>
      <c r="O423" s="331"/>
      <c r="P423" s="429">
        <f>SUM(O427+O431+O435)</f>
        <v>0</v>
      </c>
      <c r="Q423" s="281"/>
      <c r="R423" s="362"/>
      <c r="S423" s="362"/>
    </row>
    <row r="424" spans="1:19" s="276" customFormat="1" ht="15" customHeight="1" outlineLevel="2">
      <c r="A424" s="281"/>
      <c r="B424" s="290"/>
      <c r="C424" s="281"/>
      <c r="D424" s="281"/>
      <c r="E424" s="281"/>
      <c r="F424" s="281"/>
      <c r="G424" s="281"/>
      <c r="H424" s="281"/>
      <c r="I424" s="281"/>
      <c r="J424" s="281"/>
      <c r="K424" s="281"/>
      <c r="L424" s="281"/>
      <c r="M424" s="281"/>
      <c r="N424" s="281"/>
      <c r="O424" s="281"/>
      <c r="P424" s="350"/>
      <c r="Q424" s="281"/>
      <c r="R424" s="362"/>
      <c r="S424" s="362"/>
    </row>
    <row r="425" spans="1:19" s="75" customFormat="1" ht="14.25" outlineLevel="1">
      <c r="A425" s="96" t="s">
        <v>116</v>
      </c>
      <c r="B425" s="104" t="s">
        <v>103</v>
      </c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48">
        <f>SUM(C425:N425)</f>
        <v>0</v>
      </c>
      <c r="P425" s="97"/>
      <c r="Q425" s="97"/>
      <c r="R425" s="204" t="e">
        <f>Q416*100/P454</f>
        <v>#DIV/0!</v>
      </c>
      <c r="S425" s="204"/>
    </row>
    <row r="426" spans="1:19" s="272" customFormat="1" ht="14.25" outlineLevel="1">
      <c r="A426" s="263"/>
      <c r="B426" s="268" t="s">
        <v>103</v>
      </c>
      <c r="C426" s="302"/>
      <c r="D426" s="302"/>
      <c r="E426" s="302"/>
      <c r="F426" s="302"/>
      <c r="G426" s="302"/>
      <c r="H426" s="302"/>
      <c r="I426" s="302"/>
      <c r="J426" s="302"/>
      <c r="K426" s="302"/>
      <c r="L426" s="302"/>
      <c r="M426" s="302"/>
      <c r="N426" s="302"/>
      <c r="O426" s="349">
        <f>SUM(C426:N426)</f>
        <v>0</v>
      </c>
      <c r="P426" s="213"/>
      <c r="Q426" s="213"/>
      <c r="R426" s="346"/>
      <c r="S426" s="346"/>
    </row>
    <row r="427" spans="1:19" s="276" customFormat="1" ht="14.25" outlineLevel="1">
      <c r="A427" s="261"/>
      <c r="B427" s="267" t="s">
        <v>103</v>
      </c>
      <c r="C427" s="315"/>
      <c r="D427" s="315"/>
      <c r="E427" s="315"/>
      <c r="G427" s="315"/>
      <c r="H427" s="315"/>
      <c r="I427" s="315"/>
      <c r="J427" s="315"/>
      <c r="L427" s="315"/>
      <c r="M427" s="315"/>
      <c r="N427" s="315"/>
      <c r="O427" s="350">
        <f>SUM(C427:N427)</f>
        <v>0</v>
      </c>
      <c r="P427" s="205"/>
      <c r="Q427" s="205"/>
      <c r="R427" s="347"/>
      <c r="S427" s="347"/>
    </row>
    <row r="428" spans="1:19" s="75" customFormat="1" ht="14.25" outlineLevel="1">
      <c r="A428" s="96"/>
      <c r="B428" s="104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48"/>
      <c r="P428" s="97"/>
      <c r="Q428" s="356"/>
      <c r="R428" s="204"/>
      <c r="S428" s="204"/>
    </row>
    <row r="429" spans="1:19" s="75" customFormat="1" ht="14.25" outlineLevel="1">
      <c r="A429" s="96" t="s">
        <v>116</v>
      </c>
      <c r="B429" s="104" t="s">
        <v>104</v>
      </c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48">
        <f>SUM(C429:N429)</f>
        <v>0</v>
      </c>
      <c r="P429" s="97"/>
      <c r="Q429" s="72"/>
      <c r="R429" s="177"/>
      <c r="S429" s="454"/>
    </row>
    <row r="430" spans="1:19" s="272" customFormat="1" ht="14.25" outlineLevel="1">
      <c r="A430" s="263"/>
      <c r="B430" s="268" t="s">
        <v>104</v>
      </c>
      <c r="C430" s="302"/>
      <c r="D430" s="302"/>
      <c r="E430" s="302"/>
      <c r="F430" s="302"/>
      <c r="G430" s="302"/>
      <c r="H430" s="302"/>
      <c r="I430" s="302"/>
      <c r="J430" s="302"/>
      <c r="K430" s="302"/>
      <c r="L430" s="302"/>
      <c r="M430" s="302"/>
      <c r="N430" s="302"/>
      <c r="O430" s="349">
        <f>SUM(C430:N430)</f>
        <v>0</v>
      </c>
      <c r="P430" s="213"/>
      <c r="Q430" s="277"/>
      <c r="R430" s="271"/>
      <c r="S430" s="359"/>
    </row>
    <row r="431" spans="1:19" s="276" customFormat="1" ht="14.25" outlineLevel="1">
      <c r="A431" s="261"/>
      <c r="B431" s="267" t="s">
        <v>104</v>
      </c>
      <c r="C431" s="315"/>
      <c r="D431" s="315"/>
      <c r="E431" s="315"/>
      <c r="F431" s="315"/>
      <c r="G431" s="315"/>
      <c r="H431" s="315"/>
      <c r="I431" s="315"/>
      <c r="J431" s="315"/>
      <c r="K431" s="315"/>
      <c r="L431" s="315"/>
      <c r="M431" s="315"/>
      <c r="N431" s="315"/>
      <c r="O431" s="350">
        <f>SUM(C431:N431)</f>
        <v>0</v>
      </c>
      <c r="P431" s="205"/>
      <c r="Q431" s="281"/>
      <c r="R431" s="275"/>
      <c r="S431" s="362"/>
    </row>
    <row r="432" spans="1:19" s="75" customFormat="1" ht="14.25" outlineLevel="1">
      <c r="A432" s="96"/>
      <c r="B432" s="104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48"/>
      <c r="P432" s="97"/>
      <c r="Q432" s="72"/>
      <c r="R432" s="177"/>
      <c r="S432" s="454"/>
    </row>
    <row r="433" spans="1:19" s="75" customFormat="1" ht="14.25" outlineLevel="1">
      <c r="A433" s="96"/>
      <c r="B433" s="104" t="s">
        <v>205</v>
      </c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48">
        <f>SUM(C433:N433)</f>
        <v>0</v>
      </c>
      <c r="P433" s="97"/>
      <c r="Q433" s="72"/>
      <c r="R433" s="177"/>
      <c r="S433" s="454"/>
    </row>
    <row r="434" spans="1:19" s="272" customFormat="1" ht="14.25" outlineLevel="1">
      <c r="A434" s="263"/>
      <c r="B434" s="268" t="s">
        <v>247</v>
      </c>
      <c r="C434" s="302"/>
      <c r="D434" s="302"/>
      <c r="E434" s="302"/>
      <c r="F434" s="302"/>
      <c r="G434" s="439"/>
      <c r="H434" s="302"/>
      <c r="I434" s="302"/>
      <c r="J434" s="302"/>
      <c r="K434" s="302"/>
      <c r="L434" s="302"/>
      <c r="M434" s="277"/>
      <c r="N434" s="302"/>
      <c r="O434" s="349">
        <f>SUM(C434:N434)</f>
        <v>0</v>
      </c>
      <c r="P434" s="213"/>
      <c r="Q434" s="277"/>
      <c r="R434" s="271"/>
      <c r="S434" s="359"/>
    </row>
    <row r="435" spans="1:19" s="276" customFormat="1" ht="14.25" outlineLevel="1">
      <c r="A435" s="261"/>
      <c r="B435" s="267" t="s">
        <v>248</v>
      </c>
      <c r="C435" s="315"/>
      <c r="D435" s="315"/>
      <c r="E435" s="315"/>
      <c r="F435" s="315"/>
      <c r="G435" s="315"/>
      <c r="H435" s="315"/>
      <c r="I435" s="315"/>
      <c r="J435" s="315"/>
      <c r="K435" s="315"/>
      <c r="L435" s="315"/>
      <c r="M435" s="315"/>
      <c r="N435" s="315"/>
      <c r="O435" s="350">
        <f>SUM(C435:N435)</f>
        <v>0</v>
      </c>
      <c r="P435" s="350"/>
      <c r="Q435" s="281"/>
      <c r="R435" s="275"/>
      <c r="S435" s="362"/>
    </row>
    <row r="436" spans="1:19" s="276" customFormat="1" ht="14.25" outlineLevel="1">
      <c r="A436" s="261"/>
      <c r="B436" s="267"/>
      <c r="C436" s="315"/>
      <c r="D436" s="315"/>
      <c r="E436" s="315"/>
      <c r="F436" s="315"/>
      <c r="G436" s="315"/>
      <c r="H436" s="315"/>
      <c r="I436" s="315"/>
      <c r="J436" s="315"/>
      <c r="K436" s="315"/>
      <c r="L436" s="315"/>
      <c r="M436" s="315"/>
      <c r="N436" s="315"/>
      <c r="O436" s="350"/>
      <c r="P436" s="350"/>
      <c r="Q436" s="281"/>
      <c r="R436" s="275"/>
      <c r="S436" s="362"/>
    </row>
    <row r="437" spans="1:19" s="75" customFormat="1" ht="14.25" outlineLevel="1">
      <c r="A437" s="111" t="s">
        <v>114</v>
      </c>
      <c r="B437" s="202" t="s">
        <v>284</v>
      </c>
      <c r="C437" s="197"/>
      <c r="D437" s="197"/>
      <c r="E437" s="197"/>
      <c r="F437" s="197"/>
      <c r="G437" s="197"/>
      <c r="H437" s="197">
        <f t="shared" ref="D437:N437" si="63">H441+H445</f>
        <v>0</v>
      </c>
      <c r="I437" s="197">
        <f t="shared" si="63"/>
        <v>0</v>
      </c>
      <c r="J437" s="197">
        <f>J441+J445</f>
        <v>0</v>
      </c>
      <c r="K437" s="197">
        <f t="shared" si="63"/>
        <v>0</v>
      </c>
      <c r="L437" s="197">
        <f t="shared" si="63"/>
        <v>0</v>
      </c>
      <c r="M437" s="197">
        <f>M441+M445</f>
        <v>0</v>
      </c>
      <c r="N437" s="197">
        <f t="shared" si="63"/>
        <v>0</v>
      </c>
      <c r="O437" s="201"/>
      <c r="P437" s="201"/>
      <c r="Q437" s="197"/>
      <c r="R437" s="177"/>
      <c r="S437" s="454"/>
    </row>
    <row r="438" spans="1:19" s="272" customFormat="1" ht="14.25" outlineLevel="1">
      <c r="A438" s="363"/>
      <c r="B438" s="364" t="s">
        <v>284</v>
      </c>
      <c r="C438" s="365"/>
      <c r="D438" s="365"/>
      <c r="E438" s="365"/>
      <c r="F438" s="365"/>
      <c r="G438" s="365"/>
      <c r="H438" s="365"/>
      <c r="I438" s="365"/>
      <c r="J438" s="365"/>
      <c r="K438" s="365"/>
      <c r="L438" s="365"/>
      <c r="M438" s="365"/>
      <c r="N438" s="365"/>
      <c r="O438" s="366">
        <f>O442+O446</f>
        <v>0</v>
      </c>
      <c r="P438" s="366"/>
      <c r="Q438" s="366">
        <f>O442+O446</f>
        <v>0</v>
      </c>
      <c r="R438" s="271"/>
      <c r="S438" s="359"/>
    </row>
    <row r="439" spans="1:19" s="276" customFormat="1" ht="14.25" outlineLevel="1">
      <c r="A439" s="367"/>
      <c r="B439" s="368" t="s">
        <v>284</v>
      </c>
      <c r="C439" s="369"/>
      <c r="D439" s="369"/>
      <c r="E439" s="369"/>
      <c r="F439" s="369"/>
      <c r="G439" s="369"/>
      <c r="H439" s="369"/>
      <c r="I439" s="369"/>
      <c r="J439" s="369"/>
      <c r="K439" s="369"/>
      <c r="L439" s="369"/>
      <c r="M439" s="369"/>
      <c r="N439" s="369"/>
      <c r="O439" s="370">
        <f>O443+O447</f>
        <v>0</v>
      </c>
      <c r="P439" s="370"/>
      <c r="Q439" s="369">
        <f>O439</f>
        <v>0</v>
      </c>
      <c r="R439" s="275"/>
      <c r="S439" s="362"/>
    </row>
    <row r="440" spans="1:19" s="75" customFormat="1" ht="14.25" outlineLevel="1">
      <c r="A440" s="36"/>
      <c r="B440" s="104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348"/>
      <c r="P440" s="348"/>
      <c r="Q440" s="72"/>
      <c r="R440" s="177"/>
      <c r="S440" s="454"/>
    </row>
    <row r="441" spans="1:19" s="37" customFormat="1" ht="14.25" outlineLevel="1">
      <c r="A441" s="111" t="s">
        <v>114</v>
      </c>
      <c r="B441" s="108" t="s">
        <v>147</v>
      </c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10"/>
      <c r="P441" s="123"/>
      <c r="Q441" s="110"/>
      <c r="R441" s="177"/>
      <c r="S441" s="454"/>
    </row>
    <row r="442" spans="1:19" s="299" customFormat="1" ht="14.25" outlineLevel="1">
      <c r="A442" s="295"/>
      <c r="B442" s="318" t="s">
        <v>260</v>
      </c>
      <c r="C442" s="296"/>
      <c r="D442" s="296"/>
      <c r="E442" s="296"/>
      <c r="F442" s="296"/>
      <c r="G442" s="296"/>
      <c r="I442" s="296"/>
      <c r="K442" s="296"/>
      <c r="L442" s="296"/>
      <c r="M442" s="296"/>
      <c r="N442" s="296"/>
      <c r="O442" s="297">
        <f>SUM(C442:N442)</f>
        <v>0</v>
      </c>
      <c r="P442" s="298"/>
      <c r="Q442" s="297"/>
      <c r="R442" s="271"/>
      <c r="S442" s="359"/>
    </row>
    <row r="443" spans="1:19" s="321" customFormat="1" ht="14.25" outlineLevel="1">
      <c r="A443" s="303"/>
      <c r="B443" s="319" t="s">
        <v>261</v>
      </c>
      <c r="C443" s="320"/>
      <c r="D443" s="320"/>
      <c r="E443" s="320"/>
      <c r="F443" s="320"/>
      <c r="G443" s="320"/>
      <c r="H443" s="320"/>
      <c r="I443" s="320"/>
      <c r="J443" s="320"/>
      <c r="K443" s="320"/>
      <c r="L443" s="320"/>
      <c r="M443" s="320"/>
      <c r="N443" s="320"/>
      <c r="O443" s="305">
        <f>SUM(C443:N443)</f>
        <v>0</v>
      </c>
      <c r="P443" s="306"/>
      <c r="Q443" s="305"/>
      <c r="R443" s="275"/>
      <c r="S443" s="362"/>
    </row>
    <row r="444" spans="1:19" s="37" customFormat="1" ht="14.25">
      <c r="A444" s="111"/>
      <c r="B444" s="108"/>
      <c r="C444" s="109"/>
      <c r="D444" s="109"/>
      <c r="E444" s="111"/>
      <c r="F444" s="108"/>
      <c r="G444" s="109"/>
      <c r="H444" s="109"/>
      <c r="I444" s="111"/>
      <c r="J444" s="108"/>
      <c r="K444" s="109"/>
      <c r="L444" s="109"/>
      <c r="M444" s="111"/>
      <c r="N444" s="108"/>
      <c r="O444" s="111"/>
      <c r="P444" s="109"/>
      <c r="Q444" s="109"/>
      <c r="R444" s="177"/>
      <c r="S444" s="454"/>
    </row>
    <row r="445" spans="1:19" s="37" customFormat="1" ht="14.25" outlineLevel="1">
      <c r="A445" s="111" t="s">
        <v>114</v>
      </c>
      <c r="B445" s="108" t="s">
        <v>215</v>
      </c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10">
        <f>SUM(C445:N445)</f>
        <v>0</v>
      </c>
      <c r="P445" s="123"/>
      <c r="Q445" s="122"/>
      <c r="R445" s="177"/>
      <c r="S445" s="454"/>
    </row>
    <row r="446" spans="1:19" s="299" customFormat="1" ht="14.25" outlineLevel="1">
      <c r="A446" s="295"/>
      <c r="B446" s="318" t="s">
        <v>216</v>
      </c>
      <c r="C446" s="296"/>
      <c r="D446" s="296"/>
      <c r="E446" s="296"/>
      <c r="F446" s="296"/>
      <c r="G446" s="296"/>
      <c r="H446" s="296"/>
      <c r="I446" s="296"/>
      <c r="J446" s="296"/>
      <c r="K446" s="296"/>
      <c r="L446" s="296"/>
      <c r="M446" s="296"/>
      <c r="N446" s="296"/>
      <c r="O446" s="297">
        <f>SUM(C446:N446)</f>
        <v>0</v>
      </c>
      <c r="P446" s="298"/>
      <c r="Q446" s="297"/>
      <c r="R446" s="271"/>
      <c r="S446" s="359"/>
    </row>
    <row r="447" spans="1:19" s="75" customFormat="1" ht="14.25">
      <c r="A447" s="111"/>
      <c r="B447" s="108" t="s">
        <v>217</v>
      </c>
      <c r="C447" s="109"/>
      <c r="D447" s="109"/>
      <c r="E447" s="111"/>
      <c r="F447" s="108"/>
      <c r="G447" s="109"/>
      <c r="H447" s="109"/>
      <c r="I447" s="111"/>
      <c r="J447" s="108"/>
      <c r="K447" s="109"/>
      <c r="L447" s="109"/>
      <c r="M447" s="111"/>
      <c r="N447" s="108"/>
      <c r="O447" s="110">
        <f>SUM(C447:N447)</f>
        <v>0</v>
      </c>
      <c r="P447" s="109"/>
      <c r="Q447" s="109"/>
      <c r="R447" s="177"/>
      <c r="S447" s="454"/>
    </row>
    <row r="448" spans="1:19" s="37" customFormat="1" ht="14.25">
      <c r="A448" s="111"/>
      <c r="B448" s="108"/>
      <c r="C448" s="109"/>
      <c r="D448" s="109"/>
      <c r="E448" s="111"/>
      <c r="F448" s="108"/>
      <c r="G448" s="109"/>
      <c r="H448" s="109"/>
      <c r="I448" s="111"/>
      <c r="J448" s="108"/>
      <c r="K448" s="109"/>
      <c r="L448" s="109"/>
      <c r="M448" s="111"/>
      <c r="N448" s="108"/>
      <c r="O448" s="109"/>
      <c r="P448" s="109"/>
      <c r="Q448" s="111"/>
      <c r="R448" s="177"/>
      <c r="S448" s="454"/>
    </row>
    <row r="449" spans="1:19" s="119" customFormat="1" ht="14.25">
      <c r="A449" s="103"/>
      <c r="B449" s="117" t="s">
        <v>148</v>
      </c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86"/>
      <c r="P449" s="164"/>
      <c r="Q449" s="86"/>
      <c r="R449" s="176"/>
      <c r="S449" s="456"/>
    </row>
    <row r="450" spans="1:19" s="119" customFormat="1" ht="14.25">
      <c r="A450" s="103"/>
      <c r="B450" s="117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86"/>
      <c r="P450" s="164"/>
      <c r="Q450" s="86"/>
      <c r="R450" s="176"/>
      <c r="S450" s="456"/>
    </row>
    <row r="451" spans="1:19" s="119" customFormat="1" ht="14.25">
      <c r="A451" s="103"/>
      <c r="B451" s="117" t="s">
        <v>162</v>
      </c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86"/>
      <c r="P451" s="164"/>
      <c r="Q451" s="86"/>
      <c r="R451" s="176"/>
      <c r="S451" s="456"/>
    </row>
    <row r="452" spans="1:19" s="75" customFormat="1" ht="15.75">
      <c r="A452" s="96"/>
      <c r="B452" s="104" t="s">
        <v>149</v>
      </c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3">
        <f t="shared" ref="O452" si="64">SUM(C452:N452)</f>
        <v>0</v>
      </c>
      <c r="P452" s="166"/>
      <c r="Q452" s="73"/>
      <c r="R452" s="177"/>
      <c r="S452" s="454"/>
    </row>
    <row r="453" spans="1:19" s="75" customFormat="1" ht="15.75">
      <c r="A453" s="96"/>
      <c r="B453" s="104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3"/>
      <c r="P453" s="166"/>
      <c r="Q453" s="73"/>
      <c r="R453" s="178"/>
      <c r="S453" s="454"/>
    </row>
    <row r="454" spans="1:19" s="130" customFormat="1" ht="21" customHeight="1">
      <c r="A454" s="126"/>
      <c r="B454" s="127" t="s">
        <v>153</v>
      </c>
      <c r="C454" s="187">
        <f t="shared" ref="C454:N454" si="65">SUM(C6,C68,C124,C144,C148,C176,C273,C296,C300,C351,C369,C421)</f>
        <v>0</v>
      </c>
      <c r="D454" s="187">
        <f t="shared" si="65"/>
        <v>0</v>
      </c>
      <c r="E454" s="187">
        <f t="shared" si="65"/>
        <v>0</v>
      </c>
      <c r="F454" s="187">
        <f t="shared" si="65"/>
        <v>0</v>
      </c>
      <c r="G454" s="187">
        <f t="shared" si="65"/>
        <v>0</v>
      </c>
      <c r="H454" s="187">
        <f t="shared" si="65"/>
        <v>0</v>
      </c>
      <c r="I454" s="187">
        <f t="shared" si="65"/>
        <v>0</v>
      </c>
      <c r="J454" s="187">
        <f t="shared" si="65"/>
        <v>0</v>
      </c>
      <c r="K454" s="187">
        <f t="shared" si="65"/>
        <v>0</v>
      </c>
      <c r="L454" s="187">
        <f t="shared" si="65"/>
        <v>0</v>
      </c>
      <c r="M454" s="187">
        <f t="shared" si="65"/>
        <v>0</v>
      </c>
      <c r="N454" s="187">
        <f t="shared" si="65"/>
        <v>0</v>
      </c>
      <c r="O454" s="129"/>
      <c r="P454" s="166">
        <f>P6+P68+P124+P148+P176+P273+P296+P300+P351+P369+P421</f>
        <v>0</v>
      </c>
      <c r="Q454" s="129"/>
      <c r="R454" s="179"/>
      <c r="S454" s="457"/>
    </row>
    <row r="455" spans="1:19" s="272" customFormat="1" ht="15.75">
      <c r="A455" s="263"/>
      <c r="B455" s="460" t="s">
        <v>154</v>
      </c>
      <c r="C455" s="277">
        <f t="shared" ref="C455:N455" si="66">SUM(C7,C69,C125,C145,C149,C177,C274,C297,C301,C352,C370,C422)</f>
        <v>0</v>
      </c>
      <c r="D455" s="277">
        <f t="shared" si="66"/>
        <v>0</v>
      </c>
      <c r="E455" s="277"/>
      <c r="F455" s="277"/>
      <c r="G455" s="277"/>
      <c r="H455" s="277"/>
      <c r="I455" s="277">
        <f t="shared" si="66"/>
        <v>0</v>
      </c>
      <c r="J455" s="277">
        <f t="shared" si="66"/>
        <v>0</v>
      </c>
      <c r="K455" s="277">
        <f t="shared" si="66"/>
        <v>0</v>
      </c>
      <c r="L455" s="277">
        <f t="shared" si="66"/>
        <v>0</v>
      </c>
      <c r="M455" s="277">
        <f t="shared" si="66"/>
        <v>0</v>
      </c>
      <c r="N455" s="277">
        <f t="shared" si="66"/>
        <v>0</v>
      </c>
      <c r="O455" s="270"/>
      <c r="P455" s="443">
        <f>P7+P69+P125+P149+P177+P274+P297+P301+P352+P370+P422</f>
        <v>0</v>
      </c>
      <c r="Q455" s="270"/>
      <c r="R455" s="461"/>
      <c r="S455" s="462"/>
    </row>
    <row r="456" spans="1:19" s="276" customFormat="1" ht="15.75">
      <c r="A456" s="261"/>
      <c r="B456" s="404" t="s">
        <v>155</v>
      </c>
      <c r="C456" s="281">
        <f t="shared" ref="C456:N456" si="67">SUM(C8,C70,C126,C146,C150,C178,C275,C298,C302,C353,C371,C423)</f>
        <v>0</v>
      </c>
      <c r="D456" s="281">
        <f t="shared" si="67"/>
        <v>0</v>
      </c>
      <c r="E456" s="281"/>
      <c r="F456" s="281"/>
      <c r="G456" s="281"/>
      <c r="H456" s="281"/>
      <c r="I456" s="281">
        <f t="shared" si="67"/>
        <v>0</v>
      </c>
      <c r="J456" s="281">
        <f t="shared" si="67"/>
        <v>0</v>
      </c>
      <c r="K456" s="281">
        <f t="shared" si="67"/>
        <v>0</v>
      </c>
      <c r="L456" s="281">
        <f t="shared" si="67"/>
        <v>0</v>
      </c>
      <c r="M456" s="281">
        <f t="shared" si="67"/>
        <v>0</v>
      </c>
      <c r="N456" s="281">
        <f t="shared" si="67"/>
        <v>0</v>
      </c>
      <c r="O456" s="274"/>
      <c r="P456" s="464">
        <f>P423+P371+P353+P302+P275+P178+P150+P126+P70+P8</f>
        <v>0</v>
      </c>
      <c r="Q456" s="274"/>
      <c r="R456" s="465"/>
      <c r="S456" s="466"/>
    </row>
    <row r="457" spans="1:19" s="130" customFormat="1" ht="15.75">
      <c r="A457" s="126"/>
      <c r="B457" s="127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9"/>
      <c r="P457" s="166"/>
      <c r="Q457" s="167"/>
      <c r="R457" s="181"/>
      <c r="S457" s="457"/>
    </row>
    <row r="458" spans="1:19" s="130" customFormat="1" ht="15.75">
      <c r="A458" s="126"/>
      <c r="B458" s="127" t="s">
        <v>156</v>
      </c>
      <c r="C458" s="128">
        <f t="shared" ref="C458:N458" si="68">C327+C388+C421+C437</f>
        <v>0</v>
      </c>
      <c r="D458" s="128">
        <f t="shared" si="68"/>
        <v>0</v>
      </c>
      <c r="E458" s="128"/>
      <c r="F458" s="128"/>
      <c r="G458" s="128"/>
      <c r="H458" s="128"/>
      <c r="I458" s="128">
        <f t="shared" si="68"/>
        <v>0</v>
      </c>
      <c r="J458" s="128">
        <f t="shared" si="68"/>
        <v>0</v>
      </c>
      <c r="K458" s="128">
        <f t="shared" si="68"/>
        <v>0</v>
      </c>
      <c r="L458" s="128">
        <f t="shared" si="68"/>
        <v>0</v>
      </c>
      <c r="M458" s="128">
        <f t="shared" si="68"/>
        <v>0</v>
      </c>
      <c r="N458" s="128">
        <f t="shared" si="68"/>
        <v>0</v>
      </c>
      <c r="O458" s="129"/>
      <c r="Q458" s="166">
        <f>Q327+Q388+Q437</f>
        <v>0</v>
      </c>
      <c r="R458" s="181"/>
      <c r="S458" s="457"/>
    </row>
    <row r="459" spans="1:19" s="272" customFormat="1" ht="15.75">
      <c r="A459" s="263"/>
      <c r="B459" s="460" t="s">
        <v>157</v>
      </c>
      <c r="C459" s="277">
        <f t="shared" ref="C459:N459" si="69">C328+C389+C422+C438</f>
        <v>0</v>
      </c>
      <c r="D459" s="277">
        <f t="shared" si="69"/>
        <v>0</v>
      </c>
      <c r="E459" s="277"/>
      <c r="F459" s="277"/>
      <c r="G459" s="277"/>
      <c r="H459" s="277"/>
      <c r="I459" s="277">
        <f t="shared" si="69"/>
        <v>0</v>
      </c>
      <c r="J459" s="277">
        <f t="shared" si="69"/>
        <v>0</v>
      </c>
      <c r="K459" s="277">
        <f t="shared" si="69"/>
        <v>0</v>
      </c>
      <c r="L459" s="277">
        <f t="shared" si="69"/>
        <v>0</v>
      </c>
      <c r="M459" s="277">
        <f t="shared" si="69"/>
        <v>0</v>
      </c>
      <c r="N459" s="277">
        <f t="shared" si="69"/>
        <v>0</v>
      </c>
      <c r="O459" s="270"/>
      <c r="P459" s="280"/>
      <c r="Q459" s="443">
        <f>Q438+Q389+Q328</f>
        <v>0</v>
      </c>
      <c r="R459" s="463"/>
      <c r="S459" s="462"/>
    </row>
    <row r="460" spans="1:19" s="276" customFormat="1" ht="14.25">
      <c r="A460" s="261"/>
      <c r="B460" s="404" t="s">
        <v>158</v>
      </c>
      <c r="C460" s="281">
        <f t="shared" ref="C460:N460" si="70">C329+C390+C423+C439</f>
        <v>0</v>
      </c>
      <c r="D460" s="281">
        <f t="shared" si="70"/>
        <v>0</v>
      </c>
      <c r="E460" s="281"/>
      <c r="F460" s="281"/>
      <c r="G460" s="281"/>
      <c r="H460" s="281"/>
      <c r="I460" s="281">
        <f t="shared" si="70"/>
        <v>0</v>
      </c>
      <c r="J460" s="281">
        <f t="shared" si="70"/>
        <v>0</v>
      </c>
      <c r="K460" s="281">
        <f t="shared" si="70"/>
        <v>0</v>
      </c>
      <c r="L460" s="281">
        <f t="shared" si="70"/>
        <v>0</v>
      </c>
      <c r="M460" s="281">
        <f t="shared" si="70"/>
        <v>0</v>
      </c>
      <c r="N460" s="281">
        <f t="shared" si="70"/>
        <v>0</v>
      </c>
      <c r="O460" s="274"/>
      <c r="P460" s="284"/>
      <c r="Q460" s="284"/>
      <c r="R460" s="467"/>
      <c r="S460" s="466"/>
    </row>
    <row r="461" spans="1:19" s="130" customFormat="1" ht="14.25">
      <c r="A461" s="126"/>
      <c r="B461" s="127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9"/>
      <c r="P461" s="167"/>
      <c r="Q461" s="129"/>
      <c r="R461" s="180"/>
      <c r="S461" s="457"/>
    </row>
    <row r="462" spans="1:19" s="130" customFormat="1" ht="15.75">
      <c r="A462" s="126"/>
      <c r="B462" s="127" t="s">
        <v>159</v>
      </c>
      <c r="C462" s="128">
        <f>SUM(C454,C458)</f>
        <v>0</v>
      </c>
      <c r="D462" s="128">
        <f>SUM(D454,D458)</f>
        <v>0</v>
      </c>
      <c r="E462" s="128"/>
      <c r="F462" s="128"/>
      <c r="G462" s="128"/>
      <c r="H462" s="128"/>
      <c r="I462" s="128">
        <f t="shared" ref="F462:N462" si="71">SUM(I454,I458)</f>
        <v>0</v>
      </c>
      <c r="J462" s="128">
        <f>SUM(J454,J458)</f>
        <v>0</v>
      </c>
      <c r="K462" s="128">
        <f t="shared" si="71"/>
        <v>0</v>
      </c>
      <c r="L462" s="128">
        <f t="shared" si="71"/>
        <v>0</v>
      </c>
      <c r="M462" s="128">
        <f t="shared" si="71"/>
        <v>0</v>
      </c>
      <c r="N462" s="128">
        <f t="shared" si="71"/>
        <v>0</v>
      </c>
      <c r="O462" s="129"/>
      <c r="P462" s="166">
        <f>SUM(P454,Q458)</f>
        <v>0</v>
      </c>
      <c r="Q462" s="129"/>
      <c r="R462" s="179"/>
      <c r="S462" s="457"/>
    </row>
    <row r="463" spans="1:19" s="272" customFormat="1" ht="14.25">
      <c r="A463" s="263"/>
      <c r="B463" s="460" t="s">
        <v>160</v>
      </c>
      <c r="C463" s="277">
        <f>SUM(C455,C459)</f>
        <v>0</v>
      </c>
      <c r="D463" s="277">
        <f t="shared" ref="D463:M463" si="72">SUM(D455,D459)</f>
        <v>0</v>
      </c>
      <c r="E463" s="277"/>
      <c r="F463" s="277"/>
      <c r="G463" s="277"/>
      <c r="H463" s="277"/>
      <c r="I463" s="277">
        <f t="shared" si="72"/>
        <v>0</v>
      </c>
      <c r="J463" s="277">
        <f>SUM(J455,J459)</f>
        <v>0</v>
      </c>
      <c r="K463" s="277">
        <f t="shared" si="72"/>
        <v>0</v>
      </c>
      <c r="L463" s="277">
        <f t="shared" si="72"/>
        <v>0</v>
      </c>
      <c r="M463" s="277">
        <f t="shared" si="72"/>
        <v>0</v>
      </c>
      <c r="N463" s="277">
        <f>SUM(N455,N459)</f>
        <v>0</v>
      </c>
      <c r="O463" s="270"/>
      <c r="P463" s="280">
        <f>P455+Q458</f>
        <v>0</v>
      </c>
      <c r="Q463" s="270"/>
      <c r="R463" s="461"/>
      <c r="S463" s="462"/>
    </row>
    <row r="464" spans="1:19" s="276" customFormat="1" ht="14.25">
      <c r="A464" s="261"/>
      <c r="B464" s="404" t="s">
        <v>161</v>
      </c>
      <c r="C464" s="281">
        <f>SUM(C456,C460)</f>
        <v>0</v>
      </c>
      <c r="D464" s="281">
        <f t="shared" ref="D464:N464" si="73">SUM(D456,D460)</f>
        <v>0</v>
      </c>
      <c r="E464" s="281"/>
      <c r="F464" s="281"/>
      <c r="G464" s="281"/>
      <c r="H464" s="281"/>
      <c r="I464" s="281">
        <f t="shared" si="73"/>
        <v>0</v>
      </c>
      <c r="J464" s="281">
        <f>SUM(J456,J460)</f>
        <v>0</v>
      </c>
      <c r="K464" s="281">
        <f t="shared" si="73"/>
        <v>0</v>
      </c>
      <c r="L464" s="281">
        <f t="shared" si="73"/>
        <v>0</v>
      </c>
      <c r="M464" s="281">
        <f t="shared" si="73"/>
        <v>0</v>
      </c>
      <c r="N464" s="281">
        <f t="shared" si="73"/>
        <v>0</v>
      </c>
      <c r="O464" s="274"/>
      <c r="P464" s="284"/>
      <c r="Q464" s="274"/>
      <c r="R464" s="465"/>
      <c r="S464" s="466"/>
    </row>
    <row r="465" spans="1:19" s="130" customFormat="1" ht="14.25">
      <c r="A465" s="126"/>
      <c r="B465" s="127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9"/>
      <c r="P465" s="167"/>
      <c r="Q465" s="129"/>
      <c r="R465" s="180"/>
      <c r="S465" s="457"/>
    </row>
    <row r="466" spans="1:19" s="70" customFormat="1" ht="24" customHeight="1">
      <c r="A466" s="79"/>
      <c r="B466" s="80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R466" s="84"/>
      <c r="S466" s="84"/>
    </row>
    <row r="467" spans="1:19" s="70" customFormat="1" ht="37.5" customHeight="1">
      <c r="A467" s="79"/>
      <c r="B467" s="82"/>
      <c r="C467" s="81"/>
      <c r="D467" s="428"/>
      <c r="E467" s="31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4"/>
      <c r="S467" s="84"/>
    </row>
    <row r="468" spans="1:19" s="37" customFormat="1" ht="15">
      <c r="A468" s="53"/>
      <c r="B468" s="85"/>
      <c r="C468" s="55"/>
      <c r="D468" s="55"/>
      <c r="E468" s="55"/>
      <c r="F468" s="55"/>
      <c r="G468" s="55"/>
      <c r="H468" s="39"/>
      <c r="I468" s="55"/>
      <c r="J468" s="55"/>
      <c r="K468" s="55"/>
      <c r="L468" s="55"/>
      <c r="M468" s="55"/>
      <c r="N468" s="56"/>
      <c r="O468" s="60"/>
      <c r="P468" s="60"/>
      <c r="Q468" s="60"/>
      <c r="R468" s="131"/>
      <c r="S468" s="131"/>
    </row>
    <row r="469" spans="1:19" s="37" customFormat="1" ht="15">
      <c r="A469" s="53"/>
      <c r="D469" s="57"/>
      <c r="E469" s="55"/>
      <c r="F469" s="55"/>
      <c r="G469" s="55"/>
      <c r="H469" s="56"/>
      <c r="I469" s="55"/>
      <c r="J469" s="55"/>
      <c r="K469" s="55"/>
      <c r="L469" s="56"/>
      <c r="M469" s="55"/>
      <c r="N469" s="58"/>
      <c r="O469" s="153"/>
      <c r="P469" s="153"/>
      <c r="Q469" s="153"/>
      <c r="R469" s="131"/>
      <c r="S469" s="131"/>
    </row>
    <row r="470" spans="1:19" s="37" customFormat="1" ht="15">
      <c r="A470" s="53"/>
      <c r="D470" s="39"/>
      <c r="E470" s="55"/>
      <c r="F470" s="55"/>
      <c r="G470" s="55"/>
      <c r="H470" s="58"/>
      <c r="I470" s="55"/>
      <c r="J470" s="55"/>
      <c r="K470" s="55"/>
      <c r="L470" s="58"/>
      <c r="M470" s="55"/>
      <c r="O470" s="78"/>
      <c r="P470" s="78"/>
      <c r="Q470" s="78"/>
      <c r="R470" s="131"/>
      <c r="S470" s="131"/>
    </row>
    <row r="471" spans="1:19" s="37" customFormat="1" ht="15">
      <c r="A471" s="53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154"/>
      <c r="P471" s="154"/>
      <c r="Q471" s="154"/>
      <c r="R471" s="131"/>
      <c r="S471" s="131"/>
    </row>
    <row r="472" spans="1:19" s="37" customFormat="1" ht="15">
      <c r="A472" s="53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155"/>
      <c r="P472" s="155"/>
      <c r="Q472" s="155"/>
      <c r="R472" s="131"/>
      <c r="S472" s="131"/>
    </row>
    <row r="473" spans="1:19" s="37" customFormat="1" ht="15">
      <c r="A473" s="53"/>
      <c r="B473" s="54"/>
      <c r="C473" s="55"/>
      <c r="D473" s="55"/>
      <c r="E473" s="55"/>
      <c r="F473" s="55"/>
      <c r="G473" s="55"/>
      <c r="H473" s="55"/>
      <c r="I473" s="55"/>
      <c r="J473" s="55"/>
      <c r="K473" s="55"/>
      <c r="L473" s="39"/>
      <c r="M473" s="55"/>
      <c r="N473" s="55"/>
      <c r="O473" s="60"/>
      <c r="P473" s="60"/>
      <c r="Q473" s="60"/>
      <c r="R473" s="131"/>
      <c r="S473" s="131"/>
    </row>
    <row r="474" spans="1:19" s="37" customFormat="1" ht="15">
      <c r="A474" s="53"/>
      <c r="B474" s="54"/>
      <c r="C474" s="55"/>
      <c r="D474" s="55"/>
      <c r="E474" s="55"/>
      <c r="F474" s="39"/>
      <c r="G474" s="55"/>
      <c r="H474" s="55"/>
      <c r="I474" s="55"/>
      <c r="J474" s="55"/>
      <c r="K474" s="55"/>
      <c r="L474" s="39"/>
      <c r="M474" s="55"/>
      <c r="N474" s="55"/>
      <c r="O474" s="60"/>
      <c r="P474" s="60"/>
      <c r="Q474" s="60"/>
      <c r="R474" s="131"/>
      <c r="S474" s="131"/>
    </row>
    <row r="475" spans="1:19" ht="15">
      <c r="A475" s="53"/>
      <c r="B475" s="59"/>
      <c r="C475" s="55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83"/>
      <c r="S475" s="83"/>
    </row>
    <row r="476" spans="1:19" ht="15">
      <c r="A476" s="53"/>
      <c r="B476" s="59"/>
      <c r="C476" s="55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83"/>
      <c r="S476" s="83"/>
    </row>
    <row r="477" spans="1:19" ht="15">
      <c r="A477" s="53"/>
      <c r="B477" s="59"/>
      <c r="C477" s="55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83"/>
      <c r="S477" s="83"/>
    </row>
    <row r="478" spans="1:19" ht="15">
      <c r="A478" s="53"/>
      <c r="B478" s="59"/>
      <c r="C478" s="55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83"/>
      <c r="S478" s="83"/>
    </row>
    <row r="479" spans="1:19" ht="14.25">
      <c r="A479" s="53"/>
      <c r="B479" s="61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83"/>
      <c r="S479" s="83"/>
    </row>
    <row r="480" spans="1:19" ht="14.25">
      <c r="A480" s="53"/>
      <c r="B480" s="61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83"/>
      <c r="S480" s="83"/>
    </row>
    <row r="481" spans="1:19" ht="14.25">
      <c r="A481" s="53"/>
      <c r="B481" s="53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83"/>
      <c r="S481" s="83"/>
    </row>
    <row r="482" spans="1:19" s="37" customFormat="1" ht="14.25">
      <c r="A482" s="53"/>
      <c r="B482" s="53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131"/>
      <c r="S482" s="131"/>
    </row>
    <row r="483" spans="1:19" ht="15">
      <c r="A483" s="53"/>
      <c r="B483" s="53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60"/>
      <c r="P483" s="60"/>
      <c r="Q483" s="60"/>
      <c r="R483" s="83"/>
      <c r="S483" s="83"/>
    </row>
    <row r="484" spans="1:19" ht="15">
      <c r="A484" s="53"/>
      <c r="B484" s="54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60"/>
      <c r="P484" s="60"/>
      <c r="Q484" s="60"/>
      <c r="R484" s="83"/>
      <c r="S484" s="83"/>
    </row>
    <row r="485" spans="1:19" ht="15">
      <c r="A485" s="53"/>
      <c r="B485" s="54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60"/>
      <c r="P485" s="60"/>
      <c r="Q485" s="60"/>
      <c r="R485" s="83"/>
      <c r="S485" s="83"/>
    </row>
    <row r="486" spans="1:19" ht="15">
      <c r="A486" s="53"/>
      <c r="B486" s="54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60"/>
      <c r="P486" s="60"/>
      <c r="Q486" s="60"/>
      <c r="R486" s="83"/>
      <c r="S486" s="83"/>
    </row>
    <row r="487" spans="1:19" ht="14.25">
      <c r="A487" s="53"/>
      <c r="B487" s="53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83"/>
      <c r="S487" s="83"/>
    </row>
    <row r="488" spans="1:19" s="52" customFormat="1" ht="14.25">
      <c r="A488" s="53"/>
      <c r="B488" s="53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83"/>
      <c r="S488" s="83"/>
    </row>
    <row r="489" spans="1:19" ht="15">
      <c r="A489" s="53"/>
      <c r="B489" s="53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60"/>
      <c r="P489" s="60"/>
      <c r="Q489" s="60"/>
      <c r="R489" s="83"/>
      <c r="S489" s="83"/>
    </row>
    <row r="490" spans="1:19" ht="15">
      <c r="A490" s="53"/>
      <c r="B490" s="53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60"/>
      <c r="P490" s="60"/>
      <c r="Q490" s="60"/>
      <c r="R490" s="83"/>
      <c r="S490" s="83"/>
    </row>
    <row r="491" spans="1:19" ht="15">
      <c r="A491" s="53"/>
      <c r="B491" s="54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60"/>
      <c r="P491" s="60"/>
      <c r="Q491" s="60"/>
      <c r="R491" s="83"/>
      <c r="S491" s="83"/>
    </row>
    <row r="492" spans="1:19" ht="15">
      <c r="A492" s="53"/>
      <c r="B492" s="54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60"/>
      <c r="P492" s="60"/>
      <c r="Q492" s="60"/>
      <c r="R492" s="83"/>
      <c r="S492" s="83"/>
    </row>
    <row r="493" spans="1:19" ht="15">
      <c r="A493" s="53"/>
      <c r="B493" s="54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60"/>
      <c r="P493" s="60"/>
      <c r="Q493" s="60"/>
      <c r="R493" s="83"/>
      <c r="S493" s="83"/>
    </row>
    <row r="494" spans="1:19" ht="15">
      <c r="A494" s="53"/>
      <c r="B494" s="54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60"/>
      <c r="P494" s="60"/>
      <c r="Q494" s="60"/>
      <c r="R494" s="83"/>
      <c r="S494" s="83"/>
    </row>
    <row r="495" spans="1:19" ht="15">
      <c r="A495" s="53"/>
      <c r="B495" s="54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60"/>
      <c r="P495" s="60"/>
      <c r="Q495" s="60"/>
      <c r="R495" s="83"/>
      <c r="S495" s="83"/>
    </row>
    <row r="496" spans="1:19" ht="15">
      <c r="A496" s="53"/>
      <c r="B496" s="54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60"/>
      <c r="P496" s="60"/>
      <c r="Q496" s="60"/>
      <c r="R496" s="83"/>
      <c r="S496" s="83"/>
    </row>
    <row r="497" spans="1:19" ht="15">
      <c r="A497" s="53"/>
      <c r="B497" s="54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60"/>
      <c r="P497" s="60"/>
      <c r="Q497" s="60"/>
      <c r="R497" s="83"/>
      <c r="S497" s="83"/>
    </row>
    <row r="498" spans="1:19" ht="14.25">
      <c r="A498" s="53"/>
      <c r="B498" s="53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83"/>
      <c r="S498" s="83"/>
    </row>
    <row r="499" spans="1:19" ht="14.25">
      <c r="A499" s="53"/>
      <c r="B499" s="53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83"/>
      <c r="S499" s="83"/>
    </row>
    <row r="500" spans="1:19" ht="15">
      <c r="A500" s="53"/>
      <c r="B500" s="54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60"/>
      <c r="P500" s="60"/>
      <c r="Q500" s="60"/>
      <c r="R500" s="83"/>
      <c r="S500" s="83"/>
    </row>
    <row r="501" spans="1:19" s="52" customFormat="1" ht="14.25">
      <c r="A501" s="53"/>
      <c r="B501" s="53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83"/>
      <c r="S501" s="83"/>
    </row>
    <row r="502" spans="1:19" s="52" customFormat="1" ht="15">
      <c r="A502" s="53"/>
      <c r="B502" s="54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83"/>
      <c r="S502" s="83"/>
    </row>
    <row r="503" spans="1:19" s="52" customFormat="1" ht="14.25">
      <c r="A503" s="53"/>
      <c r="B503" s="53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83"/>
      <c r="S503" s="83"/>
    </row>
    <row r="504" spans="1:19" s="52" customFormat="1" ht="14.25">
      <c r="A504" s="53"/>
      <c r="B504" s="53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83"/>
      <c r="S504" s="83"/>
    </row>
    <row r="505" spans="1:19" s="52" customFormat="1" ht="14.25">
      <c r="A505" s="53"/>
      <c r="B505" s="53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83"/>
      <c r="S505" s="83"/>
    </row>
    <row r="506" spans="1:19" ht="14.25">
      <c r="A506" s="53"/>
      <c r="B506" s="53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83"/>
      <c r="S506" s="83"/>
    </row>
    <row r="507" spans="1:19" ht="15">
      <c r="A507" s="53"/>
      <c r="B507" s="49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60"/>
      <c r="P507" s="60"/>
      <c r="Q507" s="60"/>
      <c r="R507" s="83"/>
      <c r="S507" s="83"/>
    </row>
    <row r="508" spans="1:19" ht="14.25">
      <c r="A508" s="62"/>
      <c r="B508" s="62"/>
      <c r="C508" s="63"/>
      <c r="D508" s="63"/>
      <c r="E508" s="63"/>
      <c r="F508" s="63"/>
      <c r="G508" s="63"/>
      <c r="H508" s="63"/>
      <c r="I508" s="60"/>
      <c r="J508" s="63"/>
      <c r="K508" s="63"/>
      <c r="L508" s="63"/>
      <c r="M508" s="63"/>
      <c r="N508" s="63"/>
      <c r="O508" s="63"/>
      <c r="P508" s="63"/>
      <c r="Q508" s="63"/>
      <c r="R508" s="83"/>
      <c r="S508" s="83"/>
    </row>
    <row r="509" spans="1:19" s="52" customFormat="1" ht="14.25">
      <c r="A509" s="62"/>
      <c r="B509" s="64"/>
      <c r="C509" s="63"/>
      <c r="D509" s="63"/>
      <c r="E509" s="63"/>
      <c r="F509" s="63"/>
      <c r="G509" s="63"/>
      <c r="H509" s="63"/>
      <c r="I509" s="60"/>
      <c r="J509" s="63"/>
      <c r="K509" s="63"/>
      <c r="L509" s="63"/>
      <c r="M509" s="63"/>
      <c r="N509" s="63"/>
      <c r="O509" s="63"/>
      <c r="P509" s="63"/>
      <c r="Q509" s="63"/>
      <c r="R509" s="83"/>
      <c r="S509" s="83"/>
    </row>
    <row r="510" spans="1:19" s="52" customFormat="1" ht="14.25">
      <c r="A510" s="62"/>
      <c r="B510" s="64"/>
      <c r="C510" s="63"/>
      <c r="D510" s="63"/>
      <c r="E510" s="63"/>
      <c r="F510" s="63"/>
      <c r="G510" s="63"/>
      <c r="H510" s="63"/>
      <c r="I510" s="60"/>
      <c r="J510" s="63"/>
      <c r="K510" s="63"/>
      <c r="L510" s="63"/>
      <c r="M510" s="63"/>
      <c r="N510" s="63"/>
      <c r="O510" s="63"/>
      <c r="P510" s="63"/>
      <c r="Q510" s="63"/>
      <c r="R510" s="83"/>
      <c r="S510" s="83"/>
    </row>
    <row r="511" spans="1:19" ht="14.25">
      <c r="A511" s="62"/>
      <c r="B511" s="65"/>
      <c r="C511" s="66"/>
      <c r="D511" s="66"/>
      <c r="E511" s="66"/>
      <c r="F511" s="66"/>
      <c r="G511" s="66"/>
      <c r="H511" s="66"/>
      <c r="I511" s="67"/>
      <c r="J511" s="66"/>
      <c r="K511" s="66"/>
      <c r="L511" s="66"/>
      <c r="M511" s="66"/>
      <c r="N511" s="66"/>
      <c r="O511" s="68"/>
      <c r="P511" s="68"/>
      <c r="Q511" s="68"/>
      <c r="R511" s="83"/>
      <c r="S511" s="83"/>
    </row>
    <row r="512" spans="1:19" ht="14.25">
      <c r="A512" s="62"/>
      <c r="B512" s="65"/>
      <c r="C512" s="66"/>
      <c r="D512" s="66"/>
      <c r="E512" s="66"/>
      <c r="F512" s="66"/>
      <c r="G512" s="66"/>
      <c r="H512" s="66"/>
      <c r="I512" s="67"/>
      <c r="J512" s="66"/>
      <c r="K512" s="66"/>
      <c r="L512" s="66"/>
      <c r="M512" s="66"/>
      <c r="N512" s="66"/>
      <c r="O512" s="66"/>
      <c r="P512" s="66"/>
      <c r="Q512" s="66"/>
      <c r="R512" s="83"/>
      <c r="S512" s="83"/>
    </row>
    <row r="513" spans="1:19" ht="14.25">
      <c r="A513" s="62"/>
      <c r="B513" s="51"/>
      <c r="C513" s="63"/>
      <c r="D513" s="63"/>
      <c r="E513" s="63"/>
      <c r="F513" s="63"/>
      <c r="G513" s="63"/>
      <c r="H513" s="63"/>
      <c r="I513" s="60"/>
      <c r="J513" s="63"/>
      <c r="K513" s="63"/>
      <c r="L513" s="63"/>
      <c r="M513" s="63"/>
      <c r="N513" s="63"/>
      <c r="O513" s="63"/>
      <c r="P513" s="63"/>
      <c r="Q513" s="63"/>
      <c r="R513" s="83"/>
      <c r="S513" s="83"/>
    </row>
    <row r="514" spans="1:19" ht="14.25">
      <c r="A514" s="62"/>
      <c r="B514" s="51"/>
      <c r="C514" s="63"/>
      <c r="D514" s="63"/>
      <c r="E514" s="63"/>
      <c r="F514" s="63"/>
      <c r="G514" s="63"/>
      <c r="H514" s="63"/>
      <c r="I514" s="60"/>
      <c r="J514" s="63"/>
      <c r="K514" s="63"/>
      <c r="L514" s="63"/>
      <c r="M514" s="63"/>
      <c r="N514" s="63"/>
      <c r="O514" s="63"/>
      <c r="P514" s="63"/>
      <c r="Q514" s="63"/>
      <c r="R514" s="83"/>
      <c r="S514" s="83"/>
    </row>
  </sheetData>
  <phoneticPr fontId="0" type="noConversion"/>
  <printOptions horizontalCentered="1"/>
  <pageMargins left="0.19685039370078741" right="0.15748031496062992" top="0.43307086614173229" bottom="0.47244094488188981" header="0.27559055118110237" footer="0.23622047244094491"/>
  <pageSetup paperSize="8" scale="64" fitToHeight="0" orientation="landscape" cellComments="asDisplayed" r:id="rId1"/>
  <headerFooter alignWithMargins="0">
    <oddHeader>&amp;LPrepared by Irina Nikiforova&amp;C&amp;A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000D6972580943999556FB5565818E" ma:contentTypeVersion="0" ma:contentTypeDescription="Создание документа." ma:contentTypeScope="" ma:versionID="25dbd412bf8fa9e1158e07278a299d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1D88CC-C217-493F-9D07-78E30340A1C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AF76EC-85F6-4821-8D65-CD622C74CD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98C296-5E8E-4201-91F0-116DEABE1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2013</vt:lpstr>
      <vt:lpstr>'2013'!Print_Titles</vt:lpstr>
      <vt:lpstr>Sheet1!Print_Titles</vt:lpstr>
    </vt:vector>
  </TitlesOfParts>
  <Company>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ALavrenova</dc:creator>
  <cp:lastModifiedBy>Mia</cp:lastModifiedBy>
  <cp:lastPrinted>2013-09-09T05:03:40Z</cp:lastPrinted>
  <dcterms:created xsi:type="dcterms:W3CDTF">2001-11-19T08:10:31Z</dcterms:created>
  <dcterms:modified xsi:type="dcterms:W3CDTF">2013-11-06T17:56:35Z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0x01010058000D6972580943999556FB5565818E</vt:lpwstr>
  </property>
</Properties>
</file>