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1" l="1"/>
  <c r="N33" i="1"/>
  <c r="N32" i="1"/>
  <c r="N30" i="1"/>
  <c r="N29" i="1"/>
  <c r="N27" i="1"/>
  <c r="N26" i="1"/>
  <c r="N24" i="1"/>
  <c r="N23" i="1"/>
  <c r="A29" i="1" s="1" a="1"/>
  <c r="A29" i="1" s="1"/>
  <c r="N21" i="1"/>
  <c r="N20" i="1"/>
  <c r="A14" i="1" s="1" a="1"/>
  <c r="A14" i="1" s="1"/>
  <c r="A23" i="1" l="1" a="1"/>
  <c r="A23" i="1" s="1"/>
  <c r="A11" i="1" a="1"/>
  <c r="A11" i="1" s="1"/>
  <c r="A13" i="1" s="1"/>
  <c r="A20" i="1" a="1"/>
  <c r="A20" i="1" s="1"/>
  <c r="A8" i="1" a="1"/>
  <c r="A8" i="1" s="1"/>
  <c r="A10" i="1" s="1"/>
  <c r="A17" i="1" a="1"/>
  <c r="A17" i="1" s="1"/>
  <c r="A2" i="1" a="1"/>
  <c r="A2" i="1" s="1"/>
  <c r="A26" i="1" a="1"/>
  <c r="A26" i="1" s="1"/>
  <c r="A28" i="1" s="1"/>
  <c r="A27" i="1"/>
  <c r="A15" i="1"/>
  <c r="A16" i="1"/>
  <c r="A24" i="1"/>
  <c r="A25" i="1"/>
  <c r="A12" i="1"/>
  <c r="A21" i="1"/>
  <c r="A22" i="1"/>
  <c r="A9" i="1"/>
  <c r="A30" i="1"/>
  <c r="A31" i="1"/>
  <c r="A18" i="1"/>
  <c r="A19" i="1"/>
  <c r="A6" i="1"/>
  <c r="A7" i="1"/>
  <c r="A4" i="1" l="1"/>
  <c r="A3" i="1"/>
  <c r="B2" i="1" l="1"/>
  <c r="D4" i="1"/>
  <c r="B5" i="1"/>
  <c r="C6" i="1"/>
  <c r="D20" i="1"/>
  <c r="B21" i="1"/>
  <c r="C22" i="1"/>
  <c r="D28" i="1"/>
  <c r="D5" i="1"/>
  <c r="B22" i="1"/>
  <c r="D12" i="1" l="1"/>
  <c r="B12" i="1"/>
  <c r="C14" i="1"/>
  <c r="B14" i="1"/>
  <c r="B13" i="1"/>
  <c r="D13" i="1"/>
  <c r="B20" i="1"/>
  <c r="B6" i="1"/>
  <c r="B4" i="1"/>
  <c r="C26" i="1"/>
  <c r="B26" i="1"/>
  <c r="B17" i="1"/>
  <c r="D17" i="1"/>
  <c r="E17" i="1"/>
  <c r="D8" i="1"/>
  <c r="B8" i="1"/>
  <c r="C8" i="1"/>
  <c r="B25" i="1"/>
  <c r="D25" i="1"/>
  <c r="E25" i="1"/>
  <c r="D16" i="1"/>
  <c r="B16" i="1"/>
  <c r="C16" i="1"/>
  <c r="D24" i="1"/>
  <c r="B24" i="1"/>
  <c r="C24" i="1"/>
  <c r="C10" i="1"/>
  <c r="B10" i="1"/>
  <c r="C18" i="1"/>
  <c r="B18" i="1"/>
  <c r="B9" i="1"/>
  <c r="D9" i="1"/>
  <c r="E9" i="1"/>
  <c r="B28" i="1"/>
  <c r="D21" i="1"/>
  <c r="C20" i="1"/>
  <c r="E13" i="1"/>
  <c r="C4" i="1"/>
  <c r="C28" i="1"/>
  <c r="E21" i="1"/>
  <c r="C12" i="1"/>
  <c r="E5" i="1"/>
  <c r="B31" i="1"/>
  <c r="C31" i="1"/>
  <c r="D31" i="1"/>
  <c r="E31" i="1"/>
  <c r="E7" i="1"/>
  <c r="B7" i="1"/>
  <c r="C7" i="1"/>
  <c r="D7" i="1"/>
  <c r="C30" i="1"/>
  <c r="D30" i="1"/>
  <c r="E30" i="1"/>
  <c r="B30" i="1"/>
  <c r="E11" i="1"/>
  <c r="B11" i="1"/>
  <c r="D11" i="1"/>
  <c r="C11" i="1"/>
  <c r="E29" i="1"/>
  <c r="B29" i="1"/>
  <c r="C29" i="1"/>
  <c r="D29" i="1"/>
  <c r="E15" i="1"/>
  <c r="B15" i="1"/>
  <c r="C15" i="1"/>
  <c r="D15" i="1"/>
  <c r="E19" i="1"/>
  <c r="B19" i="1"/>
  <c r="D19" i="1"/>
  <c r="C19" i="1"/>
  <c r="E23" i="1"/>
  <c r="B23" i="1"/>
  <c r="D23" i="1"/>
  <c r="C23" i="1"/>
  <c r="B27" i="1"/>
  <c r="C27" i="1"/>
  <c r="D27" i="1"/>
  <c r="E27" i="1"/>
  <c r="E3" i="1"/>
  <c r="B3" i="1"/>
  <c r="C3" i="1"/>
  <c r="D3" i="1"/>
  <c r="C25" i="1"/>
  <c r="C21" i="1"/>
  <c r="C17" i="1"/>
  <c r="C13" i="1"/>
  <c r="C9" i="1"/>
  <c r="C5" i="1"/>
  <c r="E28" i="1"/>
  <c r="E26" i="1"/>
  <c r="E24" i="1"/>
  <c r="E22" i="1"/>
  <c r="E20" i="1"/>
  <c r="E18" i="1"/>
  <c r="E16" i="1"/>
  <c r="E14" i="1"/>
  <c r="E12" i="1"/>
  <c r="E10" i="1"/>
  <c r="E8" i="1"/>
  <c r="E6" i="1"/>
  <c r="E4" i="1"/>
  <c r="D26" i="1"/>
  <c r="D22" i="1"/>
  <c r="D18" i="1"/>
  <c r="D14" i="1"/>
  <c r="D10" i="1"/>
  <c r="D6" i="1"/>
  <c r="D2" i="1"/>
  <c r="C2" i="1"/>
  <c r="E2" i="1"/>
</calcChain>
</file>

<file path=xl/sharedStrings.xml><?xml version="1.0" encoding="utf-8"?>
<sst xmlns="http://schemas.openxmlformats.org/spreadsheetml/2006/main" count="43" uniqueCount="29">
  <si>
    <t>№</t>
  </si>
  <si>
    <t>name</t>
  </si>
  <si>
    <t>type</t>
  </si>
  <si>
    <t>peaces</t>
  </si>
  <si>
    <t>asd</t>
  </si>
  <si>
    <t>qwe</t>
  </si>
  <si>
    <t>rty</t>
  </si>
  <si>
    <t>fgh</t>
  </si>
  <si>
    <t>vbn</t>
  </si>
  <si>
    <t>jkl</t>
  </si>
  <si>
    <t>uio</t>
  </si>
  <si>
    <t>zxc</t>
  </si>
  <si>
    <t>sds</t>
  </si>
  <si>
    <t>jhs</t>
  </si>
  <si>
    <t>frt</t>
  </si>
  <si>
    <t>oiu</t>
  </si>
  <si>
    <t>ppp</t>
  </si>
  <si>
    <t>lll</t>
  </si>
  <si>
    <t>kkk</t>
  </si>
  <si>
    <t>G5</t>
  </si>
  <si>
    <t>G6</t>
  </si>
  <si>
    <t>G2</t>
  </si>
  <si>
    <t>G1</t>
  </si>
  <si>
    <t>G3</t>
  </si>
  <si>
    <t>G4</t>
  </si>
  <si>
    <t>date</t>
  </si>
  <si>
    <t>first date</t>
  </si>
  <si>
    <t>last date</t>
  </si>
  <si>
    <t>Таблица условий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</si>
</sst>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/>
    <xf numFmtId="0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14" fontId="0" fillId="0" borderId="15" xfId="0" applyNumberForma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164" fontId="0" fillId="0" borderId="12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3</xdr:row>
      <xdr:rowOff>57150</xdr:rowOff>
    </xdr:from>
    <xdr:to>
      <xdr:col>6</xdr:col>
      <xdr:colOff>685800</xdr:colOff>
      <xdr:row>11</xdr:row>
      <xdr:rowOff>104775</xdr:rowOff>
    </xdr:to>
    <xdr:sp macro="" textlink="">
      <xdr:nvSpPr>
        <xdr:cNvPr id="2" name="Стрелка вверх 1"/>
        <xdr:cNvSpPr/>
      </xdr:nvSpPr>
      <xdr:spPr>
        <a:xfrm>
          <a:off x="4391025" y="647700"/>
          <a:ext cx="400050" cy="1571625"/>
        </a:xfrm>
        <a:prstGeom prst="up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304800</xdr:colOff>
      <xdr:row>3</xdr:row>
      <xdr:rowOff>57150</xdr:rowOff>
    </xdr:from>
    <xdr:to>
      <xdr:col>7</xdr:col>
      <xdr:colOff>704850</xdr:colOff>
      <xdr:row>11</xdr:row>
      <xdr:rowOff>104775</xdr:rowOff>
    </xdr:to>
    <xdr:sp macro="" textlink="">
      <xdr:nvSpPr>
        <xdr:cNvPr id="3" name="Стрелка вверх 2"/>
        <xdr:cNvSpPr/>
      </xdr:nvSpPr>
      <xdr:spPr>
        <a:xfrm>
          <a:off x="5314950" y="647700"/>
          <a:ext cx="400050" cy="1571625"/>
        </a:xfrm>
        <a:prstGeom prst="upArrow">
          <a:avLst/>
        </a:prstGeom>
        <a:solidFill>
          <a:srgbClr val="FF0000"/>
        </a:solidFill>
        <a:ln>
          <a:solidFill>
            <a:srgbClr val="00B0F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n>
              <a:solidFill>
                <a:srgbClr val="00B0F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219075</xdr:colOff>
      <xdr:row>24</xdr:row>
      <xdr:rowOff>47625</xdr:rowOff>
    </xdr:from>
    <xdr:to>
      <xdr:col>21</xdr:col>
      <xdr:colOff>19050</xdr:colOff>
      <xdr:row>28</xdr:row>
      <xdr:rowOff>73351</xdr:rowOff>
    </xdr:to>
    <xdr:sp macro="" textlink="">
      <xdr:nvSpPr>
        <xdr:cNvPr id="4" name="Стрелка влево 3"/>
        <xdr:cNvSpPr/>
      </xdr:nvSpPr>
      <xdr:spPr>
        <a:xfrm>
          <a:off x="12172950" y="4743450"/>
          <a:ext cx="1628775" cy="8163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152400</xdr:colOff>
      <xdr:row>22</xdr:row>
      <xdr:rowOff>133350</xdr:rowOff>
    </xdr:from>
    <xdr:to>
      <xdr:col>24</xdr:col>
      <xdr:colOff>323850</xdr:colOff>
      <xdr:row>29</xdr:row>
      <xdr:rowOff>57150</xdr:rowOff>
    </xdr:to>
    <xdr:sp macro="" textlink="">
      <xdr:nvSpPr>
        <xdr:cNvPr id="5" name="Прямоугольник 4"/>
        <xdr:cNvSpPr/>
      </xdr:nvSpPr>
      <xdr:spPr>
        <a:xfrm>
          <a:off x="13935075" y="4438650"/>
          <a:ext cx="2000250" cy="1295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/>
            <a:t>Data</a:t>
          </a:r>
          <a:r>
            <a:rPr lang="en-US" sz="3200" baseline="0"/>
            <a:t> base</a:t>
          </a:r>
          <a:endParaRPr lang="ru-RU" sz="1100"/>
        </a:p>
      </xdr:txBody>
    </xdr:sp>
    <xdr:clientData/>
  </xdr:twoCellAnchor>
  <xdr:twoCellAnchor>
    <xdr:from>
      <xdr:col>5</xdr:col>
      <xdr:colOff>342900</xdr:colOff>
      <xdr:row>27</xdr:row>
      <xdr:rowOff>114300</xdr:rowOff>
    </xdr:from>
    <xdr:to>
      <xdr:col>7</xdr:col>
      <xdr:colOff>523875</xdr:colOff>
      <xdr:row>32</xdr:row>
      <xdr:rowOff>1602</xdr:rowOff>
    </xdr:to>
    <xdr:sp macro="" textlink="">
      <xdr:nvSpPr>
        <xdr:cNvPr id="6" name="Стрелка влево 5"/>
        <xdr:cNvSpPr/>
      </xdr:nvSpPr>
      <xdr:spPr>
        <a:xfrm>
          <a:off x="3838575" y="5276850"/>
          <a:ext cx="1695450" cy="83980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723900</xdr:colOff>
      <xdr:row>26</xdr:row>
      <xdr:rowOff>152400</xdr:rowOff>
    </xdr:from>
    <xdr:to>
      <xdr:col>11</xdr:col>
      <xdr:colOff>9525</xdr:colOff>
      <xdr:row>33</xdr:row>
      <xdr:rowOff>95250</xdr:rowOff>
    </xdr:to>
    <xdr:sp macro="" textlink="">
      <xdr:nvSpPr>
        <xdr:cNvPr id="7" name="Прямоугольник 6"/>
        <xdr:cNvSpPr/>
      </xdr:nvSpPr>
      <xdr:spPr>
        <a:xfrm>
          <a:off x="5734050" y="5124450"/>
          <a:ext cx="2019300" cy="1276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/>
            <a:t>Main</a:t>
          </a:r>
          <a:r>
            <a:rPr lang="en-US" sz="3200" baseline="0"/>
            <a:t> table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K21" sqref="K21"/>
    </sheetView>
  </sheetViews>
  <sheetFormatPr defaultRowHeight="15" x14ac:dyDescent="0.25"/>
  <cols>
    <col min="2" max="2" width="14.85546875" customWidth="1"/>
    <col min="5" max="5" width="10.140625" bestFit="1" customWidth="1"/>
    <col min="7" max="8" width="13.5703125" customWidth="1"/>
    <col min="14" max="14" width="4.28515625" style="4" customWidth="1"/>
    <col min="15" max="15" width="13.140625" style="4" customWidth="1"/>
    <col min="19" max="19" width="9.140625" customWidth="1"/>
  </cols>
  <sheetData>
    <row r="1" spans="1:10" ht="15.75" thickBot="1" x14ac:dyDescent="0.3">
      <c r="A1" s="33" t="s">
        <v>0</v>
      </c>
      <c r="B1" s="33" t="s">
        <v>25</v>
      </c>
      <c r="C1" s="34" t="s">
        <v>1</v>
      </c>
      <c r="D1" s="34" t="s">
        <v>2</v>
      </c>
      <c r="E1" s="34" t="s">
        <v>3</v>
      </c>
      <c r="G1" s="8" t="s">
        <v>28</v>
      </c>
      <c r="H1" s="9"/>
      <c r="I1" s="9"/>
      <c r="J1" s="10"/>
    </row>
    <row r="2" spans="1:10" ht="15.75" thickBot="1" x14ac:dyDescent="0.3">
      <c r="A2" s="13">
        <f t="array" ref="A2">SMALL(IF((O$19:O$33&gt;=$G$3)*(O$19:O$33&lt;=$H$3),N$19:N$33),ROW()-1)</f>
        <v>1</v>
      </c>
      <c r="B2" s="24">
        <f>VLOOKUP($A2,$N19:$R33,2,0)</f>
        <v>41579</v>
      </c>
      <c r="C2" s="25" t="str">
        <f>VLOOKUP($A2,$N19:$R33,3,0)</f>
        <v>asd</v>
      </c>
      <c r="D2" s="25" t="str">
        <f>VLOOKUP($A2,$N19:$R33,4,0)</f>
        <v>G5</v>
      </c>
      <c r="E2" s="26">
        <f>VLOOKUP($A2,$N19:$R33,5,0)</f>
        <v>45</v>
      </c>
      <c r="G2" s="3" t="s">
        <v>26</v>
      </c>
      <c r="H2" s="3" t="s">
        <v>27</v>
      </c>
      <c r="I2" s="3"/>
      <c r="J2" s="3"/>
    </row>
    <row r="3" spans="1:10" x14ac:dyDescent="0.25">
      <c r="A3" s="27">
        <f>A2+0.1</f>
        <v>1.1000000000000001</v>
      </c>
      <c r="B3" s="5" t="e">
        <f>VLOOKUP($A3,$N34:$R35,2,0)</f>
        <v>#N/A</v>
      </c>
      <c r="C3" s="7" t="e">
        <f>VLOOKUP($A3,$N34:$R35,3,0)</f>
        <v>#N/A</v>
      </c>
      <c r="D3" s="7" t="e">
        <f>VLOOKUP($A3,$N34:$R35,4,0)</f>
        <v>#N/A</v>
      </c>
      <c r="E3" s="28" t="e">
        <f>VLOOKUP($A3,$N34:$R35,5,0)</f>
        <v>#N/A</v>
      </c>
      <c r="G3" s="6">
        <v>41579</v>
      </c>
      <c r="H3" s="6">
        <v>41582</v>
      </c>
      <c r="I3" s="2"/>
      <c r="J3" s="2"/>
    </row>
    <row r="4" spans="1:10" ht="15.75" thickBot="1" x14ac:dyDescent="0.3">
      <c r="A4" s="29">
        <f>A2+0.2</f>
        <v>1.2</v>
      </c>
      <c r="B4" s="30" t="e">
        <f>VLOOKUP($A4,$N34:$R35,2,0)</f>
        <v>#N/A</v>
      </c>
      <c r="C4" s="31" t="e">
        <f>VLOOKUP($A4,$N34:$R35,3,0)</f>
        <v>#N/A</v>
      </c>
      <c r="D4" s="31" t="e">
        <f>VLOOKUP($A4,$N34:$R35,4,0)</f>
        <v>#N/A</v>
      </c>
      <c r="E4" s="32" t="e">
        <f>VLOOKUP($A4,$N34:$R35,5,0)</f>
        <v>#N/A</v>
      </c>
      <c r="G4" s="1"/>
      <c r="H4" s="1"/>
      <c r="I4" s="1"/>
      <c r="J4" s="1"/>
    </row>
    <row r="5" spans="1:10" x14ac:dyDescent="0.25">
      <c r="A5" s="13" t="e">
        <f>SMALL(IF((O$19:O$33&gt;=$G$3)*(O$19:O$33&lt;=$H$3),N$19:N$33),O19)</f>
        <v>#VALUE!</v>
      </c>
      <c r="B5" s="24" t="e">
        <f>VLOOKUP($A5,$N34:$R35,2,0)</f>
        <v>#VALUE!</v>
      </c>
      <c r="C5" s="25" t="e">
        <f>VLOOKUP($A5,$N34:$R35,3,0)</f>
        <v>#VALUE!</v>
      </c>
      <c r="D5" s="25" t="e">
        <f>VLOOKUP($A5,$N34:$R35,4,0)</f>
        <v>#VALUE!</v>
      </c>
      <c r="E5" s="26" t="e">
        <f>VLOOKUP($A5,$N34:$R35,5,0)</f>
        <v>#VALUE!</v>
      </c>
      <c r="G5" s="1"/>
      <c r="H5" s="1"/>
      <c r="I5" s="1"/>
      <c r="J5" s="1"/>
    </row>
    <row r="6" spans="1:10" x14ac:dyDescent="0.25">
      <c r="A6" s="27" t="e">
        <f t="shared" ref="A6:A31" si="0">A5+0.1</f>
        <v>#VALUE!</v>
      </c>
      <c r="B6" s="5" t="e">
        <f>VLOOKUP($A6,$N34:$R35,2,0)</f>
        <v>#VALUE!</v>
      </c>
      <c r="C6" s="7" t="e">
        <f>VLOOKUP($A6,$N34:$R35,3,0)</f>
        <v>#VALUE!</v>
      </c>
      <c r="D6" s="7" t="e">
        <f>VLOOKUP($A6,$N34:$R35,4,0)</f>
        <v>#VALUE!</v>
      </c>
      <c r="E6" s="28" t="e">
        <f>VLOOKUP($A6,$N34:$R35,5,0)</f>
        <v>#VALUE!</v>
      </c>
    </row>
    <row r="7" spans="1:10" ht="15.75" thickBot="1" x14ac:dyDescent="0.3">
      <c r="A7" s="29" t="e">
        <f t="shared" ref="A7" si="1">A5+0.2</f>
        <v>#VALUE!</v>
      </c>
      <c r="B7" s="30" t="e">
        <f>VLOOKUP($A7,$N34:$R35,2,0)</f>
        <v>#VALUE!</v>
      </c>
      <c r="C7" s="31" t="e">
        <f>VLOOKUP($A7,$N34:$R35,3,0)</f>
        <v>#VALUE!</v>
      </c>
      <c r="D7" s="31" t="e">
        <f>VLOOKUP($A7,$N34:$R35,4,0)</f>
        <v>#VALUE!</v>
      </c>
      <c r="E7" s="32" t="e">
        <f>VLOOKUP($A7,$N34:$R35,5,0)</f>
        <v>#VALUE!</v>
      </c>
    </row>
    <row r="8" spans="1:10" x14ac:dyDescent="0.25">
      <c r="A8" s="13">
        <f t="array" ref="A8">SMALL(IF((O$19:O$33&gt;=$G$3)*(O$19:O$33&lt;=$H$3),N$19:N$33),ROW()-1)</f>
        <v>10.1</v>
      </c>
      <c r="B8" s="24" t="e">
        <f>VLOOKUP($A8,$N34:$R35,2,0)</f>
        <v>#N/A</v>
      </c>
      <c r="C8" s="25" t="e">
        <f>VLOOKUP($A8,$N34:$R35,3,0)</f>
        <v>#N/A</v>
      </c>
      <c r="D8" s="25" t="e">
        <f>VLOOKUP($A8,$N34:$R35,4,0)</f>
        <v>#N/A</v>
      </c>
      <c r="E8" s="26" t="e">
        <f>VLOOKUP($A8,$N34:$R35,5,0)</f>
        <v>#N/A</v>
      </c>
    </row>
    <row r="9" spans="1:10" x14ac:dyDescent="0.25">
      <c r="A9" s="27">
        <f t="shared" ref="A9:A31" si="2">A8+0.1</f>
        <v>10.199999999999999</v>
      </c>
      <c r="B9" s="5" t="e">
        <f>VLOOKUP($A9,$N34:$R35,2,0)</f>
        <v>#N/A</v>
      </c>
      <c r="C9" s="7" t="e">
        <f>VLOOKUP($A9,$N34:$R35,3,0)</f>
        <v>#N/A</v>
      </c>
      <c r="D9" s="7" t="e">
        <f>VLOOKUP($A9,$N34:$R35,4,0)</f>
        <v>#N/A</v>
      </c>
      <c r="E9" s="28" t="e">
        <f>VLOOKUP($A9,$N34:$R35,5,0)</f>
        <v>#N/A</v>
      </c>
    </row>
    <row r="10" spans="1:10" ht="15.75" thickBot="1" x14ac:dyDescent="0.3">
      <c r="A10" s="29">
        <f t="shared" ref="A10" si="3">A8+0.2</f>
        <v>10.299999999999999</v>
      </c>
      <c r="B10" s="30" t="e">
        <f>VLOOKUP($A10,$N34:$R35,2,0)</f>
        <v>#N/A</v>
      </c>
      <c r="C10" s="31" t="e">
        <f>VLOOKUP($A10,$N34:$R35,3,0)</f>
        <v>#N/A</v>
      </c>
      <c r="D10" s="31" t="e">
        <f>VLOOKUP($A10,$N34:$R35,4,0)</f>
        <v>#N/A</v>
      </c>
      <c r="E10" s="32" t="e">
        <f>VLOOKUP($A10,$N34:$R35,5,0)</f>
        <v>#N/A</v>
      </c>
    </row>
    <row r="11" spans="1:10" x14ac:dyDescent="0.25">
      <c r="A11" s="13">
        <f t="array" ref="A11">SMALL(IF((O$19:O$33&gt;=$G$3)*(O$19:O$33&lt;=$H$3),N$19:N$33),ROW()-1)</f>
        <v>13.1</v>
      </c>
      <c r="B11" s="24" t="e">
        <f>VLOOKUP($A11,$N34:$R35,2,0)</f>
        <v>#N/A</v>
      </c>
      <c r="C11" s="25" t="e">
        <f>VLOOKUP($A11,$N34:$R35,3,0)</f>
        <v>#N/A</v>
      </c>
      <c r="D11" s="25" t="e">
        <f>VLOOKUP($A11,$N34:$R35,4,0)</f>
        <v>#N/A</v>
      </c>
      <c r="E11" s="26" t="e">
        <f>VLOOKUP($A11,$N34:$R35,5,0)</f>
        <v>#N/A</v>
      </c>
    </row>
    <row r="12" spans="1:10" x14ac:dyDescent="0.25">
      <c r="A12" s="27">
        <f t="shared" ref="A12:A31" si="4">A11+0.1</f>
        <v>13.2</v>
      </c>
      <c r="B12" s="5" t="e">
        <f>VLOOKUP($A12,$N34:$R35,2,0)</f>
        <v>#N/A</v>
      </c>
      <c r="C12" s="7" t="e">
        <f>VLOOKUP($A12,$N34:$R35,3,0)</f>
        <v>#N/A</v>
      </c>
      <c r="D12" s="7" t="e">
        <f>VLOOKUP($A12,$N34:$R35,4,0)</f>
        <v>#N/A</v>
      </c>
      <c r="E12" s="28" t="e">
        <f>VLOOKUP($A12,$N34:$R35,5,0)</f>
        <v>#N/A</v>
      </c>
    </row>
    <row r="13" spans="1:10" ht="15.75" thickBot="1" x14ac:dyDescent="0.3">
      <c r="A13" s="29">
        <f t="shared" ref="A13" si="5">A11+0.2</f>
        <v>13.299999999999999</v>
      </c>
      <c r="B13" s="30" t="e">
        <f>VLOOKUP($A13,$N34:$R35,2,0)</f>
        <v>#N/A</v>
      </c>
      <c r="C13" s="31" t="e">
        <f>VLOOKUP($A13,$N34:$R35,3,0)</f>
        <v>#N/A</v>
      </c>
      <c r="D13" s="31" t="e">
        <f>VLOOKUP($A13,$N34:$R35,4,0)</f>
        <v>#N/A</v>
      </c>
      <c r="E13" s="32" t="e">
        <f>VLOOKUP($A13,$N34:$R35,5,0)</f>
        <v>#N/A</v>
      </c>
    </row>
    <row r="14" spans="1:10" x14ac:dyDescent="0.25">
      <c r="A14" s="13" t="e">
        <f t="array" ref="A14">SMALL(IF((O$19:O$33&gt;=$G$3)*(O$19:O$33&lt;=$H$3),N$19:N$33),ROW()-1)</f>
        <v>#NUM!</v>
      </c>
      <c r="B14" s="24" t="e">
        <f>VLOOKUP($A14,$N34:$R35,2,0)</f>
        <v>#NUM!</v>
      </c>
      <c r="C14" s="25" t="e">
        <f>VLOOKUP($A14,$N34:$R35,3,0)</f>
        <v>#NUM!</v>
      </c>
      <c r="D14" s="25" t="e">
        <f>VLOOKUP($A14,$N34:$R35,4,0)</f>
        <v>#NUM!</v>
      </c>
      <c r="E14" s="26" t="e">
        <f>VLOOKUP($A14,$N34:$R35,5,0)</f>
        <v>#NUM!</v>
      </c>
    </row>
    <row r="15" spans="1:10" x14ac:dyDescent="0.25">
      <c r="A15" s="27" t="e">
        <f t="shared" ref="A15:A31" si="6">A14+0.1</f>
        <v>#NUM!</v>
      </c>
      <c r="B15" s="5" t="e">
        <f>VLOOKUP($A15,$N34:$R35,2,0)</f>
        <v>#NUM!</v>
      </c>
      <c r="C15" s="7" t="e">
        <f>VLOOKUP($A15,$N34:$R35,3,0)</f>
        <v>#NUM!</v>
      </c>
      <c r="D15" s="7" t="e">
        <f>VLOOKUP($A15,$N34:$R35,4,0)</f>
        <v>#NUM!</v>
      </c>
      <c r="E15" s="28" t="e">
        <f>VLOOKUP($A15,$N34:$R35,5,0)</f>
        <v>#NUM!</v>
      </c>
    </row>
    <row r="16" spans="1:10" ht="15.75" thickBot="1" x14ac:dyDescent="0.3">
      <c r="A16" s="29" t="e">
        <f t="shared" ref="A16" si="7">A14+0.2</f>
        <v>#NUM!</v>
      </c>
      <c r="B16" s="30" t="e">
        <f>VLOOKUP($A16,$N34:$R35,2,0)</f>
        <v>#NUM!</v>
      </c>
      <c r="C16" s="31" t="e">
        <f>VLOOKUP($A16,$N34:$R35,3,0)</f>
        <v>#NUM!</v>
      </c>
      <c r="D16" s="31" t="e">
        <f>VLOOKUP($A16,$N34:$R35,4,0)</f>
        <v>#NUM!</v>
      </c>
      <c r="E16" s="32" t="e">
        <f>VLOOKUP($A16,$N34:$R35,5,0)</f>
        <v>#NUM!</v>
      </c>
    </row>
    <row r="17" spans="1:18" ht="15.75" thickBot="1" x14ac:dyDescent="0.3">
      <c r="A17" s="13" t="e">
        <f t="array" ref="A17">SMALL(IF((O$19:O$33&gt;=$G$3)*(O$19:O$33&lt;=$H$3),N$19:N$33),ROW()-1)</f>
        <v>#NUM!</v>
      </c>
      <c r="B17" s="24" t="e">
        <f>VLOOKUP($A17,$N34:$R35,2,0)</f>
        <v>#NUM!</v>
      </c>
      <c r="C17" s="25" t="e">
        <f>VLOOKUP($A17,$N34:$R35,3,0)</f>
        <v>#NUM!</v>
      </c>
      <c r="D17" s="25" t="e">
        <f>VLOOKUP($A17,$N34:$R35,4,0)</f>
        <v>#NUM!</v>
      </c>
      <c r="E17" s="26" t="e">
        <f>VLOOKUP($A17,$N34:$R35,5,0)</f>
        <v>#NUM!</v>
      </c>
    </row>
    <row r="18" spans="1:18" ht="15.75" thickBot="1" x14ac:dyDescent="0.3">
      <c r="A18" s="27" t="e">
        <f t="shared" ref="A18:A31" si="8">A17+0.1</f>
        <v>#NUM!</v>
      </c>
      <c r="B18" s="5" t="e">
        <f>VLOOKUP($A18,$N34:$R35,2,0)</f>
        <v>#NUM!</v>
      </c>
      <c r="C18" s="7" t="e">
        <f>VLOOKUP($A18,$N34:$R35,3,0)</f>
        <v>#NUM!</v>
      </c>
      <c r="D18" s="7" t="e">
        <f>VLOOKUP($A18,$N34:$R35,4,0)</f>
        <v>#NUM!</v>
      </c>
      <c r="E18" s="28" t="e">
        <f>VLOOKUP($A18,$N34:$R35,5,0)</f>
        <v>#NUM!</v>
      </c>
      <c r="N18" s="33" t="s">
        <v>0</v>
      </c>
      <c r="O18" s="33" t="s">
        <v>25</v>
      </c>
      <c r="P18" s="34" t="s">
        <v>1</v>
      </c>
      <c r="Q18" s="34" t="s">
        <v>2</v>
      </c>
      <c r="R18" s="34" t="s">
        <v>3</v>
      </c>
    </row>
    <row r="19" spans="1:18" ht="15.75" thickBot="1" x14ac:dyDescent="0.3">
      <c r="A19" s="29" t="e">
        <f t="shared" ref="A19" si="9">A17+0.2</f>
        <v>#NUM!</v>
      </c>
      <c r="B19" s="30" t="e">
        <f>VLOOKUP($A19,#REF!,2,0)</f>
        <v>#NUM!</v>
      </c>
      <c r="C19" s="31" t="e">
        <f>VLOOKUP($A19,#REF!,3,0)</f>
        <v>#NUM!</v>
      </c>
      <c r="D19" s="31" t="e">
        <f>VLOOKUP($A19,#REF!,4,0)</f>
        <v>#NUM!</v>
      </c>
      <c r="E19" s="32" t="e">
        <f>VLOOKUP($A19,#REF!,5,0)</f>
        <v>#NUM!</v>
      </c>
      <c r="N19" s="13">
        <v>1</v>
      </c>
      <c r="O19" s="11">
        <v>41579</v>
      </c>
      <c r="P19" s="14" t="s">
        <v>4</v>
      </c>
      <c r="Q19" s="14" t="s">
        <v>19</v>
      </c>
      <c r="R19" s="15">
        <v>45</v>
      </c>
    </row>
    <row r="20" spans="1:18" x14ac:dyDescent="0.25">
      <c r="A20" s="13" t="e">
        <f t="array" ref="A20">SMALL(IF((O$19:O$33&gt;=$G$3)*(O$19:O$33&lt;=$H$3),N$19:N$33),ROW()-1)</f>
        <v>#NUM!</v>
      </c>
      <c r="B20" s="24" t="e">
        <f>VLOOKUP($A20,#REF!,2,0)</f>
        <v>#NUM!</v>
      </c>
      <c r="C20" s="25" t="e">
        <f>VLOOKUP($A20,#REF!,3,0)</f>
        <v>#NUM!</v>
      </c>
      <c r="D20" s="25" t="e">
        <f>VLOOKUP($A20,#REF!,4,0)</f>
        <v>#NUM!</v>
      </c>
      <c r="E20" s="26" t="e">
        <f>VLOOKUP($A20,#REF!,5,0)</f>
        <v>#NUM!</v>
      </c>
      <c r="N20" s="16">
        <f>N19+0.1</f>
        <v>1.1000000000000001</v>
      </c>
      <c r="O20" s="12"/>
      <c r="P20" s="1" t="s">
        <v>5</v>
      </c>
      <c r="Q20" s="1" t="s">
        <v>21</v>
      </c>
      <c r="R20" s="17">
        <v>56</v>
      </c>
    </row>
    <row r="21" spans="1:18" ht="15.75" thickBot="1" x14ac:dyDescent="0.3">
      <c r="A21" s="27" t="e">
        <f t="shared" ref="A21:A31" si="10">A20+0.1</f>
        <v>#NUM!</v>
      </c>
      <c r="B21" s="5" t="e">
        <f>VLOOKUP($A21,#REF!,2,0)</f>
        <v>#NUM!</v>
      </c>
      <c r="C21" s="7" t="e">
        <f>VLOOKUP($A21,#REF!,3,0)</f>
        <v>#NUM!</v>
      </c>
      <c r="D21" s="7" t="e">
        <f>VLOOKUP($A21,#REF!,4,0)</f>
        <v>#NUM!</v>
      </c>
      <c r="E21" s="28" t="e">
        <f>VLOOKUP($A21,#REF!,5,0)</f>
        <v>#NUM!</v>
      </c>
      <c r="N21" s="18">
        <f>N19+0.2</f>
        <v>1.2</v>
      </c>
      <c r="O21" s="19"/>
      <c r="P21" s="20" t="s">
        <v>6</v>
      </c>
      <c r="Q21" s="20" t="s">
        <v>20</v>
      </c>
      <c r="R21" s="21">
        <v>21</v>
      </c>
    </row>
    <row r="22" spans="1:18" ht="15.75" thickBot="1" x14ac:dyDescent="0.3">
      <c r="A22" s="29" t="e">
        <f t="shared" ref="A22" si="11">A20+0.2</f>
        <v>#NUM!</v>
      </c>
      <c r="B22" s="30" t="e">
        <f>VLOOKUP($A22,#REF!,2,0)</f>
        <v>#NUM!</v>
      </c>
      <c r="C22" s="31" t="e">
        <f>VLOOKUP($A22,#REF!,3,0)</f>
        <v>#NUM!</v>
      </c>
      <c r="D22" s="31" t="e">
        <f>VLOOKUP($A22,#REF!,4,0)</f>
        <v>#NUM!</v>
      </c>
      <c r="E22" s="32" t="e">
        <f>VLOOKUP($A22,#REF!,5,0)</f>
        <v>#NUM!</v>
      </c>
      <c r="N22" s="13">
        <v>2</v>
      </c>
      <c r="O22" s="11">
        <v>41579</v>
      </c>
      <c r="P22" s="14" t="s">
        <v>7</v>
      </c>
      <c r="Q22" s="14" t="s">
        <v>22</v>
      </c>
      <c r="R22" s="15">
        <v>32</v>
      </c>
    </row>
    <row r="23" spans="1:18" x14ac:dyDescent="0.25">
      <c r="A23" s="13" t="e">
        <f t="array" ref="A23">SMALL(IF((O$19:O$33&gt;=$G$3)*(O$19:O$33&lt;=$H$3),N$19:N$33),ROW()-1)</f>
        <v>#NUM!</v>
      </c>
      <c r="B23" s="24" t="e">
        <f>VLOOKUP($A23,$N36:$R36,2,0)</f>
        <v>#NUM!</v>
      </c>
      <c r="C23" s="25" t="e">
        <f>VLOOKUP($A23,$N36:$R36,3,0)</f>
        <v>#NUM!</v>
      </c>
      <c r="D23" s="25" t="e">
        <f>VLOOKUP($A23,$N36:$R36,4,0)</f>
        <v>#NUM!</v>
      </c>
      <c r="E23" s="26" t="e">
        <f>VLOOKUP($A23,$N36:$R36,5,0)</f>
        <v>#NUM!</v>
      </c>
      <c r="N23" s="16">
        <f>N22+0.1</f>
        <v>2.1</v>
      </c>
      <c r="O23" s="12"/>
      <c r="P23" s="1" t="s">
        <v>8</v>
      </c>
      <c r="Q23" s="1" t="s">
        <v>23</v>
      </c>
      <c r="R23" s="17">
        <v>85</v>
      </c>
    </row>
    <row r="24" spans="1:18" ht="15.75" thickBot="1" x14ac:dyDescent="0.3">
      <c r="A24" s="27" t="e">
        <f t="shared" ref="A24:A31" si="12">A23+0.1</f>
        <v>#NUM!</v>
      </c>
      <c r="B24" s="5" t="e">
        <f>VLOOKUP($A24,$N36:$R37,2,0)</f>
        <v>#NUM!</v>
      </c>
      <c r="C24" s="7" t="e">
        <f>VLOOKUP($A24,$N36:$R37,3,0)</f>
        <v>#NUM!</v>
      </c>
      <c r="D24" s="7" t="e">
        <f>VLOOKUP($A24,$N36:$R37,4,0)</f>
        <v>#NUM!</v>
      </c>
      <c r="E24" s="28" t="e">
        <f>VLOOKUP($A24,$N36:$R37,5,0)</f>
        <v>#NUM!</v>
      </c>
      <c r="N24" s="18">
        <f>N22+0.2</f>
        <v>2.2000000000000002</v>
      </c>
      <c r="O24" s="19"/>
      <c r="P24" s="20" t="s">
        <v>9</v>
      </c>
      <c r="Q24" s="20" t="s">
        <v>23</v>
      </c>
      <c r="R24" s="21">
        <v>96</v>
      </c>
    </row>
    <row r="25" spans="1:18" ht="15.75" thickBot="1" x14ac:dyDescent="0.3">
      <c r="A25" s="29" t="e">
        <f t="shared" ref="A25" si="13">A23+0.2</f>
        <v>#NUM!</v>
      </c>
      <c r="B25" s="30" t="e">
        <f>VLOOKUP($A25,$N36:$R38,2,0)</f>
        <v>#NUM!</v>
      </c>
      <c r="C25" s="31" t="e">
        <f>VLOOKUP($A25,$N36:$R38,3,0)</f>
        <v>#NUM!</v>
      </c>
      <c r="D25" s="31" t="e">
        <f>VLOOKUP($A25,$N36:$R38,4,0)</f>
        <v>#NUM!</v>
      </c>
      <c r="E25" s="32" t="e">
        <f>VLOOKUP($A25,$N36:$R38,5,0)</f>
        <v>#NUM!</v>
      </c>
      <c r="N25" s="13">
        <v>3</v>
      </c>
      <c r="O25" s="11">
        <v>41580</v>
      </c>
      <c r="P25" s="14" t="s">
        <v>10</v>
      </c>
      <c r="Q25" s="14" t="s">
        <v>24</v>
      </c>
      <c r="R25" s="15">
        <v>74</v>
      </c>
    </row>
    <row r="26" spans="1:18" x14ac:dyDescent="0.25">
      <c r="A26" s="13" t="e">
        <f t="array" ref="A26">SMALL(IF((O$19:O$33&gt;=$G$3)*(O$19:O$33&lt;=$H$3),N$19:N$33),ROW()-1)</f>
        <v>#NUM!</v>
      </c>
      <c r="B26" s="24" t="e">
        <f>VLOOKUP($A26,$N36:$R39,2,0)</f>
        <v>#NUM!</v>
      </c>
      <c r="C26" s="25" t="e">
        <f>VLOOKUP($A26,$N36:$R39,3,0)</f>
        <v>#NUM!</v>
      </c>
      <c r="D26" s="25" t="e">
        <f>VLOOKUP($A26,$N36:$R39,4,0)</f>
        <v>#NUM!</v>
      </c>
      <c r="E26" s="26" t="e">
        <f>VLOOKUP($A26,$N36:$R39,5,0)</f>
        <v>#NUM!</v>
      </c>
      <c r="N26" s="16">
        <f>N25+0.1</f>
        <v>3.1</v>
      </c>
      <c r="O26" s="12">
        <v>41580</v>
      </c>
      <c r="P26" s="1" t="s">
        <v>11</v>
      </c>
      <c r="Q26" s="1" t="s">
        <v>24</v>
      </c>
      <c r="R26" s="17">
        <v>52</v>
      </c>
    </row>
    <row r="27" spans="1:18" ht="15.75" thickBot="1" x14ac:dyDescent="0.3">
      <c r="A27" s="27" t="e">
        <f t="shared" ref="A27:A31" si="14">A26+0.1</f>
        <v>#NUM!</v>
      </c>
      <c r="B27" s="5" t="e">
        <f>VLOOKUP($A27,$N36:$R40,2,0)</f>
        <v>#NUM!</v>
      </c>
      <c r="C27" s="7" t="e">
        <f>VLOOKUP($A27,$N36:$R40,3,0)</f>
        <v>#NUM!</v>
      </c>
      <c r="D27" s="7" t="e">
        <f>VLOOKUP($A27,$N36:$R40,4,0)</f>
        <v>#NUM!</v>
      </c>
      <c r="E27" s="28" t="e">
        <f>VLOOKUP($A27,$N36:$R40,5,0)</f>
        <v>#NUM!</v>
      </c>
      <c r="N27" s="18">
        <f>N25+0.2</f>
        <v>3.2</v>
      </c>
      <c r="O27" s="19">
        <v>41581</v>
      </c>
      <c r="P27" s="20" t="s">
        <v>12</v>
      </c>
      <c r="Q27" s="20" t="s">
        <v>20</v>
      </c>
      <c r="R27" s="21">
        <v>64</v>
      </c>
    </row>
    <row r="28" spans="1:18" ht="15.75" thickBot="1" x14ac:dyDescent="0.3">
      <c r="A28" s="29" t="e">
        <f t="shared" ref="A28" si="15">A26+0.2</f>
        <v>#NUM!</v>
      </c>
      <c r="B28" s="30" t="e">
        <f>VLOOKUP($A28,$N36:$R41,2,0)</f>
        <v>#NUM!</v>
      </c>
      <c r="C28" s="31" t="e">
        <f>VLOOKUP($A28,$N36:$R41,3,0)</f>
        <v>#NUM!</v>
      </c>
      <c r="D28" s="31" t="e">
        <f>VLOOKUP($A28,$N36:$R41,4,0)</f>
        <v>#NUM!</v>
      </c>
      <c r="E28" s="32" t="e">
        <f>VLOOKUP($A28,$N36:$R41,5,0)</f>
        <v>#NUM!</v>
      </c>
      <c r="N28" s="13">
        <v>10</v>
      </c>
      <c r="O28" s="11">
        <v>41581</v>
      </c>
      <c r="P28" s="14" t="s">
        <v>13</v>
      </c>
      <c r="Q28" s="14" t="s">
        <v>19</v>
      </c>
      <c r="R28" s="15">
        <v>97</v>
      </c>
    </row>
    <row r="29" spans="1:18" x14ac:dyDescent="0.25">
      <c r="A29" s="13" t="e">
        <f t="array" ref="A29">SMALL(IF((O$19:O$33&gt;=$G$3)*(O$19:O$33&lt;=$H$3),N$19:N$33),ROW()-1)</f>
        <v>#NUM!</v>
      </c>
      <c r="B29" s="24" t="e">
        <f>VLOOKUP($A29,$N36:$R42,2,0)</f>
        <v>#NUM!</v>
      </c>
      <c r="C29" s="25" t="e">
        <f>VLOOKUP($A29,$N36:$R42,3,0)</f>
        <v>#NUM!</v>
      </c>
      <c r="D29" s="25" t="e">
        <f>VLOOKUP($A29,$N36:$R42,4,0)</f>
        <v>#NUM!</v>
      </c>
      <c r="E29" s="26" t="e">
        <f>VLOOKUP($A29,$N36:$R42,5,0)</f>
        <v>#NUM!</v>
      </c>
      <c r="N29" s="22">
        <f>N28+0.1</f>
        <v>10.1</v>
      </c>
      <c r="O29" s="12">
        <v>41581</v>
      </c>
      <c r="P29" s="1" t="s">
        <v>14</v>
      </c>
      <c r="Q29" s="1" t="s">
        <v>22</v>
      </c>
      <c r="R29" s="17">
        <v>31</v>
      </c>
    </row>
    <row r="30" spans="1:18" ht="15.75" thickBot="1" x14ac:dyDescent="0.3">
      <c r="A30" s="27" t="e">
        <f t="shared" ref="A30:A31" si="16">A29+0.1</f>
        <v>#NUM!</v>
      </c>
      <c r="B30" s="5" t="e">
        <f>VLOOKUP($A30,$N36:$R43,2,0)</f>
        <v>#NUM!</v>
      </c>
      <c r="C30" s="7" t="e">
        <f>VLOOKUP($A30,$N36:$R43,3,0)</f>
        <v>#NUM!</v>
      </c>
      <c r="D30" s="7" t="e">
        <f>VLOOKUP($A30,$N36:$R43,4,0)</f>
        <v>#NUM!</v>
      </c>
      <c r="E30" s="28" t="e">
        <f>VLOOKUP($A30,$N36:$R43,5,0)</f>
        <v>#NUM!</v>
      </c>
      <c r="N30" s="23">
        <f>N28+0.2</f>
        <v>10.199999999999999</v>
      </c>
      <c r="O30" s="19">
        <v>41582</v>
      </c>
      <c r="P30" s="20" t="s">
        <v>15</v>
      </c>
      <c r="Q30" s="20" t="s">
        <v>23</v>
      </c>
      <c r="R30" s="21">
        <v>15</v>
      </c>
    </row>
    <row r="31" spans="1:18" ht="15.75" thickBot="1" x14ac:dyDescent="0.3">
      <c r="A31" s="29" t="e">
        <f t="shared" ref="A31" si="17">A29+0.2</f>
        <v>#NUM!</v>
      </c>
      <c r="B31" s="30" t="e">
        <f>VLOOKUP($A31,$N36:$R44,2,0)</f>
        <v>#NUM!</v>
      </c>
      <c r="C31" s="31" t="e">
        <f>VLOOKUP($A31,$N36:$R44,3,0)</f>
        <v>#NUM!</v>
      </c>
      <c r="D31" s="31" t="e">
        <f>VLOOKUP($A31,$N36:$R44,4,0)</f>
        <v>#NUM!</v>
      </c>
      <c r="E31" s="32" t="e">
        <f>VLOOKUP($A31,$N36:$R44,5,0)</f>
        <v>#NUM!</v>
      </c>
      <c r="N31" s="13">
        <v>13</v>
      </c>
      <c r="O31" s="11">
        <v>41582</v>
      </c>
      <c r="P31" s="14" t="s">
        <v>16</v>
      </c>
      <c r="Q31" s="14" t="s">
        <v>21</v>
      </c>
      <c r="R31" s="15">
        <v>95</v>
      </c>
    </row>
    <row r="32" spans="1:18" x14ac:dyDescent="0.25">
      <c r="A32" s="4"/>
      <c r="N32" s="22">
        <f>N31+0.1</f>
        <v>13.1</v>
      </c>
      <c r="O32" s="12">
        <v>41582</v>
      </c>
      <c r="P32" s="1" t="s">
        <v>17</v>
      </c>
      <c r="Q32" s="1" t="s">
        <v>21</v>
      </c>
      <c r="R32" s="17">
        <v>35</v>
      </c>
    </row>
    <row r="33" spans="14:18" ht="15.75" thickBot="1" x14ac:dyDescent="0.3">
      <c r="N33" s="23">
        <f>N31+0.2</f>
        <v>13.2</v>
      </c>
      <c r="O33" s="19">
        <v>41582</v>
      </c>
      <c r="P33" s="20" t="s">
        <v>18</v>
      </c>
      <c r="Q33" s="20" t="s">
        <v>23</v>
      </c>
      <c r="R33" s="21">
        <v>75</v>
      </c>
    </row>
  </sheetData>
  <mergeCells count="6">
    <mergeCell ref="O28:O30"/>
    <mergeCell ref="O31:O33"/>
    <mergeCell ref="G1:J1"/>
    <mergeCell ref="O19:O21"/>
    <mergeCell ref="O22:O24"/>
    <mergeCell ref="O25:O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Renaissance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2013-11-13T04:32:49Z</dcterms:created>
  <dcterms:modified xsi:type="dcterms:W3CDTF">2013-11-13T11:10:33Z</dcterms:modified>
</cp:coreProperties>
</file>