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360" yWindow="375" windowWidth="11340" windowHeight="6495" activeTab="1"/>
  </bookViews>
  <sheets>
    <sheet name="Рабочий лист ТКП" sheetId="1" r:id="rId1"/>
    <sheet name="Клиентский лист ТКП" sheetId="2" r:id="rId2"/>
  </sheets>
  <definedNames>
    <definedName name="_xlnm.Print_Area" localSheetId="0">'Рабочий лист ТКП'!$A$1:$J$22</definedName>
  </definedNames>
  <calcPr calcId="145621" fullPrecision="0"/>
</workbook>
</file>

<file path=xl/calcChain.xml><?xml version="1.0" encoding="utf-8"?>
<calcChain xmlns="http://schemas.openxmlformats.org/spreadsheetml/2006/main">
  <c r="A11" i="2" l="1"/>
  <c r="B11" i="2"/>
  <c r="C11" i="2"/>
  <c r="D11" i="2"/>
  <c r="E11" i="2"/>
  <c r="F11" i="2"/>
  <c r="G11" i="2"/>
  <c r="A12" i="2"/>
  <c r="B12" i="2"/>
  <c r="C12" i="2"/>
  <c r="D12" i="2"/>
  <c r="E12" i="2"/>
  <c r="F12" i="2"/>
  <c r="G12" i="2"/>
  <c r="A13" i="2"/>
  <c r="B13" i="2"/>
  <c r="C13" i="2"/>
  <c r="D13" i="2"/>
  <c r="E13" i="2"/>
  <c r="F13" i="2"/>
  <c r="G13" i="2" s="1"/>
  <c r="A14" i="2"/>
  <c r="B14" i="2"/>
  <c r="C14" i="2"/>
  <c r="D14" i="2"/>
  <c r="E14" i="2"/>
  <c r="F14" i="2"/>
  <c r="G14" i="2"/>
  <c r="A15" i="2"/>
  <c r="B15" i="2"/>
  <c r="C15" i="2"/>
  <c r="D15" i="2"/>
  <c r="E15" i="2"/>
  <c r="F15" i="2"/>
  <c r="G15" i="2"/>
  <c r="A16" i="2"/>
  <c r="B16" i="2"/>
  <c r="C16" i="2"/>
  <c r="D16" i="2"/>
  <c r="E16" i="2"/>
  <c r="F16" i="2"/>
  <c r="G16" i="2"/>
  <c r="A17" i="2"/>
  <c r="B17" i="2"/>
  <c r="C17" i="2"/>
  <c r="D17" i="2"/>
  <c r="E17" i="2"/>
  <c r="F17" i="2"/>
  <c r="G17" i="2" s="1"/>
  <c r="A18" i="2"/>
  <c r="B18" i="2"/>
  <c r="C18" i="2"/>
  <c r="D18" i="2"/>
  <c r="E18" i="2"/>
  <c r="F18" i="2"/>
  <c r="G18" i="2"/>
  <c r="A19" i="2"/>
  <c r="B19" i="2"/>
  <c r="C19" i="2"/>
  <c r="D19" i="2"/>
  <c r="E19" i="2"/>
  <c r="F19" i="2"/>
  <c r="G19" i="2"/>
  <c r="A20" i="2"/>
  <c r="B20" i="2"/>
  <c r="C20" i="2"/>
  <c r="D20" i="2"/>
  <c r="E20" i="2"/>
  <c r="F20" i="2"/>
  <c r="G20" i="2" s="1"/>
  <c r="A21" i="2"/>
  <c r="B21" i="2"/>
  <c r="C21" i="2"/>
  <c r="D21" i="2"/>
  <c r="E21" i="2"/>
  <c r="F21" i="2"/>
  <c r="G21" i="2" s="1"/>
  <c r="A22" i="2"/>
  <c r="B22" i="2"/>
  <c r="C22" i="2"/>
  <c r="D22" i="2"/>
  <c r="E22" i="2"/>
  <c r="F22" i="2"/>
  <c r="G22" i="2"/>
  <c r="A23" i="2"/>
  <c r="B23" i="2"/>
  <c r="C23" i="2"/>
  <c r="D23" i="2"/>
  <c r="E23" i="2"/>
  <c r="F23" i="2"/>
  <c r="G23" i="2"/>
  <c r="I5" i="1"/>
  <c r="I6" i="1"/>
  <c r="I7" i="1"/>
  <c r="I8" i="1"/>
  <c r="I9" i="1"/>
  <c r="I10" i="1"/>
  <c r="A6" i="2" l="1"/>
  <c r="B6" i="2"/>
  <c r="C6" i="2"/>
  <c r="D6" i="2"/>
  <c r="A7" i="2"/>
  <c r="B7" i="2"/>
  <c r="C7" i="2"/>
  <c r="D7" i="2"/>
  <c r="A8" i="2"/>
  <c r="B8" i="2"/>
  <c r="C8" i="2"/>
  <c r="D8" i="2"/>
  <c r="A9" i="2"/>
  <c r="B9" i="2"/>
  <c r="C9" i="2"/>
  <c r="D9" i="2"/>
  <c r="A10" i="2"/>
  <c r="B10" i="2"/>
  <c r="C10" i="2"/>
  <c r="D10" i="2"/>
  <c r="M6" i="1"/>
  <c r="E6" i="2" s="1"/>
  <c r="M7" i="1"/>
  <c r="E7" i="2" s="1"/>
  <c r="M8" i="1"/>
  <c r="E8" i="2" s="1"/>
  <c r="M9" i="1"/>
  <c r="E9" i="2" s="1"/>
  <c r="M10" i="1"/>
  <c r="E10" i="2" s="1"/>
  <c r="G6" i="1"/>
  <c r="J6" i="1" s="1"/>
  <c r="N6" i="1" s="1"/>
  <c r="F6" i="2" s="1"/>
  <c r="G6" i="2" s="1"/>
  <c r="G7" i="1"/>
  <c r="J7" i="1" s="1"/>
  <c r="N7" i="1" s="1"/>
  <c r="F7" i="2" s="1"/>
  <c r="G7" i="2" s="1"/>
  <c r="G8" i="1"/>
  <c r="J8" i="1" s="1"/>
  <c r="N8" i="1" s="1"/>
  <c r="F8" i="2" s="1"/>
  <c r="G8" i="2" s="1"/>
  <c r="G9" i="1"/>
  <c r="J9" i="1" s="1"/>
  <c r="N9" i="1" s="1"/>
  <c r="F9" i="2" s="1"/>
  <c r="G9" i="2" s="1"/>
  <c r="G10" i="1"/>
  <c r="J10" i="1" s="1"/>
  <c r="N10" i="1" s="1"/>
  <c r="F10" i="2" s="1"/>
  <c r="G10" i="2" s="1"/>
  <c r="A5" i="2" l="1"/>
  <c r="B5" i="2"/>
  <c r="C5" i="2"/>
  <c r="D5" i="2"/>
  <c r="M5" i="1"/>
  <c r="E5" i="2" s="1"/>
  <c r="D26" i="2" l="1"/>
  <c r="G5" i="1" l="1"/>
  <c r="J5" i="1" l="1"/>
  <c r="N5" i="1" s="1"/>
  <c r="F5" i="2" s="1"/>
  <c r="G5" i="2" s="1"/>
  <c r="G21" i="1"/>
  <c r="J21" i="1" l="1"/>
  <c r="N21" i="1"/>
  <c r="G26" i="2"/>
  <c r="F26" i="2" l="1"/>
  <c r="M24" i="1"/>
</calcChain>
</file>

<file path=xl/sharedStrings.xml><?xml version="1.0" encoding="utf-8"?>
<sst xmlns="http://schemas.openxmlformats.org/spreadsheetml/2006/main" count="40" uniqueCount="29">
  <si>
    <t>Спецификация</t>
  </si>
  <si>
    <t>Производитель</t>
  </si>
  <si>
    <t>Кол-во</t>
  </si>
  <si>
    <t>Итого:</t>
  </si>
  <si>
    <t>Артикул</t>
  </si>
  <si>
    <t>Цена</t>
  </si>
  <si>
    <t>Сумма</t>
  </si>
  <si>
    <t>Наименование</t>
  </si>
  <si>
    <t>Поставщик</t>
  </si>
  <si>
    <t>Поставка</t>
  </si>
  <si>
    <t>Накрутка</t>
  </si>
  <si>
    <t>Цена накруткой</t>
  </si>
  <si>
    <t>Курс $</t>
  </si>
  <si>
    <t>Входная цена</t>
  </si>
  <si>
    <t>Цена заказчика</t>
  </si>
  <si>
    <t>ИТОГО:</t>
  </si>
  <si>
    <t>В т.ч.
НДС</t>
  </si>
  <si>
    <t>Цена за единицу</t>
  </si>
  <si>
    <t>Маржа=</t>
  </si>
  <si>
    <t>под заказ</t>
  </si>
  <si>
    <t>Есть в Мск</t>
  </si>
  <si>
    <t>Цена в рублях</t>
  </si>
  <si>
    <t>Сумма в рублях</t>
  </si>
  <si>
    <t>sdfgsdf</t>
  </si>
  <si>
    <t>sdfgsdsdf</t>
  </si>
  <si>
    <t>cvbncvb</t>
  </si>
  <si>
    <t>ljalfddfd</t>
  </si>
  <si>
    <t>gdfhjre</t>
  </si>
  <si>
    <t>3346t3tgds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</si>
</sst>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164" formatCode="#,##0.00\ \р\."/>
    <numFmt numFmtId="165" formatCode="[$$-409]#,##0.00"/>
    <numFmt numFmtId="166" formatCode="#,##0.00\ \€"/>
    <numFmt numFmtId="167" formatCode="_-* #,##0.00[$р.-419]_-;\-* #,##0.00[$р.-419]_-;_-* &quot;-&quot;??[$р.-419]_-;_-@_-"/>
    <numFmt numFmtId="168" formatCode="_-[$$-409]* #,##0.00_ ;_-[$$-409]* \-#,##0.00\ ;_-[$$-409]* &quot;-&quot;??_ ;_-@_ "/>
  </numFmts>
  <fonts count="18" x14ac:knownFonts="1">
    <font>
      <sz val="10"/>
      <name val="Arial"/>
      <charset val="204"/>
    </font>
    <font>
      <u/>
      <sz val="10"/>
      <color indexed="12"/>
      <name val="Arial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sz val="8"/>
      <name val="Tahoma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2" fillId="0" borderId="0"/>
    <xf numFmtId="0" fontId="14" fillId="0" borderId="0"/>
    <xf numFmtId="0" fontId="13" fillId="0" borderId="0"/>
    <xf numFmtId="0" fontId="14" fillId="0" borderId="0"/>
    <xf numFmtId="0" fontId="15" fillId="0" borderId="0"/>
    <xf numFmtId="44" fontId="16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74">
    <xf numFmtId="0" fontId="0" fillId="0" borderId="0" xfId="0"/>
    <xf numFmtId="49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wrapText="1"/>
      <protection locked="0"/>
    </xf>
    <xf numFmtId="164" fontId="9" fillId="0" borderId="0" xfId="0" applyNumberFormat="1" applyFont="1" applyAlignment="1" applyProtection="1">
      <alignment wrapText="1"/>
      <protection locked="0"/>
    </xf>
    <xf numFmtId="164" fontId="4" fillId="0" borderId="0" xfId="0" applyNumberFormat="1" applyFont="1" applyAlignment="1" applyProtection="1">
      <alignment wrapText="1"/>
      <protection locked="0"/>
    </xf>
    <xf numFmtId="0" fontId="8" fillId="0" borderId="0" xfId="1" applyFont="1" applyAlignment="1" applyProtection="1">
      <alignment horizontal="left" indent="2"/>
    </xf>
    <xf numFmtId="0" fontId="9" fillId="0" borderId="0" xfId="1" applyFont="1" applyAlignment="1" applyProtection="1">
      <alignment horizontal="left" indent="2"/>
    </xf>
    <xf numFmtId="0" fontId="9" fillId="0" borderId="0" xfId="1" applyFont="1" applyAlignment="1" applyProtection="1">
      <alignment horizontal="left" indent="1"/>
    </xf>
    <xf numFmtId="49" fontId="9" fillId="0" borderId="0" xfId="0" applyNumberFormat="1" applyFont="1" applyAlignment="1" applyProtection="1">
      <alignment horizontal="center" wrapText="1"/>
      <protection locked="0"/>
    </xf>
    <xf numFmtId="49" fontId="9" fillId="0" borderId="0" xfId="0" applyNumberFormat="1" applyFont="1" applyBorder="1" applyAlignment="1" applyProtection="1">
      <alignment horizontal="center" wrapText="1"/>
      <protection locked="0"/>
    </xf>
    <xf numFmtId="0" fontId="8" fillId="0" borderId="0" xfId="2" applyFont="1" applyAlignment="1">
      <alignment horizontal="left" indent="1"/>
    </xf>
    <xf numFmtId="0" fontId="4" fillId="0" borderId="0" xfId="0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 applyAlignment="1">
      <alignment horizontal="left" indent="2"/>
    </xf>
    <xf numFmtId="49" fontId="11" fillId="0" borderId="0" xfId="0" applyNumberFormat="1" applyFont="1" applyAlignment="1" applyProtection="1">
      <alignment horizontal="center" vertical="top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wrapText="1"/>
      <protection locked="0"/>
    </xf>
    <xf numFmtId="164" fontId="2" fillId="0" borderId="1" xfId="0" applyNumberFormat="1" applyFont="1" applyFill="1" applyBorder="1" applyAlignment="1" applyProtection="1">
      <alignment wrapText="1"/>
      <protection locked="0"/>
    </xf>
    <xf numFmtId="164" fontId="9" fillId="0" borderId="0" xfId="0" applyNumberFormat="1" applyFont="1" applyFill="1" applyAlignment="1" applyProtection="1">
      <alignment wrapText="1"/>
      <protection locked="0"/>
    </xf>
    <xf numFmtId="49" fontId="9" fillId="0" borderId="0" xfId="0" applyNumberFormat="1" applyFont="1" applyFill="1" applyAlignment="1" applyProtection="1">
      <alignment horizontal="center" wrapText="1"/>
      <protection locked="0"/>
    </xf>
    <xf numFmtId="49" fontId="11" fillId="0" borderId="0" xfId="0" applyNumberFormat="1" applyFont="1" applyFill="1" applyAlignment="1" applyProtection="1">
      <alignment horizontal="center" vertical="top" wrapText="1"/>
      <protection locked="0"/>
    </xf>
    <xf numFmtId="49" fontId="9" fillId="0" borderId="0" xfId="0" applyNumberFormat="1" applyFont="1" applyFill="1" applyAlignment="1" applyProtection="1">
      <alignment horizontal="left" wrapText="1"/>
      <protection locked="0"/>
    </xf>
    <xf numFmtId="0" fontId="8" fillId="0" borderId="0" xfId="2" applyFont="1" applyFill="1" applyAlignment="1">
      <alignment horizontal="left" indent="1"/>
    </xf>
    <xf numFmtId="0" fontId="9" fillId="0" borderId="0" xfId="0" applyFont="1" applyFill="1" applyAlignment="1">
      <alignment horizontal="left" indent="2"/>
    </xf>
    <xf numFmtId="0" fontId="9" fillId="0" borderId="0" xfId="1" applyFont="1" applyFill="1" applyAlignment="1" applyProtection="1">
      <alignment horizontal="left" indent="2"/>
    </xf>
    <xf numFmtId="0" fontId="8" fillId="0" borderId="0" xfId="1" applyFont="1" applyFill="1" applyAlignment="1" applyProtection="1">
      <alignment horizontal="left" indent="2"/>
    </xf>
    <xf numFmtId="0" fontId="9" fillId="0" borderId="0" xfId="1" applyFont="1" applyFill="1" applyAlignment="1" applyProtection="1">
      <alignment horizontal="left" indent="1"/>
    </xf>
    <xf numFmtId="49" fontId="9" fillId="0" borderId="0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49" fontId="10" fillId="0" borderId="0" xfId="0" applyNumberFormat="1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wrapText="1"/>
      <protection locked="0"/>
    </xf>
    <xf numFmtId="16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9" fillId="0" borderId="0" xfId="0" applyFont="1" applyAlignment="1">
      <alignment horizontal="left" indent="2"/>
    </xf>
    <xf numFmtId="49" fontId="11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2" applyFont="1" applyAlignment="1">
      <alignment horizontal="left" indent="1"/>
    </xf>
    <xf numFmtId="49" fontId="9" fillId="0" borderId="0" xfId="0" applyNumberFormat="1" applyFont="1" applyAlignment="1" applyProtection="1">
      <alignment horizontal="left" wrapText="1"/>
      <protection locked="0"/>
    </xf>
    <xf numFmtId="0" fontId="9" fillId="0" borderId="0" xfId="1" applyFont="1" applyAlignment="1" applyProtection="1">
      <alignment horizontal="left" indent="2"/>
    </xf>
    <xf numFmtId="0" fontId="8" fillId="0" borderId="0" xfId="1" applyFont="1" applyAlignment="1" applyProtection="1">
      <alignment horizontal="left" indent="2"/>
    </xf>
    <xf numFmtId="0" fontId="9" fillId="0" borderId="0" xfId="1" applyFont="1" applyAlignment="1" applyProtection="1">
      <alignment horizontal="left" indent="1"/>
    </xf>
    <xf numFmtId="49" fontId="9" fillId="0" borderId="0" xfId="0" applyNumberFormat="1" applyFont="1" applyBorder="1" applyAlignment="1" applyProtection="1">
      <alignment horizont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6" fillId="0" borderId="1" xfId="8" applyFont="1" applyFill="1" applyBorder="1" applyAlignment="1" applyProtection="1">
      <alignment horizontal="center" vertical="center" wrapText="1"/>
      <protection locked="0"/>
    </xf>
    <xf numFmtId="166" fontId="2" fillId="2" borderId="1" xfId="0" applyNumberFormat="1" applyFont="1" applyFill="1" applyBorder="1" applyAlignment="1" applyProtection="1">
      <alignment wrapText="1"/>
      <protection locked="0"/>
    </xf>
    <xf numFmtId="44" fontId="2" fillId="2" borderId="1" xfId="8" applyFont="1" applyFill="1" applyBorder="1" applyAlignment="1" applyProtection="1">
      <alignment wrapText="1"/>
      <protection locked="0"/>
    </xf>
    <xf numFmtId="49" fontId="9" fillId="6" borderId="3" xfId="0" applyNumberFormat="1" applyFont="1" applyFill="1" applyBorder="1" applyAlignment="1" applyProtection="1">
      <alignment horizontal="center" wrapText="1"/>
      <protection locked="0"/>
    </xf>
    <xf numFmtId="167" fontId="9" fillId="6" borderId="4" xfId="8" applyNumberFormat="1" applyFont="1" applyFill="1" applyBorder="1" applyAlignment="1" applyProtection="1">
      <alignment horizontal="center" wrapText="1"/>
      <protection locked="0"/>
    </xf>
    <xf numFmtId="9" fontId="6" fillId="0" borderId="1" xfId="9" applyFont="1" applyFill="1" applyBorder="1" applyAlignment="1" applyProtection="1">
      <alignment horizontal="center" vertical="center" wrapText="1"/>
      <protection locked="0"/>
    </xf>
    <xf numFmtId="168" fontId="2" fillId="2" borderId="1" xfId="0" applyNumberFormat="1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</cellXfs>
  <cellStyles count="10">
    <cellStyle name="Normal 2" xfId="7"/>
    <cellStyle name="Normal_PII" xfId="4"/>
    <cellStyle name="Гиперссылка" xfId="1" builtinId="8"/>
    <cellStyle name="Денежный" xfId="8" builtinId="4"/>
    <cellStyle name="Обычный" xfId="0" builtinId="0"/>
    <cellStyle name="Обычный 2" xfId="3"/>
    <cellStyle name="Обычный 3" xfId="2"/>
    <cellStyle name="Обычный 4" xfId="6"/>
    <cellStyle name="Процентный" xfId="9" builtinId="5"/>
    <cellStyle name="Стиль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41"/>
  <sheetViews>
    <sheetView showGridLines="0" zoomScaleNormal="100" workbookViewId="0">
      <selection activeCell="A11" sqref="A11:XFD19"/>
    </sheetView>
  </sheetViews>
  <sheetFormatPr defaultRowHeight="12.75" x14ac:dyDescent="0.2"/>
  <cols>
    <col min="1" max="1" width="11.140625" style="4" bestFit="1" customWidth="1"/>
    <col min="2" max="2" width="13.7109375" style="5" customWidth="1"/>
    <col min="3" max="3" width="10.28515625" style="5" bestFit="1" customWidth="1"/>
    <col min="4" max="4" width="44" style="5" customWidth="1"/>
    <col min="5" max="5" width="9.5703125" style="5" customWidth="1"/>
    <col min="6" max="6" width="11.7109375" style="5" bestFit="1" customWidth="1"/>
    <col min="7" max="7" width="12.7109375" style="5" bestFit="1" customWidth="1"/>
    <col min="8" max="9" width="12.7109375" style="5" customWidth="1"/>
    <col min="10" max="10" width="13.28515625" style="5" bestFit="1" customWidth="1"/>
    <col min="11" max="11" width="2.5703125" style="13" customWidth="1"/>
    <col min="12" max="12" width="11.7109375" style="5" customWidth="1"/>
    <col min="13" max="13" width="12.5703125" style="5" bestFit="1" customWidth="1"/>
    <col min="14" max="14" width="13.28515625" style="5" bestFit="1" customWidth="1"/>
    <col min="15" max="16384" width="9.140625" style="5"/>
  </cols>
  <sheetData>
    <row r="1" spans="1:14" x14ac:dyDescent="0.2">
      <c r="L1" s="47" t="s">
        <v>12</v>
      </c>
      <c r="M1" s="47"/>
      <c r="N1" s="47">
        <v>33</v>
      </c>
    </row>
    <row r="2" spans="1:14" x14ac:dyDescent="0.2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31"/>
      <c r="L2" s="25"/>
      <c r="M2" s="53"/>
      <c r="N2" s="6"/>
    </row>
    <row r="3" spans="1:14" x14ac:dyDescent="0.2">
      <c r="F3" s="72" t="s">
        <v>13</v>
      </c>
      <c r="G3" s="72"/>
      <c r="H3" s="72"/>
      <c r="I3" s="72"/>
      <c r="J3" s="72"/>
      <c r="K3" s="32"/>
      <c r="L3" s="73" t="s">
        <v>14</v>
      </c>
      <c r="M3" s="73"/>
      <c r="N3" s="73"/>
    </row>
    <row r="4" spans="1:14" ht="21" x14ac:dyDescent="0.2">
      <c r="A4" s="11" t="s">
        <v>4</v>
      </c>
      <c r="B4" s="12" t="s">
        <v>1</v>
      </c>
      <c r="C4" s="12" t="s">
        <v>8</v>
      </c>
      <c r="D4" s="12" t="s">
        <v>7</v>
      </c>
      <c r="E4" s="12" t="s">
        <v>2</v>
      </c>
      <c r="F4" s="29" t="s">
        <v>5</v>
      </c>
      <c r="G4" s="29" t="s">
        <v>6</v>
      </c>
      <c r="H4" s="29" t="s">
        <v>9</v>
      </c>
      <c r="I4" s="29" t="s">
        <v>21</v>
      </c>
      <c r="J4" s="29" t="s">
        <v>22</v>
      </c>
      <c r="K4" s="14"/>
      <c r="L4" s="30" t="s">
        <v>10</v>
      </c>
      <c r="M4" s="30" t="s">
        <v>17</v>
      </c>
      <c r="N4" s="30" t="s">
        <v>11</v>
      </c>
    </row>
    <row r="5" spans="1:14" x14ac:dyDescent="0.2">
      <c r="A5" s="49">
        <v>24</v>
      </c>
      <c r="B5" s="49">
        <v>50</v>
      </c>
      <c r="C5" s="49">
        <v>1</v>
      </c>
      <c r="D5" s="49" t="s">
        <v>23</v>
      </c>
      <c r="E5" s="49">
        <v>1</v>
      </c>
      <c r="F5" s="50">
        <v>543</v>
      </c>
      <c r="G5" s="50">
        <f>F5*E5</f>
        <v>543</v>
      </c>
      <c r="H5" s="50" t="s">
        <v>19</v>
      </c>
      <c r="I5" s="15">
        <f>F5*N$1</f>
        <v>17919</v>
      </c>
      <c r="J5" s="15">
        <f>G5*N$1</f>
        <v>17919</v>
      </c>
      <c r="K5" s="15"/>
      <c r="L5" s="68">
        <v>0.15</v>
      </c>
      <c r="M5" s="48">
        <f>(F5*L$5+F5)*N$1</f>
        <v>20606.849999999999</v>
      </c>
      <c r="N5" s="48">
        <f>J5*L$5+J5</f>
        <v>20606.849999999999</v>
      </c>
    </row>
    <row r="6" spans="1:14" x14ac:dyDescent="0.2">
      <c r="A6" s="49">
        <v>35</v>
      </c>
      <c r="B6" s="49">
        <v>60</v>
      </c>
      <c r="C6" s="49">
        <v>1</v>
      </c>
      <c r="D6" s="49" t="s">
        <v>24</v>
      </c>
      <c r="E6" s="49">
        <v>9</v>
      </c>
      <c r="F6" s="50">
        <v>117</v>
      </c>
      <c r="G6" s="50">
        <f t="shared" ref="G6:G10" si="0">F6*E6</f>
        <v>1053</v>
      </c>
      <c r="H6" s="50" t="s">
        <v>20</v>
      </c>
      <c r="I6" s="15">
        <f>F6*N$1</f>
        <v>3861</v>
      </c>
      <c r="J6" s="15">
        <f>G6*N$1</f>
        <v>34749</v>
      </c>
      <c r="K6" s="15"/>
      <c r="L6" s="68"/>
      <c r="M6" s="48">
        <f>(F6*L$5+F6)*N$1</f>
        <v>4440.1499999999996</v>
      </c>
      <c r="N6" s="48">
        <f t="shared" ref="N6:N10" si="1">J6*L$5+J6</f>
        <v>39961.35</v>
      </c>
    </row>
    <row r="7" spans="1:14" x14ac:dyDescent="0.2">
      <c r="A7" s="49">
        <v>46</v>
      </c>
      <c r="B7" s="49">
        <v>70</v>
      </c>
      <c r="C7" s="49">
        <v>1</v>
      </c>
      <c r="D7" s="49" t="s">
        <v>25</v>
      </c>
      <c r="E7" s="49">
        <v>3</v>
      </c>
      <c r="F7" s="50">
        <v>615</v>
      </c>
      <c r="G7" s="50">
        <f t="shared" si="0"/>
        <v>1845</v>
      </c>
      <c r="H7" s="50" t="s">
        <v>20</v>
      </c>
      <c r="I7" s="15">
        <f>F7*N$1</f>
        <v>20295</v>
      </c>
      <c r="J7" s="15">
        <f>G7*N$1</f>
        <v>60885</v>
      </c>
      <c r="K7" s="15"/>
      <c r="L7" s="68"/>
      <c r="M7" s="48">
        <f>(F7*L$5+F7)*N$1</f>
        <v>23339.25</v>
      </c>
      <c r="N7" s="48">
        <f t="shared" si="1"/>
        <v>70017.75</v>
      </c>
    </row>
    <row r="8" spans="1:14" x14ac:dyDescent="0.2">
      <c r="A8" s="49">
        <v>57</v>
      </c>
      <c r="B8" s="49">
        <v>80</v>
      </c>
      <c r="C8" s="49">
        <v>1</v>
      </c>
      <c r="D8" s="49" t="s">
        <v>26</v>
      </c>
      <c r="E8" s="49">
        <v>5</v>
      </c>
      <c r="F8" s="50">
        <v>375</v>
      </c>
      <c r="G8" s="50">
        <f t="shared" si="0"/>
        <v>1875</v>
      </c>
      <c r="H8" s="50" t="s">
        <v>20</v>
      </c>
      <c r="I8" s="15">
        <f>F8*N$1</f>
        <v>12375</v>
      </c>
      <c r="J8" s="15">
        <f>G8*N$1</f>
        <v>61875</v>
      </c>
      <c r="K8" s="15"/>
      <c r="L8" s="68"/>
      <c r="M8" s="48">
        <f>(F8*L$5+F8)*N$1</f>
        <v>14231.25</v>
      </c>
      <c r="N8" s="48">
        <f t="shared" si="1"/>
        <v>71156.25</v>
      </c>
    </row>
    <row r="9" spans="1:14" x14ac:dyDescent="0.2">
      <c r="A9" s="49">
        <v>68</v>
      </c>
      <c r="B9" s="49">
        <v>90</v>
      </c>
      <c r="C9" s="49">
        <v>1</v>
      </c>
      <c r="D9" s="49" t="s">
        <v>27</v>
      </c>
      <c r="E9" s="49">
        <v>1</v>
      </c>
      <c r="F9" s="50">
        <v>351</v>
      </c>
      <c r="G9" s="50">
        <f t="shared" si="0"/>
        <v>351</v>
      </c>
      <c r="H9" s="50" t="s">
        <v>19</v>
      </c>
      <c r="I9" s="15">
        <f>F9*N$1</f>
        <v>11583</v>
      </c>
      <c r="J9" s="15">
        <f>G9*N$1</f>
        <v>11583</v>
      </c>
      <c r="K9" s="15"/>
      <c r="L9" s="68"/>
      <c r="M9" s="48">
        <f>(F9*L$5+F9)*N$1</f>
        <v>13320.45</v>
      </c>
      <c r="N9" s="48">
        <f t="shared" si="1"/>
        <v>13320.45</v>
      </c>
    </row>
    <row r="10" spans="1:14" x14ac:dyDescent="0.2">
      <c r="A10" s="49">
        <v>79</v>
      </c>
      <c r="B10" s="49">
        <v>100</v>
      </c>
      <c r="C10" s="49">
        <v>1</v>
      </c>
      <c r="D10" s="49" t="s">
        <v>28</v>
      </c>
      <c r="E10" s="49">
        <v>3</v>
      </c>
      <c r="F10" s="50">
        <v>391</v>
      </c>
      <c r="G10" s="50">
        <f t="shared" si="0"/>
        <v>1173</v>
      </c>
      <c r="H10" s="50"/>
      <c r="I10" s="15">
        <f>F10*N$1</f>
        <v>12903</v>
      </c>
      <c r="J10" s="15">
        <f>G10*N$1</f>
        <v>38709</v>
      </c>
      <c r="K10" s="15"/>
      <c r="L10" s="68"/>
      <c r="M10" s="48">
        <f>(F10*L$5+F10)*N$1</f>
        <v>14838.45</v>
      </c>
      <c r="N10" s="48">
        <f t="shared" si="1"/>
        <v>44515.35</v>
      </c>
    </row>
    <row r="11" spans="1:14" x14ac:dyDescent="0.2">
      <c r="A11" s="49"/>
      <c r="B11" s="49"/>
      <c r="C11" s="49"/>
      <c r="D11" s="49"/>
      <c r="E11" s="49"/>
      <c r="F11" s="50"/>
      <c r="G11" s="50"/>
      <c r="H11" s="50"/>
      <c r="I11" s="15"/>
      <c r="J11" s="15"/>
      <c r="K11" s="15"/>
      <c r="L11" s="68"/>
      <c r="M11" s="48"/>
      <c r="N11" s="48"/>
    </row>
    <row r="12" spans="1:14" x14ac:dyDescent="0.2">
      <c r="A12" s="49"/>
      <c r="B12" s="49"/>
      <c r="C12" s="49"/>
      <c r="D12" s="49"/>
      <c r="E12" s="49"/>
      <c r="F12" s="50"/>
      <c r="G12" s="50"/>
      <c r="H12" s="50"/>
      <c r="I12" s="15"/>
      <c r="J12" s="15"/>
      <c r="K12" s="15"/>
      <c r="L12" s="68"/>
      <c r="M12" s="48"/>
      <c r="N12" s="48"/>
    </row>
    <row r="13" spans="1:14" x14ac:dyDescent="0.2">
      <c r="A13" s="49"/>
      <c r="B13" s="49"/>
      <c r="C13" s="49"/>
      <c r="D13" s="49"/>
      <c r="E13" s="49"/>
      <c r="F13" s="50"/>
      <c r="G13" s="50"/>
      <c r="H13" s="50"/>
      <c r="I13" s="15"/>
      <c r="J13" s="15"/>
      <c r="K13" s="15"/>
      <c r="L13" s="68"/>
      <c r="M13" s="48"/>
      <c r="N13" s="48"/>
    </row>
    <row r="14" spans="1:14" x14ac:dyDescent="0.2">
      <c r="A14" s="49"/>
      <c r="B14" s="49"/>
      <c r="C14" s="49"/>
      <c r="D14" s="49"/>
      <c r="E14" s="49"/>
      <c r="F14" s="50"/>
      <c r="G14" s="50"/>
      <c r="H14" s="50"/>
      <c r="I14" s="15"/>
      <c r="J14" s="15"/>
      <c r="K14" s="15"/>
      <c r="L14" s="68"/>
      <c r="M14" s="48"/>
      <c r="N14" s="48"/>
    </row>
    <row r="15" spans="1:14" x14ac:dyDescent="0.2">
      <c r="A15" s="49"/>
      <c r="B15" s="49"/>
      <c r="C15" s="49"/>
      <c r="D15" s="49"/>
      <c r="E15" s="49"/>
      <c r="F15" s="50"/>
      <c r="G15" s="50"/>
      <c r="H15" s="50"/>
      <c r="I15" s="15"/>
      <c r="J15" s="15"/>
      <c r="K15" s="15"/>
      <c r="L15" s="68"/>
      <c r="M15" s="48"/>
      <c r="N15" s="48"/>
    </row>
    <row r="16" spans="1:14" x14ac:dyDescent="0.2">
      <c r="A16" s="49"/>
      <c r="B16" s="49"/>
      <c r="C16" s="49"/>
      <c r="D16" s="49"/>
      <c r="E16" s="49"/>
      <c r="F16" s="50"/>
      <c r="G16" s="50"/>
      <c r="H16" s="50"/>
      <c r="I16" s="15"/>
      <c r="J16" s="15"/>
      <c r="K16" s="15"/>
      <c r="L16" s="68"/>
      <c r="M16" s="48"/>
      <c r="N16" s="48"/>
    </row>
    <row r="17" spans="1:14" x14ac:dyDescent="0.2">
      <c r="A17" s="49"/>
      <c r="B17" s="49"/>
      <c r="C17" s="49"/>
      <c r="D17" s="49"/>
      <c r="E17" s="49"/>
      <c r="F17" s="50"/>
      <c r="G17" s="50"/>
      <c r="H17" s="50"/>
      <c r="I17" s="15"/>
      <c r="J17" s="15"/>
      <c r="K17" s="15"/>
      <c r="L17" s="68"/>
      <c r="M17" s="48"/>
      <c r="N17" s="48"/>
    </row>
    <row r="18" spans="1:14" x14ac:dyDescent="0.2">
      <c r="A18" s="49"/>
      <c r="B18" s="49"/>
      <c r="C18" s="49"/>
      <c r="D18" s="49"/>
      <c r="E18" s="49"/>
      <c r="F18" s="50"/>
      <c r="G18" s="50"/>
      <c r="H18" s="50"/>
      <c r="I18" s="15"/>
      <c r="J18" s="15"/>
      <c r="K18" s="15"/>
      <c r="L18" s="68"/>
      <c r="M18" s="48"/>
      <c r="N18" s="48"/>
    </row>
    <row r="19" spans="1:14" x14ac:dyDescent="0.2">
      <c r="A19" s="49"/>
      <c r="B19" s="49"/>
      <c r="C19" s="49"/>
      <c r="D19" s="49"/>
      <c r="E19" s="49"/>
      <c r="F19" s="50"/>
      <c r="G19" s="50"/>
      <c r="H19" s="50"/>
      <c r="I19" s="15"/>
      <c r="J19" s="15"/>
      <c r="K19" s="15"/>
      <c r="L19" s="68"/>
      <c r="M19" s="48"/>
      <c r="N19" s="48"/>
    </row>
    <row r="20" spans="1:14" x14ac:dyDescent="0.2">
      <c r="A20" s="49"/>
      <c r="B20" s="49"/>
      <c r="C20" s="49"/>
      <c r="D20" s="49"/>
      <c r="E20" s="49"/>
      <c r="F20" s="50"/>
      <c r="G20" s="50"/>
      <c r="H20" s="50"/>
      <c r="I20" s="15"/>
      <c r="J20" s="15"/>
      <c r="K20" s="15"/>
      <c r="L20" s="68"/>
      <c r="M20" s="48"/>
      <c r="N20" s="48"/>
    </row>
    <row r="21" spans="1:14" s="3" customFormat="1" x14ac:dyDescent="0.2">
      <c r="A21" s="49"/>
      <c r="B21" s="2"/>
      <c r="C21" s="2"/>
      <c r="D21" s="9" t="s">
        <v>3</v>
      </c>
      <c r="E21" s="10"/>
      <c r="F21" s="16"/>
      <c r="G21" s="69">
        <f>SUM(G5:G10)</f>
        <v>6840</v>
      </c>
      <c r="H21" s="16"/>
      <c r="I21" s="16"/>
      <c r="J21" s="16">
        <f>SUM(J5:J10)</f>
        <v>225720</v>
      </c>
      <c r="K21" s="33"/>
      <c r="L21" s="16" t="s">
        <v>15</v>
      </c>
      <c r="M21" s="16"/>
      <c r="N21" s="51">
        <f>SUM(N5:N10)</f>
        <v>259578</v>
      </c>
    </row>
    <row r="22" spans="1:14" ht="15" x14ac:dyDescent="0.25">
      <c r="A22" s="8"/>
      <c r="B22" s="7"/>
      <c r="C22" s="7"/>
      <c r="D22" s="7"/>
      <c r="E22" s="7"/>
      <c r="F22" s="17"/>
      <c r="G22" s="17"/>
      <c r="H22" s="17"/>
      <c r="I22" s="17"/>
      <c r="J22" s="17"/>
      <c r="K22" s="34"/>
      <c r="L22" s="17"/>
      <c r="M22" s="17"/>
      <c r="N22" s="18"/>
    </row>
    <row r="23" spans="1:14" s="7" customFormat="1" ht="15.75" customHeight="1" thickBot="1" x14ac:dyDescent="0.3">
      <c r="A23" s="4"/>
      <c r="B23" s="5"/>
      <c r="C23" s="5"/>
      <c r="D23" s="5"/>
      <c r="E23" s="5"/>
      <c r="F23" s="5"/>
      <c r="G23" s="5"/>
      <c r="H23" s="5"/>
      <c r="I23" s="5"/>
      <c r="J23" s="5"/>
      <c r="K23" s="35"/>
      <c r="L23" s="22"/>
      <c r="M23" s="52"/>
    </row>
    <row r="24" spans="1:14" s="7" customFormat="1" ht="15.75" customHeight="1" thickBot="1" x14ac:dyDescent="0.3">
      <c r="A24" s="4"/>
      <c r="B24" s="5"/>
      <c r="C24" s="5"/>
      <c r="D24" s="5"/>
      <c r="E24" s="5"/>
      <c r="F24" s="5"/>
      <c r="G24" s="5"/>
      <c r="H24" s="5"/>
      <c r="I24" s="5"/>
      <c r="J24" s="5"/>
      <c r="K24" s="35"/>
      <c r="L24" s="66" t="s">
        <v>18</v>
      </c>
      <c r="M24" s="67">
        <f>(N21-J21)</f>
        <v>33858</v>
      </c>
    </row>
    <row r="25" spans="1:14" s="7" customFormat="1" ht="15" customHeight="1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36"/>
      <c r="L25" s="28"/>
      <c r="M25" s="55"/>
    </row>
    <row r="26" spans="1:14" s="7" customFormat="1" ht="15" customHeight="1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37"/>
      <c r="L26" s="26"/>
      <c r="M26" s="57"/>
    </row>
    <row r="27" spans="1:14" s="7" customFormat="1" ht="1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38"/>
      <c r="L27" s="24"/>
      <c r="M27" s="56"/>
    </row>
    <row r="28" spans="1:14" s="7" customFormat="1" ht="1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39"/>
      <c r="L28" s="27"/>
      <c r="M28" s="54"/>
    </row>
    <row r="29" spans="1:14" s="7" customFormat="1" ht="1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40"/>
      <c r="L29" s="20"/>
      <c r="M29" s="58"/>
    </row>
    <row r="30" spans="1:14" s="7" customFormat="1" ht="1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39"/>
      <c r="L30" s="27"/>
      <c r="M30" s="54"/>
    </row>
    <row r="31" spans="1:14" s="7" customFormat="1" ht="1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39"/>
      <c r="L31" s="27"/>
      <c r="M31" s="54"/>
    </row>
    <row r="32" spans="1:14" s="7" customFormat="1" ht="1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41"/>
      <c r="L32" s="19"/>
      <c r="M32" s="59"/>
    </row>
    <row r="33" spans="1:13" s="7" customFormat="1" ht="1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40"/>
      <c r="L33" s="20"/>
      <c r="M33" s="58"/>
    </row>
    <row r="34" spans="1:13" s="7" customFormat="1" ht="1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42"/>
      <c r="L34" s="21"/>
      <c r="M34" s="60"/>
    </row>
    <row r="35" spans="1:13" s="7" customFormat="1" ht="1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42"/>
      <c r="L35" s="21"/>
      <c r="M35" s="60"/>
    </row>
    <row r="36" spans="1:13" s="7" customFormat="1" ht="15" customHeight="1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43"/>
      <c r="L36" s="23"/>
      <c r="M36" s="61"/>
    </row>
    <row r="37" spans="1:13" s="7" customFormat="1" ht="15" customHeight="1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44"/>
      <c r="L37" s="23"/>
      <c r="M37" s="61"/>
    </row>
    <row r="38" spans="1:13" ht="15" x14ac:dyDescent="0.25">
      <c r="K38" s="45"/>
      <c r="L38" s="7"/>
      <c r="M38" s="7"/>
    </row>
    <row r="39" spans="1:13" s="7" customFormat="1" ht="15" customHeight="1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46"/>
      <c r="L39" s="22"/>
      <c r="M39" s="52"/>
    </row>
    <row r="40" spans="1:13" s="7" customFormat="1" ht="15" customHeight="1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46"/>
      <c r="L40" s="22"/>
      <c r="M40" s="52"/>
    </row>
    <row r="41" spans="1:13" s="7" customFormat="1" ht="15" customHeight="1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46"/>
      <c r="L41" s="22"/>
      <c r="M41" s="52"/>
    </row>
  </sheetData>
  <dataConsolidate/>
  <mergeCells count="3">
    <mergeCell ref="A2:J2"/>
    <mergeCell ref="F3:J3"/>
    <mergeCell ref="L3:N3"/>
  </mergeCells>
  <phoneticPr fontId="0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portrait" horizontalDpi="1200" verticalDpi="1200" r:id="rId1"/>
  <headerFooter alignWithMargins="0">
    <oddFooter>&amp;C&amp;"Tahoma,обычный"&amp;K01+049ПРОГРАММНОЕ ОБЕСПЕЧЕНИЕ: ЛИЦЕНЗИРОВАНИЕ * ОБУЧЕНИЕ * КОНСАЛТИНГ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tabSelected="1" workbookViewId="0">
      <selection activeCell="A10" sqref="A10:G23"/>
    </sheetView>
  </sheetViews>
  <sheetFormatPr defaultRowHeight="12.75" x14ac:dyDescent="0.2"/>
  <cols>
    <col min="1" max="1" width="9.7109375" style="4" customWidth="1"/>
    <col min="2" max="2" width="13.7109375" style="5" customWidth="1"/>
    <col min="3" max="3" width="36.140625" style="5" customWidth="1"/>
    <col min="4" max="4" width="9.5703125" style="5" customWidth="1"/>
    <col min="5" max="5" width="10.85546875" style="5" customWidth="1"/>
    <col min="6" max="6" width="13.7109375" style="5" bestFit="1" customWidth="1"/>
    <col min="7" max="7" width="15.28515625" style="5" customWidth="1"/>
    <col min="8" max="16384" width="9.140625" style="5"/>
  </cols>
  <sheetData>
    <row r="2" spans="1:7" x14ac:dyDescent="0.2">
      <c r="A2" s="70" t="s">
        <v>0</v>
      </c>
      <c r="B2" s="71"/>
      <c r="C2" s="71"/>
      <c r="D2" s="71"/>
      <c r="E2" s="71"/>
      <c r="F2" s="71"/>
      <c r="G2" s="71"/>
    </row>
    <row r="4" spans="1:7" ht="21" x14ac:dyDescent="0.2">
      <c r="A4" s="11" t="s">
        <v>4</v>
      </c>
      <c r="B4" s="12" t="s">
        <v>1</v>
      </c>
      <c r="C4" s="12" t="s">
        <v>7</v>
      </c>
      <c r="D4" s="12" t="s">
        <v>2</v>
      </c>
      <c r="E4" s="62" t="s">
        <v>5</v>
      </c>
      <c r="F4" s="62" t="s">
        <v>6</v>
      </c>
      <c r="G4" s="62" t="s">
        <v>16</v>
      </c>
    </row>
    <row r="5" spans="1:7" s="13" customFormat="1" ht="21" x14ac:dyDescent="0.2">
      <c r="A5" s="49">
        <f>('Рабочий лист ТКП'!A5)</f>
        <v>24</v>
      </c>
      <c r="B5" s="49">
        <f>('Рабочий лист ТКП'!B5)</f>
        <v>50</v>
      </c>
      <c r="C5" s="49" t="str">
        <f>('Рабочий лист ТКП'!D5)</f>
        <v>sdfgsdf</v>
      </c>
      <c r="D5" s="49">
        <f>('Рабочий лист ТКП'!E5)</f>
        <v>1</v>
      </c>
      <c r="E5" s="63">
        <f>('Рабочий лист ТКП'!M5)</f>
        <v>20606.849999999999</v>
      </c>
      <c r="F5" s="63">
        <f>('Рабочий лист ТКП'!N5)</f>
        <v>20606.849999999999</v>
      </c>
      <c r="G5" s="63">
        <f xml:space="preserve"> F5*0.152542372881356</f>
        <v>3143.42</v>
      </c>
    </row>
    <row r="6" spans="1:7" s="13" customFormat="1" x14ac:dyDescent="0.2">
      <c r="A6" s="49">
        <f>('Рабочий лист ТКП'!A6)</f>
        <v>35</v>
      </c>
      <c r="B6" s="49">
        <f>('Рабочий лист ТКП'!B6)</f>
        <v>60</v>
      </c>
      <c r="C6" s="49" t="str">
        <f>('Рабочий лист ТКП'!D6)</f>
        <v>sdfgsdsdf</v>
      </c>
      <c r="D6" s="49">
        <f>('Рабочий лист ТКП'!E6)</f>
        <v>9</v>
      </c>
      <c r="E6" s="63">
        <f>('Рабочий лист ТКП'!M6)</f>
        <v>4440.1499999999996</v>
      </c>
      <c r="F6" s="63">
        <f>('Рабочий лист ТКП'!N6)</f>
        <v>39961.35</v>
      </c>
      <c r="G6" s="63">
        <f t="shared" ref="G6:G10" si="0" xml:space="preserve"> F6*0.152542372881356</f>
        <v>6095.8</v>
      </c>
    </row>
    <row r="7" spans="1:7" s="13" customFormat="1" ht="21" x14ac:dyDescent="0.2">
      <c r="A7" s="49">
        <f>('Рабочий лист ТКП'!A7)</f>
        <v>46</v>
      </c>
      <c r="B7" s="49">
        <f>('Рабочий лист ТКП'!B7)</f>
        <v>70</v>
      </c>
      <c r="C7" s="49" t="str">
        <f>('Рабочий лист ТКП'!D7)</f>
        <v>cvbncvb</v>
      </c>
      <c r="D7" s="49">
        <f>('Рабочий лист ТКП'!E7)</f>
        <v>3</v>
      </c>
      <c r="E7" s="63">
        <f>('Рабочий лист ТКП'!M7)</f>
        <v>23339.25</v>
      </c>
      <c r="F7" s="63">
        <f>('Рабочий лист ТКП'!N7)</f>
        <v>70017.75</v>
      </c>
      <c r="G7" s="63">
        <f t="shared" si="0"/>
        <v>10680.67</v>
      </c>
    </row>
    <row r="8" spans="1:7" s="13" customFormat="1" ht="21" x14ac:dyDescent="0.2">
      <c r="A8" s="49">
        <f>('Рабочий лист ТКП'!A8)</f>
        <v>57</v>
      </c>
      <c r="B8" s="49">
        <f>('Рабочий лист ТКП'!B8)</f>
        <v>80</v>
      </c>
      <c r="C8" s="49" t="str">
        <f>('Рабочий лист ТКП'!D8)</f>
        <v>ljalfddfd</v>
      </c>
      <c r="D8" s="49">
        <f>('Рабочий лист ТКП'!E8)</f>
        <v>5</v>
      </c>
      <c r="E8" s="63">
        <f>('Рабочий лист ТКП'!M8)</f>
        <v>14231.25</v>
      </c>
      <c r="F8" s="63">
        <f>('Рабочий лист ТКП'!N8)</f>
        <v>71156.25</v>
      </c>
      <c r="G8" s="63">
        <f t="shared" si="0"/>
        <v>10854.34</v>
      </c>
    </row>
    <row r="9" spans="1:7" s="13" customFormat="1" x14ac:dyDescent="0.2">
      <c r="A9" s="49">
        <f>('Рабочий лист ТКП'!A9)</f>
        <v>68</v>
      </c>
      <c r="B9" s="49">
        <f>('Рабочий лист ТКП'!B9)</f>
        <v>90</v>
      </c>
      <c r="C9" s="49" t="str">
        <f>('Рабочий лист ТКП'!D9)</f>
        <v>gdfhjre</v>
      </c>
      <c r="D9" s="49">
        <f>('Рабочий лист ТКП'!E9)</f>
        <v>1</v>
      </c>
      <c r="E9" s="63">
        <f>('Рабочий лист ТКП'!M9)</f>
        <v>13320.45</v>
      </c>
      <c r="F9" s="63">
        <f>('Рабочий лист ТКП'!N9)</f>
        <v>13320.45</v>
      </c>
      <c r="G9" s="63">
        <f t="shared" si="0"/>
        <v>2031.93</v>
      </c>
    </row>
    <row r="10" spans="1:7" s="13" customFormat="1" ht="21" x14ac:dyDescent="0.2">
      <c r="A10" s="49">
        <f>('Рабочий лист ТКП'!A10)</f>
        <v>79</v>
      </c>
      <c r="B10" s="49">
        <f>('Рабочий лист ТКП'!B10)</f>
        <v>100</v>
      </c>
      <c r="C10" s="49" t="str">
        <f>('Рабочий лист ТКП'!D10)</f>
        <v>3346t3tgds</v>
      </c>
      <c r="D10" s="49">
        <f>('Рабочий лист ТКП'!E10)</f>
        <v>3</v>
      </c>
      <c r="E10" s="63">
        <f>('Рабочий лист ТКП'!M10)</f>
        <v>14838.45</v>
      </c>
      <c r="F10" s="63">
        <f>('Рабочий лист ТКП'!N10)</f>
        <v>44515.35</v>
      </c>
      <c r="G10" s="63">
        <f t="shared" si="0"/>
        <v>6790.48</v>
      </c>
    </row>
    <row r="11" spans="1:7" s="13" customFormat="1" x14ac:dyDescent="0.2">
      <c r="A11" s="49">
        <f>('Рабочий лист ТКП'!A11)</f>
        <v>0</v>
      </c>
      <c r="B11" s="49">
        <f>('Рабочий лист ТКП'!B11)</f>
        <v>0</v>
      </c>
      <c r="C11" s="49">
        <f>('Рабочий лист ТКП'!D11)</f>
        <v>0</v>
      </c>
      <c r="D11" s="49">
        <f>('Рабочий лист ТКП'!E11)</f>
        <v>0</v>
      </c>
      <c r="E11" s="63">
        <f>('Рабочий лист ТКП'!M11)</f>
        <v>0</v>
      </c>
      <c r="F11" s="63">
        <f>('Рабочий лист ТКП'!N11)</f>
        <v>0</v>
      </c>
      <c r="G11" s="63">
        <f t="shared" ref="G11:G23" si="1" xml:space="preserve"> F11*0.152542372881356</f>
        <v>0</v>
      </c>
    </row>
    <row r="12" spans="1:7" s="13" customFormat="1" x14ac:dyDescent="0.2">
      <c r="A12" s="49">
        <f>('Рабочий лист ТКП'!A12)</f>
        <v>0</v>
      </c>
      <c r="B12" s="49">
        <f>('Рабочий лист ТКП'!B12)</f>
        <v>0</v>
      </c>
      <c r="C12" s="49">
        <f>('Рабочий лист ТКП'!D12)</f>
        <v>0</v>
      </c>
      <c r="D12" s="49">
        <f>('Рабочий лист ТКП'!E12)</f>
        <v>0</v>
      </c>
      <c r="E12" s="63">
        <f>('Рабочий лист ТКП'!M12)</f>
        <v>0</v>
      </c>
      <c r="F12" s="63">
        <f>('Рабочий лист ТКП'!N12)</f>
        <v>0</v>
      </c>
      <c r="G12" s="63">
        <f t="shared" si="1"/>
        <v>0</v>
      </c>
    </row>
    <row r="13" spans="1:7" s="13" customFormat="1" x14ac:dyDescent="0.2">
      <c r="A13" s="49">
        <f>('Рабочий лист ТКП'!A13)</f>
        <v>0</v>
      </c>
      <c r="B13" s="49">
        <f>('Рабочий лист ТКП'!B13)</f>
        <v>0</v>
      </c>
      <c r="C13" s="49">
        <f>('Рабочий лист ТКП'!D13)</f>
        <v>0</v>
      </c>
      <c r="D13" s="49">
        <f>('Рабочий лист ТКП'!E13)</f>
        <v>0</v>
      </c>
      <c r="E13" s="63">
        <f>('Рабочий лист ТКП'!M13)</f>
        <v>0</v>
      </c>
      <c r="F13" s="63">
        <f>('Рабочий лист ТКП'!N13)</f>
        <v>0</v>
      </c>
      <c r="G13" s="63">
        <f t="shared" si="1"/>
        <v>0</v>
      </c>
    </row>
    <row r="14" spans="1:7" s="13" customFormat="1" x14ac:dyDescent="0.2">
      <c r="A14" s="49">
        <f>('Рабочий лист ТКП'!A14)</f>
        <v>0</v>
      </c>
      <c r="B14" s="49">
        <f>('Рабочий лист ТКП'!B14)</f>
        <v>0</v>
      </c>
      <c r="C14" s="49">
        <f>('Рабочий лист ТКП'!D14)</f>
        <v>0</v>
      </c>
      <c r="D14" s="49">
        <f>('Рабочий лист ТКП'!E14)</f>
        <v>0</v>
      </c>
      <c r="E14" s="63">
        <f>('Рабочий лист ТКП'!M14)</f>
        <v>0</v>
      </c>
      <c r="F14" s="63">
        <f>('Рабочий лист ТКП'!N14)</f>
        <v>0</v>
      </c>
      <c r="G14" s="63">
        <f t="shared" si="1"/>
        <v>0</v>
      </c>
    </row>
    <row r="15" spans="1:7" s="13" customFormat="1" x14ac:dyDescent="0.2">
      <c r="A15" s="49">
        <f>('Рабочий лист ТКП'!A15)</f>
        <v>0</v>
      </c>
      <c r="B15" s="49">
        <f>('Рабочий лист ТКП'!B15)</f>
        <v>0</v>
      </c>
      <c r="C15" s="49">
        <f>('Рабочий лист ТКП'!D15)</f>
        <v>0</v>
      </c>
      <c r="D15" s="49">
        <f>('Рабочий лист ТКП'!E15)</f>
        <v>0</v>
      </c>
      <c r="E15" s="63">
        <f>('Рабочий лист ТКП'!M15)</f>
        <v>0</v>
      </c>
      <c r="F15" s="63">
        <f>('Рабочий лист ТКП'!N15)</f>
        <v>0</v>
      </c>
      <c r="G15" s="63">
        <f t="shared" si="1"/>
        <v>0</v>
      </c>
    </row>
    <row r="16" spans="1:7" s="13" customFormat="1" x14ac:dyDescent="0.2">
      <c r="A16" s="49">
        <f>('Рабочий лист ТКП'!A16)</f>
        <v>0</v>
      </c>
      <c r="B16" s="49">
        <f>('Рабочий лист ТКП'!B16)</f>
        <v>0</v>
      </c>
      <c r="C16" s="49">
        <f>('Рабочий лист ТКП'!D16)</f>
        <v>0</v>
      </c>
      <c r="D16" s="49">
        <f>('Рабочий лист ТКП'!E16)</f>
        <v>0</v>
      </c>
      <c r="E16" s="63">
        <f>('Рабочий лист ТКП'!M16)</f>
        <v>0</v>
      </c>
      <c r="F16" s="63">
        <f>('Рабочий лист ТКП'!N16)</f>
        <v>0</v>
      </c>
      <c r="G16" s="63">
        <f t="shared" si="1"/>
        <v>0</v>
      </c>
    </row>
    <row r="17" spans="1:7" s="13" customFormat="1" x14ac:dyDescent="0.2">
      <c r="A17" s="49">
        <f>('Рабочий лист ТКП'!A17)</f>
        <v>0</v>
      </c>
      <c r="B17" s="49">
        <f>('Рабочий лист ТКП'!B17)</f>
        <v>0</v>
      </c>
      <c r="C17" s="49">
        <f>('Рабочий лист ТКП'!D17)</f>
        <v>0</v>
      </c>
      <c r="D17" s="49">
        <f>('Рабочий лист ТКП'!E17)</f>
        <v>0</v>
      </c>
      <c r="E17" s="63">
        <f>('Рабочий лист ТКП'!M17)</f>
        <v>0</v>
      </c>
      <c r="F17" s="63">
        <f>('Рабочий лист ТКП'!N17)</f>
        <v>0</v>
      </c>
      <c r="G17" s="63">
        <f t="shared" si="1"/>
        <v>0</v>
      </c>
    </row>
    <row r="18" spans="1:7" s="13" customFormat="1" x14ac:dyDescent="0.2">
      <c r="A18" s="49">
        <f>('Рабочий лист ТКП'!A18)</f>
        <v>0</v>
      </c>
      <c r="B18" s="49">
        <f>('Рабочий лист ТКП'!B18)</f>
        <v>0</v>
      </c>
      <c r="C18" s="49">
        <f>('Рабочий лист ТКП'!D18)</f>
        <v>0</v>
      </c>
      <c r="D18" s="49">
        <f>('Рабочий лист ТКП'!E18)</f>
        <v>0</v>
      </c>
      <c r="E18" s="63">
        <f>('Рабочий лист ТКП'!M18)</f>
        <v>0</v>
      </c>
      <c r="F18" s="63">
        <f>('Рабочий лист ТКП'!N18)</f>
        <v>0</v>
      </c>
      <c r="G18" s="63">
        <f t="shared" si="1"/>
        <v>0</v>
      </c>
    </row>
    <row r="19" spans="1:7" s="13" customFormat="1" x14ac:dyDescent="0.2">
      <c r="A19" s="49">
        <f>('Рабочий лист ТКП'!A19)</f>
        <v>0</v>
      </c>
      <c r="B19" s="49">
        <f>('Рабочий лист ТКП'!B19)</f>
        <v>0</v>
      </c>
      <c r="C19" s="49">
        <f>('Рабочий лист ТКП'!D19)</f>
        <v>0</v>
      </c>
      <c r="D19" s="49">
        <f>('Рабочий лист ТКП'!E19)</f>
        <v>0</v>
      </c>
      <c r="E19" s="63">
        <f>('Рабочий лист ТКП'!M19)</f>
        <v>0</v>
      </c>
      <c r="F19" s="63">
        <f>('Рабочий лист ТКП'!N19)</f>
        <v>0</v>
      </c>
      <c r="G19" s="63">
        <f t="shared" si="1"/>
        <v>0</v>
      </c>
    </row>
    <row r="20" spans="1:7" s="13" customFormat="1" x14ac:dyDescent="0.2">
      <c r="A20" s="49">
        <f>('Рабочий лист ТКП'!A20)</f>
        <v>0</v>
      </c>
      <c r="B20" s="49">
        <f>('Рабочий лист ТКП'!B20)</f>
        <v>0</v>
      </c>
      <c r="C20" s="49">
        <f>('Рабочий лист ТКП'!D20)</f>
        <v>0</v>
      </c>
      <c r="D20" s="49">
        <f>('Рабочий лист ТКП'!E20)</f>
        <v>0</v>
      </c>
      <c r="E20" s="63">
        <f>('Рабочий лист ТКП'!M20)</f>
        <v>0</v>
      </c>
      <c r="F20" s="63">
        <f>('Рабочий лист ТКП'!N20)</f>
        <v>0</v>
      </c>
      <c r="G20" s="63">
        <f t="shared" si="1"/>
        <v>0</v>
      </c>
    </row>
    <row r="21" spans="1:7" s="13" customFormat="1" x14ac:dyDescent="0.2">
      <c r="A21" s="49">
        <f>('Рабочий лист ТКП'!A21)</f>
        <v>0</v>
      </c>
      <c r="B21" s="49">
        <f>('Рабочий лист ТКП'!B21)</f>
        <v>0</v>
      </c>
      <c r="C21" s="49" t="str">
        <f>('Рабочий лист ТКП'!D21)</f>
        <v>Итого:</v>
      </c>
      <c r="D21" s="49">
        <f>('Рабочий лист ТКП'!E21)</f>
        <v>0</v>
      </c>
      <c r="E21" s="63">
        <f>('Рабочий лист ТКП'!M21)</f>
        <v>0</v>
      </c>
      <c r="F21" s="63">
        <f>('Рабочий лист ТКП'!N21)</f>
        <v>259578</v>
      </c>
      <c r="G21" s="63">
        <f t="shared" si="1"/>
        <v>39596.639999999999</v>
      </c>
    </row>
    <row r="22" spans="1:7" s="13" customFormat="1" x14ac:dyDescent="0.2">
      <c r="A22" s="49">
        <f>('Рабочий лист ТКП'!A22)</f>
        <v>0</v>
      </c>
      <c r="B22" s="49">
        <f>('Рабочий лист ТКП'!B22)</f>
        <v>0</v>
      </c>
      <c r="C22" s="49">
        <f>('Рабочий лист ТКП'!D22)</f>
        <v>0</v>
      </c>
      <c r="D22" s="49">
        <f>('Рабочий лист ТКП'!E22)</f>
        <v>0</v>
      </c>
      <c r="E22" s="63">
        <f>('Рабочий лист ТКП'!M22)</f>
        <v>0</v>
      </c>
      <c r="F22" s="63">
        <f>('Рабочий лист ТКП'!N22)</f>
        <v>0</v>
      </c>
      <c r="G22" s="63">
        <f t="shared" si="1"/>
        <v>0</v>
      </c>
    </row>
    <row r="23" spans="1:7" s="13" customFormat="1" x14ac:dyDescent="0.2">
      <c r="A23" s="49">
        <f>('Рабочий лист ТКП'!A23)</f>
        <v>0</v>
      </c>
      <c r="B23" s="49">
        <f>('Рабочий лист ТКП'!B23)</f>
        <v>0</v>
      </c>
      <c r="C23" s="49">
        <f>('Рабочий лист ТКП'!D23)</f>
        <v>0</v>
      </c>
      <c r="D23" s="49">
        <f>('Рабочий лист ТКП'!E23)</f>
        <v>0</v>
      </c>
      <c r="E23" s="63">
        <f>('Рабочий лист ТКП'!M23)</f>
        <v>0</v>
      </c>
      <c r="F23" s="63">
        <f>('Рабочий лист ТКП'!N23)</f>
        <v>0</v>
      </c>
      <c r="G23" s="63">
        <f t="shared" si="1"/>
        <v>0</v>
      </c>
    </row>
    <row r="24" spans="1:7" s="13" customFormat="1" x14ac:dyDescent="0.2">
      <c r="A24" s="49"/>
      <c r="B24" s="49"/>
      <c r="C24" s="49"/>
      <c r="D24" s="49"/>
      <c r="E24" s="63"/>
      <c r="F24" s="63"/>
      <c r="G24" s="63"/>
    </row>
    <row r="25" spans="1:7" s="13" customFormat="1" x14ac:dyDescent="0.2">
      <c r="A25" s="49"/>
      <c r="B25" s="49"/>
      <c r="C25" s="49"/>
      <c r="D25" s="49"/>
      <c r="E25" s="63"/>
      <c r="F25" s="63"/>
      <c r="G25" s="63"/>
    </row>
    <row r="26" spans="1:7" s="3" customFormat="1" x14ac:dyDescent="0.2">
      <c r="A26" s="1"/>
      <c r="B26" s="2"/>
      <c r="C26" s="9" t="s">
        <v>3</v>
      </c>
      <c r="D26" s="10">
        <f>SUM(D4:D10)</f>
        <v>22</v>
      </c>
      <c r="E26" s="64"/>
      <c r="F26" s="65">
        <f>'Рабочий лист ТКП'!$N$21</f>
        <v>259578</v>
      </c>
      <c r="G26" s="65">
        <f>SUM(G4:G10)</f>
        <v>39596.639999999999</v>
      </c>
    </row>
  </sheetData>
  <mergeCells count="1">
    <mergeCell ref="A2:G2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Рабочий лист ТКП</vt:lpstr>
      <vt:lpstr>Клиентский лист ТКП</vt:lpstr>
      <vt:lpstr>'Рабочий лист ТКП'!Область_печати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Levin, Egor</cp:lastModifiedBy>
  <cp:lastPrinted>2013-06-27T01:40:56Z</cp:lastPrinted>
  <dcterms:created xsi:type="dcterms:W3CDTF">2001-07-15T14:29:30Z</dcterms:created>
  <dcterms:modified xsi:type="dcterms:W3CDTF">2013-12-04T05:17:45Z</dcterms:modified>
</cp:coreProperties>
</file>