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785" windowWidth="14805" windowHeight="6330"/>
  </bookViews>
  <sheets>
    <sheet name="PO форма" sheetId="4" r:id="rId1"/>
    <sheet name="Поставщики" sheetId="3" r:id="rId2"/>
    <sheet name="PRstatus" sheetId="6" r:id="rId3"/>
    <sheet name="Инфо" sheetId="2" r:id="rId4"/>
  </sheets>
  <externalReferences>
    <externalReference r:id="rId5"/>
  </externalReferences>
  <definedNames>
    <definedName name="_xlnm._FilterDatabase" localSheetId="1" hidden="1">Поставщики!$A$1:$E$10</definedName>
    <definedName name="E_mail">Поставщики!$C:$C</definedName>
    <definedName name="Адрес">Поставщики!$D:$D</definedName>
    <definedName name="АО__Жамал_Ай" localSheetId="1">'PO форма'!$G$13</definedName>
    <definedName name="БИН">Поставщики!$B:$B</definedName>
    <definedName name="Поставщик">Поставщики!$A:$A</definedName>
    <definedName name="Способ_закупки">Инфо!$A$1:$A$3</definedName>
    <definedName name="Телефон">Поставщики!$E:$E</definedName>
  </definedNames>
  <calcPr calcId="125725"/>
</workbook>
</file>

<file path=xl/calcChain.xml><?xml version="1.0" encoding="utf-8"?>
<calcChain xmlns="http://schemas.openxmlformats.org/spreadsheetml/2006/main">
  <c r="F32" i="4"/>
  <c r="G32"/>
  <c r="H32"/>
  <c r="F33"/>
  <c r="G33"/>
  <c r="H33"/>
  <c r="F34"/>
  <c r="G34"/>
  <c r="H34"/>
  <c r="F35"/>
  <c r="G35"/>
  <c r="H35"/>
  <c r="F36"/>
  <c r="G36"/>
  <c r="H36"/>
  <c r="F37"/>
  <c r="G37"/>
  <c r="H37"/>
  <c r="F38"/>
  <c r="G38"/>
  <c r="H38"/>
  <c r="F39"/>
  <c r="G39"/>
  <c r="H39"/>
  <c r="F40"/>
  <c r="G40"/>
  <c r="H40"/>
  <c r="H31"/>
  <c r="G31"/>
  <c r="F31"/>
  <c r="G15" l="1"/>
  <c r="G17"/>
  <c r="G21" l="1"/>
  <c r="G19"/>
  <c r="K41" l="1"/>
  <c r="K42" s="1"/>
  <c r="K43" s="1"/>
</calcChain>
</file>

<file path=xl/sharedStrings.xml><?xml version="1.0" encoding="utf-8"?>
<sst xmlns="http://schemas.openxmlformats.org/spreadsheetml/2006/main" count="138" uniqueCount="116">
  <si>
    <t>Заказ на покупку:
Purchase order:</t>
  </si>
  <si>
    <t>Наименование:
Name</t>
  </si>
  <si>
    <t>Адрес:
Adress:</t>
  </si>
  <si>
    <t>Дата
Date</t>
  </si>
  <si>
    <t>Валюта
Currency</t>
  </si>
  <si>
    <t>тенге
tenge</t>
  </si>
  <si>
    <t>Номер строки
Line #</t>
  </si>
  <si>
    <t>Ед.изм.
UOM</t>
  </si>
  <si>
    <t>Количество
Quantity</t>
  </si>
  <si>
    <t>Наименование материала/  Material description</t>
  </si>
  <si>
    <t>№ заявки
PR #</t>
  </si>
  <si>
    <t>Цена за ед. без НДС
Unit price, w/o VAT</t>
  </si>
  <si>
    <t>Общая сумма
Total sum</t>
  </si>
  <si>
    <t>№ Договора
# of Supply agreement</t>
  </si>
  <si>
    <t>Итого, без НДС
Total, w/o VAT</t>
  </si>
  <si>
    <t>Условия поставки:
Delivery terms:</t>
  </si>
  <si>
    <t>Президент ТОО "ТМС"
President of LLP "ТМS"</t>
  </si>
  <si>
    <t>Примечание:
Comments:</t>
  </si>
  <si>
    <t>Аналог
Analogue</t>
  </si>
  <si>
    <t>Телефон:
Phone:</t>
  </si>
  <si>
    <t>Первый Вице-президент ТОО "ТМС"
First Vice-president of LLP "ТМS"</t>
  </si>
  <si>
    <t>Налог НДС
VAT tax</t>
  </si>
  <si>
    <t>Итого, с НДС
Total, with VAT</t>
  </si>
  <si>
    <t>БИН:
ВIN:</t>
  </si>
  <si>
    <t>PO-13-167</t>
  </si>
  <si>
    <t>148Т/13</t>
  </si>
  <si>
    <t>DDP Актау
DDP Aktau</t>
  </si>
  <si>
    <t>После приемки товара на складе и получения бухгалтерией оригинал счета-фактуры и накладной на отпуск материалов на сторону / After receipt of materials in the store and receiving originals of  documents by accounting department</t>
  </si>
  <si>
    <t xml:space="preserve">Условия оплаты:
Payment terms:
</t>
  </si>
  <si>
    <t>Поставщик:
Supllier:</t>
  </si>
  <si>
    <t>№ п/п</t>
  </si>
  <si>
    <t>Способ закупки
Purchase way</t>
  </si>
  <si>
    <t>ОИ / SS</t>
  </si>
  <si>
    <t>ЭЗЦП / ERFQ</t>
  </si>
  <si>
    <t>ЭОТ / EOT</t>
  </si>
  <si>
    <t>№ приказа</t>
  </si>
  <si>
    <t>№ заключения из ОИ</t>
  </si>
  <si>
    <t>Электронная почта:
E-mail:</t>
  </si>
  <si>
    <t>Дата поставки:
Delivery date:</t>
  </si>
  <si>
    <t>№ 154 от 12.12.12</t>
  </si>
  <si>
    <t>Дважды проведено ЭЗЦП, несостоялось</t>
  </si>
  <si>
    <t>Проведен ЭОТ, несостоялся</t>
  </si>
  <si>
    <t>доллар США
USD dollar</t>
  </si>
  <si>
    <t>рубли
rouble</t>
  </si>
  <si>
    <t>Поставщик
Supplier</t>
  </si>
  <si>
    <t>БИН или ИИН
BIN or IIN</t>
  </si>
  <si>
    <t>E-mail поставщика
Supplier's e-mail</t>
  </si>
  <si>
    <t>Адрес поставщика
Supplier's address</t>
  </si>
  <si>
    <t>Телефон
Phone</t>
  </si>
  <si>
    <t>ИП "Айтмаганбетов Н.К"</t>
  </si>
  <si>
    <t>nk_aktau@mail.ru</t>
  </si>
  <si>
    <t>8 (7292) 602951</t>
  </si>
  <si>
    <t>ИП "Кенжегулов"</t>
  </si>
  <si>
    <t>ИП "K.Z. VAHITOV"</t>
  </si>
  <si>
    <t>kazbek.vahitov@yandex.kz</t>
  </si>
  <si>
    <t>город Актау, 27 микрорайон, 13 дом, 59 квартира</t>
  </si>
  <si>
    <t>8 (775) 4144422</t>
  </si>
  <si>
    <t>ИП "Донских Л.Н."</t>
  </si>
  <si>
    <t xml:space="preserve"> luba.aktau@mail.ru</t>
  </si>
  <si>
    <t>8 (7292) 605682</t>
  </si>
  <si>
    <t>ИП "Prof-instrument.kz"</t>
  </si>
  <si>
    <t>город Актау, 4 микрорайон, дом 6, квартира 3</t>
  </si>
  <si>
    <t>8 (701) 7767093</t>
  </si>
  <si>
    <t>ИП "ВостокПромКомплект"</t>
  </si>
  <si>
    <t>8 (7232) 472148</t>
  </si>
  <si>
    <t>ИП "Кан О.М."</t>
  </si>
  <si>
    <t>8 (7292) 531058</t>
  </si>
  <si>
    <t>АО "Жамал-Ай"</t>
  </si>
  <si>
    <t xml:space="preserve">zhamal-ai@mail.ru </t>
  </si>
  <si>
    <t>город Актау, 21 микрорайон</t>
  </si>
  <si>
    <t>8 (7292) 605334</t>
  </si>
  <si>
    <t>7051144717@inbox.ru</t>
  </si>
  <si>
    <t>ИП "Инстал"</t>
  </si>
  <si>
    <t>aktau.instal@gmail.com</t>
  </si>
  <si>
    <t>8 (701) 8012820</t>
  </si>
  <si>
    <t>город Актау, 7 микрорайон, 17 дом, 42 квартира</t>
  </si>
  <si>
    <t>город Актау, 15 микрорайон, дом 56а, квартира 34</t>
  </si>
  <si>
    <t>город Актау, 8 микрорайон, здание 4, квартира 44</t>
  </si>
  <si>
    <t>город Усть-Каменогорск, улица Протозанова 83, офис 211</t>
  </si>
  <si>
    <t>город Актау, 22 микрорайон, 6 дом, 26 квартира</t>
  </si>
  <si>
    <t>город Актау, 5 микрорайон, 3 дом, квартира 39</t>
  </si>
  <si>
    <t>education.stand@gmail.com</t>
  </si>
  <si>
    <t>vadim@prof-instrument.kz</t>
  </si>
  <si>
    <t>kimok61@mail.ru</t>
  </si>
  <si>
    <t>8 (702) 2152375</t>
  </si>
  <si>
    <t>№ закупки в ИСЭЗ</t>
  </si>
  <si>
    <t>ОИ</t>
  </si>
  <si>
    <t>ЗЦП</t>
  </si>
  <si>
    <t>831-1 Т</t>
  </si>
  <si>
    <t>832-1 Т</t>
  </si>
  <si>
    <t>833-1 Т</t>
  </si>
  <si>
    <t>Системный блок</t>
  </si>
  <si>
    <t>1343-1 Т</t>
  </si>
  <si>
    <t>Монитор для компьютера</t>
  </si>
  <si>
    <t>1344-1 Т</t>
  </si>
  <si>
    <t>№ п/п строки плана закупа
Line # given in purchase plan</t>
  </si>
  <si>
    <t>№ PR
PR #</t>
  </si>
  <si>
    <t>Дата PR
PR date</t>
  </si>
  <si>
    <t>Наименование закупаемых товаров, работ и услуг
Description of goods, work operations, services</t>
  </si>
  <si>
    <t>Количество на закуп
Purchased quantity</t>
  </si>
  <si>
    <t>Единица измерения
UOM</t>
  </si>
  <si>
    <t>Цена за единицу, тенге, без НДС
Marketing price,w/o VAT</t>
  </si>
  <si>
    <t>Сумма закупа в тенге без НДС
Total purchase sum in tenge, w/o VAT</t>
  </si>
  <si>
    <t>Сумма закупа включая НДС
Total purchase sum in tenge, with VAT</t>
  </si>
  <si>
    <t>Отдел
Department</t>
  </si>
  <si>
    <t>Способ закупки</t>
  </si>
  <si>
    <t>Заключено PO на данное количество</t>
  </si>
  <si>
    <t>PR-13-001</t>
  </si>
  <si>
    <t>Сетка для вибросита, Derrick, DXL - 140MB....~Screen: Triple Layered: Derrick; DXL - 140MB;....</t>
  </si>
  <si>
    <t>шт/ea</t>
  </si>
  <si>
    <t>Drilling</t>
  </si>
  <si>
    <t>закуплено</t>
  </si>
  <si>
    <t>Сетка  для вибросита, DXL - 175MB....~Screen: Triple Layered: Derrick, DXL - 175MB....</t>
  </si>
  <si>
    <t>Сетка для вибросита Triple Layered: Derrick; DXL - 210MB;....~Screen: Triple Layered: Derrick; DXL - 210MB;....</t>
  </si>
  <si>
    <t>PR-13-002</t>
  </si>
  <si>
    <t>Administrative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</si>
</sst>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;[Red]0"/>
    <numFmt numFmtId="166" formatCode="&quot;Т&quot;#,##0.00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7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wrapText="1"/>
    </xf>
    <xf numFmtId="0" fontId="7" fillId="6" borderId="6" xfId="0" applyFont="1" applyFill="1" applyBorder="1" applyAlignment="1">
      <alignment horizontal="center" vertical="distributed"/>
    </xf>
    <xf numFmtId="0" fontId="7" fillId="6" borderId="6" xfId="0" applyFont="1" applyFill="1" applyBorder="1" applyAlignment="1">
      <alignment horizontal="center" vertical="distributed" wrapText="1"/>
    </xf>
    <xf numFmtId="0" fontId="7" fillId="0" borderId="6" xfId="0" applyFont="1" applyBorder="1" applyAlignment="1">
      <alignment horizontal="center" vertical="distributed"/>
    </xf>
    <xf numFmtId="1" fontId="7" fillId="0" borderId="6" xfId="0" applyNumberFormat="1" applyFont="1" applyBorder="1" applyAlignment="1">
      <alignment horizontal="center" vertical="distributed"/>
    </xf>
    <xf numFmtId="49" fontId="7" fillId="0" borderId="6" xfId="0" applyNumberFormat="1" applyFont="1" applyBorder="1" applyAlignment="1">
      <alignment horizontal="center" vertical="distributed"/>
    </xf>
    <xf numFmtId="0" fontId="7" fillId="3" borderId="0" xfId="0" applyFont="1" applyFill="1" applyBorder="1" applyAlignment="1" applyProtection="1">
      <alignment horizontal="left" vertical="distributed" wrapText="1"/>
      <protection hidden="1"/>
    </xf>
    <xf numFmtId="1" fontId="7" fillId="3" borderId="0" xfId="0" applyNumberFormat="1" applyFont="1" applyFill="1" applyBorder="1" applyAlignment="1" applyProtection="1">
      <alignment horizontal="left" vertical="distributed" wrapText="1"/>
      <protection hidden="1"/>
    </xf>
    <xf numFmtId="0" fontId="8" fillId="0" borderId="6" xfId="0" applyFont="1" applyBorder="1" applyAlignment="1">
      <alignment horizontal="center" vertical="distributed"/>
    </xf>
    <xf numFmtId="0" fontId="8" fillId="0" borderId="0" xfId="0" applyFont="1" applyAlignment="1">
      <alignment horizontal="center" vertical="distributed"/>
    </xf>
    <xf numFmtId="4" fontId="8" fillId="0" borderId="6" xfId="0" applyNumberFormat="1" applyFont="1" applyBorder="1" applyAlignment="1">
      <alignment horizontal="center" vertical="distributed"/>
    </xf>
    <xf numFmtId="0" fontId="9" fillId="6" borderId="6" xfId="0" applyFont="1" applyFill="1" applyBorder="1" applyAlignment="1">
      <alignment horizontal="center" vertical="distributed"/>
    </xf>
    <xf numFmtId="0" fontId="8" fillId="6" borderId="6" xfId="0" applyFont="1" applyFill="1" applyBorder="1" applyAlignment="1">
      <alignment horizontal="center" vertical="distributed"/>
    </xf>
    <xf numFmtId="14" fontId="8" fillId="0" borderId="6" xfId="0" applyNumberFormat="1" applyFont="1" applyBorder="1" applyAlignment="1">
      <alignment horizontal="center" vertical="distributed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7" fillId="3" borderId="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Protection="1"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0" fontId="7" fillId="3" borderId="0" xfId="0" applyFont="1" applyFill="1" applyBorder="1" applyAlignment="1" applyProtection="1"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Protection="1">
      <protection locked="0"/>
    </xf>
    <xf numFmtId="14" fontId="1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wrapText="1"/>
      <protection locked="0"/>
    </xf>
    <xf numFmtId="0" fontId="8" fillId="3" borderId="0" xfId="0" applyFont="1" applyFill="1" applyBorder="1" applyAlignment="1" applyProtection="1">
      <protection locked="0"/>
    </xf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horizontal="left"/>
      <protection locked="0"/>
    </xf>
    <xf numFmtId="0" fontId="8" fillId="3" borderId="5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7" fillId="3" borderId="0" xfId="0" applyFont="1" applyFill="1" applyBorder="1" applyAlignment="1" applyProtection="1">
      <alignment vertical="distributed" wrapText="1"/>
      <protection locked="0"/>
    </xf>
    <xf numFmtId="165" fontId="7" fillId="3" borderId="0" xfId="0" applyNumberFormat="1" applyFont="1" applyFill="1" applyBorder="1" applyAlignment="1" applyProtection="1">
      <alignment vertical="distributed" wrapText="1"/>
      <protection locked="0"/>
    </xf>
    <xf numFmtId="3" fontId="7" fillId="0" borderId="0" xfId="0" applyNumberFormat="1" applyFont="1" applyBorder="1" applyAlignment="1" applyProtection="1">
      <alignment vertical="distributed"/>
      <protection locked="0"/>
    </xf>
    <xf numFmtId="0" fontId="7" fillId="3" borderId="0" xfId="0" applyFont="1" applyFill="1" applyBorder="1" applyAlignment="1" applyProtection="1">
      <alignment horizontal="left" vertical="distributed"/>
      <protection locked="0"/>
    </xf>
    <xf numFmtId="49" fontId="7" fillId="0" borderId="0" xfId="0" applyNumberFormat="1" applyFont="1" applyFill="1" applyBorder="1" applyAlignment="1" applyProtection="1">
      <alignment vertical="distributed" wrapText="1"/>
      <protection locked="0"/>
    </xf>
    <xf numFmtId="0" fontId="7" fillId="0" borderId="4" xfId="0" applyFont="1" applyFill="1" applyBorder="1" applyAlignment="1" applyProtection="1">
      <alignment wrapText="1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0" fillId="3" borderId="0" xfId="0" applyFont="1" applyFill="1" applyBorder="1" applyAlignment="1" applyProtection="1">
      <alignment vertical="top" wrapText="1"/>
      <protection locked="0"/>
    </xf>
    <xf numFmtId="0" fontId="10" fillId="3" borderId="5" xfId="0" applyFont="1" applyFill="1" applyBorder="1" applyAlignment="1" applyProtection="1">
      <alignment vertical="top" wrapText="1"/>
      <protection locked="0"/>
    </xf>
    <xf numFmtId="0" fontId="9" fillId="3" borderId="0" xfId="0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right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6" fillId="3" borderId="4" xfId="0" applyFont="1" applyFill="1" applyBorder="1" applyProtection="1">
      <protection locked="0"/>
    </xf>
    <xf numFmtId="0" fontId="6" fillId="3" borderId="0" xfId="0" applyFont="1" applyFill="1" applyBorder="1" applyProtection="1">
      <protection locked="0"/>
    </xf>
    <xf numFmtId="0" fontId="6" fillId="3" borderId="5" xfId="0" applyFont="1" applyFill="1" applyBorder="1" applyProtection="1">
      <protection locked="0"/>
    </xf>
    <xf numFmtId="0" fontId="8" fillId="4" borderId="6" xfId="0" applyFont="1" applyFill="1" applyBorder="1" applyAlignment="1" applyProtection="1">
      <alignment horizontal="center" vertical="distributed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distributed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2" fontId="6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0" fontId="8" fillId="0" borderId="6" xfId="0" applyFont="1" applyFill="1" applyBorder="1" applyAlignment="1" applyProtection="1">
      <alignment horizontal="center" vertical="distributed" wrapText="1"/>
      <protection locked="0"/>
    </xf>
    <xf numFmtId="0" fontId="4" fillId="2" borderId="6" xfId="4" applyFont="1" applyFill="1" applyBorder="1" applyAlignment="1" applyProtection="1">
      <alignment horizontal="center" vertical="distributed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64" fontId="5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Protection="1">
      <protection locked="0"/>
    </xf>
    <xf numFmtId="164" fontId="8" fillId="3" borderId="8" xfId="0" applyNumberFormat="1" applyFont="1" applyFill="1" applyBorder="1" applyAlignment="1" applyProtection="1">
      <alignment horizontal="center" vertical="distributed"/>
      <protection locked="0"/>
    </xf>
    <xf numFmtId="0" fontId="8" fillId="3" borderId="0" xfId="0" applyFont="1" applyFill="1" applyBorder="1" applyAlignment="1" applyProtection="1">
      <alignment horizontal="right" wrapText="1"/>
      <protection locked="0"/>
    </xf>
    <xf numFmtId="164" fontId="8" fillId="3" borderId="6" xfId="0" applyNumberFormat="1" applyFont="1" applyFill="1" applyBorder="1" applyAlignment="1" applyProtection="1">
      <alignment horizontal="center" vertical="distributed"/>
      <protection locked="0"/>
    </xf>
    <xf numFmtId="0" fontId="6" fillId="3" borderId="5" xfId="0" applyFont="1" applyFill="1" applyBorder="1" applyAlignment="1" applyProtection="1">
      <alignment vertical="distributed" wrapText="1"/>
      <protection locked="0"/>
    </xf>
    <xf numFmtId="0" fontId="6" fillId="3" borderId="0" xfId="0" applyFont="1" applyFill="1" applyBorder="1" applyAlignment="1" applyProtection="1">
      <alignment vertical="distributed" wrapText="1"/>
      <protection locked="0"/>
    </xf>
    <xf numFmtId="0" fontId="6" fillId="0" borderId="9" xfId="0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7" fillId="3" borderId="0" xfId="0" applyFont="1" applyFill="1" applyBorder="1" applyAlignment="1" applyProtection="1">
      <alignment vertical="distributed" wrapText="1"/>
      <protection hidden="1"/>
    </xf>
    <xf numFmtId="1" fontId="4" fillId="2" borderId="6" xfId="4" applyNumberFormat="1" applyFont="1" applyFill="1" applyBorder="1" applyAlignment="1" applyProtection="1">
      <alignment horizontal="center" vertical="distributed"/>
      <protection hidden="1"/>
    </xf>
    <xf numFmtId="0" fontId="8" fillId="0" borderId="6" xfId="0" applyFont="1" applyBorder="1" applyAlignment="1" applyProtection="1">
      <alignment horizontal="center" vertical="distributed"/>
      <protection locked="0" hidden="1"/>
    </xf>
    <xf numFmtId="0" fontId="7" fillId="3" borderId="0" xfId="0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0" fontId="7" fillId="3" borderId="0" xfId="0" applyFont="1" applyFill="1" applyBorder="1" applyAlignment="1" applyProtection="1">
      <alignment horizontal="left" wrapText="1"/>
      <protection locked="0"/>
    </xf>
    <xf numFmtId="0" fontId="10" fillId="3" borderId="4" xfId="0" applyFont="1" applyFill="1" applyBorder="1" applyAlignment="1" applyProtection="1">
      <alignment horizontal="left" wrapText="1"/>
      <protection locked="0"/>
    </xf>
    <xf numFmtId="0" fontId="10" fillId="3" borderId="0" xfId="0" applyFont="1" applyFill="1" applyBorder="1" applyAlignment="1" applyProtection="1">
      <alignment horizontal="left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right" wrapText="1"/>
      <protection locked="0"/>
    </xf>
    <xf numFmtId="0" fontId="7" fillId="3" borderId="0" xfId="0" applyFont="1" applyFill="1" applyBorder="1" applyAlignment="1" applyProtection="1">
      <alignment horizontal="left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4" xfId="0" applyFont="1" applyFill="1" applyBorder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7" fillId="0" borderId="4" xfId="0" applyFont="1" applyBorder="1" applyAlignment="1" applyProtection="1">
      <alignment horizontal="right" wrapText="1"/>
      <protection locked="0"/>
    </xf>
    <xf numFmtId="0" fontId="7" fillId="0" borderId="0" xfId="0" applyFont="1" applyBorder="1" applyAlignment="1" applyProtection="1">
      <alignment horizontal="right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5" borderId="0" xfId="0" applyFont="1" applyFill="1" applyBorder="1" applyAlignment="1" applyProtection="1">
      <alignment horizontal="left" wrapText="1"/>
      <protection locked="0"/>
    </xf>
    <xf numFmtId="0" fontId="7" fillId="3" borderId="4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6" fillId="3" borderId="0" xfId="0" applyFont="1" applyFill="1" applyBorder="1" applyAlignment="1" applyProtection="1">
      <alignment horizontal="center" vertical="distributed" wrapText="1"/>
      <protection locked="0"/>
    </xf>
    <xf numFmtId="0" fontId="7" fillId="5" borderId="0" xfId="0" applyFont="1" applyFill="1" applyBorder="1" applyAlignment="1" applyProtection="1">
      <alignment horizontal="left" vertical="distributed" wrapText="1"/>
      <protection locked="0"/>
    </xf>
    <xf numFmtId="0" fontId="7" fillId="5" borderId="0" xfId="0" applyFont="1" applyFill="1" applyBorder="1" applyAlignment="1" applyProtection="1">
      <alignment horizontal="left" vertical="distributed"/>
      <protection locked="0"/>
    </xf>
    <xf numFmtId="0" fontId="7" fillId="5" borderId="5" xfId="0" applyFont="1" applyFill="1" applyBorder="1" applyAlignment="1" applyProtection="1">
      <alignment horizontal="left" vertical="distributed"/>
      <protection locked="0"/>
    </xf>
  </cellXfs>
  <cellStyles count="6">
    <cellStyle name=" 1" xfId="1"/>
    <cellStyle name=" 1 2" xfId="2"/>
    <cellStyle name="Normal 2" xfId="3"/>
    <cellStyle name="Normal 2 2 2" xfId="4"/>
    <cellStyle name="Style 1" xfId="5"/>
    <cellStyle name="Обычный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10</xdr:col>
      <xdr:colOff>971550</xdr:colOff>
      <xdr:row>5</xdr:row>
      <xdr:rowOff>142875</xdr:rowOff>
    </xdr:to>
    <xdr:pic>
      <xdr:nvPicPr>
        <xdr:cNvPr id="1115" name="Picture 2" descr="TULPAR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323850"/>
          <a:ext cx="72771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definedNames>
      <definedName name="Сохранение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adim@prof-instrument.kz" TargetMode="External"/><Relationship Id="rId1" Type="http://schemas.openxmlformats.org/officeDocument/2006/relationships/hyperlink" Target="mailto:7051144717@inbox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N55"/>
  <sheetViews>
    <sheetView tabSelected="1" view="pageBreakPreview" zoomScaleNormal="100" zoomScaleSheetLayoutView="100" workbookViewId="0"/>
  </sheetViews>
  <sheetFormatPr defaultRowHeight="12.75"/>
  <cols>
    <col min="1" max="1" width="6.140625" style="22" customWidth="1"/>
    <col min="2" max="2" width="1.28515625" style="22" customWidth="1"/>
    <col min="3" max="3" width="3.28515625" style="22" customWidth="1"/>
    <col min="4" max="4" width="6.42578125" style="22" customWidth="1"/>
    <col min="5" max="5" width="8.7109375" style="22" customWidth="1"/>
    <col min="6" max="6" width="7.140625" style="22" customWidth="1"/>
    <col min="7" max="7" width="35.140625" style="22" customWidth="1"/>
    <col min="8" max="8" width="11" style="22" customWidth="1"/>
    <col min="9" max="9" width="14.5703125" style="22" customWidth="1"/>
    <col min="10" max="10" width="11" style="22" customWidth="1"/>
    <col min="11" max="11" width="17" style="22" customWidth="1"/>
    <col min="12" max="12" width="3.7109375" style="22" customWidth="1"/>
    <col min="13" max="16384" width="9.140625" style="22"/>
  </cols>
  <sheetData>
    <row r="1" spans="3:11">
      <c r="C1" s="19"/>
      <c r="D1" s="20"/>
      <c r="E1" s="20"/>
      <c r="F1" s="20"/>
      <c r="G1" s="20"/>
      <c r="H1" s="20"/>
      <c r="I1" s="20"/>
      <c r="J1" s="20"/>
      <c r="K1" s="21"/>
    </row>
    <row r="2" spans="3:11">
      <c r="C2" s="23"/>
      <c r="D2" s="24"/>
      <c r="E2" s="24"/>
      <c r="F2" s="24"/>
      <c r="G2" s="24"/>
      <c r="H2" s="24"/>
      <c r="I2" s="24"/>
      <c r="J2" s="24"/>
      <c r="K2" s="25"/>
    </row>
    <row r="3" spans="3:11">
      <c r="C3" s="23"/>
      <c r="D3" s="24"/>
      <c r="E3" s="24"/>
      <c r="F3" s="24"/>
      <c r="G3" s="24"/>
      <c r="H3" s="24"/>
      <c r="I3" s="24"/>
      <c r="J3" s="24"/>
      <c r="K3" s="25"/>
    </row>
    <row r="4" spans="3:11">
      <c r="C4" s="23"/>
      <c r="D4" s="24"/>
      <c r="E4" s="24"/>
      <c r="F4" s="24"/>
      <c r="G4" s="24"/>
      <c r="H4" s="24"/>
      <c r="I4" s="24"/>
      <c r="J4" s="24"/>
      <c r="K4" s="25"/>
    </row>
    <row r="5" spans="3:11">
      <c r="C5" s="23"/>
      <c r="D5" s="24"/>
      <c r="E5" s="24"/>
      <c r="F5" s="24"/>
      <c r="G5" s="24"/>
      <c r="H5" s="24"/>
      <c r="I5" s="24"/>
      <c r="J5" s="24"/>
      <c r="K5" s="25"/>
    </row>
    <row r="6" spans="3:11">
      <c r="C6" s="23"/>
      <c r="D6" s="24"/>
      <c r="E6" s="24"/>
      <c r="F6" s="24"/>
      <c r="G6" s="24"/>
      <c r="H6" s="24"/>
      <c r="I6" s="24"/>
      <c r="J6" s="24"/>
      <c r="K6" s="25"/>
    </row>
    <row r="7" spans="3:11" s="31" customFormat="1" ht="27.75" customHeight="1">
      <c r="C7" s="92" t="s">
        <v>0</v>
      </c>
      <c r="D7" s="93"/>
      <c r="E7" s="93"/>
      <c r="F7" s="93"/>
      <c r="G7" s="26" t="s">
        <v>3</v>
      </c>
      <c r="H7" s="27"/>
      <c r="I7" s="28" t="s">
        <v>13</v>
      </c>
      <c r="J7" s="29"/>
      <c r="K7" s="30" t="s">
        <v>4</v>
      </c>
    </row>
    <row r="8" spans="3:11" s="31" customFormat="1" ht="3" customHeight="1">
      <c r="C8" s="32"/>
      <c r="D8" s="33"/>
      <c r="E8" s="29"/>
      <c r="F8" s="29"/>
      <c r="G8" s="29"/>
      <c r="H8" s="34"/>
      <c r="I8" s="34"/>
      <c r="J8" s="29"/>
      <c r="K8" s="35"/>
    </row>
    <row r="9" spans="3:11" s="31" customFormat="1" ht="24" customHeight="1">
      <c r="C9" s="96" t="s">
        <v>24</v>
      </c>
      <c r="D9" s="90"/>
      <c r="E9" s="90"/>
      <c r="F9" s="29"/>
      <c r="G9" s="36">
        <v>41572</v>
      </c>
      <c r="H9" s="37"/>
      <c r="I9" s="38" t="s">
        <v>25</v>
      </c>
      <c r="J9" s="29"/>
      <c r="K9" s="39" t="s">
        <v>5</v>
      </c>
    </row>
    <row r="10" spans="3:11" s="45" customFormat="1" ht="2.25" customHeight="1">
      <c r="C10" s="40"/>
      <c r="D10" s="41"/>
      <c r="E10" s="42"/>
      <c r="F10" s="42"/>
      <c r="G10" s="42"/>
      <c r="H10" s="43"/>
      <c r="I10" s="43"/>
      <c r="J10" s="42"/>
      <c r="K10" s="44"/>
    </row>
    <row r="11" spans="3:11" s="31" customFormat="1" ht="24" customHeight="1">
      <c r="C11" s="94" t="s">
        <v>29</v>
      </c>
      <c r="D11" s="95"/>
      <c r="E11" s="95"/>
      <c r="F11" s="95"/>
      <c r="G11" s="29"/>
      <c r="H11" s="29"/>
      <c r="I11" s="29"/>
      <c r="J11" s="88" t="s">
        <v>31</v>
      </c>
      <c r="K11" s="89"/>
    </row>
    <row r="12" spans="3:11" s="31" customFormat="1" ht="3" customHeight="1">
      <c r="C12" s="32"/>
      <c r="D12" s="33"/>
      <c r="E12" s="29"/>
      <c r="F12" s="29"/>
      <c r="G12" s="29"/>
      <c r="H12" s="34"/>
      <c r="I12" s="34"/>
      <c r="J12" s="29"/>
      <c r="K12" s="35"/>
    </row>
    <row r="13" spans="3:11" s="31" customFormat="1" ht="24" customHeight="1">
      <c r="C13" s="92" t="s">
        <v>1</v>
      </c>
      <c r="D13" s="93"/>
      <c r="E13" s="93"/>
      <c r="F13" s="46"/>
      <c r="G13" s="85" t="s">
        <v>67</v>
      </c>
      <c r="H13" s="33"/>
      <c r="I13" s="33"/>
      <c r="J13" s="90" t="s">
        <v>32</v>
      </c>
      <c r="K13" s="91"/>
    </row>
    <row r="14" spans="3:11" s="31" customFormat="1" ht="2.25" customHeight="1">
      <c r="C14" s="32"/>
      <c r="D14" s="33"/>
      <c r="E14" s="29"/>
      <c r="F14" s="34"/>
      <c r="G14" s="34"/>
      <c r="H14" s="34"/>
      <c r="I14" s="34"/>
      <c r="J14" s="34"/>
      <c r="K14" s="35"/>
    </row>
    <row r="15" spans="3:11" s="31" customFormat="1" ht="24" customHeight="1">
      <c r="C15" s="92" t="s">
        <v>2</v>
      </c>
      <c r="D15" s="93"/>
      <c r="E15" s="93"/>
      <c r="F15" s="47"/>
      <c r="G15" s="11" t="str">
        <f>VLOOKUP(G$13,Поставщики!$A$2:$E$108,4,)</f>
        <v>город Актау, 21 микрорайон</v>
      </c>
      <c r="H15" s="34"/>
      <c r="I15" s="33"/>
      <c r="J15" s="88"/>
      <c r="K15" s="89"/>
    </row>
    <row r="16" spans="3:11" s="31" customFormat="1" ht="2.25" customHeight="1">
      <c r="C16" s="32"/>
      <c r="D16" s="33"/>
      <c r="E16" s="29"/>
      <c r="F16" s="34"/>
      <c r="G16" s="34"/>
      <c r="H16" s="34"/>
      <c r="I16" s="34"/>
      <c r="J16" s="29"/>
      <c r="K16" s="35"/>
    </row>
    <row r="17" spans="3:14" s="31" customFormat="1" ht="24" customHeight="1">
      <c r="C17" s="92" t="s">
        <v>19</v>
      </c>
      <c r="D17" s="93"/>
      <c r="E17" s="93"/>
      <c r="F17" s="48"/>
      <c r="G17" s="11" t="str">
        <f>VLOOKUP(G$13,Поставщики!$A$2:$E$108,5,)</f>
        <v>8 (7292) 605334</v>
      </c>
      <c r="H17" s="34"/>
      <c r="I17" s="34"/>
      <c r="J17" s="90" t="s">
        <v>35</v>
      </c>
      <c r="K17" s="91"/>
    </row>
    <row r="18" spans="3:14" s="31" customFormat="1" ht="2.25" customHeight="1">
      <c r="C18" s="32"/>
      <c r="D18" s="33"/>
      <c r="E18" s="29"/>
      <c r="F18" s="34"/>
      <c r="G18" s="49"/>
      <c r="H18" s="34"/>
      <c r="I18" s="34"/>
      <c r="J18" s="29"/>
      <c r="K18" s="35"/>
    </row>
    <row r="19" spans="3:14" s="31" customFormat="1" ht="24" customHeight="1">
      <c r="C19" s="99" t="s">
        <v>23</v>
      </c>
      <c r="D19" s="100"/>
      <c r="E19" s="100"/>
      <c r="F19" s="50"/>
      <c r="G19" s="12">
        <f>VLOOKUP(G$13,Поставщики!$A$2:$E$108,2,)</f>
        <v>1</v>
      </c>
      <c r="H19" s="34"/>
      <c r="I19" s="34"/>
      <c r="J19" s="88" t="s">
        <v>39</v>
      </c>
      <c r="K19" s="89"/>
    </row>
    <row r="20" spans="3:14" s="31" customFormat="1" ht="2.25" customHeight="1">
      <c r="C20" s="51"/>
      <c r="D20" s="52"/>
      <c r="E20" s="53"/>
      <c r="F20" s="34"/>
      <c r="G20" s="34"/>
      <c r="H20" s="34"/>
      <c r="I20" s="34"/>
      <c r="J20" s="29"/>
      <c r="K20" s="35"/>
    </row>
    <row r="21" spans="3:14" s="31" customFormat="1" ht="24" customHeight="1">
      <c r="C21" s="99" t="s">
        <v>37</v>
      </c>
      <c r="D21" s="105"/>
      <c r="E21" s="105"/>
      <c r="F21" s="50"/>
      <c r="G21" s="12" t="str">
        <f>VLOOKUP(G$13,Поставщики!$A$2:$E$108,3,)</f>
        <v xml:space="preserve">zhamal-ai@mail.ru </v>
      </c>
      <c r="H21" s="53"/>
      <c r="I21" s="90"/>
      <c r="J21" s="90"/>
      <c r="K21" s="91"/>
    </row>
    <row r="22" spans="3:14" s="31" customFormat="1" ht="2.25" customHeight="1">
      <c r="C22" s="32"/>
      <c r="D22" s="33"/>
      <c r="E22" s="29"/>
      <c r="F22" s="29"/>
      <c r="G22" s="29"/>
      <c r="H22" s="54"/>
      <c r="I22" s="55"/>
      <c r="J22" s="55"/>
      <c r="K22" s="56"/>
    </row>
    <row r="23" spans="3:14" s="31" customFormat="1" ht="24" customHeight="1">
      <c r="C23" s="92" t="s">
        <v>38</v>
      </c>
      <c r="D23" s="93"/>
      <c r="E23" s="93"/>
      <c r="F23" s="46"/>
      <c r="G23" s="46"/>
      <c r="H23" s="98"/>
      <c r="I23" s="98"/>
      <c r="J23" s="98"/>
      <c r="K23" s="30"/>
    </row>
    <row r="24" spans="3:14" s="45" customFormat="1" ht="2.25" customHeight="1">
      <c r="C24" s="40"/>
      <c r="D24" s="41"/>
      <c r="E24" s="42"/>
      <c r="F24" s="57"/>
      <c r="G24" s="57"/>
      <c r="H24" s="43"/>
      <c r="I24" s="43"/>
      <c r="J24" s="43"/>
      <c r="K24" s="44"/>
    </row>
    <row r="25" spans="3:14" ht="25.5" customHeight="1">
      <c r="C25" s="104"/>
      <c r="D25" s="101"/>
      <c r="E25" s="101"/>
      <c r="F25" s="101"/>
      <c r="G25" s="58"/>
      <c r="H25" s="101"/>
      <c r="I25" s="101"/>
      <c r="J25" s="59"/>
      <c r="K25" s="60"/>
    </row>
    <row r="26" spans="3:14" s="45" customFormat="1" ht="2.25" customHeight="1">
      <c r="C26" s="40"/>
      <c r="D26" s="41"/>
      <c r="E26" s="42"/>
      <c r="F26" s="42"/>
      <c r="G26" s="42"/>
      <c r="H26" s="43"/>
      <c r="I26" s="43"/>
      <c r="J26" s="42"/>
      <c r="K26" s="44"/>
    </row>
    <row r="27" spans="3:14" ht="25.5" customHeight="1">
      <c r="C27" s="104"/>
      <c r="D27" s="101"/>
      <c r="E27" s="101"/>
      <c r="F27" s="101"/>
      <c r="G27" s="61"/>
      <c r="H27" s="101"/>
      <c r="I27" s="101"/>
      <c r="J27" s="102"/>
      <c r="K27" s="103"/>
    </row>
    <row r="28" spans="3:14" s="45" customFormat="1" ht="2.25" customHeight="1">
      <c r="C28" s="40"/>
      <c r="D28" s="41"/>
      <c r="E28" s="42"/>
      <c r="F28" s="42"/>
      <c r="G28" s="42"/>
      <c r="H28" s="43"/>
      <c r="I28" s="43"/>
      <c r="J28" s="42"/>
      <c r="K28" s="44"/>
    </row>
    <row r="29" spans="3:14" ht="2.25" customHeight="1">
      <c r="C29" s="62"/>
      <c r="D29" s="63"/>
      <c r="E29" s="63"/>
      <c r="F29" s="63"/>
      <c r="G29" s="63"/>
      <c r="H29" s="63"/>
      <c r="I29" s="63"/>
      <c r="J29" s="63"/>
      <c r="K29" s="64"/>
    </row>
    <row r="30" spans="3:14" ht="45">
      <c r="C30" s="65" t="s">
        <v>30</v>
      </c>
      <c r="D30" s="66" t="s">
        <v>6</v>
      </c>
      <c r="E30" s="66" t="s">
        <v>8</v>
      </c>
      <c r="F30" s="66" t="s">
        <v>7</v>
      </c>
      <c r="G30" s="67" t="s">
        <v>9</v>
      </c>
      <c r="H30" s="66" t="s">
        <v>10</v>
      </c>
      <c r="I30" s="66" t="s">
        <v>18</v>
      </c>
      <c r="J30" s="66" t="s">
        <v>11</v>
      </c>
      <c r="K30" s="68" t="s">
        <v>12</v>
      </c>
      <c r="L30" s="69"/>
      <c r="N30" s="70"/>
    </row>
    <row r="31" spans="3:14" ht="33.75">
      <c r="C31" s="71">
        <v>1</v>
      </c>
      <c r="D31" s="13" t="s">
        <v>88</v>
      </c>
      <c r="E31" s="86">
        <v>10</v>
      </c>
      <c r="F31" s="87" t="str">
        <f>VLOOKUP($D31,PRstatus!$A$3:$L$635, COLUMN(F31),)</f>
        <v>шт/ea</v>
      </c>
      <c r="G31" s="87" t="str">
        <f>VLOOKUP($D31,PRstatus!$A$3:$L$635, COLUMN(D31),)</f>
        <v>Сетка для вибросита, Derrick, DXL - 140MB....~Screen: Triple Layered: Derrick; DXL - 140MB;....</v>
      </c>
      <c r="H31" s="87" t="str">
        <f>VLOOKUP($D31,PRstatus!$A$3:$L$635, COLUMN(B31),)</f>
        <v>PR-13-001</v>
      </c>
      <c r="I31" s="73"/>
      <c r="J31" s="74"/>
      <c r="K31" s="75"/>
      <c r="L31" s="69"/>
      <c r="N31" s="70"/>
    </row>
    <row r="32" spans="3:14">
      <c r="C32" s="71">
        <v>2</v>
      </c>
      <c r="D32" s="72"/>
      <c r="E32" s="86"/>
      <c r="F32" s="87" t="e">
        <f>VLOOKUP($D32,PRstatus!$A$3:$L$635, COLUMN(F32),)</f>
        <v>#N/A</v>
      </c>
      <c r="G32" s="87" t="e">
        <f>VLOOKUP($D32,PRstatus!$A$3:$L$635, COLUMN(D32),)</f>
        <v>#N/A</v>
      </c>
      <c r="H32" s="87" t="e">
        <f>VLOOKUP($D32,PRstatus!$A$3:$L$635, COLUMN(B32),)</f>
        <v>#N/A</v>
      </c>
      <c r="I32" s="73"/>
      <c r="J32" s="74"/>
      <c r="K32" s="75"/>
      <c r="L32" s="69"/>
      <c r="N32" s="70"/>
    </row>
    <row r="33" spans="3:14">
      <c r="C33" s="71">
        <v>3</v>
      </c>
      <c r="D33" s="72"/>
      <c r="E33" s="86"/>
      <c r="F33" s="87" t="e">
        <f>VLOOKUP($D33,PRstatus!$A$3:$L$635, COLUMN(F33),)</f>
        <v>#N/A</v>
      </c>
      <c r="G33" s="87" t="e">
        <f>VLOOKUP($D33,PRstatus!$A$3:$L$635, COLUMN(D33),)</f>
        <v>#N/A</v>
      </c>
      <c r="H33" s="87" t="e">
        <f>VLOOKUP($D33,PRstatus!$A$3:$L$635, COLUMN(B33),)</f>
        <v>#N/A</v>
      </c>
      <c r="I33" s="73"/>
      <c r="J33" s="74"/>
      <c r="K33" s="75"/>
      <c r="L33" s="69"/>
      <c r="N33" s="70"/>
    </row>
    <row r="34" spans="3:14">
      <c r="C34" s="71">
        <v>4</v>
      </c>
      <c r="D34" s="72"/>
      <c r="E34" s="86"/>
      <c r="F34" s="87" t="e">
        <f>VLOOKUP($D34,PRstatus!$A$3:$L$635, COLUMN(F34),)</f>
        <v>#N/A</v>
      </c>
      <c r="G34" s="87" t="e">
        <f>VLOOKUP($D34,PRstatus!$A$3:$L$635, COLUMN(D34),)</f>
        <v>#N/A</v>
      </c>
      <c r="H34" s="87" t="e">
        <f>VLOOKUP($D34,PRstatus!$A$3:$L$635, COLUMN(B34),)</f>
        <v>#N/A</v>
      </c>
      <c r="I34" s="73"/>
      <c r="J34" s="74"/>
      <c r="K34" s="75"/>
      <c r="L34" s="69"/>
      <c r="N34" s="70"/>
    </row>
    <row r="35" spans="3:14">
      <c r="C35" s="71">
        <v>5</v>
      </c>
      <c r="D35" s="72"/>
      <c r="E35" s="86"/>
      <c r="F35" s="87" t="e">
        <f>VLOOKUP($D35,PRstatus!$A$3:$L$635, COLUMN(F35),)</f>
        <v>#N/A</v>
      </c>
      <c r="G35" s="87" t="e">
        <f>VLOOKUP($D35,PRstatus!$A$3:$L$635, COLUMN(D35),)</f>
        <v>#N/A</v>
      </c>
      <c r="H35" s="87" t="e">
        <f>VLOOKUP($D35,PRstatus!$A$3:$L$635, COLUMN(B35),)</f>
        <v>#N/A</v>
      </c>
      <c r="I35" s="73"/>
      <c r="J35" s="74"/>
      <c r="K35" s="75"/>
      <c r="L35" s="69"/>
      <c r="N35" s="70"/>
    </row>
    <row r="36" spans="3:14">
      <c r="C36" s="71">
        <v>6</v>
      </c>
      <c r="D36" s="72"/>
      <c r="E36" s="86"/>
      <c r="F36" s="87" t="e">
        <f>VLOOKUP($D36,PRstatus!$A$3:$L$635, COLUMN(F36),)</f>
        <v>#N/A</v>
      </c>
      <c r="G36" s="87" t="e">
        <f>VLOOKUP($D36,PRstatus!$A$3:$L$635, COLUMN(D36),)</f>
        <v>#N/A</v>
      </c>
      <c r="H36" s="87" t="e">
        <f>VLOOKUP($D36,PRstatus!$A$3:$L$635, COLUMN(B36),)</f>
        <v>#N/A</v>
      </c>
      <c r="I36" s="73"/>
      <c r="J36" s="74"/>
      <c r="K36" s="75"/>
      <c r="L36" s="69"/>
      <c r="N36" s="70"/>
    </row>
    <row r="37" spans="3:14">
      <c r="C37" s="71">
        <v>7</v>
      </c>
      <c r="D37" s="72"/>
      <c r="E37" s="86"/>
      <c r="F37" s="87" t="e">
        <f>VLOOKUP($D37,PRstatus!$A$3:$L$635, COLUMN(F37),)</f>
        <v>#N/A</v>
      </c>
      <c r="G37" s="87" t="e">
        <f>VLOOKUP($D37,PRstatus!$A$3:$L$635, COLUMN(D37),)</f>
        <v>#N/A</v>
      </c>
      <c r="H37" s="87" t="e">
        <f>VLOOKUP($D37,PRstatus!$A$3:$L$635, COLUMN(B37),)</f>
        <v>#N/A</v>
      </c>
      <c r="I37" s="73"/>
      <c r="J37" s="74"/>
      <c r="K37" s="75"/>
      <c r="L37" s="69"/>
      <c r="N37" s="70"/>
    </row>
    <row r="38" spans="3:14">
      <c r="C38" s="71">
        <v>8</v>
      </c>
      <c r="D38" s="72"/>
      <c r="E38" s="86"/>
      <c r="F38" s="87" t="e">
        <f>VLOOKUP($D38,PRstatus!$A$3:$L$635, COLUMN(F38),)</f>
        <v>#N/A</v>
      </c>
      <c r="G38" s="87" t="e">
        <f>VLOOKUP($D38,PRstatus!$A$3:$L$635, COLUMN(D38),)</f>
        <v>#N/A</v>
      </c>
      <c r="H38" s="87" t="e">
        <f>VLOOKUP($D38,PRstatus!$A$3:$L$635, COLUMN(B38),)</f>
        <v>#N/A</v>
      </c>
      <c r="I38" s="73"/>
      <c r="J38" s="74"/>
      <c r="K38" s="75"/>
      <c r="L38" s="69"/>
      <c r="N38" s="70"/>
    </row>
    <row r="39" spans="3:14">
      <c r="C39" s="71">
        <v>9</v>
      </c>
      <c r="D39" s="72"/>
      <c r="E39" s="86"/>
      <c r="F39" s="87" t="e">
        <f>VLOOKUP($D39,PRstatus!$A$3:$L$635, COLUMN(F39),)</f>
        <v>#N/A</v>
      </c>
      <c r="G39" s="87" t="e">
        <f>VLOOKUP($D39,PRstatus!$A$3:$L$635, COLUMN(D39),)</f>
        <v>#N/A</v>
      </c>
      <c r="H39" s="87" t="e">
        <f>VLOOKUP($D39,PRstatus!$A$3:$L$635, COLUMN(B39),)</f>
        <v>#N/A</v>
      </c>
      <c r="I39" s="73"/>
      <c r="J39" s="74"/>
      <c r="K39" s="75"/>
      <c r="L39" s="69"/>
      <c r="N39" s="70"/>
    </row>
    <row r="40" spans="3:14">
      <c r="C40" s="71">
        <v>10</v>
      </c>
      <c r="D40" s="72"/>
      <c r="E40" s="86"/>
      <c r="F40" s="87" t="e">
        <f>VLOOKUP($D40,PRstatus!$A$3:$L$635, COLUMN(F40),)</f>
        <v>#N/A</v>
      </c>
      <c r="G40" s="87" t="e">
        <f>VLOOKUP($D40,PRstatus!$A$3:$L$635, COLUMN(D40),)</f>
        <v>#N/A</v>
      </c>
      <c r="H40" s="87" t="e">
        <f>VLOOKUP($D40,PRstatus!$A$3:$L$635, COLUMN(B40),)</f>
        <v>#N/A</v>
      </c>
      <c r="I40" s="73"/>
      <c r="J40" s="74"/>
      <c r="K40" s="75"/>
      <c r="L40" s="69"/>
      <c r="N40" s="70"/>
    </row>
    <row r="41" spans="3:14" ht="26.25" customHeight="1">
      <c r="C41" s="76"/>
      <c r="D41" s="42"/>
      <c r="E41" s="42"/>
      <c r="F41" s="42"/>
      <c r="G41" s="42"/>
      <c r="H41" s="97" t="s">
        <v>14</v>
      </c>
      <c r="I41" s="97"/>
      <c r="J41" s="97"/>
      <c r="K41" s="77">
        <f>SUM(K31:K31)</f>
        <v>0</v>
      </c>
    </row>
    <row r="42" spans="3:14" ht="26.25" customHeight="1">
      <c r="C42" s="62"/>
      <c r="D42" s="63"/>
      <c r="E42" s="63"/>
      <c r="F42" s="63"/>
      <c r="G42" s="63"/>
      <c r="H42" s="78"/>
      <c r="I42" s="78"/>
      <c r="J42" s="78" t="s">
        <v>21</v>
      </c>
      <c r="K42" s="79">
        <f>K41*0.12</f>
        <v>0</v>
      </c>
    </row>
    <row r="43" spans="3:14" ht="26.25" customHeight="1">
      <c r="C43" s="62"/>
      <c r="D43" s="63"/>
      <c r="E43" s="63"/>
      <c r="F43" s="63"/>
      <c r="G43" s="63"/>
      <c r="H43" s="78"/>
      <c r="I43" s="78"/>
      <c r="J43" s="78" t="s">
        <v>22</v>
      </c>
      <c r="K43" s="79">
        <f>K41+K42</f>
        <v>0</v>
      </c>
    </row>
    <row r="44" spans="3:14" ht="24.75" customHeight="1">
      <c r="C44" s="92" t="s">
        <v>15</v>
      </c>
      <c r="D44" s="93"/>
      <c r="E44" s="93"/>
      <c r="F44" s="109" t="s">
        <v>26</v>
      </c>
      <c r="G44" s="109"/>
      <c r="H44" s="63"/>
      <c r="I44" s="63"/>
      <c r="J44" s="63"/>
      <c r="K44" s="64"/>
    </row>
    <row r="45" spans="3:14" ht="7.5" customHeight="1">
      <c r="C45" s="62"/>
      <c r="D45" s="63"/>
      <c r="E45" s="63"/>
      <c r="F45" s="63"/>
      <c r="G45" s="63"/>
      <c r="H45" s="63"/>
      <c r="I45" s="63"/>
      <c r="J45" s="63"/>
      <c r="K45" s="64"/>
    </row>
    <row r="46" spans="3:14" ht="26.25" customHeight="1">
      <c r="C46" s="110" t="s">
        <v>28</v>
      </c>
      <c r="D46" s="111"/>
      <c r="E46" s="111"/>
      <c r="F46" s="113" t="s">
        <v>27</v>
      </c>
      <c r="G46" s="114"/>
      <c r="H46" s="114"/>
      <c r="I46" s="114"/>
      <c r="J46" s="114"/>
      <c r="K46" s="115"/>
    </row>
    <row r="47" spans="3:14" ht="26.25" customHeight="1">
      <c r="C47" s="92" t="s">
        <v>17</v>
      </c>
      <c r="D47" s="93"/>
      <c r="E47" s="93"/>
      <c r="F47" s="112"/>
      <c r="G47" s="112"/>
      <c r="H47" s="112"/>
      <c r="I47" s="112"/>
      <c r="J47" s="112"/>
      <c r="K47" s="80"/>
    </row>
    <row r="48" spans="3:14" ht="4.5" customHeight="1">
      <c r="C48" s="62"/>
      <c r="D48" s="63"/>
      <c r="E48" s="63"/>
      <c r="F48" s="81"/>
      <c r="G48" s="81"/>
      <c r="H48" s="81"/>
      <c r="I48" s="81"/>
      <c r="J48" s="81"/>
      <c r="K48" s="80"/>
    </row>
    <row r="49" spans="3:11" hidden="1">
      <c r="C49" s="62"/>
      <c r="D49" s="63"/>
      <c r="E49" s="63"/>
      <c r="F49" s="81"/>
      <c r="G49" s="81"/>
      <c r="H49" s="81"/>
      <c r="I49" s="81"/>
      <c r="J49" s="81"/>
      <c r="K49" s="80"/>
    </row>
    <row r="50" spans="3:11">
      <c r="C50" s="23"/>
      <c r="D50" s="24"/>
      <c r="E50" s="24"/>
      <c r="F50" s="24"/>
      <c r="G50" s="24"/>
      <c r="H50" s="24"/>
      <c r="I50" s="24"/>
      <c r="J50" s="24"/>
      <c r="K50" s="25"/>
    </row>
    <row r="51" spans="3:11" ht="28.5" customHeight="1">
      <c r="C51" s="106" t="s">
        <v>16</v>
      </c>
      <c r="D51" s="107"/>
      <c r="E51" s="107"/>
      <c r="F51" s="107"/>
      <c r="G51" s="24"/>
      <c r="H51" s="108"/>
      <c r="I51" s="108"/>
      <c r="J51" s="108"/>
      <c r="K51" s="25"/>
    </row>
    <row r="52" spans="3:11">
      <c r="C52" s="23"/>
      <c r="D52" s="24"/>
      <c r="E52" s="24"/>
      <c r="F52" s="24"/>
      <c r="G52" s="24"/>
      <c r="H52" s="24"/>
      <c r="I52" s="24"/>
      <c r="J52" s="24"/>
      <c r="K52" s="25"/>
    </row>
    <row r="53" spans="3:11">
      <c r="C53" s="23"/>
      <c r="D53" s="24"/>
      <c r="E53" s="24"/>
      <c r="F53" s="24"/>
      <c r="G53" s="24"/>
      <c r="H53" s="24"/>
      <c r="I53" s="24"/>
      <c r="J53" s="24"/>
      <c r="K53" s="25"/>
    </row>
    <row r="54" spans="3:11" ht="51" customHeight="1">
      <c r="C54" s="106" t="s">
        <v>20</v>
      </c>
      <c r="D54" s="107"/>
      <c r="E54" s="107"/>
      <c r="F54" s="107"/>
      <c r="G54" s="24"/>
      <c r="H54" s="108"/>
      <c r="I54" s="108"/>
      <c r="J54" s="108"/>
      <c r="K54" s="25"/>
    </row>
    <row r="55" spans="3:11" ht="36.75" customHeight="1">
      <c r="C55" s="82"/>
      <c r="D55" s="83"/>
      <c r="E55" s="83"/>
      <c r="F55" s="83"/>
      <c r="G55" s="83"/>
      <c r="H55" s="83"/>
      <c r="I55" s="83"/>
      <c r="J55" s="83"/>
      <c r="K55" s="84"/>
    </row>
  </sheetData>
  <dataConsolidate/>
  <mergeCells count="32">
    <mergeCell ref="C51:F51"/>
    <mergeCell ref="H51:J51"/>
    <mergeCell ref="C54:F54"/>
    <mergeCell ref="H54:J54"/>
    <mergeCell ref="C44:E44"/>
    <mergeCell ref="F44:G44"/>
    <mergeCell ref="C46:E46"/>
    <mergeCell ref="C47:E47"/>
    <mergeCell ref="F47:J47"/>
    <mergeCell ref="F46:K46"/>
    <mergeCell ref="H41:J41"/>
    <mergeCell ref="H23:J23"/>
    <mergeCell ref="C19:E19"/>
    <mergeCell ref="J19:K19"/>
    <mergeCell ref="H27:I27"/>
    <mergeCell ref="J27:K27"/>
    <mergeCell ref="C27:F27"/>
    <mergeCell ref="C23:E23"/>
    <mergeCell ref="I21:K21"/>
    <mergeCell ref="C21:E21"/>
    <mergeCell ref="C25:F25"/>
    <mergeCell ref="H25:I25"/>
    <mergeCell ref="J15:K15"/>
    <mergeCell ref="J13:K13"/>
    <mergeCell ref="J17:K17"/>
    <mergeCell ref="C7:F7"/>
    <mergeCell ref="C11:F11"/>
    <mergeCell ref="J11:K11"/>
    <mergeCell ref="C13:E13"/>
    <mergeCell ref="C9:E9"/>
    <mergeCell ref="C15:E15"/>
    <mergeCell ref="C17:E17"/>
  </mergeCells>
  <conditionalFormatting sqref="F31:H40">
    <cfRule type="expression" dxfId="2" priority="1">
      <formula>ISERROR(F31)</formula>
    </cfRule>
  </conditionalFormatting>
  <dataValidations count="8">
    <dataValidation type="list" allowBlank="1" showInputMessage="1" showErrorMessage="1" sqref="J13">
      <formula1>Инфо!$A$1:$A$3</formula1>
    </dataValidation>
    <dataValidation type="list" allowBlank="1" showInputMessage="1" showErrorMessage="1" sqref="I21:K21">
      <formula1>Инфо!$C$1:$C$4</formula1>
    </dataValidation>
    <dataValidation type="list" allowBlank="1" showInputMessage="1" showErrorMessage="1" sqref="J17:K17">
      <formula1>Инфо!$B$1:$B$4</formula1>
    </dataValidation>
    <dataValidation type="list" allowBlank="1" showInputMessage="1" showErrorMessage="1" sqref="K9">
      <formula1>Инфо!$D$1:$D$3</formula1>
    </dataValidation>
    <dataValidation type="list" allowBlank="1" showInputMessage="1" showErrorMessage="1" error="НЕПРАВИЛЬНО" prompt="Выбрать поставщика" sqref="F13">
      <formula1>INDIRECT("База_поставщиков!$A$2:$A$200")</formula1>
    </dataValidation>
    <dataValidation type="list" allowBlank="1" showInputMessage="1" showErrorMessage="1" sqref="F15">
      <formula1>INDIRECT("База_поставщиков!Адрес")</formula1>
    </dataValidation>
    <dataValidation type="list" allowBlank="1" showInputMessage="1" showErrorMessage="1" error="НЕПРАВИЛЬНО" prompt="Выбрать поставщика" sqref="G13">
      <formula1>INDIRECT("Поставщики!$A$2:$A$200")</formula1>
    </dataValidation>
    <dataValidation errorStyle="warning" allowBlank="1" showInputMessage="1" showErrorMessage="1" errorTitle="Неправильно" sqref="G15"/>
  </dataValidations>
  <pageMargins left="0.27559055118110237" right="0.27559055118110237" top="0.27559055118110237" bottom="0.6692913385826772" header="0.11811023622047245" footer="0.55118110236220474"/>
  <pageSetup paperSize="9" scale="80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activeCell="D2" sqref="D2"/>
    </sheetView>
  </sheetViews>
  <sheetFormatPr defaultRowHeight="12"/>
  <cols>
    <col min="1" max="1" width="25.140625" style="1" customWidth="1"/>
    <col min="2" max="2" width="16.28515625" style="1" customWidth="1"/>
    <col min="3" max="3" width="24.28515625" style="1" customWidth="1"/>
    <col min="4" max="4" width="33.140625" style="1" customWidth="1"/>
    <col min="5" max="5" width="16.28515625" style="1" customWidth="1"/>
    <col min="6" max="16384" width="9.140625" style="1"/>
  </cols>
  <sheetData>
    <row r="1" spans="1:5" ht="34.5" customHeight="1">
      <c r="A1" s="6" t="s">
        <v>44</v>
      </c>
      <c r="B1" s="7" t="s">
        <v>45</v>
      </c>
      <c r="C1" s="7" t="s">
        <v>46</v>
      </c>
      <c r="D1" s="7" t="s">
        <v>47</v>
      </c>
      <c r="E1" s="7" t="s">
        <v>48</v>
      </c>
    </row>
    <row r="2" spans="1:5">
      <c r="A2" s="8" t="s">
        <v>67</v>
      </c>
      <c r="B2" s="9">
        <v>1</v>
      </c>
      <c r="C2" s="9" t="s">
        <v>68</v>
      </c>
      <c r="D2" s="8" t="s">
        <v>69</v>
      </c>
      <c r="E2" s="10" t="s">
        <v>70</v>
      </c>
    </row>
    <row r="3" spans="1:5" ht="24">
      <c r="A3" s="8" t="s">
        <v>53</v>
      </c>
      <c r="B3" s="9">
        <v>2</v>
      </c>
      <c r="C3" s="9" t="s">
        <v>54</v>
      </c>
      <c r="D3" s="8" t="s">
        <v>55</v>
      </c>
      <c r="E3" s="10" t="s">
        <v>56</v>
      </c>
    </row>
    <row r="4" spans="1:5" ht="24">
      <c r="A4" s="8" t="s">
        <v>60</v>
      </c>
      <c r="B4" s="9">
        <v>3</v>
      </c>
      <c r="C4" s="9" t="s">
        <v>82</v>
      </c>
      <c r="D4" s="8" t="s">
        <v>61</v>
      </c>
      <c r="E4" s="10" t="s">
        <v>62</v>
      </c>
    </row>
    <row r="5" spans="1:5" ht="24">
      <c r="A5" s="8" t="s">
        <v>49</v>
      </c>
      <c r="B5" s="9">
        <v>4</v>
      </c>
      <c r="C5" s="9" t="s">
        <v>50</v>
      </c>
      <c r="D5" s="8" t="s">
        <v>75</v>
      </c>
      <c r="E5" s="10" t="s">
        <v>51</v>
      </c>
    </row>
    <row r="6" spans="1:5" ht="24">
      <c r="A6" s="8" t="s">
        <v>63</v>
      </c>
      <c r="B6" s="9">
        <v>5</v>
      </c>
      <c r="C6" s="9" t="s">
        <v>71</v>
      </c>
      <c r="D6" s="8" t="s">
        <v>78</v>
      </c>
      <c r="E6" s="10" t="s">
        <v>64</v>
      </c>
    </row>
    <row r="7" spans="1:5" ht="24">
      <c r="A7" s="8" t="s">
        <v>57</v>
      </c>
      <c r="B7" s="9">
        <v>6</v>
      </c>
      <c r="C7" s="9" t="s">
        <v>58</v>
      </c>
      <c r="D7" s="8" t="s">
        <v>77</v>
      </c>
      <c r="E7" s="10" t="s">
        <v>59</v>
      </c>
    </row>
    <row r="8" spans="1:5" ht="24">
      <c r="A8" s="8" t="s">
        <v>72</v>
      </c>
      <c r="B8" s="9">
        <v>7</v>
      </c>
      <c r="C8" s="9" t="s">
        <v>73</v>
      </c>
      <c r="D8" s="8" t="s">
        <v>80</v>
      </c>
      <c r="E8" s="10" t="s">
        <v>74</v>
      </c>
    </row>
    <row r="9" spans="1:5" ht="24">
      <c r="A9" s="8" t="s">
        <v>65</v>
      </c>
      <c r="B9" s="9">
        <v>8</v>
      </c>
      <c r="C9" s="9" t="s">
        <v>83</v>
      </c>
      <c r="D9" s="8" t="s">
        <v>79</v>
      </c>
      <c r="E9" s="10" t="s">
        <v>66</v>
      </c>
    </row>
    <row r="10" spans="1:5" ht="24">
      <c r="A10" s="8" t="s">
        <v>52</v>
      </c>
      <c r="B10" s="9">
        <v>9</v>
      </c>
      <c r="C10" s="9" t="s">
        <v>81</v>
      </c>
      <c r="D10" s="8" t="s">
        <v>76</v>
      </c>
      <c r="E10" s="10" t="s">
        <v>84</v>
      </c>
    </row>
  </sheetData>
  <autoFilter ref="A1:E10"/>
  <sortState ref="A2:E102">
    <sortCondition ref="A2"/>
  </sortState>
  <conditionalFormatting sqref="A2:A10">
    <cfRule type="duplicateValues" dxfId="1" priority="12"/>
  </conditionalFormatting>
  <conditionalFormatting sqref="B2:B10">
    <cfRule type="duplicateValues" dxfId="0" priority="13"/>
  </conditionalFormatting>
  <hyperlinks>
    <hyperlink ref="C6" r:id="rId1"/>
    <hyperlink ref="C4" r:id="rId2"/>
  </hyperlinks>
  <pageMargins left="0.7" right="0.7" top="0.75" bottom="0.75" header="0.3" footer="0.3"/>
  <pageSetup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L7"/>
  <sheetViews>
    <sheetView workbookViewId="0">
      <selection activeCell="A3" sqref="A3"/>
    </sheetView>
  </sheetViews>
  <sheetFormatPr defaultRowHeight="25.5" customHeight="1"/>
  <cols>
    <col min="1" max="3" width="9.140625" style="14"/>
    <col min="4" max="4" width="36.7109375" style="14" customWidth="1"/>
    <col min="5" max="5" width="9.5703125" style="14" customWidth="1"/>
    <col min="6" max="6" width="7.42578125" style="14" customWidth="1"/>
    <col min="7" max="7" width="10.28515625" style="14" customWidth="1"/>
    <col min="8" max="9" width="15.5703125" style="14" customWidth="1"/>
    <col min="10" max="10" width="13.42578125" style="14" customWidth="1"/>
    <col min="11" max="11" width="10.85546875" style="14" customWidth="1"/>
    <col min="12" max="12" width="14.5703125" style="14" customWidth="1"/>
    <col min="13" max="16384" width="9.140625" style="14"/>
  </cols>
  <sheetData>
    <row r="1" spans="1:12" ht="42" customHeight="1">
      <c r="A1" s="16" t="s">
        <v>95</v>
      </c>
      <c r="B1" s="16" t="s">
        <v>96</v>
      </c>
      <c r="C1" s="16" t="s">
        <v>97</v>
      </c>
      <c r="D1" s="16" t="s">
        <v>98</v>
      </c>
      <c r="E1" s="16" t="s">
        <v>99</v>
      </c>
      <c r="F1" s="16" t="s">
        <v>100</v>
      </c>
      <c r="G1" s="16" t="s">
        <v>101</v>
      </c>
      <c r="H1" s="16" t="s">
        <v>102</v>
      </c>
      <c r="I1" s="16" t="s">
        <v>103</v>
      </c>
      <c r="J1" s="16" t="s">
        <v>104</v>
      </c>
      <c r="K1" s="16" t="s">
        <v>105</v>
      </c>
      <c r="L1" s="16" t="s">
        <v>106</v>
      </c>
    </row>
    <row r="2" spans="1:12" ht="13.5" customHeight="1">
      <c r="A2" s="17">
        <v>1</v>
      </c>
      <c r="B2" s="17">
        <v>2</v>
      </c>
      <c r="C2" s="17">
        <v>3</v>
      </c>
      <c r="D2" s="17">
        <v>4</v>
      </c>
      <c r="E2" s="17">
        <v>5</v>
      </c>
      <c r="F2" s="17">
        <v>6</v>
      </c>
      <c r="G2" s="17">
        <v>7</v>
      </c>
      <c r="H2" s="17">
        <v>8</v>
      </c>
      <c r="I2" s="17">
        <v>9</v>
      </c>
      <c r="J2" s="17">
        <v>10</v>
      </c>
      <c r="K2" s="17">
        <v>11</v>
      </c>
      <c r="L2" s="17">
        <v>12</v>
      </c>
    </row>
    <row r="3" spans="1:12" ht="25.5" customHeight="1">
      <c r="A3" s="13" t="s">
        <v>88</v>
      </c>
      <c r="B3" s="13" t="s">
        <v>107</v>
      </c>
      <c r="C3" s="18">
        <v>41284</v>
      </c>
      <c r="D3" s="13" t="s">
        <v>108</v>
      </c>
      <c r="E3" s="13">
        <v>30</v>
      </c>
      <c r="F3" s="13" t="s">
        <v>109</v>
      </c>
      <c r="G3" s="15">
        <v>43900</v>
      </c>
      <c r="H3" s="15">
        <v>1317000</v>
      </c>
      <c r="I3" s="15">
        <v>1475040.0000000002</v>
      </c>
      <c r="J3" s="13" t="s">
        <v>110</v>
      </c>
      <c r="K3" s="13" t="s">
        <v>87</v>
      </c>
      <c r="L3" s="13" t="s">
        <v>111</v>
      </c>
    </row>
    <row r="4" spans="1:12" ht="25.5" customHeight="1">
      <c r="A4" s="13" t="s">
        <v>89</v>
      </c>
      <c r="B4" s="13" t="s">
        <v>107</v>
      </c>
      <c r="C4" s="18">
        <v>41284</v>
      </c>
      <c r="D4" s="13" t="s">
        <v>112</v>
      </c>
      <c r="E4" s="13">
        <v>30</v>
      </c>
      <c r="F4" s="13" t="s">
        <v>109</v>
      </c>
      <c r="G4" s="15">
        <v>43900</v>
      </c>
      <c r="H4" s="15">
        <v>1317000</v>
      </c>
      <c r="I4" s="15">
        <v>1475040.0000000002</v>
      </c>
      <c r="J4" s="13" t="s">
        <v>110</v>
      </c>
      <c r="K4" s="13" t="s">
        <v>87</v>
      </c>
      <c r="L4" s="13" t="s">
        <v>111</v>
      </c>
    </row>
    <row r="5" spans="1:12" ht="25.5" customHeight="1">
      <c r="A5" s="13" t="s">
        <v>90</v>
      </c>
      <c r="B5" s="13" t="s">
        <v>107</v>
      </c>
      <c r="C5" s="18">
        <v>41284</v>
      </c>
      <c r="D5" s="13" t="s">
        <v>113</v>
      </c>
      <c r="E5" s="13">
        <v>30</v>
      </c>
      <c r="F5" s="13" t="s">
        <v>109</v>
      </c>
      <c r="G5" s="15">
        <v>43900</v>
      </c>
      <c r="H5" s="15">
        <v>1317000</v>
      </c>
      <c r="I5" s="15">
        <v>1475040.0000000002</v>
      </c>
      <c r="J5" s="13" t="s">
        <v>110</v>
      </c>
      <c r="K5" s="13" t="s">
        <v>87</v>
      </c>
      <c r="L5" s="13" t="s">
        <v>111</v>
      </c>
    </row>
    <row r="6" spans="1:12" ht="25.5" customHeight="1">
      <c r="A6" s="13" t="s">
        <v>92</v>
      </c>
      <c r="B6" s="13" t="s">
        <v>114</v>
      </c>
      <c r="C6" s="18">
        <v>41288</v>
      </c>
      <c r="D6" s="13" t="s">
        <v>91</v>
      </c>
      <c r="E6" s="13">
        <v>2</v>
      </c>
      <c r="F6" s="13" t="s">
        <v>109</v>
      </c>
      <c r="G6" s="15">
        <v>56214.2857</v>
      </c>
      <c r="H6" s="15">
        <v>112428.5714</v>
      </c>
      <c r="I6" s="15">
        <v>125919.99996800002</v>
      </c>
      <c r="J6" s="13" t="s">
        <v>115</v>
      </c>
      <c r="K6" s="13" t="s">
        <v>86</v>
      </c>
      <c r="L6" s="13" t="s">
        <v>111</v>
      </c>
    </row>
    <row r="7" spans="1:12" ht="25.5" customHeight="1">
      <c r="A7" s="13" t="s">
        <v>94</v>
      </c>
      <c r="B7" s="13" t="s">
        <v>114</v>
      </c>
      <c r="C7" s="18">
        <v>41288</v>
      </c>
      <c r="D7" s="13" t="s">
        <v>93</v>
      </c>
      <c r="E7" s="13">
        <v>2</v>
      </c>
      <c r="F7" s="13" t="s">
        <v>109</v>
      </c>
      <c r="G7" s="15">
        <v>17767.857100000001</v>
      </c>
      <c r="H7" s="15">
        <v>35535.714200000002</v>
      </c>
      <c r="I7" s="15">
        <v>39799.999904000004</v>
      </c>
      <c r="J7" s="13" t="s">
        <v>115</v>
      </c>
      <c r="K7" s="13" t="s">
        <v>86</v>
      </c>
      <c r="L7" s="13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D4"/>
  <sheetViews>
    <sheetView workbookViewId="0"/>
  </sheetViews>
  <sheetFormatPr defaultRowHeight="15"/>
  <cols>
    <col min="1" max="4" width="22.140625" style="4" customWidth="1"/>
    <col min="5" max="16384" width="9.140625" style="4"/>
  </cols>
  <sheetData>
    <row r="1" spans="1:4">
      <c r="A1" s="2" t="s">
        <v>32</v>
      </c>
      <c r="D1" s="4" t="s">
        <v>5</v>
      </c>
    </row>
    <row r="2" spans="1:4" ht="30">
      <c r="A2" s="3" t="s">
        <v>34</v>
      </c>
      <c r="B2" s="4" t="s">
        <v>35</v>
      </c>
      <c r="C2" s="4" t="s">
        <v>85</v>
      </c>
      <c r="D2" s="5" t="s">
        <v>42</v>
      </c>
    </row>
    <row r="3" spans="1:4" ht="30">
      <c r="A3" s="2" t="s">
        <v>33</v>
      </c>
      <c r="B3" s="4" t="s">
        <v>36</v>
      </c>
      <c r="C3" s="4" t="s">
        <v>40</v>
      </c>
      <c r="D3" s="5" t="s">
        <v>43</v>
      </c>
    </row>
    <row r="4" spans="1:4">
      <c r="C4" s="4" t="s">
        <v>41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PO форма</vt:lpstr>
      <vt:lpstr>Поставщики</vt:lpstr>
      <vt:lpstr>PRstatus</vt:lpstr>
      <vt:lpstr>Инфо</vt:lpstr>
      <vt:lpstr>E_mail</vt:lpstr>
      <vt:lpstr>Адрес</vt:lpstr>
      <vt:lpstr>Поставщики!АО__Жамал_Ай</vt:lpstr>
      <vt:lpstr>БИН</vt:lpstr>
      <vt:lpstr>Поставщик</vt:lpstr>
      <vt:lpstr>Способ_закупки</vt:lpstr>
      <vt:lpstr>Телефон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2013-12-24T16:26:15Z</dcterms:modified>
</cp:coreProperties>
</file>