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555" windowWidth="15480" windowHeight="3390" tabRatio="687" activeTab="0"/>
  </bookViews>
  <sheets>
    <sheet name="январь" sheetId="1" r:id="rId1"/>
  </sheets>
  <externalReferences>
    <externalReference r:id="rId4"/>
  </externalReferences>
  <definedNames>
    <definedName name="год">'[1]Календарь'!$C$1:$C$12</definedName>
    <definedName name="допнер">'[1]Календарь'!$H$2:$H$20</definedName>
    <definedName name="месяц">'[1]Календарь'!$A$1:$A$12</definedName>
    <definedName name="_xlnm.Print_Area" localSheetId="0">'январь'!$A$1:$AM$40</definedName>
    <definedName name="празд">'[1]Календарь'!$G$2:$G$20</definedName>
    <definedName name="предпр">'[1]Календарь'!$F$2:$F$20</definedName>
  </definedNames>
  <calcPr fullCalcOnLoad="1"/>
</workbook>
</file>

<file path=xl/sharedStrings.xml><?xml version="1.0" encoding="utf-8"?>
<sst xmlns="http://schemas.openxmlformats.org/spreadsheetml/2006/main" count="318" uniqueCount="61">
  <si>
    <t>__________________</t>
  </si>
  <si>
    <t>таб №</t>
  </si>
  <si>
    <t>Ф. И. О.</t>
  </si>
  <si>
    <t>должность, профессия</t>
  </si>
  <si>
    <t>норма</t>
  </si>
  <si>
    <t>факт.   отр.</t>
  </si>
  <si>
    <t>ночн</t>
  </si>
  <si>
    <t>празд</t>
  </si>
  <si>
    <t>ознакомление</t>
  </si>
  <si>
    <t>инженер.</t>
  </si>
  <si>
    <t>эл.мех.</t>
  </si>
  <si>
    <t>эл.монтер</t>
  </si>
  <si>
    <t>телеф</t>
  </si>
  <si>
    <t>Руководитель группы по ОТиЗ</t>
  </si>
  <si>
    <t>Начальник НЦС</t>
  </si>
  <si>
    <r>
      <t>Согласовано:</t>
    </r>
    <r>
      <rPr>
        <sz val="12"/>
        <rFont val="Times New Roman"/>
        <family val="1"/>
      </rPr>
      <t xml:space="preserve"> </t>
    </r>
  </si>
  <si>
    <t>Вахта №1</t>
  </si>
  <si>
    <t>Вахта № 2</t>
  </si>
  <si>
    <t>в</t>
  </si>
  <si>
    <t>дв</t>
  </si>
  <si>
    <t>дз</t>
  </si>
  <si>
    <t>инженер</t>
  </si>
  <si>
    <t>11 часов - с 08.00 до 19.00 дневная смена, учетный период –год</t>
  </si>
  <si>
    <t xml:space="preserve">10 часов - с 08.00 до 18.00 обеденный перерыв с 12.00. до 13.00  </t>
  </si>
  <si>
    <t>12 часов - с 08.00 до 20.00 дневная смена, ночная 12 часов с 20-00 до 08.00</t>
  </si>
  <si>
    <t>Начальник участка</t>
  </si>
  <si>
    <t>Председатель цехкома</t>
  </si>
  <si>
    <t>2017 г.</t>
  </si>
  <si>
    <t>нач.участка</t>
  </si>
  <si>
    <t>График работы персонала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</si>
  <si>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</si>
  <si>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</si>
  <si>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</si>
  <si>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</si>
  <si>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</si>
  <si>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</si>
  <si>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</si>
  <si>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</si>
  <si>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</si>
  <si>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</si>
  <si>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</si>
  <si>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праздников</t>
  </si>
  <si>
    <t>Новый год</t>
  </si>
  <si>
    <t>январь</t>
  </si>
  <si>
    <t xml:space="preserve">Рабочие выходные </t>
  </si>
  <si>
    <t>Рождество</t>
  </si>
  <si>
    <t>Защитник</t>
  </si>
  <si>
    <t>Международный</t>
  </si>
  <si>
    <t>Весна и туд</t>
  </si>
  <si>
    <t>День Победы</t>
  </si>
  <si>
    <t>День России</t>
  </si>
  <si>
    <t>День единства</t>
  </si>
  <si>
    <t>Норма муж.</t>
  </si>
  <si>
    <t>Норма жен.</t>
  </si>
  <si>
    <t>Месяц</t>
  </si>
  <si>
    <t>Число</t>
  </si>
  <si>
    <t>Год</t>
  </si>
  <si>
    <t>Список  предпраздничных дней *</t>
  </si>
  <si>
    <t xml:space="preserve">Список  праздничных дней </t>
  </si>
  <si>
    <t>Список доп. нерабочих дней</t>
  </si>
  <si>
    <t>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</si>
</sst>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mmm/yyyy"/>
    <numFmt numFmtId="175" formatCode="[$-F800]dddd\,\ mmmm\ dd\,\ yyyy"/>
    <numFmt numFmtId="176" formatCode="[$-FC19]dd\ mmmm\ yyyy\ &quot;г.&quot;"/>
    <numFmt numFmtId="177" formatCode="dd"/>
    <numFmt numFmtId="178" formatCode="ddd"/>
    <numFmt numFmtId="179" formatCode="dd\ ddd"/>
    <numFmt numFmtId="180" formatCode="d"/>
    <numFmt numFmtId="181" formatCode="dd/mm/yyyy\ ddd"/>
    <numFmt numFmtId="182" formatCode="[$-419]mmmm;@"/>
    <numFmt numFmtId="183" formatCode="yyyy"/>
    <numFmt numFmtId="184" formatCode="d\*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7"/>
      <name val="Times New Roman"/>
      <family val="1"/>
    </font>
    <font>
      <u val="single"/>
      <sz val="10"/>
      <name val="Times New Roman"/>
      <family val="1"/>
    </font>
    <font>
      <u val="single"/>
      <sz val="11"/>
      <name val="Arial Cyr"/>
      <family val="2"/>
    </font>
    <font>
      <sz val="11"/>
      <name val="Arial Cyr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56" applyFont="1">
      <alignment/>
      <protection/>
    </xf>
    <xf numFmtId="1" fontId="19" fillId="0" borderId="0" xfId="56" applyNumberFormat="1" applyFont="1">
      <alignment/>
      <protection/>
    </xf>
    <xf numFmtId="172" fontId="19" fillId="0" borderId="0" xfId="56" applyNumberFormat="1" applyFont="1">
      <alignment/>
      <protection/>
    </xf>
    <xf numFmtId="0" fontId="21" fillId="0" borderId="0" xfId="56" applyFont="1">
      <alignment/>
      <protection/>
    </xf>
    <xf numFmtId="0" fontId="22" fillId="0" borderId="0" xfId="56" applyFont="1">
      <alignment/>
      <protection/>
    </xf>
    <xf numFmtId="0" fontId="20" fillId="0" borderId="0" xfId="56" applyFont="1">
      <alignment/>
      <protection/>
    </xf>
    <xf numFmtId="1" fontId="20" fillId="0" borderId="0" xfId="56" applyNumberFormat="1" applyFont="1">
      <alignment/>
      <protection/>
    </xf>
    <xf numFmtId="1" fontId="21" fillId="0" borderId="0" xfId="56" applyNumberFormat="1" applyFont="1">
      <alignment/>
      <protection/>
    </xf>
    <xf numFmtId="172" fontId="20" fillId="0" borderId="10" xfId="56" applyNumberFormat="1" applyFont="1" applyFill="1" applyBorder="1" applyAlignment="1">
      <alignment horizontal="center" vertical="center"/>
      <protection/>
    </xf>
    <xf numFmtId="0" fontId="20" fillId="0" borderId="10" xfId="56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left" vertical="center"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/>
      <protection/>
    </xf>
    <xf numFmtId="1" fontId="19" fillId="0" borderId="0" xfId="56" applyNumberFormat="1" applyFont="1" applyFill="1">
      <alignment/>
      <protection/>
    </xf>
    <xf numFmtId="0" fontId="26" fillId="0" borderId="0" xfId="56" applyFont="1">
      <alignment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/>
      <protection/>
    </xf>
    <xf numFmtId="0" fontId="29" fillId="0" borderId="10" xfId="56" applyNumberFormat="1" applyFont="1" applyFill="1" applyBorder="1" applyAlignment="1">
      <alignment horizontal="center" vertical="center"/>
      <protection/>
    </xf>
    <xf numFmtId="0" fontId="30" fillId="0" borderId="10" xfId="56" applyNumberFormat="1" applyFont="1" applyFill="1" applyBorder="1" applyAlignment="1">
      <alignment horizontal="center" vertical="center"/>
      <protection/>
    </xf>
    <xf numFmtId="0" fontId="25" fillId="0" borderId="10" xfId="56" applyNumberFormat="1" applyFont="1" applyFill="1" applyBorder="1" applyAlignment="1">
      <alignment horizontal="center" vertical="center"/>
      <protection/>
    </xf>
    <xf numFmtId="1" fontId="25" fillId="0" borderId="0" xfId="56" applyNumberFormat="1" applyFont="1">
      <alignment/>
      <protection/>
    </xf>
    <xf numFmtId="0" fontId="22" fillId="0" borderId="10" xfId="56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horizontal="center" vertical="center" shrinkToFit="1"/>
      <protection/>
    </xf>
    <xf numFmtId="0" fontId="19" fillId="0" borderId="10" xfId="55" applyFont="1" applyFill="1" applyBorder="1" applyAlignment="1">
      <alignment horizontal="left" vertical="center"/>
      <protection/>
    </xf>
    <xf numFmtId="0" fontId="19" fillId="0" borderId="11" xfId="55" applyFont="1" applyFill="1" applyBorder="1" applyAlignment="1">
      <alignment horizontal="left" vertical="center"/>
      <protection/>
    </xf>
    <xf numFmtId="0" fontId="20" fillId="0" borderId="10" xfId="54" applyNumberFormat="1" applyFont="1" applyFill="1" applyBorder="1" applyAlignment="1">
      <alignment horizontal="center" vertical="center"/>
      <protection/>
    </xf>
    <xf numFmtId="172" fontId="20" fillId="0" borderId="0" xfId="56" applyNumberFormat="1" applyFont="1" applyFill="1" applyBorder="1" applyAlignment="1">
      <alignment vertical="center"/>
      <protection/>
    </xf>
    <xf numFmtId="0" fontId="20" fillId="0" borderId="10" xfId="56" applyFont="1" applyFill="1" applyBorder="1" applyAlignment="1">
      <alignment horizontal="center" vertical="center" shrinkToFi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19" fillId="0" borderId="10" xfId="56" applyFont="1" applyFill="1" applyBorder="1" applyAlignment="1">
      <alignment horizontal="left" vertical="center"/>
      <protection/>
    </xf>
    <xf numFmtId="0" fontId="20" fillId="0" borderId="10" xfId="56" applyFont="1" applyFill="1" applyBorder="1" applyAlignment="1">
      <alignment vertical="center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5" fillId="0" borderId="0" xfId="56" applyFont="1">
      <alignment/>
      <protection/>
    </xf>
    <xf numFmtId="0" fontId="20" fillId="0" borderId="0" xfId="56" applyFont="1" applyFill="1" applyAlignment="1">
      <alignment horizontal="center" vertical="center"/>
      <protection/>
    </xf>
    <xf numFmtId="0" fontId="25" fillId="24" borderId="10" xfId="56" applyNumberFormat="1" applyFont="1" applyFill="1" applyBorder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1" fontId="25" fillId="0" borderId="0" xfId="56" applyNumberFormat="1" applyFont="1" applyFill="1">
      <alignment/>
      <protection/>
    </xf>
    <xf numFmtId="0" fontId="20" fillId="0" borderId="10" xfId="0" applyFont="1" applyBorder="1" applyAlignment="1">
      <alignment horizontal="center" vertical="center"/>
    </xf>
    <xf numFmtId="14" fontId="34" fillId="0" borderId="10" xfId="56" applyNumberFormat="1" applyFont="1" applyFill="1" applyBorder="1" applyAlignment="1">
      <alignment horizontal="left" vertical="center" shrinkToFit="1"/>
      <protection/>
    </xf>
    <xf numFmtId="14" fontId="34" fillId="0" borderId="10" xfId="56" applyNumberFormat="1" applyFont="1" applyBorder="1" applyAlignment="1">
      <alignment horizontal="left" vertical="center" shrinkToFit="1"/>
      <protection/>
    </xf>
    <xf numFmtId="0" fontId="19" fillId="0" borderId="12" xfId="56" applyFont="1" applyBorder="1">
      <alignment/>
      <protection/>
    </xf>
    <xf numFmtId="0" fontId="20" fillId="0" borderId="12" xfId="56" applyFont="1" applyBorder="1">
      <alignment/>
      <protection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175" fontId="35" fillId="0" borderId="0" xfId="56" applyNumberFormat="1" applyFont="1" applyFill="1" applyAlignment="1">
      <alignment horizontal="left"/>
      <protection/>
    </xf>
    <xf numFmtId="1" fontId="23" fillId="0" borderId="0" xfId="56" applyNumberFormat="1" applyFont="1" applyAlignment="1">
      <alignment horizontal="left"/>
      <protection/>
    </xf>
    <xf numFmtId="1" fontId="20" fillId="0" borderId="0" xfId="56" applyNumberFormat="1" applyFont="1" applyAlignment="1">
      <alignment/>
      <protection/>
    </xf>
    <xf numFmtId="0" fontId="20" fillId="25" borderId="10" xfId="56" applyFont="1" applyFill="1" applyBorder="1" applyAlignment="1">
      <alignment horizontal="center" vertical="center"/>
      <protection/>
    </xf>
    <xf numFmtId="181" fontId="20" fillId="25" borderId="10" xfId="56" applyNumberFormat="1" applyFont="1" applyFill="1" applyBorder="1" applyAlignment="1">
      <alignment horizontal="center" vertical="center"/>
      <protection/>
    </xf>
    <xf numFmtId="15" fontId="20" fillId="25" borderId="10" xfId="56" applyNumberFormat="1" applyFont="1" applyFill="1" applyBorder="1" applyAlignment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5" borderId="10" xfId="56" applyFont="1" applyFill="1" applyBorder="1" applyAlignment="1">
      <alignment horizontal="center" vertical="center" wrapText="1"/>
      <protection/>
    </xf>
    <xf numFmtId="1" fontId="20" fillId="0" borderId="0" xfId="56" applyNumberFormat="1" applyFont="1" applyAlignment="1">
      <alignment horizontal="center"/>
      <protection/>
    </xf>
    <xf numFmtId="0" fontId="22" fillId="26" borderId="10" xfId="56" applyFont="1" applyFill="1" applyBorder="1" applyAlignment="1">
      <alignment horizontal="center" vertical="center" wrapText="1"/>
      <protection/>
    </xf>
    <xf numFmtId="0" fontId="22" fillId="27" borderId="10" xfId="56" applyFont="1" applyFill="1" applyBorder="1" applyAlignment="1">
      <alignment horizontal="center" vertical="center" wrapText="1"/>
      <protection/>
    </xf>
    <xf numFmtId="0" fontId="25" fillId="0" borderId="13" xfId="56" applyNumberFormat="1" applyFont="1" applyFill="1" applyBorder="1" applyAlignment="1">
      <alignment horizontal="center" vertical="center" wrapText="1"/>
      <protection/>
    </xf>
    <xf numFmtId="0" fontId="25" fillId="0" borderId="14" xfId="56" applyNumberFormat="1" applyFont="1" applyFill="1" applyBorder="1" applyAlignment="1">
      <alignment horizontal="center" vertical="center" wrapText="1"/>
      <protection/>
    </xf>
    <xf numFmtId="172" fontId="25" fillId="0" borderId="13" xfId="56" applyNumberFormat="1" applyFont="1" applyFill="1" applyBorder="1" applyAlignment="1">
      <alignment horizontal="center" vertical="center" wrapText="1"/>
      <protection/>
    </xf>
    <xf numFmtId="172" fontId="25" fillId="0" borderId="14" xfId="56" applyNumberFormat="1" applyFont="1" applyFill="1" applyBorder="1" applyAlignment="1">
      <alignment horizontal="center" vertical="center" wrapText="1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Alignme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center"/>
      <protection/>
    </xf>
    <xf numFmtId="172" fontId="25" fillId="0" borderId="0" xfId="56" applyNumberFormat="1" applyFont="1" applyAlignment="1">
      <alignment horizontal="left"/>
      <protection/>
    </xf>
    <xf numFmtId="0" fontId="19" fillId="0" borderId="0" xfId="56" applyFont="1" applyAlignment="1">
      <alignment horizontal="left"/>
      <protection/>
    </xf>
    <xf numFmtId="0" fontId="20" fillId="0" borderId="13" xfId="56" applyFont="1" applyFill="1" applyBorder="1" applyAlignment="1">
      <alignment vertical="center" wrapText="1"/>
      <protection/>
    </xf>
    <xf numFmtId="0" fontId="19" fillId="0" borderId="14" xfId="56" applyFont="1" applyFill="1" applyBorder="1" applyAlignment="1">
      <alignment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0" fontId="24" fillId="0" borderId="14" xfId="56" applyFont="1" applyFill="1" applyBorder="1" applyAlignment="1">
      <alignment vertical="center" wrapText="1"/>
      <protection/>
    </xf>
    <xf numFmtId="0" fontId="25" fillId="0" borderId="13" xfId="56" applyFont="1" applyFill="1" applyBorder="1" applyAlignment="1">
      <alignment horizontal="center" vertical="center"/>
      <protection/>
    </xf>
    <xf numFmtId="0" fontId="25" fillId="0" borderId="14" xfId="56" applyFont="1" applyFill="1" applyBorder="1" applyAlignment="1">
      <alignment horizontal="center" vertical="center"/>
      <protection/>
    </xf>
    <xf numFmtId="175" fontId="36" fillId="0" borderId="0" xfId="57" applyNumberFormat="1" applyFont="1" applyBorder="1" applyAlignment="1">
      <alignment horizontal="center" vertical="top"/>
      <protection/>
    </xf>
    <xf numFmtId="175" fontId="36" fillId="0" borderId="0" xfId="57" applyNumberFormat="1" applyFont="1" applyAlignment="1">
      <alignment horizontal="center" vertical="top"/>
      <protection/>
    </xf>
    <xf numFmtId="0" fontId="20" fillId="0" borderId="14" xfId="56" applyFont="1" applyFill="1" applyBorder="1" applyAlignment="1">
      <alignment vertical="center" wrapText="1"/>
      <protection/>
    </xf>
    <xf numFmtId="0" fontId="24" fillId="0" borderId="14" xfId="56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81" fontId="20" fillId="28" borderId="10" xfId="56" applyNumberFormat="1" applyFont="1" applyFill="1" applyBorder="1" applyAlignment="1">
      <alignment horizontal="center" vertical="center"/>
      <protection/>
    </xf>
    <xf numFmtId="181" fontId="20" fillId="29" borderId="10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АХТА 2012  для работников" xfId="54"/>
    <cellStyle name="Обычный_Графики УС-5 март-декабрь 2010" xfId="55"/>
    <cellStyle name="Обычный_Копия График работы персонала УС5 на 2011год" xfId="56"/>
    <cellStyle name="Обычный_смена 06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42"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3" tint="0.5999600291252136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3" tint="0.5999600291252136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3" tint="0.5999600291252136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theme="3" tint="0.5999600291252136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3" tint="0.5999600291252136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rgb="FFBDFAB8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rgb="FFBDFAB8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rgb="FFBDFAB8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color theme="0"/>
      </font>
    </dxf>
    <dxf/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color theme="0"/>
      </font>
    </dxf>
    <dxf/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/>
    <dxf>
      <font>
        <color theme="0"/>
      </font>
    </dxf>
    <dxf>
      <font>
        <color theme="0"/>
      </font>
    </dxf>
    <dxf/>
    <dxf>
      <font>
        <b val="0"/>
        <i val="0"/>
        <u val="none"/>
        <strike val="0"/>
      </font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ont>
        <b val="0"/>
        <i val="0"/>
      </font>
      <fill>
        <patternFill>
          <bgColor theme="9" tint="0.3999499976634979"/>
        </patternFill>
      </fill>
    </dxf>
    <dxf>
      <font>
        <b val="0"/>
        <i val="0"/>
      </font>
      <fill>
        <patternFill>
          <bgColor theme="0" tint="-0.149959996342659"/>
        </patternFill>
      </fill>
    </dxf>
    <dxf>
      <fill>
        <gradientFill degree="90">
          <stop position="0">
            <color theme="6" tint="0.8000100255012512"/>
          </stop>
          <stop position="1">
            <color theme="9" tint="0.40000998973846436"/>
          </stop>
        </gradientFill>
      </fill>
      <border/>
    </dxf>
    <dxf>
      <font>
        <b val="0"/>
        <i val="0"/>
        <u val="none"/>
        <strike val="0"/>
      </font>
      <numFmt numFmtId="184" formatCode="d\*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7;&#1087;&#1080;&#1089;&#1072;&#1085;&#1080;&#1077;\&#1053;&#1086;&#1074;&#1072;&#1103;%20&#1087;&#1072;&#1087;&#1082;&#1072;\&#1043;&#1088;&#1072;&#1092;&#1080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Календарь"/>
    </sheetNames>
    <sheetDataSet>
      <sheetData sheetId="1">
        <row r="1">
          <cell r="A1" t="str">
            <v>январь</v>
          </cell>
          <cell r="C1">
            <v>2010</v>
          </cell>
        </row>
        <row r="2">
          <cell r="A2" t="str">
            <v>февраль</v>
          </cell>
          <cell r="C2">
            <v>2011</v>
          </cell>
          <cell r="F2">
            <v>0</v>
          </cell>
          <cell r="G2">
            <v>43101</v>
          </cell>
          <cell r="H2">
            <v>0</v>
          </cell>
        </row>
        <row r="3">
          <cell r="A3" t="str">
            <v>март</v>
          </cell>
          <cell r="C3">
            <v>2012</v>
          </cell>
          <cell r="F3">
            <v>0</v>
          </cell>
          <cell r="G3">
            <v>43102</v>
          </cell>
          <cell r="H3">
            <v>0</v>
          </cell>
        </row>
        <row r="4">
          <cell r="A4" t="str">
            <v>апрель</v>
          </cell>
          <cell r="C4">
            <v>2013</v>
          </cell>
          <cell r="F4">
            <v>0</v>
          </cell>
          <cell r="G4">
            <v>43103</v>
          </cell>
          <cell r="H4">
            <v>0</v>
          </cell>
        </row>
        <row r="5">
          <cell r="A5" t="str">
            <v>май</v>
          </cell>
          <cell r="C5">
            <v>2014</v>
          </cell>
          <cell r="F5">
            <v>0</v>
          </cell>
          <cell r="G5">
            <v>43104</v>
          </cell>
          <cell r="H5">
            <v>0</v>
          </cell>
        </row>
        <row r="6">
          <cell r="A6" t="str">
            <v>июнь</v>
          </cell>
          <cell r="C6">
            <v>2015</v>
          </cell>
          <cell r="F6">
            <v>0</v>
          </cell>
          <cell r="G6">
            <v>43105</v>
          </cell>
          <cell r="H6">
            <v>0</v>
          </cell>
        </row>
        <row r="7">
          <cell r="A7" t="str">
            <v>июль</v>
          </cell>
          <cell r="C7">
            <v>2016</v>
          </cell>
          <cell r="F7">
            <v>0</v>
          </cell>
          <cell r="G7">
            <v>43106</v>
          </cell>
          <cell r="H7">
            <v>0</v>
          </cell>
        </row>
        <row r="8">
          <cell r="A8" t="str">
            <v>август</v>
          </cell>
          <cell r="C8">
            <v>2017</v>
          </cell>
          <cell r="F8">
            <v>0</v>
          </cell>
          <cell r="G8">
            <v>43107</v>
          </cell>
          <cell r="H8">
            <v>0</v>
          </cell>
        </row>
        <row r="9">
          <cell r="A9" t="str">
            <v>сентябрь</v>
          </cell>
          <cell r="C9">
            <v>2018</v>
          </cell>
          <cell r="F9">
            <v>0</v>
          </cell>
          <cell r="G9">
            <v>43108</v>
          </cell>
          <cell r="H9">
            <v>0</v>
          </cell>
        </row>
        <row r="10">
          <cell r="A10" t="str">
            <v>октябрь</v>
          </cell>
          <cell r="C10">
            <v>2019</v>
          </cell>
          <cell r="F10">
            <v>43153</v>
          </cell>
          <cell r="G10">
            <v>43154</v>
          </cell>
          <cell r="H10">
            <v>0</v>
          </cell>
        </row>
        <row r="11">
          <cell r="A11" t="str">
            <v>ноябрь</v>
          </cell>
          <cell r="C11">
            <v>2020</v>
          </cell>
          <cell r="F11">
            <v>43166</v>
          </cell>
          <cell r="G11">
            <v>43167</v>
          </cell>
          <cell r="H11">
            <v>0</v>
          </cell>
        </row>
        <row r="12">
          <cell r="A12" t="str">
            <v>декабрь</v>
          </cell>
          <cell r="C12">
            <v>2021</v>
          </cell>
          <cell r="F12">
            <v>0</v>
          </cell>
          <cell r="G12">
            <v>0</v>
          </cell>
          <cell r="H12">
            <v>43168</v>
          </cell>
        </row>
        <row r="13">
          <cell r="F13">
            <v>43218</v>
          </cell>
          <cell r="G13">
            <v>0</v>
          </cell>
          <cell r="H13">
            <v>0</v>
          </cell>
        </row>
        <row r="14">
          <cell r="F14">
            <v>0</v>
          </cell>
          <cell r="G14">
            <v>43221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43222</v>
          </cell>
        </row>
        <row r="16">
          <cell r="F16">
            <v>43228</v>
          </cell>
          <cell r="G16">
            <v>43229</v>
          </cell>
          <cell r="H16">
            <v>0</v>
          </cell>
        </row>
        <row r="17">
          <cell r="F17">
            <v>0</v>
          </cell>
          <cell r="G17">
            <v>0</v>
          </cell>
          <cell r="H17">
            <v>43262</v>
          </cell>
        </row>
        <row r="18">
          <cell r="F18">
            <v>43260</v>
          </cell>
          <cell r="G18">
            <v>43263</v>
          </cell>
          <cell r="H18">
            <v>0</v>
          </cell>
        </row>
        <row r="19">
          <cell r="F19">
            <v>0</v>
          </cell>
          <cell r="G19">
            <v>43408</v>
          </cell>
          <cell r="H19">
            <v>43409</v>
          </cell>
        </row>
        <row r="20">
          <cell r="F20">
            <v>43463</v>
          </cell>
          <cell r="G20">
            <v>0</v>
          </cell>
          <cell r="H20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X40"/>
  <sheetViews>
    <sheetView showZeros="0" tabSelected="1" view="pageBreakPreview" zoomScale="85" zoomScaleSheetLayoutView="85" workbookViewId="0" topLeftCell="A1">
      <selection activeCell="D9" sqref="D9:AH9"/>
    </sheetView>
  </sheetViews>
  <sheetFormatPr defaultColWidth="9.140625" defaultRowHeight="12.75"/>
  <cols>
    <col min="1" max="1" width="7.00390625" style="1" customWidth="1"/>
    <col min="2" max="2" width="18.57421875" style="1" customWidth="1"/>
    <col min="3" max="3" width="9.8515625" style="1" customWidth="1"/>
    <col min="4" max="6" width="3.57421875" style="1" customWidth="1"/>
    <col min="7" max="7" width="3.57421875" style="1" bestFit="1" customWidth="1"/>
    <col min="8" max="12" width="3.57421875" style="1" customWidth="1"/>
    <col min="13" max="13" width="3.7109375" style="1" customWidth="1"/>
    <col min="14" max="18" width="4.140625" style="1" customWidth="1"/>
    <col min="19" max="21" width="4.28125" style="1" customWidth="1"/>
    <col min="22" max="22" width="4.140625" style="1" customWidth="1"/>
    <col min="23" max="23" width="4.140625" style="1" bestFit="1" customWidth="1"/>
    <col min="24" max="24" width="4.140625" style="1" customWidth="1"/>
    <col min="25" max="26" width="4.28125" style="1" customWidth="1"/>
    <col min="27" max="27" width="4.140625" style="1" customWidth="1"/>
    <col min="28" max="28" width="4.421875" style="1" customWidth="1"/>
    <col min="29" max="33" width="4.28125" style="1" customWidth="1"/>
    <col min="34" max="34" width="4.140625" style="1" customWidth="1"/>
    <col min="35" max="35" width="7.7109375" style="1" customWidth="1"/>
    <col min="36" max="36" width="7.421875" style="1" customWidth="1"/>
    <col min="37" max="37" width="5.28125" style="1" customWidth="1"/>
    <col min="38" max="38" width="5.421875" style="1" customWidth="1"/>
    <col min="39" max="39" width="14.00390625" style="1" customWidth="1"/>
    <col min="40" max="40" width="7.57421875" style="1" customWidth="1"/>
    <col min="41" max="43" width="13.7109375" style="1" customWidth="1"/>
    <col min="44" max="44" width="20.140625" style="1" customWidth="1"/>
    <col min="45" max="45" width="21.28125" style="1" customWidth="1"/>
    <col min="46" max="46" width="21.00390625" style="1" customWidth="1"/>
    <col min="47" max="47" width="17.8515625" style="1" customWidth="1"/>
    <col min="48" max="48" width="14.8515625" style="1" customWidth="1"/>
    <col min="49" max="50" width="13.7109375" style="1" customWidth="1"/>
    <col min="51" max="64" width="3.28125" style="1" customWidth="1"/>
    <col min="65" max="16384" width="9.140625" style="1" customWidth="1"/>
  </cols>
  <sheetData>
    <row r="1" spans="2:36" ht="12.75">
      <c r="B1" s="34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2:39" ht="18.75">
      <c r="B2" s="4" t="s">
        <v>15</v>
      </c>
      <c r="C2" s="5"/>
      <c r="D2" s="6"/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"/>
      <c r="AD2" s="8"/>
      <c r="AE2" s="8"/>
      <c r="AF2" s="8"/>
      <c r="AG2" s="2"/>
      <c r="AH2" s="2"/>
      <c r="AI2" s="2"/>
      <c r="AJ2" s="2"/>
      <c r="AK2" s="2"/>
      <c r="AL2" s="2"/>
      <c r="AM2" s="3"/>
    </row>
    <row r="3" spans="2:39" ht="15.75">
      <c r="B3" s="6" t="s">
        <v>26</v>
      </c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7"/>
      <c r="AD3" s="7"/>
      <c r="AE3" s="7"/>
      <c r="AF3" s="7"/>
      <c r="AG3" s="2"/>
      <c r="AH3" s="2"/>
      <c r="AI3" s="2"/>
      <c r="AJ3" s="2"/>
      <c r="AK3" s="2"/>
      <c r="AL3" s="2"/>
      <c r="AM3" s="3"/>
    </row>
    <row r="4" spans="2:44" ht="20.25" customHeight="1">
      <c r="B4" s="6" t="s">
        <v>0</v>
      </c>
      <c r="C4" s="6"/>
      <c r="D4" s="6"/>
      <c r="E4" s="6"/>
      <c r="F4" s="7"/>
      <c r="G4" s="7"/>
      <c r="H4" s="2"/>
      <c r="I4" s="2"/>
      <c r="J4" s="2"/>
      <c r="K4" s="2"/>
      <c r="L4" s="2"/>
      <c r="M4" s="2"/>
      <c r="N4" s="2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66"/>
      <c r="AD4" s="66"/>
      <c r="AE4" s="66"/>
      <c r="AF4" s="66"/>
      <c r="AG4" s="67"/>
      <c r="AH4" s="67"/>
      <c r="AI4" s="67"/>
      <c r="AJ4" s="67"/>
      <c r="AK4" s="67"/>
      <c r="AL4" s="67"/>
      <c r="AM4" s="67"/>
      <c r="AN4" s="67"/>
      <c r="AR4" s="1" t="b">
        <f>ISNUMBER(MATCH(D9,$AS$11:$AS$29,0))</f>
        <v>0</v>
      </c>
    </row>
    <row r="5" spans="2:41" ht="15.75">
      <c r="B5" s="50">
        <v>42988</v>
      </c>
      <c r="C5" s="6"/>
      <c r="D5" s="6"/>
      <c r="E5" s="6"/>
      <c r="F5" s="7"/>
      <c r="G5" s="2"/>
      <c r="H5" s="2"/>
      <c r="I5" s="2"/>
      <c r="J5" s="2"/>
      <c r="K5" s="2"/>
      <c r="L5" s="2"/>
      <c r="M5" s="2"/>
      <c r="N5" s="2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4"/>
      <c r="AD5" s="44"/>
      <c r="AE5" s="44"/>
      <c r="AF5" s="44"/>
      <c r="AG5" s="44"/>
      <c r="AH5" s="44"/>
      <c r="AI5" s="44"/>
      <c r="AJ5" s="68" t="s">
        <v>27</v>
      </c>
      <c r="AK5" s="68"/>
      <c r="AO5" s="34"/>
    </row>
    <row r="6" spans="2:39" ht="17.25" customHeight="1">
      <c r="B6" s="34"/>
      <c r="C6" s="34"/>
      <c r="D6" s="2"/>
      <c r="E6" s="2"/>
      <c r="F6" s="2"/>
      <c r="G6" s="51"/>
      <c r="H6" s="51"/>
      <c r="I6" s="51"/>
      <c r="J6" s="51"/>
      <c r="K6" s="58" t="s">
        <v>29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</row>
    <row r="7" spans="2:39" ht="15.75">
      <c r="B7" s="34"/>
      <c r="C7" s="34"/>
      <c r="D7" s="2"/>
      <c r="E7" s="2"/>
      <c r="F7" s="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8" t="s">
        <v>32</v>
      </c>
      <c r="U7" s="58"/>
      <c r="V7" s="58"/>
      <c r="W7" s="58">
        <v>2018</v>
      </c>
      <c r="X7" s="58"/>
      <c r="Y7" s="52" t="s">
        <v>60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2"/>
      <c r="AK7" s="2"/>
      <c r="AL7" s="2"/>
      <c r="AM7" s="3"/>
    </row>
    <row r="8" spans="2:36" ht="12.75">
      <c r="B8" s="34"/>
      <c r="C8" s="3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"/>
    </row>
    <row r="9" spans="1:50" ht="30" customHeight="1">
      <c r="A9" s="71" t="s">
        <v>1</v>
      </c>
      <c r="B9" s="18" t="s">
        <v>2</v>
      </c>
      <c r="C9" s="73" t="s">
        <v>3</v>
      </c>
      <c r="D9" s="56">
        <f>DATE($W$7,MONTH(1&amp;$T$7),1)</f>
        <v>43191</v>
      </c>
      <c r="E9" s="56">
        <f>D9+1</f>
        <v>43192</v>
      </c>
      <c r="F9" s="56">
        <f aca="true" t="shared" si="0" ref="F9:AH9">E9+1</f>
        <v>43193</v>
      </c>
      <c r="G9" s="56">
        <f t="shared" si="0"/>
        <v>43194</v>
      </c>
      <c r="H9" s="56">
        <f t="shared" si="0"/>
        <v>43195</v>
      </c>
      <c r="I9" s="56">
        <f t="shared" si="0"/>
        <v>43196</v>
      </c>
      <c r="J9" s="56">
        <f t="shared" si="0"/>
        <v>43197</v>
      </c>
      <c r="K9" s="56">
        <f t="shared" si="0"/>
        <v>43198</v>
      </c>
      <c r="L9" s="56">
        <f t="shared" si="0"/>
        <v>43199</v>
      </c>
      <c r="M9" s="56">
        <f t="shared" si="0"/>
        <v>43200</v>
      </c>
      <c r="N9" s="56">
        <f t="shared" si="0"/>
        <v>43201</v>
      </c>
      <c r="O9" s="56">
        <f t="shared" si="0"/>
        <v>43202</v>
      </c>
      <c r="P9" s="56">
        <f t="shared" si="0"/>
        <v>43203</v>
      </c>
      <c r="Q9" s="56">
        <f t="shared" si="0"/>
        <v>43204</v>
      </c>
      <c r="R9" s="56">
        <f t="shared" si="0"/>
        <v>43205</v>
      </c>
      <c r="S9" s="56">
        <f t="shared" si="0"/>
        <v>43206</v>
      </c>
      <c r="T9" s="56">
        <f t="shared" si="0"/>
        <v>43207</v>
      </c>
      <c r="U9" s="56">
        <f t="shared" si="0"/>
        <v>43208</v>
      </c>
      <c r="V9" s="56">
        <f t="shared" si="0"/>
        <v>43209</v>
      </c>
      <c r="W9" s="56">
        <f t="shared" si="0"/>
        <v>43210</v>
      </c>
      <c r="X9" s="56">
        <f t="shared" si="0"/>
        <v>43211</v>
      </c>
      <c r="Y9" s="56">
        <f t="shared" si="0"/>
        <v>43212</v>
      </c>
      <c r="Z9" s="56">
        <f t="shared" si="0"/>
        <v>43213</v>
      </c>
      <c r="AA9" s="56">
        <f t="shared" si="0"/>
        <v>43214</v>
      </c>
      <c r="AB9" s="56">
        <f t="shared" si="0"/>
        <v>43215</v>
      </c>
      <c r="AC9" s="56">
        <f t="shared" si="0"/>
        <v>43216</v>
      </c>
      <c r="AD9" s="56">
        <f t="shared" si="0"/>
        <v>43217</v>
      </c>
      <c r="AE9" s="56">
        <f t="shared" si="0"/>
        <v>43218</v>
      </c>
      <c r="AF9" s="56">
        <f t="shared" si="0"/>
        <v>43219</v>
      </c>
      <c r="AG9" s="56">
        <f t="shared" si="0"/>
        <v>43220</v>
      </c>
      <c r="AH9" s="56">
        <f t="shared" si="0"/>
        <v>43221</v>
      </c>
      <c r="AI9" s="75" t="s">
        <v>4</v>
      </c>
      <c r="AJ9" s="63" t="s">
        <v>5</v>
      </c>
      <c r="AK9" s="61" t="s">
        <v>6</v>
      </c>
      <c r="AL9" s="61" t="s">
        <v>7</v>
      </c>
      <c r="AM9" s="61" t="s">
        <v>8</v>
      </c>
      <c r="AN9" s="12"/>
      <c r="AO9" s="57" t="s">
        <v>54</v>
      </c>
      <c r="AP9" s="57" t="s">
        <v>55</v>
      </c>
      <c r="AQ9" s="57" t="s">
        <v>56</v>
      </c>
      <c r="AR9" s="57" t="s">
        <v>41</v>
      </c>
      <c r="AS9" s="59" t="s">
        <v>57</v>
      </c>
      <c r="AT9" s="60" t="s">
        <v>58</v>
      </c>
      <c r="AU9" s="57" t="s">
        <v>59</v>
      </c>
      <c r="AV9" s="57" t="s">
        <v>44</v>
      </c>
      <c r="AW9" s="57" t="s">
        <v>52</v>
      </c>
      <c r="AX9" s="57" t="s">
        <v>53</v>
      </c>
    </row>
    <row r="10" spans="1:50" ht="15.75">
      <c r="A10" s="72"/>
      <c r="B10" s="24" t="s">
        <v>16</v>
      </c>
      <c r="C10" s="7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0"/>
      <c r="U10" s="20"/>
      <c r="V10" s="20"/>
      <c r="W10" s="20"/>
      <c r="X10" s="20"/>
      <c r="Y10" s="20"/>
      <c r="Z10" s="22"/>
      <c r="AA10" s="20"/>
      <c r="AB10" s="20"/>
      <c r="AC10" s="20"/>
      <c r="AD10" s="20"/>
      <c r="AE10" s="20"/>
      <c r="AF10" s="20"/>
      <c r="AG10" s="20"/>
      <c r="AH10" s="20"/>
      <c r="AI10" s="76"/>
      <c r="AJ10" s="64"/>
      <c r="AK10" s="62"/>
      <c r="AL10" s="62"/>
      <c r="AM10" s="62"/>
      <c r="AN10" s="12"/>
      <c r="AO10" s="57"/>
      <c r="AP10" s="57"/>
      <c r="AQ10" s="57"/>
      <c r="AR10" s="57"/>
      <c r="AS10" s="59"/>
      <c r="AT10" s="60"/>
      <c r="AU10" s="57"/>
      <c r="AV10" s="57"/>
      <c r="AW10" s="57"/>
      <c r="AX10" s="57"/>
    </row>
    <row r="11" spans="1:50" s="12" customFormat="1" ht="15.75" customHeight="1">
      <c r="A11" s="25"/>
      <c r="B11" s="11"/>
      <c r="C11" s="26" t="s">
        <v>28</v>
      </c>
      <c r="D11" s="28">
        <v>8</v>
      </c>
      <c r="E11" s="39" t="s">
        <v>19</v>
      </c>
      <c r="F11" s="28" t="s">
        <v>18</v>
      </c>
      <c r="G11" s="28" t="s">
        <v>18</v>
      </c>
      <c r="H11" s="28" t="s">
        <v>18</v>
      </c>
      <c r="I11" s="28" t="s">
        <v>18</v>
      </c>
      <c r="J11" s="28" t="s">
        <v>18</v>
      </c>
      <c r="K11" s="28" t="s">
        <v>18</v>
      </c>
      <c r="L11" s="28" t="s">
        <v>18</v>
      </c>
      <c r="M11" s="28" t="s">
        <v>18</v>
      </c>
      <c r="N11" s="28" t="s">
        <v>18</v>
      </c>
      <c r="O11" s="28" t="s">
        <v>18</v>
      </c>
      <c r="P11" s="28" t="s">
        <v>18</v>
      </c>
      <c r="Q11" s="39" t="s">
        <v>20</v>
      </c>
      <c r="R11" s="28">
        <v>11</v>
      </c>
      <c r="S11" s="28">
        <v>11</v>
      </c>
      <c r="T11" s="28">
        <v>11</v>
      </c>
      <c r="U11" s="28">
        <v>11</v>
      </c>
      <c r="V11" s="28">
        <v>11</v>
      </c>
      <c r="W11" s="28">
        <v>11</v>
      </c>
      <c r="X11" s="28">
        <v>11</v>
      </c>
      <c r="Y11" s="28" t="s">
        <v>18</v>
      </c>
      <c r="Z11" s="28">
        <v>11</v>
      </c>
      <c r="AA11" s="28">
        <v>11</v>
      </c>
      <c r="AB11" s="28">
        <v>11</v>
      </c>
      <c r="AC11" s="28">
        <v>11</v>
      </c>
      <c r="AD11" s="28">
        <v>11</v>
      </c>
      <c r="AE11" s="28">
        <v>11</v>
      </c>
      <c r="AF11" s="28">
        <v>11</v>
      </c>
      <c r="AG11" s="28">
        <v>11</v>
      </c>
      <c r="AH11" s="28">
        <v>11</v>
      </c>
      <c r="AI11" s="9">
        <f>VLOOKUP($T$7,январь!$AO$11:$AX$23,9,0)</f>
        <v>167</v>
      </c>
      <c r="AJ11" s="9">
        <f aca="true" t="shared" si="1" ref="AJ11:AJ18">SUM(D11:AH11)+COUNTIF(D11:AH11,"К")*8</f>
        <v>184</v>
      </c>
      <c r="AK11" s="41"/>
      <c r="AL11" s="10">
        <f>SUM(Z11)</f>
        <v>11</v>
      </c>
      <c r="AM11" s="42">
        <f>B5</f>
        <v>42988</v>
      </c>
      <c r="AN11" s="29"/>
      <c r="AO11" s="53" t="s">
        <v>43</v>
      </c>
      <c r="AP11" s="53">
        <v>1</v>
      </c>
      <c r="AQ11" s="53">
        <v>2014</v>
      </c>
      <c r="AR11" s="53" t="s">
        <v>42</v>
      </c>
      <c r="AS11" s="54"/>
      <c r="AT11" s="84">
        <v>43101</v>
      </c>
      <c r="AU11" s="83"/>
      <c r="AV11" s="55"/>
      <c r="AW11" s="53">
        <v>136</v>
      </c>
      <c r="AX11" s="53">
        <v>122.4</v>
      </c>
    </row>
    <row r="12" spans="1:50" s="12" customFormat="1" ht="15.75" customHeight="1">
      <c r="A12" s="25"/>
      <c r="B12" s="33"/>
      <c r="C12" s="26" t="s">
        <v>9</v>
      </c>
      <c r="D12" s="28" t="s">
        <v>18</v>
      </c>
      <c r="E12" s="28" t="s">
        <v>18</v>
      </c>
      <c r="F12" s="28" t="s">
        <v>18</v>
      </c>
      <c r="G12" s="28" t="s">
        <v>18</v>
      </c>
      <c r="H12" s="28" t="s">
        <v>18</v>
      </c>
      <c r="I12" s="28" t="s">
        <v>18</v>
      </c>
      <c r="J12" s="28" t="s">
        <v>18</v>
      </c>
      <c r="K12" s="28" t="s">
        <v>18</v>
      </c>
      <c r="L12" s="28" t="s">
        <v>18</v>
      </c>
      <c r="M12" s="28" t="s">
        <v>18</v>
      </c>
      <c r="N12" s="28" t="s">
        <v>18</v>
      </c>
      <c r="O12" s="28" t="s">
        <v>18</v>
      </c>
      <c r="P12" s="28" t="s">
        <v>18</v>
      </c>
      <c r="Q12" s="28" t="s">
        <v>18</v>
      </c>
      <c r="R12" s="28">
        <v>11</v>
      </c>
      <c r="S12" s="28">
        <v>11</v>
      </c>
      <c r="T12" s="28">
        <v>11</v>
      </c>
      <c r="U12" s="28">
        <v>11</v>
      </c>
      <c r="V12" s="28" t="s">
        <v>18</v>
      </c>
      <c r="W12" s="28">
        <v>11</v>
      </c>
      <c r="X12" s="28">
        <v>11</v>
      </c>
      <c r="Y12" s="28">
        <v>11</v>
      </c>
      <c r="Z12" s="28">
        <v>11</v>
      </c>
      <c r="AA12" s="28">
        <v>11</v>
      </c>
      <c r="AB12" s="28">
        <v>11</v>
      </c>
      <c r="AC12" s="28">
        <v>11</v>
      </c>
      <c r="AD12" s="28">
        <v>11</v>
      </c>
      <c r="AE12" s="28">
        <v>11</v>
      </c>
      <c r="AF12" s="28">
        <v>11</v>
      </c>
      <c r="AG12" s="28">
        <v>11</v>
      </c>
      <c r="AH12" s="28">
        <v>11</v>
      </c>
      <c r="AI12" s="9">
        <f>VLOOKUP($T$7,январь!$AO$11:$AX$23,9,0)</f>
        <v>167</v>
      </c>
      <c r="AJ12" s="9">
        <f t="shared" si="1"/>
        <v>176</v>
      </c>
      <c r="AK12" s="41"/>
      <c r="AL12" s="10">
        <f>SUM(Z12)</f>
        <v>11</v>
      </c>
      <c r="AM12" s="42">
        <f>B5</f>
        <v>42988</v>
      </c>
      <c r="AN12" s="29"/>
      <c r="AO12" s="53" t="s">
        <v>30</v>
      </c>
      <c r="AP12" s="53">
        <v>2</v>
      </c>
      <c r="AQ12" s="53">
        <v>2015</v>
      </c>
      <c r="AR12" s="53" t="s">
        <v>42</v>
      </c>
      <c r="AS12" s="54"/>
      <c r="AT12" s="84">
        <v>43102</v>
      </c>
      <c r="AU12" s="83"/>
      <c r="AV12" s="55"/>
      <c r="AW12" s="53">
        <v>151</v>
      </c>
      <c r="AX12" s="53">
        <v>135.8</v>
      </c>
    </row>
    <row r="13" spans="1:50" s="12" customFormat="1" ht="15.75" customHeight="1">
      <c r="A13" s="25"/>
      <c r="B13" s="11"/>
      <c r="C13" s="27" t="s">
        <v>10</v>
      </c>
      <c r="D13" s="39">
        <v>8</v>
      </c>
      <c r="E13" s="39" t="s">
        <v>19</v>
      </c>
      <c r="F13" s="28" t="s">
        <v>18</v>
      </c>
      <c r="G13" s="28" t="s">
        <v>18</v>
      </c>
      <c r="H13" s="28" t="s">
        <v>18</v>
      </c>
      <c r="I13" s="28" t="s">
        <v>18</v>
      </c>
      <c r="J13" s="28" t="s">
        <v>18</v>
      </c>
      <c r="K13" s="28" t="s">
        <v>18</v>
      </c>
      <c r="L13" s="28" t="s">
        <v>18</v>
      </c>
      <c r="M13" s="28" t="s">
        <v>18</v>
      </c>
      <c r="N13" s="28" t="s">
        <v>18</v>
      </c>
      <c r="O13" s="28" t="s">
        <v>18</v>
      </c>
      <c r="P13" s="28" t="s">
        <v>18</v>
      </c>
      <c r="Q13" s="39" t="s">
        <v>20</v>
      </c>
      <c r="R13" s="39">
        <v>4</v>
      </c>
      <c r="S13" s="39">
        <v>12</v>
      </c>
      <c r="T13" s="39">
        <v>12</v>
      </c>
      <c r="U13" s="39">
        <v>12</v>
      </c>
      <c r="V13" s="39">
        <v>8</v>
      </c>
      <c r="W13" s="28">
        <v>11</v>
      </c>
      <c r="X13" s="28">
        <v>11</v>
      </c>
      <c r="Y13" s="28">
        <v>11</v>
      </c>
      <c r="Z13" s="28">
        <v>11</v>
      </c>
      <c r="AA13" s="28">
        <v>11</v>
      </c>
      <c r="AB13" s="28">
        <v>11</v>
      </c>
      <c r="AC13" s="28">
        <v>11</v>
      </c>
      <c r="AD13" s="28">
        <v>11</v>
      </c>
      <c r="AE13" s="28">
        <v>11</v>
      </c>
      <c r="AF13" s="28">
        <v>11</v>
      </c>
      <c r="AG13" s="28">
        <v>11</v>
      </c>
      <c r="AH13" s="28">
        <v>11</v>
      </c>
      <c r="AI13" s="9">
        <f>VLOOKUP($T$7,январь!$AO$11:$AX$23,10,0)</f>
        <v>150.2</v>
      </c>
      <c r="AJ13" s="9">
        <f t="shared" si="1"/>
        <v>188</v>
      </c>
      <c r="AK13" s="41">
        <v>38</v>
      </c>
      <c r="AL13" s="10">
        <f>SUM(Z13)</f>
        <v>11</v>
      </c>
      <c r="AM13" s="42">
        <f>B5</f>
        <v>42988</v>
      </c>
      <c r="AN13" s="29"/>
      <c r="AO13" s="53" t="s">
        <v>31</v>
      </c>
      <c r="AP13" s="53">
        <v>3</v>
      </c>
      <c r="AQ13" s="53">
        <v>2016</v>
      </c>
      <c r="AR13" s="53" t="s">
        <v>42</v>
      </c>
      <c r="AS13" s="54"/>
      <c r="AT13" s="84">
        <v>43103</v>
      </c>
      <c r="AU13" s="83"/>
      <c r="AV13" s="55"/>
      <c r="AW13" s="53">
        <v>159</v>
      </c>
      <c r="AX13" s="53">
        <v>143</v>
      </c>
    </row>
    <row r="14" spans="1:50" s="12" customFormat="1" ht="15.75" customHeight="1">
      <c r="A14" s="25"/>
      <c r="B14" s="11"/>
      <c r="C14" s="27" t="s">
        <v>10</v>
      </c>
      <c r="D14" s="39" t="s">
        <v>19</v>
      </c>
      <c r="E14" s="28" t="s">
        <v>18</v>
      </c>
      <c r="F14" s="28" t="s">
        <v>18</v>
      </c>
      <c r="G14" s="28" t="s">
        <v>18</v>
      </c>
      <c r="H14" s="28" t="s">
        <v>18</v>
      </c>
      <c r="I14" s="28" t="s">
        <v>18</v>
      </c>
      <c r="J14" s="28" t="s">
        <v>18</v>
      </c>
      <c r="K14" s="28" t="s">
        <v>18</v>
      </c>
      <c r="L14" s="28" t="s">
        <v>18</v>
      </c>
      <c r="M14" s="28" t="s">
        <v>18</v>
      </c>
      <c r="N14" s="28" t="s">
        <v>18</v>
      </c>
      <c r="O14" s="28" t="s">
        <v>18</v>
      </c>
      <c r="P14" s="28" t="s">
        <v>18</v>
      </c>
      <c r="Q14" s="28" t="s">
        <v>18</v>
      </c>
      <c r="R14" s="39" t="s">
        <v>20</v>
      </c>
      <c r="S14" s="28">
        <v>11</v>
      </c>
      <c r="T14" s="28">
        <v>11</v>
      </c>
      <c r="U14" s="28">
        <v>11</v>
      </c>
      <c r="V14" s="28">
        <v>11</v>
      </c>
      <c r="W14" s="28">
        <v>11</v>
      </c>
      <c r="X14" s="28">
        <v>11</v>
      </c>
      <c r="Y14" s="28">
        <v>11</v>
      </c>
      <c r="Z14" s="28">
        <v>11</v>
      </c>
      <c r="AA14" s="39">
        <v>4</v>
      </c>
      <c r="AB14" s="39">
        <v>12</v>
      </c>
      <c r="AC14" s="39">
        <v>12</v>
      </c>
      <c r="AD14" s="28">
        <v>11</v>
      </c>
      <c r="AE14" s="28">
        <v>11</v>
      </c>
      <c r="AF14" s="28">
        <v>11</v>
      </c>
      <c r="AG14" s="39">
        <v>12</v>
      </c>
      <c r="AH14" s="39">
        <v>12</v>
      </c>
      <c r="AI14" s="9">
        <f>VLOOKUP($T$7,январь!$AO$11:$AX$23,10,0)</f>
        <v>150.2</v>
      </c>
      <c r="AJ14" s="9">
        <f t="shared" si="1"/>
        <v>173</v>
      </c>
      <c r="AK14" s="41">
        <v>32</v>
      </c>
      <c r="AL14" s="10">
        <f>SUM(Z14)</f>
        <v>11</v>
      </c>
      <c r="AM14" s="42">
        <f>B5</f>
        <v>42988</v>
      </c>
      <c r="AN14" s="29"/>
      <c r="AO14" s="53" t="s">
        <v>32</v>
      </c>
      <c r="AP14" s="53">
        <v>4</v>
      </c>
      <c r="AQ14" s="53">
        <v>2017</v>
      </c>
      <c r="AR14" s="53" t="s">
        <v>42</v>
      </c>
      <c r="AS14" s="54"/>
      <c r="AT14" s="84">
        <v>43104</v>
      </c>
      <c r="AU14" s="83"/>
      <c r="AV14" s="55"/>
      <c r="AW14" s="53">
        <v>167</v>
      </c>
      <c r="AX14" s="53">
        <v>150.2</v>
      </c>
    </row>
    <row r="15" spans="1:50" s="12" customFormat="1" ht="15.75" customHeight="1">
      <c r="A15" s="30"/>
      <c r="B15" s="31"/>
      <c r="C15" s="27" t="s">
        <v>10</v>
      </c>
      <c r="D15" s="39" t="s">
        <v>19</v>
      </c>
      <c r="E15" s="28" t="s">
        <v>18</v>
      </c>
      <c r="F15" s="28" t="s">
        <v>18</v>
      </c>
      <c r="G15" s="28" t="s">
        <v>18</v>
      </c>
      <c r="H15" s="28" t="s">
        <v>18</v>
      </c>
      <c r="I15" s="28" t="s">
        <v>18</v>
      </c>
      <c r="J15" s="28" t="s">
        <v>18</v>
      </c>
      <c r="K15" s="28" t="s">
        <v>18</v>
      </c>
      <c r="L15" s="28" t="s">
        <v>18</v>
      </c>
      <c r="M15" s="28" t="s">
        <v>18</v>
      </c>
      <c r="N15" s="28" t="s">
        <v>18</v>
      </c>
      <c r="O15" s="28" t="s">
        <v>18</v>
      </c>
      <c r="P15" s="28" t="s">
        <v>18</v>
      </c>
      <c r="Q15" s="39" t="s">
        <v>20</v>
      </c>
      <c r="R15" s="28">
        <v>11</v>
      </c>
      <c r="S15" s="28">
        <v>11</v>
      </c>
      <c r="T15" s="28">
        <v>11</v>
      </c>
      <c r="U15" s="28">
        <v>11</v>
      </c>
      <c r="V15" s="39">
        <v>4</v>
      </c>
      <c r="W15" s="39">
        <v>12</v>
      </c>
      <c r="X15" s="39">
        <v>12</v>
      </c>
      <c r="Y15" s="39">
        <v>12</v>
      </c>
      <c r="Z15" s="39">
        <v>12</v>
      </c>
      <c r="AA15" s="39">
        <v>8</v>
      </c>
      <c r="AB15" s="28">
        <v>11</v>
      </c>
      <c r="AC15" s="28">
        <v>11</v>
      </c>
      <c r="AD15" s="28">
        <v>11</v>
      </c>
      <c r="AE15" s="28">
        <v>11</v>
      </c>
      <c r="AF15" s="28">
        <v>11</v>
      </c>
      <c r="AG15" s="28">
        <v>11</v>
      </c>
      <c r="AH15" s="28">
        <v>11</v>
      </c>
      <c r="AI15" s="9">
        <f>VLOOKUP($T$7,январь!$AO$11:$AX$23,9,0)</f>
        <v>167</v>
      </c>
      <c r="AJ15" s="9">
        <f t="shared" si="1"/>
        <v>181</v>
      </c>
      <c r="AK15" s="41">
        <v>40</v>
      </c>
      <c r="AL15" s="10">
        <f>SUM(Y15)</f>
        <v>12</v>
      </c>
      <c r="AM15" s="42">
        <f>B5</f>
        <v>42988</v>
      </c>
      <c r="AN15" s="29"/>
      <c r="AO15" s="53" t="s">
        <v>33</v>
      </c>
      <c r="AP15" s="53">
        <v>5</v>
      </c>
      <c r="AQ15" s="53">
        <v>2018</v>
      </c>
      <c r="AR15" s="53" t="s">
        <v>42</v>
      </c>
      <c r="AS15" s="54"/>
      <c r="AT15" s="84">
        <v>43105</v>
      </c>
      <c r="AU15" s="83"/>
      <c r="AV15" s="55"/>
      <c r="AW15" s="53">
        <v>159</v>
      </c>
      <c r="AX15" s="53">
        <v>143</v>
      </c>
    </row>
    <row r="16" spans="1:50" s="12" customFormat="1" ht="15.75" customHeight="1">
      <c r="A16" s="30"/>
      <c r="B16" s="11"/>
      <c r="C16" s="32" t="s">
        <v>11</v>
      </c>
      <c r="D16" s="39" t="s">
        <v>19</v>
      </c>
      <c r="E16" s="28" t="s">
        <v>18</v>
      </c>
      <c r="F16" s="28" t="s">
        <v>18</v>
      </c>
      <c r="G16" s="28" t="s">
        <v>18</v>
      </c>
      <c r="H16" s="28" t="s">
        <v>18</v>
      </c>
      <c r="I16" s="28" t="s">
        <v>18</v>
      </c>
      <c r="J16" s="28" t="s">
        <v>18</v>
      </c>
      <c r="K16" s="28" t="s">
        <v>18</v>
      </c>
      <c r="L16" s="28" t="s">
        <v>18</v>
      </c>
      <c r="M16" s="28" t="s">
        <v>18</v>
      </c>
      <c r="N16" s="28" t="s">
        <v>18</v>
      </c>
      <c r="O16" s="28" t="s">
        <v>18</v>
      </c>
      <c r="P16" s="28" t="s">
        <v>18</v>
      </c>
      <c r="Q16" s="39" t="s">
        <v>20</v>
      </c>
      <c r="R16" s="28">
        <v>11</v>
      </c>
      <c r="S16" s="28">
        <v>11</v>
      </c>
      <c r="T16" s="28">
        <v>11</v>
      </c>
      <c r="U16" s="28">
        <v>11</v>
      </c>
      <c r="V16" s="28">
        <v>11</v>
      </c>
      <c r="W16" s="28">
        <v>11</v>
      </c>
      <c r="X16" s="28">
        <v>11</v>
      </c>
      <c r="Y16" s="28">
        <v>11</v>
      </c>
      <c r="Z16" s="28">
        <v>11</v>
      </c>
      <c r="AA16" s="28" t="s">
        <v>18</v>
      </c>
      <c r="AB16" s="28">
        <v>11</v>
      </c>
      <c r="AC16" s="28">
        <v>11</v>
      </c>
      <c r="AD16" s="28">
        <v>11</v>
      </c>
      <c r="AE16" s="28">
        <v>11</v>
      </c>
      <c r="AF16" s="28">
        <v>11</v>
      </c>
      <c r="AG16" s="28">
        <v>11</v>
      </c>
      <c r="AH16" s="28">
        <v>11</v>
      </c>
      <c r="AI16" s="9">
        <f>VLOOKUP($T$7,январь!$AO$11:$AX$23,9,0)</f>
        <v>167</v>
      </c>
      <c r="AJ16" s="9">
        <f t="shared" si="1"/>
        <v>176</v>
      </c>
      <c r="AK16" s="10"/>
      <c r="AL16" s="10">
        <f>SUM(Z16)</f>
        <v>11</v>
      </c>
      <c r="AM16" s="42">
        <f>B5</f>
        <v>42988</v>
      </c>
      <c r="AN16" s="29"/>
      <c r="AO16" s="53" t="s">
        <v>34</v>
      </c>
      <c r="AP16" s="53">
        <v>6</v>
      </c>
      <c r="AQ16" s="53">
        <v>2019</v>
      </c>
      <c r="AR16" s="53" t="s">
        <v>42</v>
      </c>
      <c r="AS16" s="54"/>
      <c r="AT16" s="84">
        <v>43106</v>
      </c>
      <c r="AU16" s="83"/>
      <c r="AV16" s="55"/>
      <c r="AW16" s="53">
        <v>159</v>
      </c>
      <c r="AX16" s="53">
        <v>143</v>
      </c>
    </row>
    <row r="17" spans="1:50" s="12" customFormat="1" ht="15.75" customHeight="1">
      <c r="A17" s="30"/>
      <c r="B17" s="11"/>
      <c r="C17" s="32" t="s">
        <v>11</v>
      </c>
      <c r="D17" s="39" t="s">
        <v>19</v>
      </c>
      <c r="E17" s="28" t="s">
        <v>18</v>
      </c>
      <c r="F17" s="28" t="s">
        <v>18</v>
      </c>
      <c r="G17" s="28" t="s">
        <v>18</v>
      </c>
      <c r="H17" s="28" t="s">
        <v>18</v>
      </c>
      <c r="I17" s="28" t="s">
        <v>18</v>
      </c>
      <c r="J17" s="28" t="s">
        <v>18</v>
      </c>
      <c r="K17" s="28" t="s">
        <v>18</v>
      </c>
      <c r="L17" s="28" t="s">
        <v>18</v>
      </c>
      <c r="M17" s="28" t="s">
        <v>18</v>
      </c>
      <c r="N17" s="28" t="s">
        <v>18</v>
      </c>
      <c r="O17" s="28" t="s">
        <v>18</v>
      </c>
      <c r="P17" s="28" t="s">
        <v>18</v>
      </c>
      <c r="Q17" s="39" t="s">
        <v>20</v>
      </c>
      <c r="R17" s="28">
        <v>11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 t="s">
        <v>18</v>
      </c>
      <c r="Z17" s="28">
        <v>11</v>
      </c>
      <c r="AA17" s="28">
        <v>11</v>
      </c>
      <c r="AB17" s="28">
        <v>11</v>
      </c>
      <c r="AC17" s="28">
        <v>11</v>
      </c>
      <c r="AD17" s="28">
        <v>11</v>
      </c>
      <c r="AE17" s="28">
        <v>11</v>
      </c>
      <c r="AF17" s="28">
        <v>11</v>
      </c>
      <c r="AG17" s="28">
        <v>11</v>
      </c>
      <c r="AH17" s="28">
        <v>11</v>
      </c>
      <c r="AI17" s="9">
        <f>VLOOKUP($T$7,январь!$AO$11:$AX$23,9,0)</f>
        <v>167</v>
      </c>
      <c r="AJ17" s="9">
        <f t="shared" si="1"/>
        <v>176</v>
      </c>
      <c r="AK17" s="10"/>
      <c r="AL17" s="10">
        <f>SUM(Z17)</f>
        <v>11</v>
      </c>
      <c r="AM17" s="42">
        <f>B5</f>
        <v>42988</v>
      </c>
      <c r="AN17" s="29"/>
      <c r="AO17" s="53" t="s">
        <v>35</v>
      </c>
      <c r="AP17" s="53">
        <v>7</v>
      </c>
      <c r="AQ17" s="53">
        <v>2020</v>
      </c>
      <c r="AR17" s="53" t="s">
        <v>45</v>
      </c>
      <c r="AS17" s="54"/>
      <c r="AT17" s="84">
        <v>43107</v>
      </c>
      <c r="AU17" s="83"/>
      <c r="AV17" s="55"/>
      <c r="AW17" s="53">
        <v>176</v>
      </c>
      <c r="AX17" s="53">
        <v>158.4</v>
      </c>
    </row>
    <row r="18" spans="1:50" s="12" customFormat="1" ht="15.75" customHeight="1">
      <c r="A18" s="30"/>
      <c r="B18" s="31"/>
      <c r="C18" s="32" t="s">
        <v>12</v>
      </c>
      <c r="D18" s="39" t="s">
        <v>19</v>
      </c>
      <c r="E18" s="28" t="s">
        <v>18</v>
      </c>
      <c r="F18" s="28" t="s">
        <v>18</v>
      </c>
      <c r="G18" s="28" t="s">
        <v>18</v>
      </c>
      <c r="H18" s="28" t="s">
        <v>18</v>
      </c>
      <c r="I18" s="28" t="s">
        <v>18</v>
      </c>
      <c r="J18" s="28" t="s">
        <v>18</v>
      </c>
      <c r="K18" s="28" t="s">
        <v>18</v>
      </c>
      <c r="L18" s="28" t="s">
        <v>18</v>
      </c>
      <c r="M18" s="28" t="s">
        <v>18</v>
      </c>
      <c r="N18" s="28" t="s">
        <v>18</v>
      </c>
      <c r="O18" s="28" t="s">
        <v>18</v>
      </c>
      <c r="P18" s="28" t="s">
        <v>18</v>
      </c>
      <c r="Q18" s="39" t="s">
        <v>20</v>
      </c>
      <c r="R18" s="28">
        <v>11</v>
      </c>
      <c r="S18" s="28">
        <v>11</v>
      </c>
      <c r="T18" s="28">
        <v>11</v>
      </c>
      <c r="U18" s="28">
        <v>11</v>
      </c>
      <c r="V18" s="28">
        <v>11</v>
      </c>
      <c r="W18" s="28">
        <v>11</v>
      </c>
      <c r="X18" s="28">
        <v>11</v>
      </c>
      <c r="Y18" s="28">
        <v>11</v>
      </c>
      <c r="Z18" s="28">
        <v>10</v>
      </c>
      <c r="AA18" s="28" t="s">
        <v>18</v>
      </c>
      <c r="AB18" s="28">
        <v>10</v>
      </c>
      <c r="AC18" s="28">
        <v>10</v>
      </c>
      <c r="AD18" s="28">
        <v>11</v>
      </c>
      <c r="AE18" s="28">
        <v>11</v>
      </c>
      <c r="AF18" s="28">
        <v>11</v>
      </c>
      <c r="AG18" s="28">
        <v>10</v>
      </c>
      <c r="AH18" s="28">
        <v>8</v>
      </c>
      <c r="AI18" s="9">
        <f>VLOOKUP($T$7,январь!$AO$11:$AX$23,10,0)</f>
        <v>150.2</v>
      </c>
      <c r="AJ18" s="9">
        <f t="shared" si="1"/>
        <v>169</v>
      </c>
      <c r="AK18" s="10"/>
      <c r="AL18" s="10">
        <f>SUM(Z18)</f>
        <v>10</v>
      </c>
      <c r="AM18" s="42">
        <f>B5</f>
        <v>42988</v>
      </c>
      <c r="AN18" s="29"/>
      <c r="AO18" s="53" t="s">
        <v>36</v>
      </c>
      <c r="AP18" s="53">
        <v>8</v>
      </c>
      <c r="AQ18" s="53">
        <v>2021</v>
      </c>
      <c r="AR18" s="53" t="s">
        <v>42</v>
      </c>
      <c r="AS18" s="54"/>
      <c r="AT18" s="84">
        <v>43108</v>
      </c>
      <c r="AU18" s="83"/>
      <c r="AV18" s="55"/>
      <c r="AW18" s="53">
        <v>184</v>
      </c>
      <c r="AX18" s="53">
        <v>165.6</v>
      </c>
    </row>
    <row r="19" spans="1:50" ht="15.75">
      <c r="A19" s="12"/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40"/>
      <c r="AH19" s="40"/>
      <c r="AI19" s="23"/>
      <c r="AJ19" s="69"/>
      <c r="AK19" s="70"/>
      <c r="AL19" s="70"/>
      <c r="AM19" s="35"/>
      <c r="AO19" s="53" t="s">
        <v>37</v>
      </c>
      <c r="AP19" s="53">
        <v>9</v>
      </c>
      <c r="AQ19" s="53">
        <v>2022</v>
      </c>
      <c r="AR19" s="53" t="s">
        <v>46</v>
      </c>
      <c r="AS19" s="54">
        <v>43153</v>
      </c>
      <c r="AT19" s="84">
        <v>43154</v>
      </c>
      <c r="AU19" s="83"/>
      <c r="AV19" s="55"/>
      <c r="AW19" s="53">
        <v>160</v>
      </c>
      <c r="AX19" s="53">
        <v>144</v>
      </c>
    </row>
    <row r="20" spans="1:50" ht="30" customHeight="1">
      <c r="A20" s="71" t="s">
        <v>1</v>
      </c>
      <c r="B20" s="18" t="s">
        <v>2</v>
      </c>
      <c r="C20" s="73" t="s">
        <v>3</v>
      </c>
      <c r="D20" s="56">
        <f>D9</f>
        <v>43191</v>
      </c>
      <c r="E20" s="56">
        <f aca="true" t="shared" si="2" ref="E20:AH20">E9</f>
        <v>43192</v>
      </c>
      <c r="F20" s="56">
        <f t="shared" si="2"/>
        <v>43193</v>
      </c>
      <c r="G20" s="56">
        <f t="shared" si="2"/>
        <v>43194</v>
      </c>
      <c r="H20" s="56">
        <f t="shared" si="2"/>
        <v>43195</v>
      </c>
      <c r="I20" s="56">
        <f t="shared" si="2"/>
        <v>43196</v>
      </c>
      <c r="J20" s="56">
        <f t="shared" si="2"/>
        <v>43197</v>
      </c>
      <c r="K20" s="56">
        <f t="shared" si="2"/>
        <v>43198</v>
      </c>
      <c r="L20" s="56">
        <f t="shared" si="2"/>
        <v>43199</v>
      </c>
      <c r="M20" s="56">
        <f t="shared" si="2"/>
        <v>43200</v>
      </c>
      <c r="N20" s="56">
        <f t="shared" si="2"/>
        <v>43201</v>
      </c>
      <c r="O20" s="56">
        <f t="shared" si="2"/>
        <v>43202</v>
      </c>
      <c r="P20" s="56">
        <f t="shared" si="2"/>
        <v>43203</v>
      </c>
      <c r="Q20" s="56">
        <f t="shared" si="2"/>
        <v>43204</v>
      </c>
      <c r="R20" s="56">
        <f t="shared" si="2"/>
        <v>43205</v>
      </c>
      <c r="S20" s="56">
        <f t="shared" si="2"/>
        <v>43206</v>
      </c>
      <c r="T20" s="56">
        <f t="shared" si="2"/>
        <v>43207</v>
      </c>
      <c r="U20" s="56">
        <f t="shared" si="2"/>
        <v>43208</v>
      </c>
      <c r="V20" s="56">
        <f t="shared" si="2"/>
        <v>43209</v>
      </c>
      <c r="W20" s="56">
        <f t="shared" si="2"/>
        <v>43210</v>
      </c>
      <c r="X20" s="56">
        <f t="shared" si="2"/>
        <v>43211</v>
      </c>
      <c r="Y20" s="56">
        <f t="shared" si="2"/>
        <v>43212</v>
      </c>
      <c r="Z20" s="56">
        <f t="shared" si="2"/>
        <v>43213</v>
      </c>
      <c r="AA20" s="56">
        <f t="shared" si="2"/>
        <v>43214</v>
      </c>
      <c r="AB20" s="56">
        <f t="shared" si="2"/>
        <v>43215</v>
      </c>
      <c r="AC20" s="56">
        <f t="shared" si="2"/>
        <v>43216</v>
      </c>
      <c r="AD20" s="56">
        <f t="shared" si="2"/>
        <v>43217</v>
      </c>
      <c r="AE20" s="56">
        <f t="shared" si="2"/>
        <v>43218</v>
      </c>
      <c r="AF20" s="56">
        <f t="shared" si="2"/>
        <v>43219</v>
      </c>
      <c r="AG20" s="56">
        <f t="shared" si="2"/>
        <v>43220</v>
      </c>
      <c r="AH20" s="56">
        <f t="shared" si="2"/>
        <v>43221</v>
      </c>
      <c r="AI20" s="81" t="s">
        <v>4</v>
      </c>
      <c r="AJ20" s="63" t="s">
        <v>5</v>
      </c>
      <c r="AK20" s="61" t="s">
        <v>6</v>
      </c>
      <c r="AL20" s="61" t="s">
        <v>7</v>
      </c>
      <c r="AM20" s="61" t="s">
        <v>8</v>
      </c>
      <c r="AO20" s="53" t="s">
        <v>38</v>
      </c>
      <c r="AP20" s="53">
        <v>10</v>
      </c>
      <c r="AQ20" s="53">
        <v>2023</v>
      </c>
      <c r="AR20" s="53" t="s">
        <v>47</v>
      </c>
      <c r="AS20" s="54">
        <v>43166</v>
      </c>
      <c r="AT20" s="84">
        <v>43167</v>
      </c>
      <c r="AU20" s="83"/>
      <c r="AV20" s="55"/>
      <c r="AW20" s="53">
        <v>184</v>
      </c>
      <c r="AX20" s="53">
        <v>165.6</v>
      </c>
    </row>
    <row r="21" spans="1:50" ht="15.75">
      <c r="A21" s="79"/>
      <c r="B21" s="19" t="s">
        <v>17</v>
      </c>
      <c r="C21" s="8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0"/>
      <c r="V21" s="20"/>
      <c r="W21" s="20"/>
      <c r="X21" s="20"/>
      <c r="Y21" s="20"/>
      <c r="Z21" s="38"/>
      <c r="AA21" s="20"/>
      <c r="AB21" s="20"/>
      <c r="AC21" s="20"/>
      <c r="AD21" s="20"/>
      <c r="AE21" s="20"/>
      <c r="AF21" s="20"/>
      <c r="AG21" s="20"/>
      <c r="AH21" s="20"/>
      <c r="AI21" s="82"/>
      <c r="AJ21" s="64"/>
      <c r="AK21" s="62"/>
      <c r="AL21" s="62"/>
      <c r="AM21" s="62"/>
      <c r="AO21" s="53" t="s">
        <v>39</v>
      </c>
      <c r="AP21" s="53">
        <v>11</v>
      </c>
      <c r="AQ21" s="53">
        <v>2024</v>
      </c>
      <c r="AR21" s="53" t="s">
        <v>47</v>
      </c>
      <c r="AS21" s="54"/>
      <c r="AT21" s="84"/>
      <c r="AU21" s="83">
        <v>43168</v>
      </c>
      <c r="AV21" s="55"/>
      <c r="AW21" s="53">
        <v>168</v>
      </c>
      <c r="AX21" s="53">
        <v>151.2</v>
      </c>
    </row>
    <row r="22" spans="1:50" s="12" customFormat="1" ht="15.75">
      <c r="A22" s="25"/>
      <c r="B22" s="11"/>
      <c r="C22" s="27" t="s">
        <v>21</v>
      </c>
      <c r="D22" s="28">
        <v>11</v>
      </c>
      <c r="E22" s="28">
        <v>11</v>
      </c>
      <c r="F22" s="28">
        <v>11</v>
      </c>
      <c r="G22" s="28">
        <v>11</v>
      </c>
      <c r="H22" s="28" t="s">
        <v>18</v>
      </c>
      <c r="I22" s="28">
        <v>11</v>
      </c>
      <c r="J22" s="28">
        <v>11</v>
      </c>
      <c r="K22" s="28">
        <v>11</v>
      </c>
      <c r="L22" s="28">
        <v>11</v>
      </c>
      <c r="M22" s="28">
        <v>11</v>
      </c>
      <c r="N22" s="28">
        <v>11</v>
      </c>
      <c r="O22" s="28">
        <v>11</v>
      </c>
      <c r="P22" s="28">
        <v>11</v>
      </c>
      <c r="Q22" s="28">
        <v>11</v>
      </c>
      <c r="R22" s="28">
        <v>11</v>
      </c>
      <c r="S22" s="39" t="s">
        <v>19</v>
      </c>
      <c r="T22" s="28" t="s">
        <v>18</v>
      </c>
      <c r="U22" s="28" t="s">
        <v>18</v>
      </c>
      <c r="V22" s="28" t="s">
        <v>18</v>
      </c>
      <c r="W22" s="28" t="s">
        <v>18</v>
      </c>
      <c r="X22" s="28" t="s">
        <v>18</v>
      </c>
      <c r="Y22" s="28" t="s">
        <v>18</v>
      </c>
      <c r="Z22" s="28" t="s">
        <v>18</v>
      </c>
      <c r="AA22" s="28" t="s">
        <v>18</v>
      </c>
      <c r="AB22" s="28" t="s">
        <v>18</v>
      </c>
      <c r="AC22" s="28" t="s">
        <v>18</v>
      </c>
      <c r="AD22" s="28"/>
      <c r="AE22" s="28"/>
      <c r="AF22" s="28"/>
      <c r="AG22" s="28" t="s">
        <v>18</v>
      </c>
      <c r="AH22" s="39" t="s">
        <v>20</v>
      </c>
      <c r="AI22" s="9">
        <v>151</v>
      </c>
      <c r="AJ22" s="9">
        <f aca="true" t="shared" si="3" ref="AJ22:AJ29">SUM(D22:AH22)+COUNTIF(D22:AH22,"К")*8</f>
        <v>154</v>
      </c>
      <c r="AK22" s="10"/>
      <c r="AL22" s="10">
        <f>SUM(Z22)</f>
        <v>0</v>
      </c>
      <c r="AM22" s="43">
        <f>B5</f>
        <v>42988</v>
      </c>
      <c r="AN22" s="29"/>
      <c r="AO22" s="53" t="s">
        <v>40</v>
      </c>
      <c r="AP22" s="53">
        <v>12</v>
      </c>
      <c r="AQ22" s="53">
        <v>2025</v>
      </c>
      <c r="AR22" s="53"/>
      <c r="AS22" s="54">
        <v>43218</v>
      </c>
      <c r="AT22" s="84"/>
      <c r="AU22" s="83"/>
      <c r="AV22" s="55"/>
      <c r="AW22" s="53">
        <v>167</v>
      </c>
      <c r="AX22" s="53">
        <v>150.2</v>
      </c>
    </row>
    <row r="23" spans="1:50" s="12" customFormat="1" ht="15.75">
      <c r="A23" s="25"/>
      <c r="B23" s="11"/>
      <c r="C23" s="27" t="s">
        <v>10</v>
      </c>
      <c r="D23" s="28">
        <v>11</v>
      </c>
      <c r="E23" s="28">
        <v>11</v>
      </c>
      <c r="F23" s="28">
        <v>11</v>
      </c>
      <c r="G23" s="28">
        <v>11</v>
      </c>
      <c r="H23" s="28">
        <v>11</v>
      </c>
      <c r="I23" s="39">
        <v>4</v>
      </c>
      <c r="J23" s="39">
        <v>12</v>
      </c>
      <c r="K23" s="39">
        <v>12</v>
      </c>
      <c r="L23" s="39">
        <v>12</v>
      </c>
      <c r="M23" s="39">
        <v>8</v>
      </c>
      <c r="N23" s="28">
        <v>11</v>
      </c>
      <c r="O23" s="28">
        <v>11</v>
      </c>
      <c r="P23" s="28">
        <v>11</v>
      </c>
      <c r="Q23" s="39" t="s">
        <v>19</v>
      </c>
      <c r="R23" s="28" t="s">
        <v>18</v>
      </c>
      <c r="S23" s="28" t="s">
        <v>18</v>
      </c>
      <c r="T23" s="28" t="s">
        <v>18</v>
      </c>
      <c r="U23" s="28" t="s">
        <v>18</v>
      </c>
      <c r="V23" s="28" t="s">
        <v>18</v>
      </c>
      <c r="W23" s="28" t="s">
        <v>18</v>
      </c>
      <c r="X23" s="28" t="s">
        <v>18</v>
      </c>
      <c r="Y23" s="28" t="s">
        <v>18</v>
      </c>
      <c r="Z23" s="28" t="s">
        <v>18</v>
      </c>
      <c r="AA23" s="28" t="s">
        <v>18</v>
      </c>
      <c r="AB23" s="28" t="s">
        <v>18</v>
      </c>
      <c r="AC23" s="28" t="s">
        <v>18</v>
      </c>
      <c r="AD23" s="28"/>
      <c r="AE23" s="28"/>
      <c r="AF23" s="28"/>
      <c r="AG23" s="28" t="s">
        <v>18</v>
      </c>
      <c r="AH23" s="39" t="s">
        <v>20</v>
      </c>
      <c r="AI23" s="9">
        <v>135.8</v>
      </c>
      <c r="AJ23" s="9">
        <f t="shared" si="3"/>
        <v>136</v>
      </c>
      <c r="AK23" s="10">
        <v>32</v>
      </c>
      <c r="AL23" s="10">
        <f aca="true" t="shared" si="4" ref="AL23:AL29">SUM(Z23)</f>
        <v>0</v>
      </c>
      <c r="AM23" s="43">
        <f>B5</f>
        <v>42988</v>
      </c>
      <c r="AN23" s="29"/>
      <c r="AO23" s="53"/>
      <c r="AP23" s="53"/>
      <c r="AQ23" s="53"/>
      <c r="AR23" s="53" t="s">
        <v>48</v>
      </c>
      <c r="AS23" s="54"/>
      <c r="AT23" s="84">
        <v>43221</v>
      </c>
      <c r="AU23" s="83"/>
      <c r="AV23" s="55"/>
      <c r="AW23" s="53"/>
      <c r="AX23" s="53"/>
    </row>
    <row r="24" spans="1:50" s="12" customFormat="1" ht="15.75">
      <c r="A24" s="25"/>
      <c r="B24" s="11"/>
      <c r="C24" s="27" t="s">
        <v>10</v>
      </c>
      <c r="D24" s="39">
        <v>4</v>
      </c>
      <c r="E24" s="39">
        <v>12</v>
      </c>
      <c r="F24" s="39">
        <v>12</v>
      </c>
      <c r="G24" s="39">
        <v>12</v>
      </c>
      <c r="H24" s="39">
        <v>12</v>
      </c>
      <c r="I24" s="39">
        <v>8</v>
      </c>
      <c r="J24" s="28">
        <v>11</v>
      </c>
      <c r="K24" s="28">
        <v>11</v>
      </c>
      <c r="L24" s="28">
        <v>11</v>
      </c>
      <c r="M24" s="28">
        <v>11</v>
      </c>
      <c r="N24" s="28">
        <v>11</v>
      </c>
      <c r="O24" s="28">
        <v>11</v>
      </c>
      <c r="P24" s="28">
        <v>11</v>
      </c>
      <c r="Q24" s="28">
        <v>11</v>
      </c>
      <c r="R24" s="39" t="s">
        <v>19</v>
      </c>
      <c r="S24" s="28" t="s">
        <v>18</v>
      </c>
      <c r="T24" s="28" t="s">
        <v>18</v>
      </c>
      <c r="U24" s="28" t="s">
        <v>18</v>
      </c>
      <c r="V24" s="28" t="s">
        <v>18</v>
      </c>
      <c r="W24" s="28" t="s">
        <v>18</v>
      </c>
      <c r="X24" s="28" t="s">
        <v>18</v>
      </c>
      <c r="Y24" s="28" t="s">
        <v>18</v>
      </c>
      <c r="Z24" s="28" t="s">
        <v>18</v>
      </c>
      <c r="AA24" s="28" t="s">
        <v>18</v>
      </c>
      <c r="AB24" s="28" t="s">
        <v>18</v>
      </c>
      <c r="AC24" s="28" t="s">
        <v>18</v>
      </c>
      <c r="AD24" s="28"/>
      <c r="AE24" s="28"/>
      <c r="AF24" s="28"/>
      <c r="AG24" s="28" t="s">
        <v>18</v>
      </c>
      <c r="AH24" s="39" t="s">
        <v>20</v>
      </c>
      <c r="AI24" s="9">
        <v>151</v>
      </c>
      <c r="AJ24" s="9">
        <f t="shared" si="3"/>
        <v>148</v>
      </c>
      <c r="AK24" s="18">
        <v>40</v>
      </c>
      <c r="AL24" s="10">
        <f t="shared" si="4"/>
        <v>0</v>
      </c>
      <c r="AM24" s="43">
        <f>B5</f>
        <v>42988</v>
      </c>
      <c r="AN24" s="29"/>
      <c r="AO24" s="53"/>
      <c r="AP24" s="53"/>
      <c r="AQ24" s="53"/>
      <c r="AR24" s="53" t="s">
        <v>48</v>
      </c>
      <c r="AS24" s="54"/>
      <c r="AT24" s="84"/>
      <c r="AU24" s="83">
        <v>43222</v>
      </c>
      <c r="AV24" s="55"/>
      <c r="AW24" s="53"/>
      <c r="AX24" s="53"/>
    </row>
    <row r="25" spans="1:50" s="12" customFormat="1" ht="15.75">
      <c r="A25" s="25"/>
      <c r="B25" s="11"/>
      <c r="C25" s="27" t="s">
        <v>10</v>
      </c>
      <c r="D25" s="28">
        <v>11</v>
      </c>
      <c r="E25" s="28">
        <v>11</v>
      </c>
      <c r="F25" s="28">
        <v>11</v>
      </c>
      <c r="G25" s="28">
        <v>11</v>
      </c>
      <c r="H25" s="28">
        <v>11</v>
      </c>
      <c r="I25" s="28">
        <v>11</v>
      </c>
      <c r="J25" s="28">
        <v>11</v>
      </c>
      <c r="K25" s="28">
        <v>11</v>
      </c>
      <c r="L25" s="28">
        <v>11</v>
      </c>
      <c r="M25" s="39">
        <v>4</v>
      </c>
      <c r="N25" s="39">
        <v>12</v>
      </c>
      <c r="O25" s="39">
        <v>12</v>
      </c>
      <c r="P25" s="39">
        <v>12</v>
      </c>
      <c r="Q25" s="39">
        <v>12</v>
      </c>
      <c r="R25" s="39">
        <v>8</v>
      </c>
      <c r="S25" s="39" t="s">
        <v>19</v>
      </c>
      <c r="T25" s="28" t="s">
        <v>18</v>
      </c>
      <c r="U25" s="28" t="s">
        <v>18</v>
      </c>
      <c r="V25" s="28" t="s">
        <v>18</v>
      </c>
      <c r="W25" s="28" t="s">
        <v>18</v>
      </c>
      <c r="X25" s="28" t="s">
        <v>18</v>
      </c>
      <c r="Y25" s="28" t="s">
        <v>18</v>
      </c>
      <c r="Z25" s="28" t="s">
        <v>18</v>
      </c>
      <c r="AA25" s="28" t="s">
        <v>18</v>
      </c>
      <c r="AB25" s="28" t="s">
        <v>18</v>
      </c>
      <c r="AC25" s="28" t="s">
        <v>18</v>
      </c>
      <c r="AD25" s="28"/>
      <c r="AE25" s="28"/>
      <c r="AF25" s="28"/>
      <c r="AG25" s="28" t="s">
        <v>18</v>
      </c>
      <c r="AH25" s="39" t="s">
        <v>20</v>
      </c>
      <c r="AI25" s="9">
        <v>151</v>
      </c>
      <c r="AJ25" s="9">
        <f t="shared" si="3"/>
        <v>159</v>
      </c>
      <c r="AK25" s="18">
        <v>40</v>
      </c>
      <c r="AL25" s="10">
        <f t="shared" si="4"/>
        <v>0</v>
      </c>
      <c r="AM25" s="43">
        <f>B5</f>
        <v>42988</v>
      </c>
      <c r="AN25" s="29"/>
      <c r="AO25" s="53"/>
      <c r="AP25" s="53"/>
      <c r="AQ25" s="53"/>
      <c r="AR25" s="53" t="s">
        <v>49</v>
      </c>
      <c r="AS25" s="54">
        <v>43228</v>
      </c>
      <c r="AT25" s="84">
        <v>43229</v>
      </c>
      <c r="AU25" s="83"/>
      <c r="AV25" s="55"/>
      <c r="AW25" s="53"/>
      <c r="AX25" s="53"/>
    </row>
    <row r="26" spans="1:50" s="12" customFormat="1" ht="15.75">
      <c r="A26" s="25"/>
      <c r="B26" s="11"/>
      <c r="C26" s="26" t="s">
        <v>11</v>
      </c>
      <c r="D26" s="28">
        <v>11</v>
      </c>
      <c r="E26" s="28">
        <v>11</v>
      </c>
      <c r="F26" s="28">
        <v>11</v>
      </c>
      <c r="G26" s="28">
        <v>11</v>
      </c>
      <c r="H26" s="28">
        <v>11</v>
      </c>
      <c r="I26" s="28">
        <v>11</v>
      </c>
      <c r="J26" s="28">
        <v>11</v>
      </c>
      <c r="K26" s="28">
        <v>11</v>
      </c>
      <c r="L26" s="28">
        <v>11</v>
      </c>
      <c r="M26" s="28" t="s">
        <v>18</v>
      </c>
      <c r="N26" s="28">
        <v>11</v>
      </c>
      <c r="O26" s="28">
        <v>11</v>
      </c>
      <c r="P26" s="28">
        <v>11</v>
      </c>
      <c r="Q26" s="39" t="s">
        <v>19</v>
      </c>
      <c r="R26" s="28" t="s">
        <v>18</v>
      </c>
      <c r="S26" s="28" t="s">
        <v>18</v>
      </c>
      <c r="T26" s="28" t="s">
        <v>18</v>
      </c>
      <c r="U26" s="28" t="s">
        <v>18</v>
      </c>
      <c r="V26" s="28" t="s">
        <v>18</v>
      </c>
      <c r="W26" s="28" t="s">
        <v>18</v>
      </c>
      <c r="X26" s="28" t="s">
        <v>18</v>
      </c>
      <c r="Y26" s="28" t="s">
        <v>18</v>
      </c>
      <c r="Z26" s="28" t="s">
        <v>18</v>
      </c>
      <c r="AA26" s="28" t="s">
        <v>18</v>
      </c>
      <c r="AB26" s="28" t="s">
        <v>18</v>
      </c>
      <c r="AC26" s="28" t="s">
        <v>18</v>
      </c>
      <c r="AD26" s="28"/>
      <c r="AE26" s="28"/>
      <c r="AF26" s="28"/>
      <c r="AG26" s="28" t="s">
        <v>18</v>
      </c>
      <c r="AH26" s="39" t="s">
        <v>20</v>
      </c>
      <c r="AI26" s="9">
        <v>135.8</v>
      </c>
      <c r="AJ26" s="9">
        <f t="shared" si="3"/>
        <v>132</v>
      </c>
      <c r="AK26" s="37"/>
      <c r="AL26" s="10">
        <f t="shared" si="4"/>
        <v>0</v>
      </c>
      <c r="AM26" s="43">
        <f>B5</f>
        <v>42988</v>
      </c>
      <c r="AN26" s="29"/>
      <c r="AO26" s="53"/>
      <c r="AP26" s="53"/>
      <c r="AQ26" s="53"/>
      <c r="AR26" s="53" t="s">
        <v>50</v>
      </c>
      <c r="AS26" s="54"/>
      <c r="AT26" s="84"/>
      <c r="AU26" s="83">
        <v>43262</v>
      </c>
      <c r="AV26" s="55"/>
      <c r="AW26" s="53"/>
      <c r="AX26" s="53"/>
    </row>
    <row r="27" spans="1:50" s="12" customFormat="1" ht="15.75">
      <c r="A27" s="25"/>
      <c r="B27" s="11"/>
      <c r="C27" s="26" t="s">
        <v>11</v>
      </c>
      <c r="D27" s="28">
        <v>11</v>
      </c>
      <c r="E27" s="28">
        <v>11</v>
      </c>
      <c r="F27" s="28">
        <v>11</v>
      </c>
      <c r="G27" s="28">
        <v>11</v>
      </c>
      <c r="H27" s="28">
        <v>11</v>
      </c>
      <c r="I27" s="28">
        <v>11</v>
      </c>
      <c r="J27" s="28" t="s">
        <v>18</v>
      </c>
      <c r="K27" s="28">
        <v>11</v>
      </c>
      <c r="L27" s="28">
        <v>11</v>
      </c>
      <c r="M27" s="28">
        <v>11</v>
      </c>
      <c r="N27" s="28">
        <v>11</v>
      </c>
      <c r="O27" s="28">
        <v>11</v>
      </c>
      <c r="P27" s="28">
        <v>11</v>
      </c>
      <c r="Q27" s="28">
        <v>11</v>
      </c>
      <c r="R27" s="28">
        <v>11</v>
      </c>
      <c r="S27" s="28" t="s">
        <v>18</v>
      </c>
      <c r="T27" s="28" t="s">
        <v>18</v>
      </c>
      <c r="U27" s="28" t="s">
        <v>18</v>
      </c>
      <c r="V27" s="28" t="s">
        <v>18</v>
      </c>
      <c r="W27" s="28" t="s">
        <v>18</v>
      </c>
      <c r="X27" s="28" t="s">
        <v>18</v>
      </c>
      <c r="Y27" s="28" t="s">
        <v>18</v>
      </c>
      <c r="Z27" s="28" t="s">
        <v>18</v>
      </c>
      <c r="AA27" s="28" t="s">
        <v>18</v>
      </c>
      <c r="AB27" s="28" t="s">
        <v>18</v>
      </c>
      <c r="AC27" s="28" t="s">
        <v>18</v>
      </c>
      <c r="AD27" s="28"/>
      <c r="AE27" s="28"/>
      <c r="AF27" s="28"/>
      <c r="AG27" s="28" t="s">
        <v>18</v>
      </c>
      <c r="AH27" s="28" t="s">
        <v>18</v>
      </c>
      <c r="AI27" s="9">
        <v>151</v>
      </c>
      <c r="AJ27" s="9">
        <f t="shared" si="3"/>
        <v>154</v>
      </c>
      <c r="AK27" s="10"/>
      <c r="AL27" s="10">
        <f t="shared" si="4"/>
        <v>0</v>
      </c>
      <c r="AM27" s="43">
        <f>B5</f>
        <v>42988</v>
      </c>
      <c r="AN27" s="29"/>
      <c r="AO27" s="53"/>
      <c r="AP27" s="53"/>
      <c r="AQ27" s="53"/>
      <c r="AR27" s="53" t="s">
        <v>50</v>
      </c>
      <c r="AS27" s="54">
        <v>43260</v>
      </c>
      <c r="AT27" s="84">
        <v>43263</v>
      </c>
      <c r="AU27" s="83"/>
      <c r="AV27" s="55"/>
      <c r="AW27" s="53"/>
      <c r="AX27" s="53"/>
    </row>
    <row r="28" spans="1:50" s="12" customFormat="1" ht="15.75">
      <c r="A28" s="25"/>
      <c r="B28" s="11"/>
      <c r="C28" s="26" t="s">
        <v>11</v>
      </c>
      <c r="D28" s="28">
        <v>11</v>
      </c>
      <c r="E28" s="28">
        <v>11</v>
      </c>
      <c r="F28" s="28">
        <v>11</v>
      </c>
      <c r="G28" s="28">
        <v>11</v>
      </c>
      <c r="H28" s="28">
        <v>11</v>
      </c>
      <c r="I28" s="28">
        <v>11</v>
      </c>
      <c r="J28" s="28">
        <v>11</v>
      </c>
      <c r="K28" s="28">
        <v>11</v>
      </c>
      <c r="L28" s="28" t="s">
        <v>18</v>
      </c>
      <c r="M28" s="28">
        <v>11</v>
      </c>
      <c r="N28" s="28">
        <v>11</v>
      </c>
      <c r="O28" s="28">
        <v>11</v>
      </c>
      <c r="P28" s="28">
        <v>11</v>
      </c>
      <c r="Q28" s="28">
        <v>11</v>
      </c>
      <c r="R28" s="28">
        <v>11</v>
      </c>
      <c r="S28" s="39" t="s">
        <v>19</v>
      </c>
      <c r="T28" s="28" t="s">
        <v>18</v>
      </c>
      <c r="U28" s="28" t="s">
        <v>18</v>
      </c>
      <c r="V28" s="28" t="s">
        <v>18</v>
      </c>
      <c r="W28" s="28" t="s">
        <v>18</v>
      </c>
      <c r="X28" s="28" t="s">
        <v>18</v>
      </c>
      <c r="Y28" s="28" t="s">
        <v>18</v>
      </c>
      <c r="Z28" s="28" t="s">
        <v>18</v>
      </c>
      <c r="AA28" s="28" t="s">
        <v>18</v>
      </c>
      <c r="AB28" s="28" t="s">
        <v>18</v>
      </c>
      <c r="AC28" s="28" t="s">
        <v>18</v>
      </c>
      <c r="AD28" s="28"/>
      <c r="AE28" s="28"/>
      <c r="AF28" s="28"/>
      <c r="AG28" s="28" t="s">
        <v>18</v>
      </c>
      <c r="AH28" s="39" t="s">
        <v>20</v>
      </c>
      <c r="AI28" s="9">
        <v>151</v>
      </c>
      <c r="AJ28" s="9">
        <f t="shared" si="3"/>
        <v>154</v>
      </c>
      <c r="AK28" s="10"/>
      <c r="AL28" s="10">
        <f t="shared" si="4"/>
        <v>0</v>
      </c>
      <c r="AM28" s="43">
        <f>B5</f>
        <v>42988</v>
      </c>
      <c r="AN28" s="29"/>
      <c r="AO28" s="53"/>
      <c r="AP28" s="53"/>
      <c r="AQ28" s="53"/>
      <c r="AR28" s="53" t="s">
        <v>51</v>
      </c>
      <c r="AS28" s="54"/>
      <c r="AT28" s="84">
        <v>43408</v>
      </c>
      <c r="AU28" s="83">
        <v>43409</v>
      </c>
      <c r="AV28" s="55"/>
      <c r="AW28" s="53"/>
      <c r="AX28" s="53"/>
    </row>
    <row r="29" spans="1:50" s="12" customFormat="1" ht="15.75">
      <c r="A29" s="25"/>
      <c r="B29" s="11"/>
      <c r="C29" s="26" t="s">
        <v>12</v>
      </c>
      <c r="D29" s="28">
        <v>11</v>
      </c>
      <c r="E29" s="28">
        <v>11</v>
      </c>
      <c r="F29" s="28">
        <v>11</v>
      </c>
      <c r="G29" s="28">
        <v>11</v>
      </c>
      <c r="H29" s="28">
        <v>11</v>
      </c>
      <c r="I29" s="28">
        <v>11</v>
      </c>
      <c r="J29" s="28">
        <v>11</v>
      </c>
      <c r="K29" s="28" t="s">
        <v>18</v>
      </c>
      <c r="L29" s="28">
        <v>10</v>
      </c>
      <c r="M29" s="28">
        <v>10</v>
      </c>
      <c r="N29" s="28">
        <v>10</v>
      </c>
      <c r="O29" s="28">
        <v>10</v>
      </c>
      <c r="P29" s="28">
        <v>10</v>
      </c>
      <c r="Q29" s="28">
        <v>8</v>
      </c>
      <c r="R29" s="39" t="s">
        <v>19</v>
      </c>
      <c r="S29" s="28" t="s">
        <v>18</v>
      </c>
      <c r="T29" s="28" t="s">
        <v>18</v>
      </c>
      <c r="U29" s="28" t="s">
        <v>18</v>
      </c>
      <c r="V29" s="28" t="s">
        <v>18</v>
      </c>
      <c r="W29" s="28" t="s">
        <v>18</v>
      </c>
      <c r="X29" s="28" t="s">
        <v>18</v>
      </c>
      <c r="Y29" s="28" t="s">
        <v>18</v>
      </c>
      <c r="Z29" s="28" t="s">
        <v>18</v>
      </c>
      <c r="AA29" s="28" t="s">
        <v>18</v>
      </c>
      <c r="AB29" s="28" t="s">
        <v>18</v>
      </c>
      <c r="AC29" s="28" t="s">
        <v>18</v>
      </c>
      <c r="AD29" s="28"/>
      <c r="AE29" s="28"/>
      <c r="AF29" s="28"/>
      <c r="AG29" s="28" t="s">
        <v>18</v>
      </c>
      <c r="AH29" s="39" t="s">
        <v>20</v>
      </c>
      <c r="AI29" s="9">
        <v>135.8</v>
      </c>
      <c r="AJ29" s="9">
        <f t="shared" si="3"/>
        <v>135</v>
      </c>
      <c r="AK29" s="10"/>
      <c r="AL29" s="10">
        <f t="shared" si="4"/>
        <v>0</v>
      </c>
      <c r="AM29" s="43">
        <f>B5</f>
        <v>42988</v>
      </c>
      <c r="AN29" s="29"/>
      <c r="AO29" s="53"/>
      <c r="AP29" s="53"/>
      <c r="AQ29" s="53"/>
      <c r="AR29" s="53" t="s">
        <v>42</v>
      </c>
      <c r="AS29" s="54">
        <v>43463</v>
      </c>
      <c r="AT29" s="84"/>
      <c r="AU29" s="83">
        <v>43465</v>
      </c>
      <c r="AV29" s="55"/>
      <c r="AW29" s="53"/>
      <c r="AX29" s="53"/>
    </row>
    <row r="30" spans="1:3" ht="12.75">
      <c r="A30" s="12"/>
      <c r="B30" s="12"/>
      <c r="C30" s="12"/>
    </row>
    <row r="31" spans="1:24" ht="16.5" customHeight="1">
      <c r="A31" s="12"/>
      <c r="B31" s="15"/>
      <c r="F31" s="6" t="s">
        <v>25</v>
      </c>
      <c r="H31" s="6"/>
      <c r="X31" s="6"/>
    </row>
    <row r="32" spans="1:28" ht="14.25" customHeight="1">
      <c r="A32" s="1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X32" s="77">
        <f>B5</f>
        <v>42988</v>
      </c>
      <c r="Y32" s="77"/>
      <c r="Z32" s="77"/>
      <c r="AA32" s="77"/>
      <c r="AB32" s="77"/>
    </row>
    <row r="33" ht="6.75" customHeight="1">
      <c r="A33" s="12"/>
    </row>
    <row r="34" spans="6:28" ht="15.75">
      <c r="F34" s="6" t="s"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36"/>
    </row>
    <row r="35" spans="4:28" ht="15" customHeight="1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8">
        <f>B5</f>
        <v>42988</v>
      </c>
      <c r="Y35" s="78"/>
      <c r="Z35" s="78"/>
      <c r="AA35" s="78"/>
      <c r="AB35" s="78"/>
    </row>
    <row r="36" spans="4:28" ht="5.25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4:28" ht="15.75">
      <c r="D37" s="6"/>
      <c r="E37" s="6"/>
      <c r="F37" s="6" t="s">
        <v>13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28" ht="15.75">
      <c r="B38" s="46" t="s">
        <v>22</v>
      </c>
      <c r="C38" s="47"/>
      <c r="D38" s="47"/>
      <c r="E38" s="48"/>
      <c r="F38" s="48"/>
      <c r="G38" s="48"/>
      <c r="H38" s="47"/>
      <c r="I38" s="47"/>
      <c r="J38" s="47"/>
      <c r="K38" s="47"/>
      <c r="L38" s="47"/>
      <c r="N38" s="6"/>
      <c r="O38" s="6"/>
      <c r="P38" s="6"/>
      <c r="Q38" s="6"/>
      <c r="R38" s="6"/>
      <c r="S38" s="6"/>
      <c r="T38" s="6"/>
      <c r="U38" s="6"/>
      <c r="V38" s="6"/>
      <c r="W38" s="6"/>
      <c r="X38" s="45"/>
      <c r="Y38" s="45"/>
      <c r="Z38" s="45"/>
      <c r="AA38" s="65" t="str">
        <f>AJ5</f>
        <v>2017 г.</v>
      </c>
      <c r="AB38" s="65"/>
    </row>
    <row r="39" spans="2:12" ht="15">
      <c r="B39" s="46" t="s">
        <v>23</v>
      </c>
      <c r="C39" s="49"/>
      <c r="D39" s="48"/>
      <c r="E39" s="48"/>
      <c r="F39" s="48"/>
      <c r="G39" s="48"/>
      <c r="H39" s="48"/>
      <c r="I39" s="48"/>
      <c r="J39" s="48"/>
      <c r="K39" s="48"/>
      <c r="L39" s="48"/>
    </row>
    <row r="40" ht="12.75">
      <c r="B40" s="1" t="s">
        <v>24</v>
      </c>
    </row>
  </sheetData>
  <sheetProtection/>
  <mergeCells count="33">
    <mergeCell ref="X32:AB32"/>
    <mergeCell ref="X35:AB35"/>
    <mergeCell ref="A20:A21"/>
    <mergeCell ref="C20:C21"/>
    <mergeCell ref="AI20:AI21"/>
    <mergeCell ref="AM20:AM21"/>
    <mergeCell ref="AL20:AL21"/>
    <mergeCell ref="AK9:AK10"/>
    <mergeCell ref="K6:AB6"/>
    <mergeCell ref="A9:A10"/>
    <mergeCell ref="C9:C10"/>
    <mergeCell ref="AI9:AI10"/>
    <mergeCell ref="AJ9:AJ10"/>
    <mergeCell ref="AS9:AS10"/>
    <mergeCell ref="AT9:AT10"/>
    <mergeCell ref="AL9:AL10"/>
    <mergeCell ref="AJ20:AJ21"/>
    <mergeCell ref="AA38:AB38"/>
    <mergeCell ref="AC4:AN4"/>
    <mergeCell ref="AJ5:AK5"/>
    <mergeCell ref="AM9:AM10"/>
    <mergeCell ref="AJ19:AL19"/>
    <mergeCell ref="AK20:AK21"/>
    <mergeCell ref="AU9:AU10"/>
    <mergeCell ref="AV9:AV10"/>
    <mergeCell ref="AW9:AW10"/>
    <mergeCell ref="AX9:AX10"/>
    <mergeCell ref="T7:V7"/>
    <mergeCell ref="W7:X7"/>
    <mergeCell ref="AO9:AO10"/>
    <mergeCell ref="AP9:AP10"/>
    <mergeCell ref="AQ9:AQ10"/>
    <mergeCell ref="AR9:AR10"/>
  </mergeCells>
  <conditionalFormatting sqref="D9:AH9">
    <cfRule type="expression" priority="13" dxfId="5" stopIfTrue="1">
      <formula>D9&gt;_XLL.КОНМЕСЯЦА($D$9,0)</formula>
    </cfRule>
    <cfRule type="expression" priority="14" dxfId="140" stopIfTrue="1">
      <formula>WEEKDAY(D9,2)&gt;5</formula>
    </cfRule>
    <cfRule type="expression" priority="15" dxfId="3">
      <formula>ISNUMBER(MATCH(D9,$AU$11:$AU$29,0))</formula>
    </cfRule>
    <cfRule type="expression" priority="16" dxfId="141">
      <formula>ISNUMBER(MATCH(D9,$AS$11:$AS$29,0))</formula>
    </cfRule>
    <cfRule type="expression" priority="20" dxfId="1">
      <formula>ISNUMBER(MATCH(D9,$AT$11:$AT$29,0))</formula>
    </cfRule>
    <cfRule type="expression" priority="22" dxfId="0">
      <formula>WEEKDAY(D9,2)&gt;5</formula>
    </cfRule>
  </conditionalFormatting>
  <conditionalFormatting sqref="D20:AH20">
    <cfRule type="expression" priority="1" dxfId="5" stopIfTrue="1">
      <formula>D20&gt;_XLL.КОНМЕСЯЦА($D$9,0)</formula>
    </cfRule>
    <cfRule type="expression" priority="2" dxfId="140" stopIfTrue="1">
      <formula>WEEKDAY(D20,2)&gt;5</formula>
    </cfRule>
    <cfRule type="expression" priority="3" dxfId="3">
      <formula>ISNUMBER(MATCH(D20,$AU$11:$AU$29,0))</formula>
    </cfRule>
    <cfRule type="expression" priority="4" dxfId="141">
      <formula>ISNUMBER(MATCH(D20,$AS$11:$AS$29,0))</formula>
    </cfRule>
    <cfRule type="expression" priority="5" dxfId="1">
      <formula>ISNUMBER(MATCH(D20,$AT$11:$AT$29,0))</formula>
    </cfRule>
    <cfRule type="expression" priority="6" dxfId="0">
      <formula>WEEKDAY(D20,2)&gt;5</formula>
    </cfRule>
  </conditionalFormatting>
  <dataValidations count="2">
    <dataValidation type="list" showInputMessage="1" showErrorMessage="1" promptTitle="месяц" sqref="T7:V7">
      <formula1>$AO$11:$AO$22</formula1>
    </dataValidation>
    <dataValidation type="list" showInputMessage="1" showErrorMessage="1" promptTitle="год" sqref="W7:X7">
      <formula1>$AQ$11:$AQ$22</formula1>
    </dataValidation>
  </dataValidation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ByvshevAP</dc:creator>
  <cp:keywords/>
  <dc:description/>
  <cp:lastModifiedBy>Ракитин И.О.</cp:lastModifiedBy>
  <cp:lastPrinted>2017-03-14T11:32:28Z</cp:lastPrinted>
  <dcterms:created xsi:type="dcterms:W3CDTF">2011-10-27T07:11:50Z</dcterms:created>
  <dcterms:modified xsi:type="dcterms:W3CDTF">2017-04-04T08:11:25Z</dcterms:modified>
  <cp:category/>
  <cp:version/>
  <cp:contentType/>
  <cp:contentStatus/>
</cp:coreProperties>
</file>