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J11" i="1" l="1"/>
  <c r="AJ44" i="1" l="1"/>
  <c r="AL44" i="1" s="1"/>
  <c r="AQ45" i="1" s="1"/>
  <c r="AS67" i="1" s="1"/>
  <c r="AJ41" i="1"/>
  <c r="AJ38" i="1"/>
  <c r="AL38" i="1" s="1"/>
  <c r="AQ39" i="1" s="1"/>
  <c r="AS65" i="1" s="1"/>
  <c r="AJ35" i="1"/>
  <c r="AJ32" i="1"/>
  <c r="AL32" i="1" s="1"/>
  <c r="AQ33" i="1" s="1"/>
  <c r="AS63" i="1" s="1"/>
  <c r="AJ29" i="1"/>
  <c r="AJ26" i="1"/>
  <c r="AL26" i="1" s="1"/>
  <c r="AQ27" i="1" s="1"/>
  <c r="AS61" i="1" s="1"/>
  <c r="AJ23" i="1"/>
  <c r="AJ20" i="1"/>
  <c r="AJ17" i="1"/>
  <c r="AJ14" i="1"/>
  <c r="AI67" i="1"/>
  <c r="B67" i="1"/>
  <c r="A67" i="1"/>
  <c r="AI66" i="1"/>
  <c r="AQ41" i="1" s="1"/>
  <c r="B66" i="1"/>
  <c r="A66" i="1"/>
  <c r="AI65" i="1"/>
  <c r="B65" i="1"/>
  <c r="A65" i="1"/>
  <c r="AI64" i="1"/>
  <c r="AQ35" i="1" s="1"/>
  <c r="B64" i="1"/>
  <c r="A64" i="1"/>
  <c r="AI63" i="1"/>
  <c r="B63" i="1"/>
  <c r="A63" i="1"/>
  <c r="AI62" i="1"/>
  <c r="AQ29" i="1" s="1"/>
  <c r="B62" i="1"/>
  <c r="A62" i="1"/>
  <c r="AI61" i="1"/>
  <c r="B61" i="1"/>
  <c r="A61" i="1"/>
  <c r="AI60" i="1"/>
  <c r="AQ23" i="1" s="1"/>
  <c r="B60" i="1"/>
  <c r="A60" i="1"/>
  <c r="AI59" i="1"/>
  <c r="AQ20" i="1" s="1"/>
  <c r="B59" i="1"/>
  <c r="A59" i="1"/>
  <c r="AI58" i="1"/>
  <c r="AQ17" i="1" s="1"/>
  <c r="B58" i="1"/>
  <c r="A58" i="1"/>
  <c r="AI57" i="1"/>
  <c r="AQ14" i="1" s="1"/>
  <c r="B57" i="1"/>
  <c r="A57" i="1"/>
  <c r="AI56" i="1"/>
  <c r="AQ11" i="1" s="1"/>
  <c r="B56" i="1"/>
  <c r="A56" i="1"/>
  <c r="AJ45" i="1"/>
  <c r="AI45" i="1"/>
  <c r="AQ44" i="1"/>
  <c r="AP44" i="1"/>
  <c r="AO44" i="1"/>
  <c r="AN44" i="1"/>
  <c r="AM44" i="1"/>
  <c r="AI44" i="1"/>
  <c r="AK44" i="1" s="1"/>
  <c r="AJ42" i="1"/>
  <c r="AI42" i="1"/>
  <c r="AP41" i="1"/>
  <c r="AO41" i="1"/>
  <c r="AN41" i="1"/>
  <c r="AM41" i="1"/>
  <c r="AI41" i="1"/>
  <c r="AK41" i="1" s="1"/>
  <c r="AJ39" i="1"/>
  <c r="AI39" i="1"/>
  <c r="AQ38" i="1"/>
  <c r="AP38" i="1"/>
  <c r="AO38" i="1"/>
  <c r="AN38" i="1"/>
  <c r="AM38" i="1"/>
  <c r="AI38" i="1"/>
  <c r="AK38" i="1" s="1"/>
  <c r="AJ36" i="1"/>
  <c r="AI36" i="1"/>
  <c r="AP35" i="1"/>
  <c r="AO35" i="1"/>
  <c r="AN35" i="1"/>
  <c r="AM35" i="1"/>
  <c r="AI35" i="1"/>
  <c r="AK35" i="1" s="1"/>
  <c r="AJ33" i="1"/>
  <c r="AI33" i="1"/>
  <c r="AQ32" i="1"/>
  <c r="AP32" i="1"/>
  <c r="AO32" i="1"/>
  <c r="AN32" i="1"/>
  <c r="AM32" i="1"/>
  <c r="AI32" i="1"/>
  <c r="AK32" i="1" s="1"/>
  <c r="AJ30" i="1"/>
  <c r="AI30" i="1"/>
  <c r="AP29" i="1"/>
  <c r="AO29" i="1"/>
  <c r="AN29" i="1"/>
  <c r="AM29" i="1"/>
  <c r="AI29" i="1"/>
  <c r="AK29" i="1" s="1"/>
  <c r="AJ27" i="1"/>
  <c r="AI27" i="1"/>
  <c r="AQ26" i="1"/>
  <c r="AP26" i="1"/>
  <c r="AO26" i="1"/>
  <c r="AN26" i="1"/>
  <c r="AM26" i="1"/>
  <c r="AI26" i="1"/>
  <c r="AK26" i="1" s="1"/>
  <c r="AJ24" i="1"/>
  <c r="AI24" i="1"/>
  <c r="AP23" i="1"/>
  <c r="AO23" i="1"/>
  <c r="AN23" i="1"/>
  <c r="AM23" i="1"/>
  <c r="AL23" i="1"/>
  <c r="AI23" i="1"/>
  <c r="AJ21" i="1"/>
  <c r="AI21" i="1"/>
  <c r="AP20" i="1"/>
  <c r="AO20" i="1"/>
  <c r="AN20" i="1"/>
  <c r="AM20" i="1"/>
  <c r="AI20" i="1"/>
  <c r="AJ18" i="1"/>
  <c r="AL17" i="1" s="1"/>
  <c r="AI18" i="1"/>
  <c r="AP17" i="1"/>
  <c r="AO17" i="1"/>
  <c r="AN17" i="1"/>
  <c r="AM17" i="1"/>
  <c r="AI17" i="1"/>
  <c r="AJ15" i="1"/>
  <c r="AI15" i="1"/>
  <c r="AP14" i="1"/>
  <c r="AO14" i="1"/>
  <c r="AN14" i="1"/>
  <c r="AM14" i="1"/>
  <c r="AI14" i="1"/>
  <c r="AJ12" i="1"/>
  <c r="AL11" i="1" s="1"/>
  <c r="AI12" i="1"/>
  <c r="AP11" i="1"/>
  <c r="AO11" i="1"/>
  <c r="AN11" i="1"/>
  <c r="AM11" i="1"/>
  <c r="AI11" i="1"/>
  <c r="E8" i="1"/>
  <c r="F8" i="1" s="1"/>
  <c r="F6" i="1" s="1"/>
  <c r="D6" i="1"/>
  <c r="AE3" i="1"/>
  <c r="AK20" i="1" l="1"/>
  <c r="AK14" i="1"/>
  <c r="AQ18" i="1"/>
  <c r="AS58" i="1" s="1"/>
  <c r="AQ24" i="1"/>
  <c r="AS60" i="1" s="1"/>
  <c r="AL14" i="1"/>
  <c r="AQ15" i="1" s="1"/>
  <c r="AS57" i="1" s="1"/>
  <c r="AL20" i="1"/>
  <c r="AQ21" i="1" s="1"/>
  <c r="AS59" i="1" s="1"/>
  <c r="E6" i="1"/>
  <c r="G8" i="1"/>
  <c r="H8" i="1" s="1"/>
  <c r="H6" i="1" s="1"/>
  <c r="AQ12" i="1"/>
  <c r="AS56" i="1" s="1"/>
  <c r="AK17" i="1"/>
  <c r="AK23" i="1"/>
  <c r="AL29" i="1"/>
  <c r="AQ30" i="1" s="1"/>
  <c r="AS62" i="1" s="1"/>
  <c r="AL35" i="1"/>
  <c r="AQ36" i="1" s="1"/>
  <c r="AS64" i="1" s="1"/>
  <c r="AL41" i="1"/>
  <c r="AQ42" i="1" s="1"/>
  <c r="AS66" i="1" s="1"/>
  <c r="AK11" i="1"/>
  <c r="G6" i="1"/>
  <c r="I8" i="1"/>
  <c r="J8" i="1" l="1"/>
  <c r="I6" i="1"/>
  <c r="J6" i="1" l="1"/>
  <c r="K8" i="1"/>
  <c r="L8" i="1" l="1"/>
  <c r="K6" i="1"/>
  <c r="L6" i="1" l="1"/>
  <c r="M8" i="1"/>
  <c r="N8" i="1" l="1"/>
  <c r="M6" i="1"/>
  <c r="N6" i="1" l="1"/>
  <c r="O8" i="1"/>
  <c r="P8" i="1" l="1"/>
  <c r="O6" i="1"/>
  <c r="P6" i="1" l="1"/>
  <c r="Q8" i="1"/>
  <c r="R8" i="1" l="1"/>
  <c r="Q6" i="1"/>
  <c r="R6" i="1" l="1"/>
  <c r="S8" i="1"/>
  <c r="T8" i="1" l="1"/>
  <c r="S6" i="1"/>
  <c r="T6" i="1" l="1"/>
  <c r="U8" i="1"/>
  <c r="V8" i="1" l="1"/>
  <c r="U6" i="1"/>
  <c r="V6" i="1" l="1"/>
  <c r="W8" i="1"/>
  <c r="X8" i="1" l="1"/>
  <c r="W6" i="1"/>
  <c r="X6" i="1" l="1"/>
  <c r="Y8" i="1"/>
  <c r="Z8" i="1" l="1"/>
  <c r="Y6" i="1"/>
  <c r="Z6" i="1" l="1"/>
  <c r="AA8" i="1"/>
  <c r="AB8" i="1" l="1"/>
  <c r="AA6" i="1"/>
  <c r="AB6" i="1" l="1"/>
  <c r="AC8" i="1"/>
  <c r="AD8" i="1" l="1"/>
  <c r="AC6" i="1"/>
  <c r="AD6" i="1" l="1"/>
  <c r="AE8" i="1"/>
  <c r="AH8" i="1" l="1"/>
  <c r="AH6" i="1" s="1"/>
  <c r="AF8" i="1"/>
  <c r="AF6" i="1" s="1"/>
  <c r="AG8" i="1"/>
  <c r="AG6" i="1" s="1"/>
  <c r="AE6" i="1"/>
</calcChain>
</file>

<file path=xl/sharedStrings.xml><?xml version="1.0" encoding="utf-8"?>
<sst xmlns="http://schemas.openxmlformats.org/spreadsheetml/2006/main" count="24" uniqueCount="24">
  <si>
    <t>Табель</t>
  </si>
  <si>
    <t xml:space="preserve">выхода на работу рабочих и служащих по ____________________________________________________________________  за </t>
  </si>
  <si>
    <t>Фамилия, имя, отчество</t>
  </si>
  <si>
    <t xml:space="preserve">Должность </t>
  </si>
  <si>
    <t>Отработано</t>
  </si>
  <si>
    <t>Неявки</t>
  </si>
  <si>
    <t>Сумма зарплаты</t>
  </si>
  <si>
    <t>дней до экзамена</t>
  </si>
  <si>
    <t>часов до экзамена</t>
  </si>
  <si>
    <t>за месяц</t>
  </si>
  <si>
    <t xml:space="preserve">Выходные </t>
  </si>
  <si>
    <t>Отпуск</t>
  </si>
  <si>
    <t>Больничные</t>
  </si>
  <si>
    <t>Невыход</t>
  </si>
  <si>
    <t>дней после экзамена</t>
  </si>
  <si>
    <t>часов после экзамена</t>
  </si>
  <si>
    <t>дни</t>
  </si>
  <si>
    <t>часы</t>
  </si>
  <si>
    <t>аванс</t>
  </si>
  <si>
    <t>к выпл.</t>
  </si>
  <si>
    <t>А   В   А   Н   С</t>
  </si>
  <si>
    <r>
      <t xml:space="preserve">В ячейке должно быть 1,35 </t>
    </r>
    <r>
      <rPr>
        <sz val="18"/>
        <rFont val="Times New Roman"/>
        <family val="1"/>
        <charset val="204"/>
      </rPr>
      <t>Спасибо!!!Работает!!!</t>
    </r>
  </si>
  <si>
    <r>
      <t xml:space="preserve">А в этой ячейке должно быть 4,45 </t>
    </r>
    <r>
      <rPr>
        <sz val="18"/>
        <rFont val="Times New Roman"/>
        <family val="1"/>
        <charset val="204"/>
      </rPr>
      <t>Спасибо!!! Работает!!!</t>
    </r>
  </si>
  <si>
    <t>Нужно чтобы сумировало.                               23,59 сумирует нормально,                 а с 24 не хочет.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</si>
</sst>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;@"/>
    <numFmt numFmtId="165" formatCode="[$-419]mmmm\ yyyy\г\.;@"/>
    <numFmt numFmtId="166" formatCode="[$-419]mmmm\ yyyy;@"/>
    <numFmt numFmtId="167" formatCode="ddd"/>
    <numFmt numFmtId="168" formatCode="d"/>
    <numFmt numFmtId="169" formatCode="#,##0.00_р_."/>
  </numFmts>
  <fonts count="15" x14ac:knownFonts="1">
    <font>
      <sz val="11"/>
      <color theme="1"/>
      <name val="Calibri"/>
      <family val="2"/>
      <scheme val="minor"/>
    </font>
    <font>
      <b/>
      <i/>
      <sz val="3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2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E9F5DB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9" fillId="0" borderId="0"/>
  </cellStyleXfs>
  <cellXfs count="145">
    <xf numFmtId="0" fontId="0" fillId="0" borderId="0" xfId="0"/>
    <xf numFmtId="0" fontId="2" fillId="0" borderId="0" xfId="0" applyFont="1" applyAlignment="1"/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6" fontId="5" fillId="0" borderId="0" xfId="0" applyNumberFormat="1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/>
    </xf>
    <xf numFmtId="2" fontId="10" fillId="0" borderId="18" xfId="1" applyNumberFormat="1" applyFont="1" applyFill="1" applyBorder="1" applyAlignment="1">
      <alignment horizontal="center" vertical="center"/>
    </xf>
    <xf numFmtId="2" fontId="10" fillId="0" borderId="19" xfId="1" applyNumberFormat="1" applyFont="1" applyFill="1" applyBorder="1" applyAlignment="1">
      <alignment horizontal="center" vertical="center"/>
    </xf>
    <xf numFmtId="2" fontId="10" fillId="0" borderId="20" xfId="1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 vertical="center" wrapText="1"/>
    </xf>
    <xf numFmtId="169" fontId="8" fillId="0" borderId="23" xfId="0" applyNumberFormat="1" applyFont="1" applyBorder="1" applyAlignment="1">
      <alignment horizontal="right" vertical="center" wrapText="1"/>
    </xf>
    <xf numFmtId="2" fontId="10" fillId="2" borderId="26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2" fontId="10" fillId="2" borderId="28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 vertical="center" wrapText="1"/>
    </xf>
    <xf numFmtId="2" fontId="12" fillId="2" borderId="35" xfId="0" applyNumberFormat="1" applyFont="1" applyFill="1" applyBorder="1" applyAlignment="1">
      <alignment horizontal="center" vertical="center" wrapText="1"/>
    </xf>
    <xf numFmtId="2" fontId="12" fillId="2" borderId="36" xfId="0" applyNumberFormat="1" applyFont="1" applyFill="1" applyBorder="1" applyAlignment="1">
      <alignment horizontal="center" vertical="center" wrapText="1"/>
    </xf>
    <xf numFmtId="2" fontId="12" fillId="2" borderId="37" xfId="0" applyNumberFormat="1" applyFont="1" applyFill="1" applyBorder="1" applyAlignment="1">
      <alignment horizontal="center" vertical="center" wrapText="1"/>
    </xf>
    <xf numFmtId="2" fontId="12" fillId="2" borderId="3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Border="1" applyAlignment="1"/>
    <xf numFmtId="164" fontId="2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2" fillId="0" borderId="0" xfId="0" applyFont="1" applyFill="1" applyBorder="1" applyAlignment="1"/>
    <xf numFmtId="2" fontId="12" fillId="2" borderId="44" xfId="0" applyNumberFormat="1" applyFont="1" applyFill="1" applyBorder="1" applyAlignment="1">
      <alignment horizontal="center" vertical="center" wrapText="1"/>
    </xf>
    <xf numFmtId="2" fontId="12" fillId="2" borderId="45" xfId="0" applyNumberFormat="1" applyFont="1" applyFill="1" applyBorder="1" applyAlignment="1">
      <alignment horizontal="center" vertical="center" wrapText="1"/>
    </xf>
    <xf numFmtId="2" fontId="12" fillId="2" borderId="46" xfId="0" applyNumberFormat="1" applyFont="1" applyFill="1" applyBorder="1" applyAlignment="1">
      <alignment horizontal="center" vertical="center" wrapText="1"/>
    </xf>
    <xf numFmtId="2" fontId="12" fillId="2" borderId="4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1" fontId="12" fillId="2" borderId="53" xfId="1" applyNumberFormat="1" applyFont="1" applyFill="1" applyBorder="1" applyAlignment="1">
      <alignment horizontal="center" vertical="center"/>
    </xf>
    <xf numFmtId="1" fontId="12" fillId="2" borderId="54" xfId="1" applyNumberFormat="1" applyFont="1" applyFill="1" applyBorder="1" applyAlignment="1">
      <alignment horizontal="center" vertical="center"/>
    </xf>
    <xf numFmtId="1" fontId="12" fillId="2" borderId="55" xfId="1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1" fontId="12" fillId="0" borderId="53" xfId="1" applyNumberFormat="1" applyFont="1" applyFill="1" applyBorder="1" applyAlignment="1">
      <alignment horizontal="center" vertical="center"/>
    </xf>
    <xf numFmtId="1" fontId="12" fillId="0" borderId="54" xfId="1" applyNumberFormat="1" applyFont="1" applyFill="1" applyBorder="1" applyAlignment="1">
      <alignment horizontal="center" vertical="center"/>
    </xf>
    <xf numFmtId="1" fontId="12" fillId="0" borderId="55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9" fontId="6" fillId="3" borderId="31" xfId="0" applyNumberFormat="1" applyFont="1" applyFill="1" applyBorder="1" applyAlignment="1">
      <alignment horizontal="center" vertical="center" wrapText="1"/>
    </xf>
    <xf numFmtId="169" fontId="6" fillId="3" borderId="42" xfId="0" applyNumberFormat="1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69" fontId="6" fillId="3" borderId="4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168" fontId="2" fillId="0" borderId="1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top" wrapText="1"/>
    </xf>
    <xf numFmtId="2" fontId="11" fillId="4" borderId="30" xfId="0" applyNumberFormat="1" applyFont="1" applyFill="1" applyBorder="1" applyAlignment="1">
      <alignment horizontal="center" vertical="center" wrapText="1"/>
    </xf>
    <xf numFmtId="0" fontId="11" fillId="5" borderId="22" xfId="0" applyNumberFormat="1" applyFont="1" applyFill="1" applyBorder="1" applyAlignment="1">
      <alignment horizontal="center" vertical="center" wrapText="1"/>
    </xf>
    <xf numFmtId="2" fontId="14" fillId="5" borderId="0" xfId="0" applyNumberFormat="1" applyFont="1" applyFill="1" applyAlignment="1">
      <alignment horizontal="center" vertical="center"/>
    </xf>
    <xf numFmtId="2" fontId="14" fillId="6" borderId="0" xfId="0" applyNumberFormat="1" applyFont="1" applyFill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2" fontId="10" fillId="4" borderId="26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ill>
        <patternFill>
          <bgColor theme="5" tint="0.79998168889431442"/>
        </patternFill>
      </fill>
    </dxf>
    <dxf>
      <font>
        <b/>
        <i val="0"/>
        <strike val="0"/>
        <u val="none"/>
        <color theme="0"/>
      </font>
      <fill>
        <patternFill>
          <bgColor rgb="FFFF4B4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colors>
    <mruColors>
      <color rgb="FFFFFFC1"/>
      <color rgb="FFE9F5DB"/>
      <color rgb="FFFFFFD9"/>
      <color rgb="FFFFFFB9"/>
      <color rgb="FFFFFFA7"/>
      <color rgb="FFDDF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650874</xdr:colOff>
      <xdr:row>6</xdr:row>
      <xdr:rowOff>126999</xdr:rowOff>
    </xdr:from>
    <xdr:to>
      <xdr:col>44</xdr:col>
      <xdr:colOff>144874</xdr:colOff>
      <xdr:row>10</xdr:row>
      <xdr:rowOff>94624</xdr:rowOff>
    </xdr:to>
    <xdr:cxnSp macro="">
      <xdr:nvCxnSpPr>
        <xdr:cNvPr id="3" name="Прямая со стрелкой 2"/>
        <xdr:cNvCxnSpPr/>
      </xdr:nvCxnSpPr>
      <xdr:spPr>
        <a:xfrm flipH="1">
          <a:off x="17287874" y="1968499"/>
          <a:ext cx="4320000" cy="936000"/>
        </a:xfrm>
        <a:prstGeom prst="straightConnector1">
          <a:avLst/>
        </a:prstGeom>
        <a:ln w="28575">
          <a:solidFill>
            <a:srgbClr val="FFFFC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539750</xdr:colOff>
      <xdr:row>12</xdr:row>
      <xdr:rowOff>111125</xdr:rowOff>
    </xdr:from>
    <xdr:to>
      <xdr:col>44</xdr:col>
      <xdr:colOff>174625</xdr:colOff>
      <xdr:row>17</xdr:row>
      <xdr:rowOff>31750</xdr:rowOff>
    </xdr:to>
    <xdr:cxnSp macro="">
      <xdr:nvCxnSpPr>
        <xdr:cNvPr id="5" name="Прямая со стрелкой 4"/>
        <xdr:cNvCxnSpPr/>
      </xdr:nvCxnSpPr>
      <xdr:spPr>
        <a:xfrm flipH="1" flipV="1">
          <a:off x="18335625" y="3397250"/>
          <a:ext cx="3302000" cy="1143000"/>
        </a:xfrm>
        <a:prstGeom prst="straightConnector1">
          <a:avLst/>
        </a:prstGeom>
        <a:ln w="28575">
          <a:solidFill>
            <a:srgbClr val="E9F5D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635000</xdr:colOff>
      <xdr:row>14</xdr:row>
      <xdr:rowOff>174625</xdr:rowOff>
    </xdr:from>
    <xdr:to>
      <xdr:col>44</xdr:col>
      <xdr:colOff>174625</xdr:colOff>
      <xdr:row>30</xdr:row>
      <xdr:rowOff>158750</xdr:rowOff>
    </xdr:to>
    <xdr:cxnSp macro="">
      <xdr:nvCxnSpPr>
        <xdr:cNvPr id="4" name="Прямая со стрелкой 3"/>
        <xdr:cNvCxnSpPr/>
      </xdr:nvCxnSpPr>
      <xdr:spPr>
        <a:xfrm flipH="1" flipV="1">
          <a:off x="17272000" y="3952875"/>
          <a:ext cx="4365625" cy="387350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666750</xdr:colOff>
      <xdr:row>17</xdr:row>
      <xdr:rowOff>206375</xdr:rowOff>
    </xdr:from>
    <xdr:to>
      <xdr:col>44</xdr:col>
      <xdr:colOff>174625</xdr:colOff>
      <xdr:row>34</xdr:row>
      <xdr:rowOff>79375</xdr:rowOff>
    </xdr:to>
    <xdr:cxnSp macro="">
      <xdr:nvCxnSpPr>
        <xdr:cNvPr id="7" name="Прямая со стрелкой 6"/>
        <xdr:cNvCxnSpPr/>
      </xdr:nvCxnSpPr>
      <xdr:spPr>
        <a:xfrm flipH="1" flipV="1">
          <a:off x="17303750" y="4714875"/>
          <a:ext cx="4333875" cy="401637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D67"/>
  <sheetViews>
    <sheetView tabSelected="1" topLeftCell="B1" zoomScale="60" zoomScaleNormal="60" workbookViewId="0">
      <selection activeCell="Z27" sqref="Z27"/>
    </sheetView>
  </sheetViews>
  <sheetFormatPr defaultRowHeight="18.75" x14ac:dyDescent="0.3"/>
  <cols>
    <col min="1" max="1" width="4.85546875" style="1" customWidth="1"/>
    <col min="2" max="2" width="21.7109375" style="1" customWidth="1"/>
    <col min="3" max="3" width="11.7109375" style="3" customWidth="1"/>
    <col min="4" max="34" width="6.7109375" style="4" customWidth="1"/>
    <col min="35" max="35" width="4.85546875" style="1" customWidth="1"/>
    <col min="36" max="36" width="11.5703125" style="1" customWidth="1"/>
    <col min="37" max="37" width="5.7109375" style="1" customWidth="1"/>
    <col min="38" max="38" width="10.28515625" style="1" customWidth="1"/>
    <col min="39" max="42" width="5.5703125" style="1" customWidth="1"/>
    <col min="43" max="43" width="14.5703125" style="1" customWidth="1"/>
    <col min="44" max="44" width="8.28515625" style="1" customWidth="1"/>
    <col min="45" max="45" width="12.5703125" style="2" customWidth="1"/>
    <col min="46" max="46" width="3.7109375" style="1" customWidth="1"/>
    <col min="47" max="48" width="9.140625" style="1"/>
    <col min="49" max="50" width="10.85546875" style="1" customWidth="1"/>
    <col min="51" max="51" width="5.140625" style="1" customWidth="1"/>
    <col min="52" max="52" width="9.140625" style="1"/>
    <col min="53" max="53" width="12.28515625" style="1" customWidth="1"/>
    <col min="54" max="54" width="11.5703125" style="1" customWidth="1"/>
    <col min="55" max="260" width="9.140625" style="1"/>
    <col min="261" max="261" width="4.85546875" style="1" customWidth="1"/>
    <col min="262" max="262" width="21.7109375" style="1" customWidth="1"/>
    <col min="263" max="263" width="11.7109375" style="1" customWidth="1"/>
    <col min="264" max="294" width="6.7109375" style="1" customWidth="1"/>
    <col min="295" max="295" width="4.85546875" style="1" customWidth="1"/>
    <col min="296" max="296" width="11.5703125" style="1" customWidth="1"/>
    <col min="297" max="297" width="5.7109375" style="1" customWidth="1"/>
    <col min="298" max="298" width="10.28515625" style="1" customWidth="1"/>
    <col min="299" max="299" width="13" style="1" customWidth="1"/>
    <col min="300" max="300" width="10.7109375" style="1" customWidth="1"/>
    <col min="301" max="301" width="13.140625" style="1" customWidth="1"/>
    <col min="302" max="516" width="9.140625" style="1"/>
    <col min="517" max="517" width="4.85546875" style="1" customWidth="1"/>
    <col min="518" max="518" width="21.7109375" style="1" customWidth="1"/>
    <col min="519" max="519" width="11.7109375" style="1" customWidth="1"/>
    <col min="520" max="550" width="6.7109375" style="1" customWidth="1"/>
    <col min="551" max="551" width="4.85546875" style="1" customWidth="1"/>
    <col min="552" max="552" width="11.5703125" style="1" customWidth="1"/>
    <col min="553" max="553" width="5.7109375" style="1" customWidth="1"/>
    <col min="554" max="554" width="10.28515625" style="1" customWidth="1"/>
    <col min="555" max="555" width="13" style="1" customWidth="1"/>
    <col min="556" max="556" width="10.7109375" style="1" customWidth="1"/>
    <col min="557" max="557" width="13.140625" style="1" customWidth="1"/>
    <col min="558" max="772" width="9.140625" style="1"/>
    <col min="773" max="773" width="4.85546875" style="1" customWidth="1"/>
    <col min="774" max="774" width="21.7109375" style="1" customWidth="1"/>
    <col min="775" max="775" width="11.7109375" style="1" customWidth="1"/>
    <col min="776" max="806" width="6.7109375" style="1" customWidth="1"/>
    <col min="807" max="807" width="4.85546875" style="1" customWidth="1"/>
    <col min="808" max="808" width="11.5703125" style="1" customWidth="1"/>
    <col min="809" max="809" width="5.7109375" style="1" customWidth="1"/>
    <col min="810" max="810" width="10.28515625" style="1" customWidth="1"/>
    <col min="811" max="811" width="13" style="1" customWidth="1"/>
    <col min="812" max="812" width="10.7109375" style="1" customWidth="1"/>
    <col min="813" max="813" width="13.140625" style="1" customWidth="1"/>
    <col min="814" max="1028" width="9.140625" style="1"/>
    <col min="1029" max="1029" width="4.85546875" style="1" customWidth="1"/>
    <col min="1030" max="1030" width="21.7109375" style="1" customWidth="1"/>
    <col min="1031" max="1031" width="11.7109375" style="1" customWidth="1"/>
    <col min="1032" max="1062" width="6.7109375" style="1" customWidth="1"/>
    <col min="1063" max="1063" width="4.85546875" style="1" customWidth="1"/>
    <col min="1064" max="1064" width="11.5703125" style="1" customWidth="1"/>
    <col min="1065" max="1065" width="5.7109375" style="1" customWidth="1"/>
    <col min="1066" max="1066" width="10.28515625" style="1" customWidth="1"/>
    <col min="1067" max="1067" width="13" style="1" customWidth="1"/>
    <col min="1068" max="1068" width="10.7109375" style="1" customWidth="1"/>
    <col min="1069" max="1069" width="13.140625" style="1" customWidth="1"/>
    <col min="1070" max="1284" width="9.140625" style="1"/>
    <col min="1285" max="1285" width="4.85546875" style="1" customWidth="1"/>
    <col min="1286" max="1286" width="21.7109375" style="1" customWidth="1"/>
    <col min="1287" max="1287" width="11.7109375" style="1" customWidth="1"/>
    <col min="1288" max="1318" width="6.7109375" style="1" customWidth="1"/>
    <col min="1319" max="1319" width="4.85546875" style="1" customWidth="1"/>
    <col min="1320" max="1320" width="11.5703125" style="1" customWidth="1"/>
    <col min="1321" max="1321" width="5.7109375" style="1" customWidth="1"/>
    <col min="1322" max="1322" width="10.28515625" style="1" customWidth="1"/>
    <col min="1323" max="1323" width="13" style="1" customWidth="1"/>
    <col min="1324" max="1324" width="10.7109375" style="1" customWidth="1"/>
    <col min="1325" max="1325" width="13.140625" style="1" customWidth="1"/>
    <col min="1326" max="1540" width="9.140625" style="1"/>
    <col min="1541" max="1541" width="4.85546875" style="1" customWidth="1"/>
    <col min="1542" max="1542" width="21.7109375" style="1" customWidth="1"/>
    <col min="1543" max="1543" width="11.7109375" style="1" customWidth="1"/>
    <col min="1544" max="1574" width="6.7109375" style="1" customWidth="1"/>
    <col min="1575" max="1575" width="4.85546875" style="1" customWidth="1"/>
    <col min="1576" max="1576" width="11.5703125" style="1" customWidth="1"/>
    <col min="1577" max="1577" width="5.7109375" style="1" customWidth="1"/>
    <col min="1578" max="1578" width="10.28515625" style="1" customWidth="1"/>
    <col min="1579" max="1579" width="13" style="1" customWidth="1"/>
    <col min="1580" max="1580" width="10.7109375" style="1" customWidth="1"/>
    <col min="1581" max="1581" width="13.140625" style="1" customWidth="1"/>
    <col min="1582" max="1796" width="9.140625" style="1"/>
    <col min="1797" max="1797" width="4.85546875" style="1" customWidth="1"/>
    <col min="1798" max="1798" width="21.7109375" style="1" customWidth="1"/>
    <col min="1799" max="1799" width="11.7109375" style="1" customWidth="1"/>
    <col min="1800" max="1830" width="6.7109375" style="1" customWidth="1"/>
    <col min="1831" max="1831" width="4.85546875" style="1" customWidth="1"/>
    <col min="1832" max="1832" width="11.5703125" style="1" customWidth="1"/>
    <col min="1833" max="1833" width="5.7109375" style="1" customWidth="1"/>
    <col min="1834" max="1834" width="10.28515625" style="1" customWidth="1"/>
    <col min="1835" max="1835" width="13" style="1" customWidth="1"/>
    <col min="1836" max="1836" width="10.7109375" style="1" customWidth="1"/>
    <col min="1837" max="1837" width="13.140625" style="1" customWidth="1"/>
    <col min="1838" max="2052" width="9.140625" style="1"/>
    <col min="2053" max="2053" width="4.85546875" style="1" customWidth="1"/>
    <col min="2054" max="2054" width="21.7109375" style="1" customWidth="1"/>
    <col min="2055" max="2055" width="11.7109375" style="1" customWidth="1"/>
    <col min="2056" max="2086" width="6.7109375" style="1" customWidth="1"/>
    <col min="2087" max="2087" width="4.85546875" style="1" customWidth="1"/>
    <col min="2088" max="2088" width="11.5703125" style="1" customWidth="1"/>
    <col min="2089" max="2089" width="5.7109375" style="1" customWidth="1"/>
    <col min="2090" max="2090" width="10.28515625" style="1" customWidth="1"/>
    <col min="2091" max="2091" width="13" style="1" customWidth="1"/>
    <col min="2092" max="2092" width="10.7109375" style="1" customWidth="1"/>
    <col min="2093" max="2093" width="13.140625" style="1" customWidth="1"/>
    <col min="2094" max="2308" width="9.140625" style="1"/>
    <col min="2309" max="2309" width="4.85546875" style="1" customWidth="1"/>
    <col min="2310" max="2310" width="21.7109375" style="1" customWidth="1"/>
    <col min="2311" max="2311" width="11.7109375" style="1" customWidth="1"/>
    <col min="2312" max="2342" width="6.7109375" style="1" customWidth="1"/>
    <col min="2343" max="2343" width="4.85546875" style="1" customWidth="1"/>
    <col min="2344" max="2344" width="11.5703125" style="1" customWidth="1"/>
    <col min="2345" max="2345" width="5.7109375" style="1" customWidth="1"/>
    <col min="2346" max="2346" width="10.28515625" style="1" customWidth="1"/>
    <col min="2347" max="2347" width="13" style="1" customWidth="1"/>
    <col min="2348" max="2348" width="10.7109375" style="1" customWidth="1"/>
    <col min="2349" max="2349" width="13.140625" style="1" customWidth="1"/>
    <col min="2350" max="2564" width="9.140625" style="1"/>
    <col min="2565" max="2565" width="4.85546875" style="1" customWidth="1"/>
    <col min="2566" max="2566" width="21.7109375" style="1" customWidth="1"/>
    <col min="2567" max="2567" width="11.7109375" style="1" customWidth="1"/>
    <col min="2568" max="2598" width="6.7109375" style="1" customWidth="1"/>
    <col min="2599" max="2599" width="4.85546875" style="1" customWidth="1"/>
    <col min="2600" max="2600" width="11.5703125" style="1" customWidth="1"/>
    <col min="2601" max="2601" width="5.7109375" style="1" customWidth="1"/>
    <col min="2602" max="2602" width="10.28515625" style="1" customWidth="1"/>
    <col min="2603" max="2603" width="13" style="1" customWidth="1"/>
    <col min="2604" max="2604" width="10.7109375" style="1" customWidth="1"/>
    <col min="2605" max="2605" width="13.140625" style="1" customWidth="1"/>
    <col min="2606" max="2820" width="9.140625" style="1"/>
    <col min="2821" max="2821" width="4.85546875" style="1" customWidth="1"/>
    <col min="2822" max="2822" width="21.7109375" style="1" customWidth="1"/>
    <col min="2823" max="2823" width="11.7109375" style="1" customWidth="1"/>
    <col min="2824" max="2854" width="6.7109375" style="1" customWidth="1"/>
    <col min="2855" max="2855" width="4.85546875" style="1" customWidth="1"/>
    <col min="2856" max="2856" width="11.5703125" style="1" customWidth="1"/>
    <col min="2857" max="2857" width="5.7109375" style="1" customWidth="1"/>
    <col min="2858" max="2858" width="10.28515625" style="1" customWidth="1"/>
    <col min="2859" max="2859" width="13" style="1" customWidth="1"/>
    <col min="2860" max="2860" width="10.7109375" style="1" customWidth="1"/>
    <col min="2861" max="2861" width="13.140625" style="1" customWidth="1"/>
    <col min="2862" max="3076" width="9.140625" style="1"/>
    <col min="3077" max="3077" width="4.85546875" style="1" customWidth="1"/>
    <col min="3078" max="3078" width="21.7109375" style="1" customWidth="1"/>
    <col min="3079" max="3079" width="11.7109375" style="1" customWidth="1"/>
    <col min="3080" max="3110" width="6.7109375" style="1" customWidth="1"/>
    <col min="3111" max="3111" width="4.85546875" style="1" customWidth="1"/>
    <col min="3112" max="3112" width="11.5703125" style="1" customWidth="1"/>
    <col min="3113" max="3113" width="5.7109375" style="1" customWidth="1"/>
    <col min="3114" max="3114" width="10.28515625" style="1" customWidth="1"/>
    <col min="3115" max="3115" width="13" style="1" customWidth="1"/>
    <col min="3116" max="3116" width="10.7109375" style="1" customWidth="1"/>
    <col min="3117" max="3117" width="13.140625" style="1" customWidth="1"/>
    <col min="3118" max="3332" width="9.140625" style="1"/>
    <col min="3333" max="3333" width="4.85546875" style="1" customWidth="1"/>
    <col min="3334" max="3334" width="21.7109375" style="1" customWidth="1"/>
    <col min="3335" max="3335" width="11.7109375" style="1" customWidth="1"/>
    <col min="3336" max="3366" width="6.7109375" style="1" customWidth="1"/>
    <col min="3367" max="3367" width="4.85546875" style="1" customWidth="1"/>
    <col min="3368" max="3368" width="11.5703125" style="1" customWidth="1"/>
    <col min="3369" max="3369" width="5.7109375" style="1" customWidth="1"/>
    <col min="3370" max="3370" width="10.28515625" style="1" customWidth="1"/>
    <col min="3371" max="3371" width="13" style="1" customWidth="1"/>
    <col min="3372" max="3372" width="10.7109375" style="1" customWidth="1"/>
    <col min="3373" max="3373" width="13.140625" style="1" customWidth="1"/>
    <col min="3374" max="3588" width="9.140625" style="1"/>
    <col min="3589" max="3589" width="4.85546875" style="1" customWidth="1"/>
    <col min="3590" max="3590" width="21.7109375" style="1" customWidth="1"/>
    <col min="3591" max="3591" width="11.7109375" style="1" customWidth="1"/>
    <col min="3592" max="3622" width="6.7109375" style="1" customWidth="1"/>
    <col min="3623" max="3623" width="4.85546875" style="1" customWidth="1"/>
    <col min="3624" max="3624" width="11.5703125" style="1" customWidth="1"/>
    <col min="3625" max="3625" width="5.7109375" style="1" customWidth="1"/>
    <col min="3626" max="3626" width="10.28515625" style="1" customWidth="1"/>
    <col min="3627" max="3627" width="13" style="1" customWidth="1"/>
    <col min="3628" max="3628" width="10.7109375" style="1" customWidth="1"/>
    <col min="3629" max="3629" width="13.140625" style="1" customWidth="1"/>
    <col min="3630" max="3844" width="9.140625" style="1"/>
    <col min="3845" max="3845" width="4.85546875" style="1" customWidth="1"/>
    <col min="3846" max="3846" width="21.7109375" style="1" customWidth="1"/>
    <col min="3847" max="3847" width="11.7109375" style="1" customWidth="1"/>
    <col min="3848" max="3878" width="6.7109375" style="1" customWidth="1"/>
    <col min="3879" max="3879" width="4.85546875" style="1" customWidth="1"/>
    <col min="3880" max="3880" width="11.5703125" style="1" customWidth="1"/>
    <col min="3881" max="3881" width="5.7109375" style="1" customWidth="1"/>
    <col min="3882" max="3882" width="10.28515625" style="1" customWidth="1"/>
    <col min="3883" max="3883" width="13" style="1" customWidth="1"/>
    <col min="3884" max="3884" width="10.7109375" style="1" customWidth="1"/>
    <col min="3885" max="3885" width="13.140625" style="1" customWidth="1"/>
    <col min="3886" max="4100" width="9.140625" style="1"/>
    <col min="4101" max="4101" width="4.85546875" style="1" customWidth="1"/>
    <col min="4102" max="4102" width="21.7109375" style="1" customWidth="1"/>
    <col min="4103" max="4103" width="11.7109375" style="1" customWidth="1"/>
    <col min="4104" max="4134" width="6.7109375" style="1" customWidth="1"/>
    <col min="4135" max="4135" width="4.85546875" style="1" customWidth="1"/>
    <col min="4136" max="4136" width="11.5703125" style="1" customWidth="1"/>
    <col min="4137" max="4137" width="5.7109375" style="1" customWidth="1"/>
    <col min="4138" max="4138" width="10.28515625" style="1" customWidth="1"/>
    <col min="4139" max="4139" width="13" style="1" customWidth="1"/>
    <col min="4140" max="4140" width="10.7109375" style="1" customWidth="1"/>
    <col min="4141" max="4141" width="13.140625" style="1" customWidth="1"/>
    <col min="4142" max="4356" width="9.140625" style="1"/>
    <col min="4357" max="4357" width="4.85546875" style="1" customWidth="1"/>
    <col min="4358" max="4358" width="21.7109375" style="1" customWidth="1"/>
    <col min="4359" max="4359" width="11.7109375" style="1" customWidth="1"/>
    <col min="4360" max="4390" width="6.7109375" style="1" customWidth="1"/>
    <col min="4391" max="4391" width="4.85546875" style="1" customWidth="1"/>
    <col min="4392" max="4392" width="11.5703125" style="1" customWidth="1"/>
    <col min="4393" max="4393" width="5.7109375" style="1" customWidth="1"/>
    <col min="4394" max="4394" width="10.28515625" style="1" customWidth="1"/>
    <col min="4395" max="4395" width="13" style="1" customWidth="1"/>
    <col min="4396" max="4396" width="10.7109375" style="1" customWidth="1"/>
    <col min="4397" max="4397" width="13.140625" style="1" customWidth="1"/>
    <col min="4398" max="4612" width="9.140625" style="1"/>
    <col min="4613" max="4613" width="4.85546875" style="1" customWidth="1"/>
    <col min="4614" max="4614" width="21.7109375" style="1" customWidth="1"/>
    <col min="4615" max="4615" width="11.7109375" style="1" customWidth="1"/>
    <col min="4616" max="4646" width="6.7109375" style="1" customWidth="1"/>
    <col min="4647" max="4647" width="4.85546875" style="1" customWidth="1"/>
    <col min="4648" max="4648" width="11.5703125" style="1" customWidth="1"/>
    <col min="4649" max="4649" width="5.7109375" style="1" customWidth="1"/>
    <col min="4650" max="4650" width="10.28515625" style="1" customWidth="1"/>
    <col min="4651" max="4651" width="13" style="1" customWidth="1"/>
    <col min="4652" max="4652" width="10.7109375" style="1" customWidth="1"/>
    <col min="4653" max="4653" width="13.140625" style="1" customWidth="1"/>
    <col min="4654" max="4868" width="9.140625" style="1"/>
    <col min="4869" max="4869" width="4.85546875" style="1" customWidth="1"/>
    <col min="4870" max="4870" width="21.7109375" style="1" customWidth="1"/>
    <col min="4871" max="4871" width="11.7109375" style="1" customWidth="1"/>
    <col min="4872" max="4902" width="6.7109375" style="1" customWidth="1"/>
    <col min="4903" max="4903" width="4.85546875" style="1" customWidth="1"/>
    <col min="4904" max="4904" width="11.5703125" style="1" customWidth="1"/>
    <col min="4905" max="4905" width="5.7109375" style="1" customWidth="1"/>
    <col min="4906" max="4906" width="10.28515625" style="1" customWidth="1"/>
    <col min="4907" max="4907" width="13" style="1" customWidth="1"/>
    <col min="4908" max="4908" width="10.7109375" style="1" customWidth="1"/>
    <col min="4909" max="4909" width="13.140625" style="1" customWidth="1"/>
    <col min="4910" max="5124" width="9.140625" style="1"/>
    <col min="5125" max="5125" width="4.85546875" style="1" customWidth="1"/>
    <col min="5126" max="5126" width="21.7109375" style="1" customWidth="1"/>
    <col min="5127" max="5127" width="11.7109375" style="1" customWidth="1"/>
    <col min="5128" max="5158" width="6.7109375" style="1" customWidth="1"/>
    <col min="5159" max="5159" width="4.85546875" style="1" customWidth="1"/>
    <col min="5160" max="5160" width="11.5703125" style="1" customWidth="1"/>
    <col min="5161" max="5161" width="5.7109375" style="1" customWidth="1"/>
    <col min="5162" max="5162" width="10.28515625" style="1" customWidth="1"/>
    <col min="5163" max="5163" width="13" style="1" customWidth="1"/>
    <col min="5164" max="5164" width="10.7109375" style="1" customWidth="1"/>
    <col min="5165" max="5165" width="13.140625" style="1" customWidth="1"/>
    <col min="5166" max="5380" width="9.140625" style="1"/>
    <col min="5381" max="5381" width="4.85546875" style="1" customWidth="1"/>
    <col min="5382" max="5382" width="21.7109375" style="1" customWidth="1"/>
    <col min="5383" max="5383" width="11.7109375" style="1" customWidth="1"/>
    <col min="5384" max="5414" width="6.7109375" style="1" customWidth="1"/>
    <col min="5415" max="5415" width="4.85546875" style="1" customWidth="1"/>
    <col min="5416" max="5416" width="11.5703125" style="1" customWidth="1"/>
    <col min="5417" max="5417" width="5.7109375" style="1" customWidth="1"/>
    <col min="5418" max="5418" width="10.28515625" style="1" customWidth="1"/>
    <col min="5419" max="5419" width="13" style="1" customWidth="1"/>
    <col min="5420" max="5420" width="10.7109375" style="1" customWidth="1"/>
    <col min="5421" max="5421" width="13.140625" style="1" customWidth="1"/>
    <col min="5422" max="5636" width="9.140625" style="1"/>
    <col min="5637" max="5637" width="4.85546875" style="1" customWidth="1"/>
    <col min="5638" max="5638" width="21.7109375" style="1" customWidth="1"/>
    <col min="5639" max="5639" width="11.7109375" style="1" customWidth="1"/>
    <col min="5640" max="5670" width="6.7109375" style="1" customWidth="1"/>
    <col min="5671" max="5671" width="4.85546875" style="1" customWidth="1"/>
    <col min="5672" max="5672" width="11.5703125" style="1" customWidth="1"/>
    <col min="5673" max="5673" width="5.7109375" style="1" customWidth="1"/>
    <col min="5674" max="5674" width="10.28515625" style="1" customWidth="1"/>
    <col min="5675" max="5675" width="13" style="1" customWidth="1"/>
    <col min="5676" max="5676" width="10.7109375" style="1" customWidth="1"/>
    <col min="5677" max="5677" width="13.140625" style="1" customWidth="1"/>
    <col min="5678" max="5892" width="9.140625" style="1"/>
    <col min="5893" max="5893" width="4.85546875" style="1" customWidth="1"/>
    <col min="5894" max="5894" width="21.7109375" style="1" customWidth="1"/>
    <col min="5895" max="5895" width="11.7109375" style="1" customWidth="1"/>
    <col min="5896" max="5926" width="6.7109375" style="1" customWidth="1"/>
    <col min="5927" max="5927" width="4.85546875" style="1" customWidth="1"/>
    <col min="5928" max="5928" width="11.5703125" style="1" customWidth="1"/>
    <col min="5929" max="5929" width="5.7109375" style="1" customWidth="1"/>
    <col min="5930" max="5930" width="10.28515625" style="1" customWidth="1"/>
    <col min="5931" max="5931" width="13" style="1" customWidth="1"/>
    <col min="5932" max="5932" width="10.7109375" style="1" customWidth="1"/>
    <col min="5933" max="5933" width="13.140625" style="1" customWidth="1"/>
    <col min="5934" max="6148" width="9.140625" style="1"/>
    <col min="6149" max="6149" width="4.85546875" style="1" customWidth="1"/>
    <col min="6150" max="6150" width="21.7109375" style="1" customWidth="1"/>
    <col min="6151" max="6151" width="11.7109375" style="1" customWidth="1"/>
    <col min="6152" max="6182" width="6.7109375" style="1" customWidth="1"/>
    <col min="6183" max="6183" width="4.85546875" style="1" customWidth="1"/>
    <col min="6184" max="6184" width="11.5703125" style="1" customWidth="1"/>
    <col min="6185" max="6185" width="5.7109375" style="1" customWidth="1"/>
    <col min="6186" max="6186" width="10.28515625" style="1" customWidth="1"/>
    <col min="6187" max="6187" width="13" style="1" customWidth="1"/>
    <col min="6188" max="6188" width="10.7109375" style="1" customWidth="1"/>
    <col min="6189" max="6189" width="13.140625" style="1" customWidth="1"/>
    <col min="6190" max="6404" width="9.140625" style="1"/>
    <col min="6405" max="6405" width="4.85546875" style="1" customWidth="1"/>
    <col min="6406" max="6406" width="21.7109375" style="1" customWidth="1"/>
    <col min="6407" max="6407" width="11.7109375" style="1" customWidth="1"/>
    <col min="6408" max="6438" width="6.7109375" style="1" customWidth="1"/>
    <col min="6439" max="6439" width="4.85546875" style="1" customWidth="1"/>
    <col min="6440" max="6440" width="11.5703125" style="1" customWidth="1"/>
    <col min="6441" max="6441" width="5.7109375" style="1" customWidth="1"/>
    <col min="6442" max="6442" width="10.28515625" style="1" customWidth="1"/>
    <col min="6443" max="6443" width="13" style="1" customWidth="1"/>
    <col min="6444" max="6444" width="10.7109375" style="1" customWidth="1"/>
    <col min="6445" max="6445" width="13.140625" style="1" customWidth="1"/>
    <col min="6446" max="6660" width="9.140625" style="1"/>
    <col min="6661" max="6661" width="4.85546875" style="1" customWidth="1"/>
    <col min="6662" max="6662" width="21.7109375" style="1" customWidth="1"/>
    <col min="6663" max="6663" width="11.7109375" style="1" customWidth="1"/>
    <col min="6664" max="6694" width="6.7109375" style="1" customWidth="1"/>
    <col min="6695" max="6695" width="4.85546875" style="1" customWidth="1"/>
    <col min="6696" max="6696" width="11.5703125" style="1" customWidth="1"/>
    <col min="6697" max="6697" width="5.7109375" style="1" customWidth="1"/>
    <col min="6698" max="6698" width="10.28515625" style="1" customWidth="1"/>
    <col min="6699" max="6699" width="13" style="1" customWidth="1"/>
    <col min="6700" max="6700" width="10.7109375" style="1" customWidth="1"/>
    <col min="6701" max="6701" width="13.140625" style="1" customWidth="1"/>
    <col min="6702" max="6916" width="9.140625" style="1"/>
    <col min="6917" max="6917" width="4.85546875" style="1" customWidth="1"/>
    <col min="6918" max="6918" width="21.7109375" style="1" customWidth="1"/>
    <col min="6919" max="6919" width="11.7109375" style="1" customWidth="1"/>
    <col min="6920" max="6950" width="6.7109375" style="1" customWidth="1"/>
    <col min="6951" max="6951" width="4.85546875" style="1" customWidth="1"/>
    <col min="6952" max="6952" width="11.5703125" style="1" customWidth="1"/>
    <col min="6953" max="6953" width="5.7109375" style="1" customWidth="1"/>
    <col min="6954" max="6954" width="10.28515625" style="1" customWidth="1"/>
    <col min="6955" max="6955" width="13" style="1" customWidth="1"/>
    <col min="6956" max="6956" width="10.7109375" style="1" customWidth="1"/>
    <col min="6957" max="6957" width="13.140625" style="1" customWidth="1"/>
    <col min="6958" max="7172" width="9.140625" style="1"/>
    <col min="7173" max="7173" width="4.85546875" style="1" customWidth="1"/>
    <col min="7174" max="7174" width="21.7109375" style="1" customWidth="1"/>
    <col min="7175" max="7175" width="11.7109375" style="1" customWidth="1"/>
    <col min="7176" max="7206" width="6.7109375" style="1" customWidth="1"/>
    <col min="7207" max="7207" width="4.85546875" style="1" customWidth="1"/>
    <col min="7208" max="7208" width="11.5703125" style="1" customWidth="1"/>
    <col min="7209" max="7209" width="5.7109375" style="1" customWidth="1"/>
    <col min="7210" max="7210" width="10.28515625" style="1" customWidth="1"/>
    <col min="7211" max="7211" width="13" style="1" customWidth="1"/>
    <col min="7212" max="7212" width="10.7109375" style="1" customWidth="1"/>
    <col min="7213" max="7213" width="13.140625" style="1" customWidth="1"/>
    <col min="7214" max="7428" width="9.140625" style="1"/>
    <col min="7429" max="7429" width="4.85546875" style="1" customWidth="1"/>
    <col min="7430" max="7430" width="21.7109375" style="1" customWidth="1"/>
    <col min="7431" max="7431" width="11.7109375" style="1" customWidth="1"/>
    <col min="7432" max="7462" width="6.7109375" style="1" customWidth="1"/>
    <col min="7463" max="7463" width="4.85546875" style="1" customWidth="1"/>
    <col min="7464" max="7464" width="11.5703125" style="1" customWidth="1"/>
    <col min="7465" max="7465" width="5.7109375" style="1" customWidth="1"/>
    <col min="7466" max="7466" width="10.28515625" style="1" customWidth="1"/>
    <col min="7467" max="7467" width="13" style="1" customWidth="1"/>
    <col min="7468" max="7468" width="10.7109375" style="1" customWidth="1"/>
    <col min="7469" max="7469" width="13.140625" style="1" customWidth="1"/>
    <col min="7470" max="7684" width="9.140625" style="1"/>
    <col min="7685" max="7685" width="4.85546875" style="1" customWidth="1"/>
    <col min="7686" max="7686" width="21.7109375" style="1" customWidth="1"/>
    <col min="7687" max="7687" width="11.7109375" style="1" customWidth="1"/>
    <col min="7688" max="7718" width="6.7109375" style="1" customWidth="1"/>
    <col min="7719" max="7719" width="4.85546875" style="1" customWidth="1"/>
    <col min="7720" max="7720" width="11.5703125" style="1" customWidth="1"/>
    <col min="7721" max="7721" width="5.7109375" style="1" customWidth="1"/>
    <col min="7722" max="7722" width="10.28515625" style="1" customWidth="1"/>
    <col min="7723" max="7723" width="13" style="1" customWidth="1"/>
    <col min="7724" max="7724" width="10.7109375" style="1" customWidth="1"/>
    <col min="7725" max="7725" width="13.140625" style="1" customWidth="1"/>
    <col min="7726" max="7940" width="9.140625" style="1"/>
    <col min="7941" max="7941" width="4.85546875" style="1" customWidth="1"/>
    <col min="7942" max="7942" width="21.7109375" style="1" customWidth="1"/>
    <col min="7943" max="7943" width="11.7109375" style="1" customWidth="1"/>
    <col min="7944" max="7974" width="6.7109375" style="1" customWidth="1"/>
    <col min="7975" max="7975" width="4.85546875" style="1" customWidth="1"/>
    <col min="7976" max="7976" width="11.5703125" style="1" customWidth="1"/>
    <col min="7977" max="7977" width="5.7109375" style="1" customWidth="1"/>
    <col min="7978" max="7978" width="10.28515625" style="1" customWidth="1"/>
    <col min="7979" max="7979" width="13" style="1" customWidth="1"/>
    <col min="7980" max="7980" width="10.7109375" style="1" customWidth="1"/>
    <col min="7981" max="7981" width="13.140625" style="1" customWidth="1"/>
    <col min="7982" max="8196" width="9.140625" style="1"/>
    <col min="8197" max="8197" width="4.85546875" style="1" customWidth="1"/>
    <col min="8198" max="8198" width="21.7109375" style="1" customWidth="1"/>
    <col min="8199" max="8199" width="11.7109375" style="1" customWidth="1"/>
    <col min="8200" max="8230" width="6.7109375" style="1" customWidth="1"/>
    <col min="8231" max="8231" width="4.85546875" style="1" customWidth="1"/>
    <col min="8232" max="8232" width="11.5703125" style="1" customWidth="1"/>
    <col min="8233" max="8233" width="5.7109375" style="1" customWidth="1"/>
    <col min="8234" max="8234" width="10.28515625" style="1" customWidth="1"/>
    <col min="8235" max="8235" width="13" style="1" customWidth="1"/>
    <col min="8236" max="8236" width="10.7109375" style="1" customWidth="1"/>
    <col min="8237" max="8237" width="13.140625" style="1" customWidth="1"/>
    <col min="8238" max="8452" width="9.140625" style="1"/>
    <col min="8453" max="8453" width="4.85546875" style="1" customWidth="1"/>
    <col min="8454" max="8454" width="21.7109375" style="1" customWidth="1"/>
    <col min="8455" max="8455" width="11.7109375" style="1" customWidth="1"/>
    <col min="8456" max="8486" width="6.7109375" style="1" customWidth="1"/>
    <col min="8487" max="8487" width="4.85546875" style="1" customWidth="1"/>
    <col min="8488" max="8488" width="11.5703125" style="1" customWidth="1"/>
    <col min="8489" max="8489" width="5.7109375" style="1" customWidth="1"/>
    <col min="8490" max="8490" width="10.28515625" style="1" customWidth="1"/>
    <col min="8491" max="8491" width="13" style="1" customWidth="1"/>
    <col min="8492" max="8492" width="10.7109375" style="1" customWidth="1"/>
    <col min="8493" max="8493" width="13.140625" style="1" customWidth="1"/>
    <col min="8494" max="8708" width="9.140625" style="1"/>
    <col min="8709" max="8709" width="4.85546875" style="1" customWidth="1"/>
    <col min="8710" max="8710" width="21.7109375" style="1" customWidth="1"/>
    <col min="8711" max="8711" width="11.7109375" style="1" customWidth="1"/>
    <col min="8712" max="8742" width="6.7109375" style="1" customWidth="1"/>
    <col min="8743" max="8743" width="4.85546875" style="1" customWidth="1"/>
    <col min="8744" max="8744" width="11.5703125" style="1" customWidth="1"/>
    <col min="8745" max="8745" width="5.7109375" style="1" customWidth="1"/>
    <col min="8746" max="8746" width="10.28515625" style="1" customWidth="1"/>
    <col min="8747" max="8747" width="13" style="1" customWidth="1"/>
    <col min="8748" max="8748" width="10.7109375" style="1" customWidth="1"/>
    <col min="8749" max="8749" width="13.140625" style="1" customWidth="1"/>
    <col min="8750" max="8964" width="9.140625" style="1"/>
    <col min="8965" max="8965" width="4.85546875" style="1" customWidth="1"/>
    <col min="8966" max="8966" width="21.7109375" style="1" customWidth="1"/>
    <col min="8967" max="8967" width="11.7109375" style="1" customWidth="1"/>
    <col min="8968" max="8998" width="6.7109375" style="1" customWidth="1"/>
    <col min="8999" max="8999" width="4.85546875" style="1" customWidth="1"/>
    <col min="9000" max="9000" width="11.5703125" style="1" customWidth="1"/>
    <col min="9001" max="9001" width="5.7109375" style="1" customWidth="1"/>
    <col min="9002" max="9002" width="10.28515625" style="1" customWidth="1"/>
    <col min="9003" max="9003" width="13" style="1" customWidth="1"/>
    <col min="9004" max="9004" width="10.7109375" style="1" customWidth="1"/>
    <col min="9005" max="9005" width="13.140625" style="1" customWidth="1"/>
    <col min="9006" max="9220" width="9.140625" style="1"/>
    <col min="9221" max="9221" width="4.85546875" style="1" customWidth="1"/>
    <col min="9222" max="9222" width="21.7109375" style="1" customWidth="1"/>
    <col min="9223" max="9223" width="11.7109375" style="1" customWidth="1"/>
    <col min="9224" max="9254" width="6.7109375" style="1" customWidth="1"/>
    <col min="9255" max="9255" width="4.85546875" style="1" customWidth="1"/>
    <col min="9256" max="9256" width="11.5703125" style="1" customWidth="1"/>
    <col min="9257" max="9257" width="5.7109375" style="1" customWidth="1"/>
    <col min="9258" max="9258" width="10.28515625" style="1" customWidth="1"/>
    <col min="9259" max="9259" width="13" style="1" customWidth="1"/>
    <col min="9260" max="9260" width="10.7109375" style="1" customWidth="1"/>
    <col min="9261" max="9261" width="13.140625" style="1" customWidth="1"/>
    <col min="9262" max="9476" width="9.140625" style="1"/>
    <col min="9477" max="9477" width="4.85546875" style="1" customWidth="1"/>
    <col min="9478" max="9478" width="21.7109375" style="1" customWidth="1"/>
    <col min="9479" max="9479" width="11.7109375" style="1" customWidth="1"/>
    <col min="9480" max="9510" width="6.7109375" style="1" customWidth="1"/>
    <col min="9511" max="9511" width="4.85546875" style="1" customWidth="1"/>
    <col min="9512" max="9512" width="11.5703125" style="1" customWidth="1"/>
    <col min="9513" max="9513" width="5.7109375" style="1" customWidth="1"/>
    <col min="9514" max="9514" width="10.28515625" style="1" customWidth="1"/>
    <col min="9515" max="9515" width="13" style="1" customWidth="1"/>
    <col min="9516" max="9516" width="10.7109375" style="1" customWidth="1"/>
    <col min="9517" max="9517" width="13.140625" style="1" customWidth="1"/>
    <col min="9518" max="9732" width="9.140625" style="1"/>
    <col min="9733" max="9733" width="4.85546875" style="1" customWidth="1"/>
    <col min="9734" max="9734" width="21.7109375" style="1" customWidth="1"/>
    <col min="9735" max="9735" width="11.7109375" style="1" customWidth="1"/>
    <col min="9736" max="9766" width="6.7109375" style="1" customWidth="1"/>
    <col min="9767" max="9767" width="4.85546875" style="1" customWidth="1"/>
    <col min="9768" max="9768" width="11.5703125" style="1" customWidth="1"/>
    <col min="9769" max="9769" width="5.7109375" style="1" customWidth="1"/>
    <col min="9770" max="9770" width="10.28515625" style="1" customWidth="1"/>
    <col min="9771" max="9771" width="13" style="1" customWidth="1"/>
    <col min="9772" max="9772" width="10.7109375" style="1" customWidth="1"/>
    <col min="9773" max="9773" width="13.140625" style="1" customWidth="1"/>
    <col min="9774" max="9988" width="9.140625" style="1"/>
    <col min="9989" max="9989" width="4.85546875" style="1" customWidth="1"/>
    <col min="9990" max="9990" width="21.7109375" style="1" customWidth="1"/>
    <col min="9991" max="9991" width="11.7109375" style="1" customWidth="1"/>
    <col min="9992" max="10022" width="6.7109375" style="1" customWidth="1"/>
    <col min="10023" max="10023" width="4.85546875" style="1" customWidth="1"/>
    <col min="10024" max="10024" width="11.5703125" style="1" customWidth="1"/>
    <col min="10025" max="10025" width="5.7109375" style="1" customWidth="1"/>
    <col min="10026" max="10026" width="10.28515625" style="1" customWidth="1"/>
    <col min="10027" max="10027" width="13" style="1" customWidth="1"/>
    <col min="10028" max="10028" width="10.7109375" style="1" customWidth="1"/>
    <col min="10029" max="10029" width="13.140625" style="1" customWidth="1"/>
    <col min="10030" max="10244" width="9.140625" style="1"/>
    <col min="10245" max="10245" width="4.85546875" style="1" customWidth="1"/>
    <col min="10246" max="10246" width="21.7109375" style="1" customWidth="1"/>
    <col min="10247" max="10247" width="11.7109375" style="1" customWidth="1"/>
    <col min="10248" max="10278" width="6.7109375" style="1" customWidth="1"/>
    <col min="10279" max="10279" width="4.85546875" style="1" customWidth="1"/>
    <col min="10280" max="10280" width="11.5703125" style="1" customWidth="1"/>
    <col min="10281" max="10281" width="5.7109375" style="1" customWidth="1"/>
    <col min="10282" max="10282" width="10.28515625" style="1" customWidth="1"/>
    <col min="10283" max="10283" width="13" style="1" customWidth="1"/>
    <col min="10284" max="10284" width="10.7109375" style="1" customWidth="1"/>
    <col min="10285" max="10285" width="13.140625" style="1" customWidth="1"/>
    <col min="10286" max="10500" width="9.140625" style="1"/>
    <col min="10501" max="10501" width="4.85546875" style="1" customWidth="1"/>
    <col min="10502" max="10502" width="21.7109375" style="1" customWidth="1"/>
    <col min="10503" max="10503" width="11.7109375" style="1" customWidth="1"/>
    <col min="10504" max="10534" width="6.7109375" style="1" customWidth="1"/>
    <col min="10535" max="10535" width="4.85546875" style="1" customWidth="1"/>
    <col min="10536" max="10536" width="11.5703125" style="1" customWidth="1"/>
    <col min="10537" max="10537" width="5.7109375" style="1" customWidth="1"/>
    <col min="10538" max="10538" width="10.28515625" style="1" customWidth="1"/>
    <col min="10539" max="10539" width="13" style="1" customWidth="1"/>
    <col min="10540" max="10540" width="10.7109375" style="1" customWidth="1"/>
    <col min="10541" max="10541" width="13.140625" style="1" customWidth="1"/>
    <col min="10542" max="10756" width="9.140625" style="1"/>
    <col min="10757" max="10757" width="4.85546875" style="1" customWidth="1"/>
    <col min="10758" max="10758" width="21.7109375" style="1" customWidth="1"/>
    <col min="10759" max="10759" width="11.7109375" style="1" customWidth="1"/>
    <col min="10760" max="10790" width="6.7109375" style="1" customWidth="1"/>
    <col min="10791" max="10791" width="4.85546875" style="1" customWidth="1"/>
    <col min="10792" max="10792" width="11.5703125" style="1" customWidth="1"/>
    <col min="10793" max="10793" width="5.7109375" style="1" customWidth="1"/>
    <col min="10794" max="10794" width="10.28515625" style="1" customWidth="1"/>
    <col min="10795" max="10795" width="13" style="1" customWidth="1"/>
    <col min="10796" max="10796" width="10.7109375" style="1" customWidth="1"/>
    <col min="10797" max="10797" width="13.140625" style="1" customWidth="1"/>
    <col min="10798" max="11012" width="9.140625" style="1"/>
    <col min="11013" max="11013" width="4.85546875" style="1" customWidth="1"/>
    <col min="11014" max="11014" width="21.7109375" style="1" customWidth="1"/>
    <col min="11015" max="11015" width="11.7109375" style="1" customWidth="1"/>
    <col min="11016" max="11046" width="6.7109375" style="1" customWidth="1"/>
    <col min="11047" max="11047" width="4.85546875" style="1" customWidth="1"/>
    <col min="11048" max="11048" width="11.5703125" style="1" customWidth="1"/>
    <col min="11049" max="11049" width="5.7109375" style="1" customWidth="1"/>
    <col min="11050" max="11050" width="10.28515625" style="1" customWidth="1"/>
    <col min="11051" max="11051" width="13" style="1" customWidth="1"/>
    <col min="11052" max="11052" width="10.7109375" style="1" customWidth="1"/>
    <col min="11053" max="11053" width="13.140625" style="1" customWidth="1"/>
    <col min="11054" max="11268" width="9.140625" style="1"/>
    <col min="11269" max="11269" width="4.85546875" style="1" customWidth="1"/>
    <col min="11270" max="11270" width="21.7109375" style="1" customWidth="1"/>
    <col min="11271" max="11271" width="11.7109375" style="1" customWidth="1"/>
    <col min="11272" max="11302" width="6.7109375" style="1" customWidth="1"/>
    <col min="11303" max="11303" width="4.85546875" style="1" customWidth="1"/>
    <col min="11304" max="11304" width="11.5703125" style="1" customWidth="1"/>
    <col min="11305" max="11305" width="5.7109375" style="1" customWidth="1"/>
    <col min="11306" max="11306" width="10.28515625" style="1" customWidth="1"/>
    <col min="11307" max="11307" width="13" style="1" customWidth="1"/>
    <col min="11308" max="11308" width="10.7109375" style="1" customWidth="1"/>
    <col min="11309" max="11309" width="13.140625" style="1" customWidth="1"/>
    <col min="11310" max="11524" width="9.140625" style="1"/>
    <col min="11525" max="11525" width="4.85546875" style="1" customWidth="1"/>
    <col min="11526" max="11526" width="21.7109375" style="1" customWidth="1"/>
    <col min="11527" max="11527" width="11.7109375" style="1" customWidth="1"/>
    <col min="11528" max="11558" width="6.7109375" style="1" customWidth="1"/>
    <col min="11559" max="11559" width="4.85546875" style="1" customWidth="1"/>
    <col min="11560" max="11560" width="11.5703125" style="1" customWidth="1"/>
    <col min="11561" max="11561" width="5.7109375" style="1" customWidth="1"/>
    <col min="11562" max="11562" width="10.28515625" style="1" customWidth="1"/>
    <col min="11563" max="11563" width="13" style="1" customWidth="1"/>
    <col min="11564" max="11564" width="10.7109375" style="1" customWidth="1"/>
    <col min="11565" max="11565" width="13.140625" style="1" customWidth="1"/>
    <col min="11566" max="11780" width="9.140625" style="1"/>
    <col min="11781" max="11781" width="4.85546875" style="1" customWidth="1"/>
    <col min="11782" max="11782" width="21.7109375" style="1" customWidth="1"/>
    <col min="11783" max="11783" width="11.7109375" style="1" customWidth="1"/>
    <col min="11784" max="11814" width="6.7109375" style="1" customWidth="1"/>
    <col min="11815" max="11815" width="4.85546875" style="1" customWidth="1"/>
    <col min="11816" max="11816" width="11.5703125" style="1" customWidth="1"/>
    <col min="11817" max="11817" width="5.7109375" style="1" customWidth="1"/>
    <col min="11818" max="11818" width="10.28515625" style="1" customWidth="1"/>
    <col min="11819" max="11819" width="13" style="1" customWidth="1"/>
    <col min="11820" max="11820" width="10.7109375" style="1" customWidth="1"/>
    <col min="11821" max="11821" width="13.140625" style="1" customWidth="1"/>
    <col min="11822" max="12036" width="9.140625" style="1"/>
    <col min="12037" max="12037" width="4.85546875" style="1" customWidth="1"/>
    <col min="12038" max="12038" width="21.7109375" style="1" customWidth="1"/>
    <col min="12039" max="12039" width="11.7109375" style="1" customWidth="1"/>
    <col min="12040" max="12070" width="6.7109375" style="1" customWidth="1"/>
    <col min="12071" max="12071" width="4.85546875" style="1" customWidth="1"/>
    <col min="12072" max="12072" width="11.5703125" style="1" customWidth="1"/>
    <col min="12073" max="12073" width="5.7109375" style="1" customWidth="1"/>
    <col min="12074" max="12074" width="10.28515625" style="1" customWidth="1"/>
    <col min="12075" max="12075" width="13" style="1" customWidth="1"/>
    <col min="12076" max="12076" width="10.7109375" style="1" customWidth="1"/>
    <col min="12077" max="12077" width="13.140625" style="1" customWidth="1"/>
    <col min="12078" max="12292" width="9.140625" style="1"/>
    <col min="12293" max="12293" width="4.85546875" style="1" customWidth="1"/>
    <col min="12294" max="12294" width="21.7109375" style="1" customWidth="1"/>
    <col min="12295" max="12295" width="11.7109375" style="1" customWidth="1"/>
    <col min="12296" max="12326" width="6.7109375" style="1" customWidth="1"/>
    <col min="12327" max="12327" width="4.85546875" style="1" customWidth="1"/>
    <col min="12328" max="12328" width="11.5703125" style="1" customWidth="1"/>
    <col min="12329" max="12329" width="5.7109375" style="1" customWidth="1"/>
    <col min="12330" max="12330" width="10.28515625" style="1" customWidth="1"/>
    <col min="12331" max="12331" width="13" style="1" customWidth="1"/>
    <col min="12332" max="12332" width="10.7109375" style="1" customWidth="1"/>
    <col min="12333" max="12333" width="13.140625" style="1" customWidth="1"/>
    <col min="12334" max="12548" width="9.140625" style="1"/>
    <col min="12549" max="12549" width="4.85546875" style="1" customWidth="1"/>
    <col min="12550" max="12550" width="21.7109375" style="1" customWidth="1"/>
    <col min="12551" max="12551" width="11.7109375" style="1" customWidth="1"/>
    <col min="12552" max="12582" width="6.7109375" style="1" customWidth="1"/>
    <col min="12583" max="12583" width="4.85546875" style="1" customWidth="1"/>
    <col min="12584" max="12584" width="11.5703125" style="1" customWidth="1"/>
    <col min="12585" max="12585" width="5.7109375" style="1" customWidth="1"/>
    <col min="12586" max="12586" width="10.28515625" style="1" customWidth="1"/>
    <col min="12587" max="12587" width="13" style="1" customWidth="1"/>
    <col min="12588" max="12588" width="10.7109375" style="1" customWidth="1"/>
    <col min="12589" max="12589" width="13.140625" style="1" customWidth="1"/>
    <col min="12590" max="12804" width="9.140625" style="1"/>
    <col min="12805" max="12805" width="4.85546875" style="1" customWidth="1"/>
    <col min="12806" max="12806" width="21.7109375" style="1" customWidth="1"/>
    <col min="12807" max="12807" width="11.7109375" style="1" customWidth="1"/>
    <col min="12808" max="12838" width="6.7109375" style="1" customWidth="1"/>
    <col min="12839" max="12839" width="4.85546875" style="1" customWidth="1"/>
    <col min="12840" max="12840" width="11.5703125" style="1" customWidth="1"/>
    <col min="12841" max="12841" width="5.7109375" style="1" customWidth="1"/>
    <col min="12842" max="12842" width="10.28515625" style="1" customWidth="1"/>
    <col min="12843" max="12843" width="13" style="1" customWidth="1"/>
    <col min="12844" max="12844" width="10.7109375" style="1" customWidth="1"/>
    <col min="12845" max="12845" width="13.140625" style="1" customWidth="1"/>
    <col min="12846" max="13060" width="9.140625" style="1"/>
    <col min="13061" max="13061" width="4.85546875" style="1" customWidth="1"/>
    <col min="13062" max="13062" width="21.7109375" style="1" customWidth="1"/>
    <col min="13063" max="13063" width="11.7109375" style="1" customWidth="1"/>
    <col min="13064" max="13094" width="6.7109375" style="1" customWidth="1"/>
    <col min="13095" max="13095" width="4.85546875" style="1" customWidth="1"/>
    <col min="13096" max="13096" width="11.5703125" style="1" customWidth="1"/>
    <col min="13097" max="13097" width="5.7109375" style="1" customWidth="1"/>
    <col min="13098" max="13098" width="10.28515625" style="1" customWidth="1"/>
    <col min="13099" max="13099" width="13" style="1" customWidth="1"/>
    <col min="13100" max="13100" width="10.7109375" style="1" customWidth="1"/>
    <col min="13101" max="13101" width="13.140625" style="1" customWidth="1"/>
    <col min="13102" max="13316" width="9.140625" style="1"/>
    <col min="13317" max="13317" width="4.85546875" style="1" customWidth="1"/>
    <col min="13318" max="13318" width="21.7109375" style="1" customWidth="1"/>
    <col min="13319" max="13319" width="11.7109375" style="1" customWidth="1"/>
    <col min="13320" max="13350" width="6.7109375" style="1" customWidth="1"/>
    <col min="13351" max="13351" width="4.85546875" style="1" customWidth="1"/>
    <col min="13352" max="13352" width="11.5703125" style="1" customWidth="1"/>
    <col min="13353" max="13353" width="5.7109375" style="1" customWidth="1"/>
    <col min="13354" max="13354" width="10.28515625" style="1" customWidth="1"/>
    <col min="13355" max="13355" width="13" style="1" customWidth="1"/>
    <col min="13356" max="13356" width="10.7109375" style="1" customWidth="1"/>
    <col min="13357" max="13357" width="13.140625" style="1" customWidth="1"/>
    <col min="13358" max="13572" width="9.140625" style="1"/>
    <col min="13573" max="13573" width="4.85546875" style="1" customWidth="1"/>
    <col min="13574" max="13574" width="21.7109375" style="1" customWidth="1"/>
    <col min="13575" max="13575" width="11.7109375" style="1" customWidth="1"/>
    <col min="13576" max="13606" width="6.7109375" style="1" customWidth="1"/>
    <col min="13607" max="13607" width="4.85546875" style="1" customWidth="1"/>
    <col min="13608" max="13608" width="11.5703125" style="1" customWidth="1"/>
    <col min="13609" max="13609" width="5.7109375" style="1" customWidth="1"/>
    <col min="13610" max="13610" width="10.28515625" style="1" customWidth="1"/>
    <col min="13611" max="13611" width="13" style="1" customWidth="1"/>
    <col min="13612" max="13612" width="10.7109375" style="1" customWidth="1"/>
    <col min="13613" max="13613" width="13.140625" style="1" customWidth="1"/>
    <col min="13614" max="13828" width="9.140625" style="1"/>
    <col min="13829" max="13829" width="4.85546875" style="1" customWidth="1"/>
    <col min="13830" max="13830" width="21.7109375" style="1" customWidth="1"/>
    <col min="13831" max="13831" width="11.7109375" style="1" customWidth="1"/>
    <col min="13832" max="13862" width="6.7109375" style="1" customWidth="1"/>
    <col min="13863" max="13863" width="4.85546875" style="1" customWidth="1"/>
    <col min="13864" max="13864" width="11.5703125" style="1" customWidth="1"/>
    <col min="13865" max="13865" width="5.7109375" style="1" customWidth="1"/>
    <col min="13866" max="13866" width="10.28515625" style="1" customWidth="1"/>
    <col min="13867" max="13867" width="13" style="1" customWidth="1"/>
    <col min="13868" max="13868" width="10.7109375" style="1" customWidth="1"/>
    <col min="13869" max="13869" width="13.140625" style="1" customWidth="1"/>
    <col min="13870" max="14084" width="9.140625" style="1"/>
    <col min="14085" max="14085" width="4.85546875" style="1" customWidth="1"/>
    <col min="14086" max="14086" width="21.7109375" style="1" customWidth="1"/>
    <col min="14087" max="14087" width="11.7109375" style="1" customWidth="1"/>
    <col min="14088" max="14118" width="6.7109375" style="1" customWidth="1"/>
    <col min="14119" max="14119" width="4.85546875" style="1" customWidth="1"/>
    <col min="14120" max="14120" width="11.5703125" style="1" customWidth="1"/>
    <col min="14121" max="14121" width="5.7109375" style="1" customWidth="1"/>
    <col min="14122" max="14122" width="10.28515625" style="1" customWidth="1"/>
    <col min="14123" max="14123" width="13" style="1" customWidth="1"/>
    <col min="14124" max="14124" width="10.7109375" style="1" customWidth="1"/>
    <col min="14125" max="14125" width="13.140625" style="1" customWidth="1"/>
    <col min="14126" max="14340" width="9.140625" style="1"/>
    <col min="14341" max="14341" width="4.85546875" style="1" customWidth="1"/>
    <col min="14342" max="14342" width="21.7109375" style="1" customWidth="1"/>
    <col min="14343" max="14343" width="11.7109375" style="1" customWidth="1"/>
    <col min="14344" max="14374" width="6.7109375" style="1" customWidth="1"/>
    <col min="14375" max="14375" width="4.85546875" style="1" customWidth="1"/>
    <col min="14376" max="14376" width="11.5703125" style="1" customWidth="1"/>
    <col min="14377" max="14377" width="5.7109375" style="1" customWidth="1"/>
    <col min="14378" max="14378" width="10.28515625" style="1" customWidth="1"/>
    <col min="14379" max="14379" width="13" style="1" customWidth="1"/>
    <col min="14380" max="14380" width="10.7109375" style="1" customWidth="1"/>
    <col min="14381" max="14381" width="13.140625" style="1" customWidth="1"/>
    <col min="14382" max="14596" width="9.140625" style="1"/>
    <col min="14597" max="14597" width="4.85546875" style="1" customWidth="1"/>
    <col min="14598" max="14598" width="21.7109375" style="1" customWidth="1"/>
    <col min="14599" max="14599" width="11.7109375" style="1" customWidth="1"/>
    <col min="14600" max="14630" width="6.7109375" style="1" customWidth="1"/>
    <col min="14631" max="14631" width="4.85546875" style="1" customWidth="1"/>
    <col min="14632" max="14632" width="11.5703125" style="1" customWidth="1"/>
    <col min="14633" max="14633" width="5.7109375" style="1" customWidth="1"/>
    <col min="14634" max="14634" width="10.28515625" style="1" customWidth="1"/>
    <col min="14635" max="14635" width="13" style="1" customWidth="1"/>
    <col min="14636" max="14636" width="10.7109375" style="1" customWidth="1"/>
    <col min="14637" max="14637" width="13.140625" style="1" customWidth="1"/>
    <col min="14638" max="14852" width="9.140625" style="1"/>
    <col min="14853" max="14853" width="4.85546875" style="1" customWidth="1"/>
    <col min="14854" max="14854" width="21.7109375" style="1" customWidth="1"/>
    <col min="14855" max="14855" width="11.7109375" style="1" customWidth="1"/>
    <col min="14856" max="14886" width="6.7109375" style="1" customWidth="1"/>
    <col min="14887" max="14887" width="4.85546875" style="1" customWidth="1"/>
    <col min="14888" max="14888" width="11.5703125" style="1" customWidth="1"/>
    <col min="14889" max="14889" width="5.7109375" style="1" customWidth="1"/>
    <col min="14890" max="14890" width="10.28515625" style="1" customWidth="1"/>
    <col min="14891" max="14891" width="13" style="1" customWidth="1"/>
    <col min="14892" max="14892" width="10.7109375" style="1" customWidth="1"/>
    <col min="14893" max="14893" width="13.140625" style="1" customWidth="1"/>
    <col min="14894" max="15108" width="9.140625" style="1"/>
    <col min="15109" max="15109" width="4.85546875" style="1" customWidth="1"/>
    <col min="15110" max="15110" width="21.7109375" style="1" customWidth="1"/>
    <col min="15111" max="15111" width="11.7109375" style="1" customWidth="1"/>
    <col min="15112" max="15142" width="6.7109375" style="1" customWidth="1"/>
    <col min="15143" max="15143" width="4.85546875" style="1" customWidth="1"/>
    <col min="15144" max="15144" width="11.5703125" style="1" customWidth="1"/>
    <col min="15145" max="15145" width="5.7109375" style="1" customWidth="1"/>
    <col min="15146" max="15146" width="10.28515625" style="1" customWidth="1"/>
    <col min="15147" max="15147" width="13" style="1" customWidth="1"/>
    <col min="15148" max="15148" width="10.7109375" style="1" customWidth="1"/>
    <col min="15149" max="15149" width="13.140625" style="1" customWidth="1"/>
    <col min="15150" max="15364" width="9.140625" style="1"/>
    <col min="15365" max="15365" width="4.85546875" style="1" customWidth="1"/>
    <col min="15366" max="15366" width="21.7109375" style="1" customWidth="1"/>
    <col min="15367" max="15367" width="11.7109375" style="1" customWidth="1"/>
    <col min="15368" max="15398" width="6.7109375" style="1" customWidth="1"/>
    <col min="15399" max="15399" width="4.85546875" style="1" customWidth="1"/>
    <col min="15400" max="15400" width="11.5703125" style="1" customWidth="1"/>
    <col min="15401" max="15401" width="5.7109375" style="1" customWidth="1"/>
    <col min="15402" max="15402" width="10.28515625" style="1" customWidth="1"/>
    <col min="15403" max="15403" width="13" style="1" customWidth="1"/>
    <col min="15404" max="15404" width="10.7109375" style="1" customWidth="1"/>
    <col min="15405" max="15405" width="13.140625" style="1" customWidth="1"/>
    <col min="15406" max="15620" width="9.140625" style="1"/>
    <col min="15621" max="15621" width="4.85546875" style="1" customWidth="1"/>
    <col min="15622" max="15622" width="21.7109375" style="1" customWidth="1"/>
    <col min="15623" max="15623" width="11.7109375" style="1" customWidth="1"/>
    <col min="15624" max="15654" width="6.7109375" style="1" customWidth="1"/>
    <col min="15655" max="15655" width="4.85546875" style="1" customWidth="1"/>
    <col min="15656" max="15656" width="11.5703125" style="1" customWidth="1"/>
    <col min="15657" max="15657" width="5.7109375" style="1" customWidth="1"/>
    <col min="15658" max="15658" width="10.28515625" style="1" customWidth="1"/>
    <col min="15659" max="15659" width="13" style="1" customWidth="1"/>
    <col min="15660" max="15660" width="10.7109375" style="1" customWidth="1"/>
    <col min="15661" max="15661" width="13.140625" style="1" customWidth="1"/>
    <col min="15662" max="15876" width="9.140625" style="1"/>
    <col min="15877" max="15877" width="4.85546875" style="1" customWidth="1"/>
    <col min="15878" max="15878" width="21.7109375" style="1" customWidth="1"/>
    <col min="15879" max="15879" width="11.7109375" style="1" customWidth="1"/>
    <col min="15880" max="15910" width="6.7109375" style="1" customWidth="1"/>
    <col min="15911" max="15911" width="4.85546875" style="1" customWidth="1"/>
    <col min="15912" max="15912" width="11.5703125" style="1" customWidth="1"/>
    <col min="15913" max="15913" width="5.7109375" style="1" customWidth="1"/>
    <col min="15914" max="15914" width="10.28515625" style="1" customWidth="1"/>
    <col min="15915" max="15915" width="13" style="1" customWidth="1"/>
    <col min="15916" max="15916" width="10.7109375" style="1" customWidth="1"/>
    <col min="15917" max="15917" width="13.140625" style="1" customWidth="1"/>
    <col min="15918" max="16132" width="9.140625" style="1"/>
    <col min="16133" max="16133" width="4.85546875" style="1" customWidth="1"/>
    <col min="16134" max="16134" width="21.7109375" style="1" customWidth="1"/>
    <col min="16135" max="16135" width="11.7109375" style="1" customWidth="1"/>
    <col min="16136" max="16166" width="6.7109375" style="1" customWidth="1"/>
    <col min="16167" max="16167" width="4.85546875" style="1" customWidth="1"/>
    <col min="16168" max="16168" width="11.5703125" style="1" customWidth="1"/>
    <col min="16169" max="16169" width="5.7109375" style="1" customWidth="1"/>
    <col min="16170" max="16170" width="10.28515625" style="1" customWidth="1"/>
    <col min="16171" max="16171" width="13" style="1" customWidth="1"/>
    <col min="16172" max="16172" width="10.7109375" style="1" customWidth="1"/>
    <col min="16173" max="16173" width="13.140625" style="1" customWidth="1"/>
    <col min="16174" max="16384" width="9.140625" style="1"/>
  </cols>
  <sheetData>
    <row r="1" spans="1:56" ht="45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S1" s="2">
        <v>155</v>
      </c>
      <c r="AU1" s="30"/>
      <c r="AV1" s="30"/>
      <c r="AW1" s="31"/>
      <c r="AX1" s="31"/>
      <c r="AY1" s="32"/>
      <c r="AZ1" s="30"/>
      <c r="BA1" s="30"/>
      <c r="BB1" s="31"/>
      <c r="BC1" s="31"/>
      <c r="BD1" s="32"/>
    </row>
    <row r="2" spans="1:56" x14ac:dyDescent="0.3">
      <c r="AU2" s="30"/>
      <c r="AV2" s="30"/>
      <c r="AW2" s="31"/>
      <c r="AX2" s="31"/>
      <c r="AY2" s="32"/>
      <c r="AZ2" s="30"/>
      <c r="BA2" s="30"/>
      <c r="BB2" s="31"/>
      <c r="BC2" s="31"/>
      <c r="BD2" s="32"/>
    </row>
    <row r="3" spans="1:56" ht="23.25" x14ac:dyDescent="0.35">
      <c r="B3" s="5"/>
      <c r="C3" s="5" t="s">
        <v>1</v>
      </c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E3" s="127">
        <f>D8</f>
        <v>42064</v>
      </c>
      <c r="AF3" s="127"/>
      <c r="AG3" s="127"/>
      <c r="AH3" s="127"/>
      <c r="AL3" s="7"/>
      <c r="AM3" s="7"/>
      <c r="AN3" s="7"/>
      <c r="AO3" s="7"/>
      <c r="AP3" s="7"/>
      <c r="AU3" s="30"/>
      <c r="AV3" s="30"/>
      <c r="AW3" s="31"/>
      <c r="AX3" s="31"/>
      <c r="AY3" s="32"/>
      <c r="AZ3" s="30"/>
      <c r="BA3" s="30"/>
      <c r="BB3" s="31"/>
      <c r="BC3" s="31"/>
      <c r="BD3" s="32"/>
    </row>
    <row r="4" spans="1:56" x14ac:dyDescent="0.3">
      <c r="AU4" s="30"/>
      <c r="AV4" s="30"/>
      <c r="AW4" s="31"/>
      <c r="AX4" s="31"/>
      <c r="AY4" s="32"/>
      <c r="AZ4" s="30"/>
      <c r="BA4" s="30"/>
      <c r="BB4" s="31"/>
      <c r="BC4" s="31"/>
      <c r="BD4" s="32"/>
    </row>
    <row r="5" spans="1:56" x14ac:dyDescent="0.3">
      <c r="D5" s="51"/>
      <c r="AU5" s="30"/>
      <c r="AV5" s="30"/>
      <c r="AW5" s="31"/>
      <c r="AX5" s="31"/>
      <c r="AY5" s="32"/>
      <c r="AZ5" s="30"/>
      <c r="BA5" s="30"/>
      <c r="BB5" s="31"/>
      <c r="BC5" s="31"/>
      <c r="BD5" s="32"/>
    </row>
    <row r="6" spans="1:56" ht="20.25" x14ac:dyDescent="0.3">
      <c r="A6" s="128"/>
      <c r="B6" s="129" t="s">
        <v>2</v>
      </c>
      <c r="C6" s="131" t="s">
        <v>3</v>
      </c>
      <c r="D6" s="117">
        <f>D8</f>
        <v>42064</v>
      </c>
      <c r="E6" s="117">
        <f t="shared" ref="E6:AH6" si="0">E8</f>
        <v>42065</v>
      </c>
      <c r="F6" s="117">
        <f t="shared" si="0"/>
        <v>42066</v>
      </c>
      <c r="G6" s="117">
        <f t="shared" si="0"/>
        <v>42067</v>
      </c>
      <c r="H6" s="117">
        <f t="shared" si="0"/>
        <v>42068</v>
      </c>
      <c r="I6" s="117">
        <f t="shared" si="0"/>
        <v>42069</v>
      </c>
      <c r="J6" s="117">
        <f t="shared" si="0"/>
        <v>42070</v>
      </c>
      <c r="K6" s="117">
        <f t="shared" si="0"/>
        <v>42071</v>
      </c>
      <c r="L6" s="117">
        <f t="shared" si="0"/>
        <v>42072</v>
      </c>
      <c r="M6" s="117">
        <f t="shared" si="0"/>
        <v>42073</v>
      </c>
      <c r="N6" s="117">
        <f t="shared" si="0"/>
        <v>42074</v>
      </c>
      <c r="O6" s="117">
        <f t="shared" si="0"/>
        <v>42075</v>
      </c>
      <c r="P6" s="117">
        <f t="shared" si="0"/>
        <v>42076</v>
      </c>
      <c r="Q6" s="117">
        <f t="shared" si="0"/>
        <v>42077</v>
      </c>
      <c r="R6" s="117">
        <f t="shared" si="0"/>
        <v>42078</v>
      </c>
      <c r="S6" s="117">
        <f t="shared" si="0"/>
        <v>42079</v>
      </c>
      <c r="T6" s="117">
        <f t="shared" si="0"/>
        <v>42080</v>
      </c>
      <c r="U6" s="117">
        <f t="shared" si="0"/>
        <v>42081</v>
      </c>
      <c r="V6" s="117">
        <f t="shared" si="0"/>
        <v>42082</v>
      </c>
      <c r="W6" s="117">
        <f t="shared" si="0"/>
        <v>42083</v>
      </c>
      <c r="X6" s="117">
        <f t="shared" si="0"/>
        <v>42084</v>
      </c>
      <c r="Y6" s="117">
        <f t="shared" si="0"/>
        <v>42085</v>
      </c>
      <c r="Z6" s="117">
        <f t="shared" si="0"/>
        <v>42086</v>
      </c>
      <c r="AA6" s="117">
        <f t="shared" si="0"/>
        <v>42087</v>
      </c>
      <c r="AB6" s="117">
        <f t="shared" si="0"/>
        <v>42088</v>
      </c>
      <c r="AC6" s="117">
        <f t="shared" si="0"/>
        <v>42089</v>
      </c>
      <c r="AD6" s="117">
        <f t="shared" si="0"/>
        <v>42090</v>
      </c>
      <c r="AE6" s="117">
        <f t="shared" si="0"/>
        <v>42091</v>
      </c>
      <c r="AF6" s="117">
        <f t="shared" si="0"/>
        <v>42092</v>
      </c>
      <c r="AG6" s="117">
        <f t="shared" si="0"/>
        <v>42093</v>
      </c>
      <c r="AH6" s="117">
        <f t="shared" si="0"/>
        <v>42094</v>
      </c>
      <c r="AI6" s="119" t="s">
        <v>4</v>
      </c>
      <c r="AJ6" s="120"/>
      <c r="AK6" s="120"/>
      <c r="AL6" s="121"/>
      <c r="AM6" s="119" t="s">
        <v>5</v>
      </c>
      <c r="AN6" s="120"/>
      <c r="AO6" s="120"/>
      <c r="AP6" s="121"/>
      <c r="AQ6" s="133" t="s">
        <v>6</v>
      </c>
      <c r="AR6" s="50">
        <v>79</v>
      </c>
      <c r="AU6" s="30"/>
      <c r="AV6" s="30"/>
      <c r="AW6" s="31"/>
      <c r="AX6" s="31"/>
      <c r="AY6" s="32"/>
      <c r="AZ6" s="30"/>
      <c r="BA6" s="30"/>
      <c r="BB6" s="31"/>
      <c r="BC6" s="31"/>
      <c r="BD6" s="32"/>
    </row>
    <row r="7" spans="1:56" x14ac:dyDescent="0.3">
      <c r="A7" s="57"/>
      <c r="B7" s="130"/>
      <c r="C7" s="132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2" t="s">
        <v>7</v>
      </c>
      <c r="AJ7" s="106" t="s">
        <v>8</v>
      </c>
      <c r="AK7" s="122" t="s">
        <v>9</v>
      </c>
      <c r="AL7" s="123"/>
      <c r="AM7" s="114" t="s">
        <v>10</v>
      </c>
      <c r="AN7" s="114" t="s">
        <v>11</v>
      </c>
      <c r="AO7" s="114" t="s">
        <v>12</v>
      </c>
      <c r="AP7" s="114" t="s">
        <v>13</v>
      </c>
      <c r="AQ7" s="133"/>
      <c r="AS7" s="136" t="s">
        <v>21</v>
      </c>
      <c r="AT7" s="136"/>
      <c r="AU7" s="136"/>
      <c r="AV7" s="136"/>
      <c r="AW7" s="136"/>
      <c r="AX7" s="136"/>
      <c r="AY7" s="32"/>
      <c r="AZ7" s="30"/>
      <c r="BA7" s="30"/>
      <c r="BB7" s="31"/>
      <c r="BC7" s="31"/>
      <c r="BD7" s="32"/>
    </row>
    <row r="8" spans="1:56" x14ac:dyDescent="0.3">
      <c r="A8" s="57"/>
      <c r="B8" s="130"/>
      <c r="C8" s="132"/>
      <c r="D8" s="108">
        <v>42064</v>
      </c>
      <c r="E8" s="108">
        <f t="shared" ref="E8:AE8" si="1">D8+1</f>
        <v>42065</v>
      </c>
      <c r="F8" s="108">
        <f t="shared" si="1"/>
        <v>42066</v>
      </c>
      <c r="G8" s="108">
        <f t="shared" si="1"/>
        <v>42067</v>
      </c>
      <c r="H8" s="108">
        <f t="shared" si="1"/>
        <v>42068</v>
      </c>
      <c r="I8" s="108">
        <f t="shared" si="1"/>
        <v>42069</v>
      </c>
      <c r="J8" s="108">
        <f t="shared" si="1"/>
        <v>42070</v>
      </c>
      <c r="K8" s="108">
        <f t="shared" si="1"/>
        <v>42071</v>
      </c>
      <c r="L8" s="108">
        <f t="shared" si="1"/>
        <v>42072</v>
      </c>
      <c r="M8" s="108">
        <f t="shared" si="1"/>
        <v>42073</v>
      </c>
      <c r="N8" s="108">
        <f t="shared" si="1"/>
        <v>42074</v>
      </c>
      <c r="O8" s="108">
        <f t="shared" si="1"/>
        <v>42075</v>
      </c>
      <c r="P8" s="108">
        <f t="shared" si="1"/>
        <v>42076</v>
      </c>
      <c r="Q8" s="108">
        <f t="shared" si="1"/>
        <v>42077</v>
      </c>
      <c r="R8" s="108">
        <f t="shared" si="1"/>
        <v>42078</v>
      </c>
      <c r="S8" s="108">
        <f t="shared" si="1"/>
        <v>42079</v>
      </c>
      <c r="T8" s="108">
        <f t="shared" si="1"/>
        <v>42080</v>
      </c>
      <c r="U8" s="108">
        <f t="shared" si="1"/>
        <v>42081</v>
      </c>
      <c r="V8" s="108">
        <f t="shared" si="1"/>
        <v>42082</v>
      </c>
      <c r="W8" s="108">
        <f t="shared" si="1"/>
        <v>42083</v>
      </c>
      <c r="X8" s="108">
        <f t="shared" si="1"/>
        <v>42084</v>
      </c>
      <c r="Y8" s="108">
        <f t="shared" si="1"/>
        <v>42085</v>
      </c>
      <c r="Z8" s="108">
        <f t="shared" si="1"/>
        <v>42086</v>
      </c>
      <c r="AA8" s="108">
        <f t="shared" si="1"/>
        <v>42087</v>
      </c>
      <c r="AB8" s="108">
        <f t="shared" si="1"/>
        <v>42088</v>
      </c>
      <c r="AC8" s="108">
        <f t="shared" si="1"/>
        <v>42089</v>
      </c>
      <c r="AD8" s="108">
        <f t="shared" si="1"/>
        <v>42090</v>
      </c>
      <c r="AE8" s="108">
        <f t="shared" si="1"/>
        <v>42091</v>
      </c>
      <c r="AF8" s="108">
        <f>IF(DAY($AE8+1)&gt;DAY(AE8),$AE8+1,"")</f>
        <v>42092</v>
      </c>
      <c r="AG8" s="109">
        <f>IF(DAY($AE8+2)&gt;DAY(AC6),$AE8+2,"")</f>
        <v>42093</v>
      </c>
      <c r="AH8" s="108">
        <f>IF(DAY($AE8+3)&gt;DAY(AC6),$AE8+3,"")</f>
        <v>42094</v>
      </c>
      <c r="AI8" s="112"/>
      <c r="AJ8" s="106"/>
      <c r="AK8" s="124"/>
      <c r="AL8" s="125"/>
      <c r="AM8" s="115"/>
      <c r="AN8" s="115"/>
      <c r="AO8" s="115"/>
      <c r="AP8" s="115"/>
      <c r="AQ8" s="133"/>
      <c r="AS8" s="136"/>
      <c r="AT8" s="136"/>
      <c r="AU8" s="136"/>
      <c r="AV8" s="136"/>
      <c r="AW8" s="136"/>
      <c r="AX8" s="136"/>
      <c r="AY8" s="32"/>
      <c r="AZ8" s="30"/>
      <c r="BA8" s="30"/>
      <c r="BB8" s="31"/>
      <c r="BC8" s="31"/>
      <c r="BD8" s="32"/>
    </row>
    <row r="9" spans="1:56" x14ac:dyDescent="0.3">
      <c r="A9" s="57"/>
      <c r="B9" s="130"/>
      <c r="C9" s="132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10"/>
      <c r="AH9" s="108"/>
      <c r="AI9" s="112" t="s">
        <v>14</v>
      </c>
      <c r="AJ9" s="106" t="s">
        <v>15</v>
      </c>
      <c r="AK9" s="90" t="s">
        <v>16</v>
      </c>
      <c r="AL9" s="90" t="s">
        <v>17</v>
      </c>
      <c r="AM9" s="115"/>
      <c r="AN9" s="115"/>
      <c r="AO9" s="115"/>
      <c r="AP9" s="115"/>
      <c r="AQ9" s="8" t="s">
        <v>18</v>
      </c>
      <c r="AS9" s="136"/>
      <c r="AT9" s="136"/>
      <c r="AU9" s="136"/>
      <c r="AV9" s="136"/>
      <c r="AW9" s="136"/>
      <c r="AX9" s="136"/>
      <c r="AY9" s="32"/>
      <c r="AZ9" s="30"/>
      <c r="BA9" s="30"/>
      <c r="BB9" s="31"/>
      <c r="BC9" s="31"/>
      <c r="BD9" s="32"/>
    </row>
    <row r="10" spans="1:56" ht="19.5" thickBot="1" x14ac:dyDescent="0.35">
      <c r="A10" s="57"/>
      <c r="B10" s="130"/>
      <c r="C10" s="132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>
        <v>21</v>
      </c>
      <c r="Y10" s="109">
        <v>22</v>
      </c>
      <c r="Z10" s="109">
        <v>23</v>
      </c>
      <c r="AA10" s="109">
        <v>24</v>
      </c>
      <c r="AB10" s="109"/>
      <c r="AC10" s="109"/>
      <c r="AD10" s="109"/>
      <c r="AE10" s="109"/>
      <c r="AF10" s="109"/>
      <c r="AG10" s="111"/>
      <c r="AH10" s="109"/>
      <c r="AI10" s="113"/>
      <c r="AJ10" s="107"/>
      <c r="AK10" s="87"/>
      <c r="AL10" s="87"/>
      <c r="AM10" s="116"/>
      <c r="AN10" s="116"/>
      <c r="AO10" s="116"/>
      <c r="AP10" s="116"/>
      <c r="AQ10" s="9" t="s">
        <v>19</v>
      </c>
      <c r="AS10" s="136"/>
      <c r="AT10" s="136"/>
      <c r="AU10" s="136"/>
      <c r="AV10" s="136"/>
      <c r="AW10" s="136"/>
      <c r="AX10" s="136"/>
      <c r="AY10" s="32"/>
      <c r="AZ10" s="30"/>
      <c r="BA10" s="30"/>
      <c r="BB10" s="31"/>
      <c r="BC10" s="31"/>
      <c r="BD10" s="32"/>
    </row>
    <row r="11" spans="1:56" x14ac:dyDescent="0.3">
      <c r="A11" s="68"/>
      <c r="B11" s="71"/>
      <c r="C11" s="74"/>
      <c r="D11" s="10">
        <v>1.3</v>
      </c>
      <c r="E11" s="11">
        <v>1.4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3"/>
      <c r="AI11" s="14">
        <f>COUNT(D11:AH11)</f>
        <v>2</v>
      </c>
      <c r="AJ11" s="135" t="str">
        <f>TEXT(SUMPRODUCT(TEXT(D11:AH11*100,"0\:00")/2),"[ч],мм")</f>
        <v>1,35</v>
      </c>
      <c r="AK11" s="77">
        <f>AI11+AI12</f>
        <v>4</v>
      </c>
      <c r="AL11" s="138" t="str">
        <f>TEXT(INT(AJ11+AJ12)/24+TIME(0,MOD(AJ11+AJ12,1)*100,0),"[ч],мм")</f>
        <v>4,45</v>
      </c>
      <c r="AM11" s="83">
        <f>COUNTIF(D13:AH13,"В")*1</f>
        <v>0</v>
      </c>
      <c r="AN11" s="56">
        <f>COUNTIF(D13:AH13,"О")*1</f>
        <v>0</v>
      </c>
      <c r="AO11" s="56">
        <f>COUNTIF(D13:AH13,"Б")*1</f>
        <v>0</v>
      </c>
      <c r="AP11" s="59">
        <f>COUNTIF(D13:AH13,"Н")*1</f>
        <v>0</v>
      </c>
      <c r="AQ11" s="16">
        <f>AI56</f>
        <v>0</v>
      </c>
      <c r="AS11" s="136"/>
      <c r="AT11" s="136"/>
      <c r="AU11" s="136"/>
      <c r="AV11" s="136"/>
      <c r="AW11" s="136"/>
      <c r="AX11" s="136"/>
      <c r="AY11" s="32"/>
      <c r="AZ11" s="30"/>
      <c r="BA11" s="30"/>
      <c r="BB11" s="31"/>
      <c r="BC11" s="31"/>
      <c r="BD11" s="32"/>
    </row>
    <row r="12" spans="1:56" x14ac:dyDescent="0.3">
      <c r="A12" s="69"/>
      <c r="B12" s="72"/>
      <c r="C12" s="75"/>
      <c r="D12" s="17"/>
      <c r="E12" s="18"/>
      <c r="F12" s="18">
        <v>1.3</v>
      </c>
      <c r="G12" s="18">
        <v>1.4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9"/>
      <c r="AH12" s="20"/>
      <c r="AI12" s="21">
        <f>COUNT(D12:AH12)</f>
        <v>2</v>
      </c>
      <c r="AJ12" s="22" t="str">
        <f>TEXT(SUMPRODUCT(TIME(INT(D12:AH12),MOD(D12:AH12,1)*100,0)),"[ч],мм")</f>
        <v>3,10</v>
      </c>
      <c r="AK12" s="78"/>
      <c r="AL12" s="139"/>
      <c r="AM12" s="84"/>
      <c r="AN12" s="57"/>
      <c r="AO12" s="57"/>
      <c r="AP12" s="60"/>
      <c r="AQ12" s="62">
        <f>AL11*$AR6-AQ11</f>
        <v>351.55</v>
      </c>
      <c r="AS12" s="136"/>
      <c r="AT12" s="136"/>
      <c r="AU12" s="136"/>
      <c r="AV12" s="136"/>
      <c r="AW12" s="136"/>
      <c r="AX12" s="136"/>
      <c r="AY12" s="32"/>
      <c r="AZ12" s="30"/>
      <c r="BA12" s="30"/>
      <c r="BB12" s="31"/>
      <c r="BC12" s="31"/>
      <c r="BD12" s="32"/>
    </row>
    <row r="13" spans="1:56" ht="19.5" thickBot="1" x14ac:dyDescent="0.35">
      <c r="A13" s="70"/>
      <c r="B13" s="101"/>
      <c r="C13" s="10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26"/>
      <c r="AI13" s="99"/>
      <c r="AJ13" s="100"/>
      <c r="AK13" s="103"/>
      <c r="AL13" s="140"/>
      <c r="AM13" s="86"/>
      <c r="AN13" s="97"/>
      <c r="AO13" s="97"/>
      <c r="AP13" s="98"/>
      <c r="AQ13" s="105"/>
      <c r="AS13" s="136"/>
      <c r="AT13" s="136"/>
      <c r="AU13" s="136"/>
      <c r="AV13" s="136"/>
      <c r="AW13" s="136"/>
      <c r="AX13" s="136"/>
      <c r="AY13" s="32"/>
      <c r="AZ13" s="30"/>
      <c r="BA13" s="30"/>
      <c r="BB13" s="31"/>
      <c r="BC13" s="31"/>
      <c r="BD13" s="32"/>
    </row>
    <row r="14" spans="1:56" x14ac:dyDescent="0.3">
      <c r="A14" s="68"/>
      <c r="B14" s="71"/>
      <c r="C14" s="74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/>
      <c r="AH14" s="13"/>
      <c r="AI14" s="14">
        <f>COUNT(D14:AH14)</f>
        <v>0</v>
      </c>
      <c r="AJ14" s="15">
        <f>TEXT(SUMPRODUCT(TIME(INT(D14:AH14),MOD(D14:AH14,1)*100,0)),"[ч],мм")/2</f>
        <v>0</v>
      </c>
      <c r="AK14" s="77">
        <f>AI14+AI15</f>
        <v>1</v>
      </c>
      <c r="AL14" s="80" t="str">
        <f>TEXT(INT(AJ14+AJ15)/24+TIME(0,MOD(AJ14+AJ15,1)*100,0),"[ч],мм")</f>
        <v>0,00</v>
      </c>
      <c r="AM14" s="83">
        <f>COUNTIF(D16:AH16,"В")*1</f>
        <v>0</v>
      </c>
      <c r="AN14" s="56">
        <f>COUNTIF(D16:AH16,"О")*1</f>
        <v>0</v>
      </c>
      <c r="AO14" s="56">
        <f>COUNTIF(D16:AH16,"Б")*1</f>
        <v>0</v>
      </c>
      <c r="AP14" s="59">
        <f>COUNTIF(D16:AH16,"Н")*1</f>
        <v>0</v>
      </c>
      <c r="AQ14" s="16">
        <f>AI57</f>
        <v>0</v>
      </c>
      <c r="AU14" s="32"/>
      <c r="AV14" s="32"/>
      <c r="AW14" s="32"/>
      <c r="AX14" s="32"/>
      <c r="AY14" s="32"/>
      <c r="AZ14" s="32"/>
      <c r="BA14" s="32"/>
      <c r="BB14" s="32"/>
      <c r="BC14" s="32"/>
      <c r="BD14" s="32"/>
    </row>
    <row r="15" spans="1:56" x14ac:dyDescent="0.3">
      <c r="A15" s="69"/>
      <c r="B15" s="72"/>
      <c r="C15" s="75"/>
      <c r="D15" s="141">
        <v>24</v>
      </c>
      <c r="E15" s="14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9"/>
      <c r="AH15" s="20"/>
      <c r="AI15" s="21">
        <f>COUNT(D15:AH15)</f>
        <v>1</v>
      </c>
      <c r="AJ15" s="134" t="str">
        <f>TEXT(SUMPRODUCT(TIME(INT(D15:AH15),MOD(D15:AH15,1)*100,0)),"[ч],мм")</f>
        <v>0,00</v>
      </c>
      <c r="AK15" s="78"/>
      <c r="AL15" s="81"/>
      <c r="AM15" s="84"/>
      <c r="AN15" s="57"/>
      <c r="AO15" s="57"/>
      <c r="AP15" s="60"/>
      <c r="AQ15" s="62">
        <f>AL14*AR6-AQ14</f>
        <v>0</v>
      </c>
      <c r="AU15" s="32"/>
      <c r="AV15" s="32"/>
      <c r="AW15" s="32"/>
      <c r="AX15" s="32"/>
      <c r="AY15" s="32"/>
      <c r="AZ15" s="30"/>
      <c r="BA15" s="30"/>
      <c r="BB15" s="31"/>
      <c r="BC15" s="31"/>
      <c r="BD15" s="32"/>
    </row>
    <row r="16" spans="1:56" ht="19.5" thickBot="1" x14ac:dyDescent="0.35">
      <c r="A16" s="70"/>
      <c r="B16" s="101"/>
      <c r="C16" s="102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26"/>
      <c r="AI16" s="99"/>
      <c r="AJ16" s="100"/>
      <c r="AK16" s="103"/>
      <c r="AL16" s="104"/>
      <c r="AM16" s="86"/>
      <c r="AN16" s="97"/>
      <c r="AO16" s="97"/>
      <c r="AP16" s="98"/>
      <c r="AQ16" s="63"/>
      <c r="AU16" s="32"/>
      <c r="AV16" s="32"/>
      <c r="AW16" s="32"/>
      <c r="AX16" s="32"/>
      <c r="AY16" s="32"/>
      <c r="AZ16" s="30"/>
      <c r="BA16" s="30"/>
      <c r="BB16" s="31"/>
      <c r="BC16" s="31"/>
      <c r="BD16" s="32"/>
    </row>
    <row r="17" spans="1:56" x14ac:dyDescent="0.3">
      <c r="A17" s="68"/>
      <c r="B17" s="71"/>
      <c r="C17" s="74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/>
      <c r="AH17" s="13"/>
      <c r="AI17" s="14">
        <f>COUNT(D17:AH17)</f>
        <v>0</v>
      </c>
      <c r="AJ17" s="15">
        <f>TEXT(SUMPRODUCT(TIME(INT(D17:AH17),MOD(D17:AH17,1)*100,0)),"[ч],мм")/2</f>
        <v>0</v>
      </c>
      <c r="AK17" s="77">
        <f>AI17+AI18</f>
        <v>2</v>
      </c>
      <c r="AL17" s="80" t="str">
        <f>TEXT(INT(AJ17+AJ18)/24+TIME(0,MOD(AJ17+AJ18,1)*100,0),"[ч],мм")</f>
        <v>0,00</v>
      </c>
      <c r="AM17" s="83">
        <f>COUNTIF(D19:AH19,"В")*1</f>
        <v>0</v>
      </c>
      <c r="AN17" s="56">
        <f>COUNTIF(D19:AH19,"О")*1</f>
        <v>0</v>
      </c>
      <c r="AO17" s="56">
        <f>COUNTIF(D19:AH19,"Б")*1</f>
        <v>0</v>
      </c>
      <c r="AP17" s="59">
        <f>COUNTIF(D19:AH19,"Н")*1</f>
        <v>0</v>
      </c>
      <c r="AQ17" s="16">
        <f>AI58</f>
        <v>0</v>
      </c>
      <c r="AS17" s="137" t="s">
        <v>22</v>
      </c>
      <c r="AT17" s="137"/>
      <c r="AU17" s="137"/>
      <c r="AV17" s="137"/>
      <c r="AW17" s="137"/>
      <c r="AX17" s="137"/>
      <c r="AY17" s="32"/>
      <c r="AZ17" s="30"/>
      <c r="BA17" s="30"/>
      <c r="BB17" s="31"/>
      <c r="BC17" s="31"/>
      <c r="BD17" s="32"/>
    </row>
    <row r="18" spans="1:56" x14ac:dyDescent="0.3">
      <c r="A18" s="69"/>
      <c r="B18" s="72"/>
      <c r="C18" s="75"/>
      <c r="D18" s="17"/>
      <c r="E18" s="142">
        <v>24</v>
      </c>
      <c r="F18" s="18"/>
      <c r="G18" s="18"/>
      <c r="H18" s="142">
        <v>24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  <c r="AH18" s="20"/>
      <c r="AI18" s="21">
        <f>COUNT(D18:AH18)</f>
        <v>2</v>
      </c>
      <c r="AJ18" s="134" t="str">
        <f>TEXT(SUMPRODUCT(TIME(INT(D18:AH18),MOD(D18:AH18,1)*100,0)),"[ч],мм")</f>
        <v>0,00</v>
      </c>
      <c r="AK18" s="78"/>
      <c r="AL18" s="81"/>
      <c r="AM18" s="84"/>
      <c r="AN18" s="57"/>
      <c r="AO18" s="57"/>
      <c r="AP18" s="60"/>
      <c r="AQ18" s="62">
        <f>AL17*AR6-AQ17</f>
        <v>0</v>
      </c>
      <c r="AS18" s="137"/>
      <c r="AT18" s="137"/>
      <c r="AU18" s="137"/>
      <c r="AV18" s="137"/>
      <c r="AW18" s="137"/>
      <c r="AX18" s="137"/>
      <c r="AY18" s="32"/>
      <c r="AZ18" s="30"/>
      <c r="BA18" s="30"/>
      <c r="BB18" s="31"/>
      <c r="BC18" s="31"/>
      <c r="BD18" s="32"/>
    </row>
    <row r="19" spans="1:56" ht="19.5" thickBot="1" x14ac:dyDescent="0.35">
      <c r="A19" s="70"/>
      <c r="B19" s="101"/>
      <c r="C19" s="102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26"/>
      <c r="AI19" s="99"/>
      <c r="AJ19" s="100"/>
      <c r="AK19" s="103"/>
      <c r="AL19" s="104"/>
      <c r="AM19" s="86"/>
      <c r="AN19" s="97"/>
      <c r="AO19" s="97"/>
      <c r="AP19" s="98"/>
      <c r="AQ19" s="63"/>
      <c r="AS19" s="137"/>
      <c r="AT19" s="137"/>
      <c r="AU19" s="137"/>
      <c r="AV19" s="137"/>
      <c r="AW19" s="137"/>
      <c r="AX19" s="137"/>
      <c r="AY19" s="32"/>
      <c r="AZ19" s="30"/>
      <c r="BA19" s="30"/>
      <c r="BB19" s="31"/>
      <c r="BC19" s="31"/>
      <c r="BD19" s="32"/>
    </row>
    <row r="20" spans="1:56" x14ac:dyDescent="0.3">
      <c r="A20" s="68"/>
      <c r="B20" s="71"/>
      <c r="C20" s="74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2"/>
      <c r="AH20" s="13"/>
      <c r="AI20" s="14">
        <f t="shared" ref="AI20:AI21" si="2">COUNT(D20:AH20)</f>
        <v>0</v>
      </c>
      <c r="AJ20" s="15">
        <f>TEXT(SUMPRODUCT(TIME(INT(D20:AH20),MOD(D20:AH20,1)*100,0)),"[ч],мм")/2</f>
        <v>0</v>
      </c>
      <c r="AK20" s="77">
        <f t="shared" ref="AK20" si="3">AI20+AI21</f>
        <v>0</v>
      </c>
      <c r="AL20" s="80" t="str">
        <f t="shared" ref="AL20" si="4">TEXT(INT(AJ20+AJ21)/24+TIME(0,MOD(AJ20+AJ21,1)*100,0),"[ч],мм")</f>
        <v>0,00</v>
      </c>
      <c r="AM20" s="83">
        <f t="shared" ref="AM20" si="5">COUNTIF(D22:AH22,"В")*1</f>
        <v>0</v>
      </c>
      <c r="AN20" s="56">
        <f t="shared" ref="AN20" si="6">COUNTIF(D22:AH22,"О")*1</f>
        <v>0</v>
      </c>
      <c r="AO20" s="56">
        <f>COUNTIF(D22:AH22,"Б")*1</f>
        <v>0</v>
      </c>
      <c r="AP20" s="59">
        <f t="shared" ref="AP20" si="7">COUNTIF(D22:AH22,"Н")*1</f>
        <v>0</v>
      </c>
      <c r="AQ20" s="16">
        <f>AI59</f>
        <v>0</v>
      </c>
      <c r="AS20" s="137"/>
      <c r="AT20" s="137"/>
      <c r="AU20" s="137"/>
      <c r="AV20" s="137"/>
      <c r="AW20" s="137"/>
      <c r="AX20" s="137"/>
      <c r="AY20" s="32"/>
      <c r="AZ20" s="30"/>
      <c r="BA20" s="30"/>
      <c r="BB20" s="31"/>
      <c r="BC20" s="31"/>
      <c r="BD20" s="32"/>
    </row>
    <row r="21" spans="1:56" x14ac:dyDescent="0.3">
      <c r="A21" s="69"/>
      <c r="B21" s="72"/>
      <c r="C21" s="75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9"/>
      <c r="AH21" s="20"/>
      <c r="AI21" s="21">
        <f t="shared" si="2"/>
        <v>0</v>
      </c>
      <c r="AJ21" s="22" t="str">
        <f t="shared" ref="AJ21" si="8">TEXT(SUMPRODUCT(TIME(INT(D21:AH21),MOD(D21:AH21,1)*100,0)),"[ч],мм")</f>
        <v>0,00</v>
      </c>
      <c r="AK21" s="78"/>
      <c r="AL21" s="81"/>
      <c r="AM21" s="84"/>
      <c r="AN21" s="57"/>
      <c r="AO21" s="57"/>
      <c r="AP21" s="60"/>
      <c r="AQ21" s="62">
        <f>AL20*AR6-AQ20</f>
        <v>0</v>
      </c>
      <c r="AS21" s="137"/>
      <c r="AT21" s="137"/>
      <c r="AU21" s="137"/>
      <c r="AV21" s="137"/>
      <c r="AW21" s="137"/>
      <c r="AX21" s="137"/>
      <c r="AY21" s="32"/>
      <c r="AZ21" s="30"/>
      <c r="BA21" s="30"/>
      <c r="BB21" s="31"/>
      <c r="BC21" s="31"/>
      <c r="BD21" s="32"/>
    </row>
    <row r="22" spans="1:56" ht="19.5" thickBot="1" x14ac:dyDescent="0.35">
      <c r="A22" s="70"/>
      <c r="B22" s="101"/>
      <c r="C22" s="102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26"/>
      <c r="AI22" s="99"/>
      <c r="AJ22" s="100"/>
      <c r="AK22" s="103"/>
      <c r="AL22" s="104"/>
      <c r="AM22" s="86"/>
      <c r="AN22" s="97"/>
      <c r="AO22" s="97"/>
      <c r="AP22" s="98"/>
      <c r="AQ22" s="63"/>
      <c r="AS22" s="137"/>
      <c r="AT22" s="137"/>
      <c r="AU22" s="137"/>
      <c r="AV22" s="137"/>
      <c r="AW22" s="137"/>
      <c r="AX22" s="137"/>
      <c r="AY22" s="32"/>
      <c r="AZ22" s="32"/>
      <c r="BA22" s="32"/>
      <c r="BB22" s="32"/>
      <c r="BC22" s="32"/>
      <c r="BD22" s="32"/>
    </row>
    <row r="23" spans="1:56" x14ac:dyDescent="0.3">
      <c r="A23" s="68"/>
      <c r="B23" s="71"/>
      <c r="C23" s="74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/>
      <c r="AH23" s="13"/>
      <c r="AI23" s="14">
        <f t="shared" ref="AI23:AI24" si="9">COUNT(D23:AH23)</f>
        <v>0</v>
      </c>
      <c r="AJ23" s="15">
        <f>TEXT(SUMPRODUCT(TIME(INT(D23:AH23),MOD(D23:AH23,1)*100,0)),"[ч],мм")/2</f>
        <v>0</v>
      </c>
      <c r="AK23" s="77">
        <f t="shared" ref="AK23" si="10">AI23+AI24</f>
        <v>0</v>
      </c>
      <c r="AL23" s="80" t="str">
        <f t="shared" ref="AL23" si="11">TEXT(INT(AJ23+AJ24)/24+TIME(0,MOD(AJ23+AJ24,1)*100,0),"[ч],мм")</f>
        <v>0,00</v>
      </c>
      <c r="AM23" s="83">
        <f t="shared" ref="AM23" si="12">COUNTIF(D25:AH25,"В")*1</f>
        <v>0</v>
      </c>
      <c r="AN23" s="56">
        <f t="shared" ref="AN23" si="13">COUNTIF(D25:AH25,"О")*1</f>
        <v>0</v>
      </c>
      <c r="AO23" s="56">
        <f>COUNTIF(D25:AH25,"Б")*1</f>
        <v>0</v>
      </c>
      <c r="AP23" s="59">
        <f t="shared" ref="AP23" si="14">COUNTIF(D25:AH25,"Н")*1</f>
        <v>0</v>
      </c>
      <c r="AQ23" s="16">
        <f>AI60</f>
        <v>0</v>
      </c>
      <c r="AS23" s="137"/>
      <c r="AT23" s="137"/>
      <c r="AU23" s="137"/>
      <c r="AV23" s="137"/>
      <c r="AW23" s="137"/>
      <c r="AX23" s="137"/>
      <c r="AY23" s="32"/>
      <c r="AZ23" s="32"/>
      <c r="BA23" s="32"/>
      <c r="BB23" s="32"/>
      <c r="BC23" s="32"/>
      <c r="BD23" s="32"/>
    </row>
    <row r="24" spans="1:56" x14ac:dyDescent="0.3">
      <c r="A24" s="69"/>
      <c r="B24" s="72"/>
      <c r="C24" s="75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9"/>
      <c r="AH24" s="20"/>
      <c r="AI24" s="21">
        <f t="shared" si="9"/>
        <v>0</v>
      </c>
      <c r="AJ24" s="22" t="str">
        <f t="shared" ref="AJ24" si="15">TEXT(SUMPRODUCT(TIME(INT(D24:AH24),MOD(D24:AH24,1)*100,0)),"[ч],мм")</f>
        <v>0,00</v>
      </c>
      <c r="AK24" s="78"/>
      <c r="AL24" s="81"/>
      <c r="AM24" s="84"/>
      <c r="AN24" s="57"/>
      <c r="AO24" s="57"/>
      <c r="AP24" s="60"/>
      <c r="AQ24" s="62">
        <f>AL23*AR6-AQ23</f>
        <v>0</v>
      </c>
      <c r="AU24" s="27"/>
      <c r="AV24" s="27"/>
      <c r="AW24" s="28"/>
      <c r="AX24" s="28"/>
    </row>
    <row r="25" spans="1:56" ht="19.5" thickBot="1" x14ac:dyDescent="0.35">
      <c r="A25" s="70"/>
      <c r="B25" s="101"/>
      <c r="C25" s="102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26"/>
      <c r="AI25" s="99"/>
      <c r="AJ25" s="100"/>
      <c r="AK25" s="103"/>
      <c r="AL25" s="104"/>
      <c r="AM25" s="86"/>
      <c r="AN25" s="97"/>
      <c r="AO25" s="97"/>
      <c r="AP25" s="98"/>
      <c r="AQ25" s="63"/>
      <c r="AU25" s="27"/>
      <c r="AV25" s="27"/>
      <c r="AW25" s="27"/>
      <c r="AX25" s="27"/>
    </row>
    <row r="26" spans="1:56" x14ac:dyDescent="0.3">
      <c r="A26" s="68"/>
      <c r="B26" s="71"/>
      <c r="C26" s="74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/>
      <c r="AH26" s="13"/>
      <c r="AI26" s="14">
        <f t="shared" ref="AI26:AI27" si="16">COUNT(D26:AH26)</f>
        <v>0</v>
      </c>
      <c r="AJ26" s="15">
        <f>TEXT(SUMPRODUCT(TIME(INT(D26:AH26),MOD(D26:AH26,1)*100,0)),"[ч],мм")/2</f>
        <v>0</v>
      </c>
      <c r="AK26" s="77">
        <f t="shared" ref="AK26" si="17">AI26+AI27</f>
        <v>0</v>
      </c>
      <c r="AL26" s="80" t="str">
        <f t="shared" ref="AL26" si="18">TEXT(INT(AJ26+AJ27)/24+TIME(0,MOD(AJ26+AJ27,1)*100,0),"[ч],мм")</f>
        <v>0,00</v>
      </c>
      <c r="AM26" s="83">
        <f t="shared" ref="AM26" si="19">COUNTIF(D28:AH28,"В")*1</f>
        <v>0</v>
      </c>
      <c r="AN26" s="56">
        <f t="shared" ref="AN26" si="20">COUNTIF(D28:AH28,"О")*1</f>
        <v>0</v>
      </c>
      <c r="AO26" s="56">
        <f>COUNTIF(D28:AH28,"Б")*1</f>
        <v>0</v>
      </c>
      <c r="AP26" s="59">
        <f t="shared" ref="AP26" si="21">COUNTIF(D28:AH28,"Н")*1</f>
        <v>0</v>
      </c>
      <c r="AQ26" s="16">
        <f>AI61</f>
        <v>0</v>
      </c>
    </row>
    <row r="27" spans="1:56" x14ac:dyDescent="0.3">
      <c r="A27" s="69"/>
      <c r="B27" s="72"/>
      <c r="C27" s="75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9"/>
      <c r="AH27" s="20"/>
      <c r="AI27" s="21">
        <f t="shared" si="16"/>
        <v>0</v>
      </c>
      <c r="AJ27" s="22" t="str">
        <f t="shared" ref="AJ27" si="22">TEXT(SUMPRODUCT(TIME(INT(D27:AH27),MOD(D27:AH27,1)*100,0)),"[ч],мм")</f>
        <v>0,00</v>
      </c>
      <c r="AK27" s="78"/>
      <c r="AL27" s="81"/>
      <c r="AM27" s="84"/>
      <c r="AN27" s="57"/>
      <c r="AO27" s="57"/>
      <c r="AP27" s="60"/>
      <c r="AQ27" s="62">
        <f>AL26*AR6-AQ26</f>
        <v>0</v>
      </c>
    </row>
    <row r="28" spans="1:56" ht="19.5" thickBot="1" x14ac:dyDescent="0.35">
      <c r="A28" s="70"/>
      <c r="B28" s="101"/>
      <c r="C28" s="102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26"/>
      <c r="AI28" s="99"/>
      <c r="AJ28" s="100"/>
      <c r="AK28" s="103"/>
      <c r="AL28" s="104"/>
      <c r="AM28" s="86"/>
      <c r="AN28" s="97"/>
      <c r="AO28" s="97"/>
      <c r="AP28" s="98"/>
      <c r="AQ28" s="63"/>
    </row>
    <row r="29" spans="1:56" x14ac:dyDescent="0.3">
      <c r="A29" s="68"/>
      <c r="B29" s="71"/>
      <c r="C29" s="74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/>
      <c r="AH29" s="13"/>
      <c r="AI29" s="14">
        <f t="shared" ref="AI29:AI30" si="23">COUNT(D29:AH29)</f>
        <v>0</v>
      </c>
      <c r="AJ29" s="15">
        <f>TEXT(SUMPRODUCT(TIME(INT(D29:AH29),MOD(D29:AH29,1)*100,0)),"[ч],мм")/2</f>
        <v>0</v>
      </c>
      <c r="AK29" s="77">
        <f t="shared" ref="AK29" si="24">AI29+AI30</f>
        <v>0</v>
      </c>
      <c r="AL29" s="80" t="str">
        <f t="shared" ref="AL29" si="25">TEXT(INT(AJ29+AJ30)/24+TIME(0,MOD(AJ29+AJ30,1)*100,0),"[ч],мм")</f>
        <v>0,00</v>
      </c>
      <c r="AM29" s="83">
        <f t="shared" ref="AM29" si="26">COUNTIF(D31:AH31,"В")*1</f>
        <v>0</v>
      </c>
      <c r="AN29" s="56">
        <f t="shared" ref="AN29" si="27">COUNTIF(D31:AH31,"О")*1</f>
        <v>0</v>
      </c>
      <c r="AO29" s="56">
        <f>COUNTIF(D31:AH31,"Б")*1</f>
        <v>0</v>
      </c>
      <c r="AP29" s="59">
        <f t="shared" ref="AP29" si="28">COUNTIF(D31:AH31,"Н")*1</f>
        <v>0</v>
      </c>
      <c r="AQ29" s="16">
        <f>AI62</f>
        <v>0</v>
      </c>
    </row>
    <row r="30" spans="1:56" x14ac:dyDescent="0.3">
      <c r="A30" s="69"/>
      <c r="B30" s="72"/>
      <c r="C30" s="75"/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  <c r="AH30" s="20"/>
      <c r="AI30" s="21">
        <f t="shared" si="23"/>
        <v>0</v>
      </c>
      <c r="AJ30" s="22" t="str">
        <f t="shared" ref="AJ30" si="29">TEXT(SUMPRODUCT(TIME(INT(D30:AH30),MOD(D30:AH30,1)*100,0)),"[ч],мм")</f>
        <v>0,00</v>
      </c>
      <c r="AK30" s="78"/>
      <c r="AL30" s="81"/>
      <c r="AM30" s="84"/>
      <c r="AN30" s="57"/>
      <c r="AO30" s="57"/>
      <c r="AP30" s="60"/>
      <c r="AQ30" s="62">
        <f>AL29*AR6-AQ29</f>
        <v>0</v>
      </c>
    </row>
    <row r="31" spans="1:56" ht="19.5" thickBot="1" x14ac:dyDescent="0.35">
      <c r="A31" s="70"/>
      <c r="B31" s="101"/>
      <c r="C31" s="102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26"/>
      <c r="AI31" s="99"/>
      <c r="AJ31" s="100"/>
      <c r="AK31" s="103"/>
      <c r="AL31" s="104"/>
      <c r="AM31" s="86"/>
      <c r="AN31" s="97"/>
      <c r="AO31" s="97"/>
      <c r="AP31" s="98"/>
      <c r="AQ31" s="63"/>
      <c r="AS31" s="143" t="s">
        <v>23</v>
      </c>
      <c r="AT31" s="143"/>
      <c r="AU31" s="143"/>
      <c r="AV31" s="143"/>
      <c r="AW31" s="143"/>
      <c r="AX31" s="143"/>
    </row>
    <row r="32" spans="1:56" x14ac:dyDescent="0.3">
      <c r="A32" s="68"/>
      <c r="B32" s="71"/>
      <c r="C32" s="74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  <c r="AH32" s="13"/>
      <c r="AI32" s="14">
        <f t="shared" ref="AI32:AI33" si="30">COUNT(D32:AH32)</f>
        <v>0</v>
      </c>
      <c r="AJ32" s="15">
        <f>TEXT(SUMPRODUCT(TIME(INT(D32:AH32),MOD(D32:AH32,1)*100,0)),"[ч],мм")/2</f>
        <v>0</v>
      </c>
      <c r="AK32" s="77">
        <f t="shared" ref="AK32" si="31">AI32+AI33</f>
        <v>0</v>
      </c>
      <c r="AL32" s="80" t="str">
        <f t="shared" ref="AL32" si="32">TEXT(INT(AJ32+AJ33)/24+TIME(0,MOD(AJ32+AJ33,1)*100,0),"[ч],мм")</f>
        <v>0,00</v>
      </c>
      <c r="AM32" s="83">
        <f t="shared" ref="AM32" si="33">COUNTIF(D34:AH34,"В")*1</f>
        <v>0</v>
      </c>
      <c r="AN32" s="56">
        <f t="shared" ref="AN32" si="34">COUNTIF(D34:AH34,"О")*1</f>
        <v>0</v>
      </c>
      <c r="AO32" s="56">
        <f>COUNTIF(D34:AH34,"Б")*1</f>
        <v>0</v>
      </c>
      <c r="AP32" s="59">
        <f t="shared" ref="AP32" si="35">COUNTIF(D34:AH34,"Н")*1</f>
        <v>0</v>
      </c>
      <c r="AQ32" s="16">
        <f>AI63</f>
        <v>0</v>
      </c>
      <c r="AS32" s="143"/>
      <c r="AT32" s="143"/>
      <c r="AU32" s="143"/>
      <c r="AV32" s="143"/>
      <c r="AW32" s="143"/>
      <c r="AX32" s="143"/>
    </row>
    <row r="33" spans="1:51" x14ac:dyDescent="0.3">
      <c r="A33" s="69"/>
      <c r="B33" s="72"/>
      <c r="C33" s="75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9"/>
      <c r="AH33" s="20"/>
      <c r="AI33" s="21">
        <f t="shared" si="30"/>
        <v>0</v>
      </c>
      <c r="AJ33" s="22" t="str">
        <f t="shared" ref="AJ33" si="36">TEXT(SUMPRODUCT(TIME(INT(D33:AH33),MOD(D33:AH33,1)*100,0)),"[ч],мм")</f>
        <v>0,00</v>
      </c>
      <c r="AK33" s="78"/>
      <c r="AL33" s="81"/>
      <c r="AM33" s="84"/>
      <c r="AN33" s="57"/>
      <c r="AO33" s="57"/>
      <c r="AP33" s="60"/>
      <c r="AQ33" s="62">
        <f>AL32*AR6-AQ32</f>
        <v>0</v>
      </c>
      <c r="AS33" s="143"/>
      <c r="AT33" s="143"/>
      <c r="AU33" s="143"/>
      <c r="AV33" s="143"/>
      <c r="AW33" s="143"/>
      <c r="AX33" s="143"/>
    </row>
    <row r="34" spans="1:51" ht="19.5" thickBot="1" x14ac:dyDescent="0.35">
      <c r="A34" s="70"/>
      <c r="B34" s="101"/>
      <c r="C34" s="102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6"/>
      <c r="AI34" s="99"/>
      <c r="AJ34" s="100"/>
      <c r="AK34" s="103"/>
      <c r="AL34" s="104"/>
      <c r="AM34" s="86"/>
      <c r="AN34" s="97"/>
      <c r="AO34" s="97"/>
      <c r="AP34" s="98"/>
      <c r="AQ34" s="63"/>
      <c r="AS34" s="143"/>
      <c r="AT34" s="143"/>
      <c r="AU34" s="143"/>
      <c r="AV34" s="143"/>
      <c r="AW34" s="143"/>
      <c r="AX34" s="143"/>
    </row>
    <row r="35" spans="1:51" x14ac:dyDescent="0.3">
      <c r="A35" s="68"/>
      <c r="B35" s="71"/>
      <c r="C35" s="74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2"/>
      <c r="AH35" s="13"/>
      <c r="AI35" s="14">
        <f t="shared" ref="AI35:AI36" si="37">COUNT(D35:AH35)</f>
        <v>0</v>
      </c>
      <c r="AJ35" s="15">
        <f>TEXT(SUMPRODUCT(TIME(INT(D35:AH35),MOD(D35:AH35,1)*100,0)),"[ч],мм")/2</f>
        <v>0</v>
      </c>
      <c r="AK35" s="77">
        <f t="shared" ref="AK35" si="38">AI35+AI36</f>
        <v>0</v>
      </c>
      <c r="AL35" s="80" t="str">
        <f t="shared" ref="AL35" si="39">TEXT(INT(AJ35+AJ36)/24+TIME(0,MOD(AJ35+AJ36,1)*100,0),"[ч],мм")</f>
        <v>0,00</v>
      </c>
      <c r="AM35" s="83">
        <f t="shared" ref="AM35" si="40">COUNTIF(D37:AH37,"В")*1</f>
        <v>0</v>
      </c>
      <c r="AN35" s="56">
        <f t="shared" ref="AN35" si="41">COUNTIF(D37:AH37,"О")*1</f>
        <v>0</v>
      </c>
      <c r="AO35" s="56">
        <f>COUNTIF(D37:AH37,"Б")*1</f>
        <v>0</v>
      </c>
      <c r="AP35" s="59">
        <f t="shared" ref="AP35" si="42">COUNTIF(D37:AH37,"Н")*1</f>
        <v>0</v>
      </c>
      <c r="AQ35" s="16">
        <f>AI64</f>
        <v>0</v>
      </c>
      <c r="AS35" s="143"/>
      <c r="AT35" s="143"/>
      <c r="AU35" s="143"/>
      <c r="AV35" s="143"/>
      <c r="AW35" s="143"/>
      <c r="AX35" s="143"/>
    </row>
    <row r="36" spans="1:51" x14ac:dyDescent="0.3">
      <c r="A36" s="69"/>
      <c r="B36" s="72"/>
      <c r="C36" s="75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9"/>
      <c r="AH36" s="20"/>
      <c r="AI36" s="21">
        <f t="shared" si="37"/>
        <v>0</v>
      </c>
      <c r="AJ36" s="22" t="str">
        <f t="shared" ref="AJ36" si="43">TEXT(SUMPRODUCT(TIME(INT(D36:AH36),MOD(D36:AH36,1)*100,0)),"[ч],мм")</f>
        <v>0,00</v>
      </c>
      <c r="AK36" s="78"/>
      <c r="AL36" s="81"/>
      <c r="AM36" s="84"/>
      <c r="AN36" s="57"/>
      <c r="AO36" s="57"/>
      <c r="AP36" s="60"/>
      <c r="AQ36" s="62">
        <f>AL35*AR6-AQ35</f>
        <v>0</v>
      </c>
      <c r="AS36" s="143"/>
      <c r="AT36" s="143"/>
      <c r="AU36" s="143"/>
      <c r="AV36" s="143"/>
      <c r="AW36" s="143"/>
      <c r="AX36" s="143"/>
    </row>
    <row r="37" spans="1:51" ht="19.5" thickBot="1" x14ac:dyDescent="0.35">
      <c r="A37" s="70"/>
      <c r="B37" s="101"/>
      <c r="C37" s="102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26"/>
      <c r="AI37" s="99"/>
      <c r="AJ37" s="100"/>
      <c r="AK37" s="103"/>
      <c r="AL37" s="104"/>
      <c r="AM37" s="86"/>
      <c r="AN37" s="97"/>
      <c r="AO37" s="97"/>
      <c r="AP37" s="98"/>
      <c r="AQ37" s="63"/>
      <c r="AS37" s="143"/>
      <c r="AT37" s="143"/>
      <c r="AU37" s="143"/>
      <c r="AV37" s="143"/>
      <c r="AW37" s="143"/>
      <c r="AX37" s="143"/>
      <c r="AY37" s="27"/>
    </row>
    <row r="38" spans="1:51" x14ac:dyDescent="0.3">
      <c r="A38" s="68"/>
      <c r="B38" s="71"/>
      <c r="C38" s="74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2"/>
      <c r="AH38" s="13"/>
      <c r="AI38" s="14">
        <f t="shared" ref="AI38:AI39" si="44">COUNT(D38:AH38)</f>
        <v>0</v>
      </c>
      <c r="AJ38" s="15">
        <f>TEXT(SUMPRODUCT(TIME(INT(D38:AH38),MOD(D38:AH38,1)*100,0)),"[ч],мм")/2</f>
        <v>0</v>
      </c>
      <c r="AK38" s="77">
        <f t="shared" ref="AK38" si="45">AI38+AI39</f>
        <v>0</v>
      </c>
      <c r="AL38" s="80" t="str">
        <f t="shared" ref="AL38" si="46">TEXT(INT(AJ38+AJ39)/24+TIME(0,MOD(AJ38+AJ39,1)*100,0),"[ч],мм")</f>
        <v>0,00</v>
      </c>
      <c r="AM38" s="83">
        <f t="shared" ref="AM38" si="47">COUNTIF(D40:AH40,"В")*1</f>
        <v>0</v>
      </c>
      <c r="AN38" s="56">
        <f t="shared" ref="AN38" si="48">COUNTIF(D40:AH40,"О")*1</f>
        <v>0</v>
      </c>
      <c r="AO38" s="56">
        <f>COUNTIF(D40:AH40,"Б")*1</f>
        <v>0</v>
      </c>
      <c r="AP38" s="59">
        <f t="shared" ref="AP38" si="49">COUNTIF(D40:AH40,"Н")*1</f>
        <v>0</v>
      </c>
      <c r="AQ38" s="16">
        <f>AI65</f>
        <v>0</v>
      </c>
      <c r="AS38" s="143"/>
      <c r="AT38" s="143"/>
      <c r="AU38" s="143"/>
      <c r="AV38" s="143"/>
      <c r="AW38" s="143"/>
      <c r="AX38" s="143"/>
      <c r="AY38" s="32"/>
    </row>
    <row r="39" spans="1:51" x14ac:dyDescent="0.3">
      <c r="A39" s="69"/>
      <c r="B39" s="72"/>
      <c r="C39" s="75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20"/>
      <c r="AI39" s="21">
        <f t="shared" si="44"/>
        <v>0</v>
      </c>
      <c r="AJ39" s="22" t="str">
        <f t="shared" ref="AJ39" si="50">TEXT(SUMPRODUCT(TIME(INT(D39:AH39),MOD(D39:AH39,1)*100,0)),"[ч],мм")</f>
        <v>0,00</v>
      </c>
      <c r="AK39" s="78"/>
      <c r="AL39" s="81"/>
      <c r="AM39" s="84"/>
      <c r="AN39" s="57"/>
      <c r="AO39" s="57"/>
      <c r="AP39" s="60"/>
      <c r="AQ39" s="62">
        <f>AL38*AR6-AQ38</f>
        <v>0</v>
      </c>
      <c r="AT39" s="29"/>
      <c r="AU39" s="29"/>
      <c r="AV39" s="29"/>
      <c r="AW39" s="29"/>
      <c r="AX39" s="29"/>
      <c r="AY39" s="29"/>
    </row>
    <row r="40" spans="1:51" ht="19.5" thickBot="1" x14ac:dyDescent="0.35">
      <c r="A40" s="70"/>
      <c r="B40" s="101"/>
      <c r="C40" s="10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5"/>
      <c r="AH40" s="26"/>
      <c r="AI40" s="99"/>
      <c r="AJ40" s="100"/>
      <c r="AK40" s="103"/>
      <c r="AL40" s="104"/>
      <c r="AM40" s="86"/>
      <c r="AN40" s="97"/>
      <c r="AO40" s="97"/>
      <c r="AP40" s="98"/>
      <c r="AQ40" s="63"/>
      <c r="AT40" s="29"/>
      <c r="AU40" s="29"/>
      <c r="AV40" s="29"/>
      <c r="AW40" s="29"/>
      <c r="AX40" s="29"/>
      <c r="AY40" s="29"/>
    </row>
    <row r="41" spans="1:51" x14ac:dyDescent="0.3">
      <c r="A41" s="68"/>
      <c r="B41" s="71"/>
      <c r="C41" s="74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2"/>
      <c r="AH41" s="13"/>
      <c r="AI41" s="14">
        <f t="shared" ref="AI41:AI42" si="51">COUNT(D41:AH41)</f>
        <v>0</v>
      </c>
      <c r="AJ41" s="15">
        <f>TEXT(SUMPRODUCT(TIME(INT(D41:AH41),MOD(D41:AH41,1)*100,0)),"[ч],мм")/2</f>
        <v>0</v>
      </c>
      <c r="AK41" s="77">
        <f t="shared" ref="AK41" si="52">AI41+AI42</f>
        <v>0</v>
      </c>
      <c r="AL41" s="80" t="str">
        <f>TEXT(INT(AJ41+AJ42)/24+TIME(0,MOD(AJ41+AJ42,1)*100,0),"[ч],мм")</f>
        <v>0,00</v>
      </c>
      <c r="AM41" s="83">
        <f t="shared" ref="AM41" si="53">COUNTIF(D43:AH43,"В")*1</f>
        <v>0</v>
      </c>
      <c r="AN41" s="56">
        <f t="shared" ref="AN41" si="54">COUNTIF(D43:AH43,"О")*1</f>
        <v>0</v>
      </c>
      <c r="AO41" s="56">
        <f>COUNTIF(D43:AH43,"Б")*1</f>
        <v>0</v>
      </c>
      <c r="AP41" s="59">
        <f t="shared" ref="AP41" si="55">COUNTIF(D43:AH43,"Н")*1</f>
        <v>0</v>
      </c>
      <c r="AQ41" s="16">
        <f>AI66</f>
        <v>0</v>
      </c>
    </row>
    <row r="42" spans="1:51" x14ac:dyDescent="0.3">
      <c r="A42" s="69"/>
      <c r="B42" s="72"/>
      <c r="C42" s="75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9"/>
      <c r="AH42" s="20"/>
      <c r="AI42" s="21">
        <f t="shared" si="51"/>
        <v>0</v>
      </c>
      <c r="AJ42" s="22" t="str">
        <f t="shared" ref="AJ42" si="56">TEXT(SUMPRODUCT(TIME(INT(D42:AH42),MOD(D42:AH42,1)*100,0)),"[ч],мм")</f>
        <v>0,00</v>
      </c>
      <c r="AK42" s="78"/>
      <c r="AL42" s="81"/>
      <c r="AM42" s="84"/>
      <c r="AN42" s="57"/>
      <c r="AO42" s="57"/>
      <c r="AP42" s="60"/>
      <c r="AQ42" s="62">
        <f>AL41*AR6-AQ41</f>
        <v>0</v>
      </c>
    </row>
    <row r="43" spans="1:51" ht="19.5" thickBot="1" x14ac:dyDescent="0.35">
      <c r="A43" s="70"/>
      <c r="B43" s="101"/>
      <c r="C43" s="102"/>
      <c r="D43" s="23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5"/>
      <c r="AH43" s="26"/>
      <c r="AI43" s="99"/>
      <c r="AJ43" s="100"/>
      <c r="AK43" s="103"/>
      <c r="AL43" s="104"/>
      <c r="AM43" s="86"/>
      <c r="AN43" s="97"/>
      <c r="AO43" s="97"/>
      <c r="AP43" s="98"/>
      <c r="AQ43" s="63"/>
    </row>
    <row r="44" spans="1:51" x14ac:dyDescent="0.3">
      <c r="A44" s="68"/>
      <c r="B44" s="71"/>
      <c r="C44" s="74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2"/>
      <c r="AH44" s="13"/>
      <c r="AI44" s="14">
        <f t="shared" ref="AI44:AI45" si="57">COUNT(D44:AH44)</f>
        <v>0</v>
      </c>
      <c r="AJ44" s="15">
        <f>TEXT(SUMPRODUCT(TIME(INT(D44:AH44),MOD(D44:AH44,1)*100,0)),"[ч],мм")/2</f>
        <v>0</v>
      </c>
      <c r="AK44" s="77">
        <f t="shared" ref="AK44" si="58">AI44+AI45</f>
        <v>0</v>
      </c>
      <c r="AL44" s="80" t="str">
        <f>TEXT(INT(AJ44+AJ45)/24+TIME(0,MOD(AJ44+AJ45,1)*100,0),"[ч],мм")</f>
        <v>0,00</v>
      </c>
      <c r="AM44" s="83">
        <f t="shared" ref="AM44" si="59">COUNTIF(D46:AH46,"В")*1</f>
        <v>0</v>
      </c>
      <c r="AN44" s="56">
        <f t="shared" ref="AN44" si="60">COUNTIF(D46:AH46,"О")*1</f>
        <v>0</v>
      </c>
      <c r="AO44" s="56">
        <f>COUNTIF(D46:AH46,"Б")*1</f>
        <v>0</v>
      </c>
      <c r="AP44" s="59">
        <f>COUNTIF(D46:AH46,"Н")*1</f>
        <v>0</v>
      </c>
      <c r="AQ44" s="16">
        <f>AI67</f>
        <v>0</v>
      </c>
    </row>
    <row r="45" spans="1:51" x14ac:dyDescent="0.3">
      <c r="A45" s="69"/>
      <c r="B45" s="72"/>
      <c r="C45" s="75"/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9"/>
      <c r="AH45" s="20"/>
      <c r="AI45" s="21">
        <f t="shared" si="57"/>
        <v>0</v>
      </c>
      <c r="AJ45" s="22" t="str">
        <f>TEXT(SUMPRODUCT(TIME(INT(D45:AH45),MOD(D45:AH45,1)*100,0)),"[ч],мм")</f>
        <v>0,00</v>
      </c>
      <c r="AK45" s="78"/>
      <c r="AL45" s="81"/>
      <c r="AM45" s="84"/>
      <c r="AN45" s="57"/>
      <c r="AO45" s="57"/>
      <c r="AP45" s="60"/>
      <c r="AQ45" s="62">
        <f>AL44*AR6-AQ44</f>
        <v>0</v>
      </c>
    </row>
    <row r="46" spans="1:51" ht="19.5" thickBot="1" x14ac:dyDescent="0.35">
      <c r="A46" s="70"/>
      <c r="B46" s="73"/>
      <c r="C46" s="76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5"/>
      <c r="AH46" s="36"/>
      <c r="AI46" s="64"/>
      <c r="AJ46" s="65"/>
      <c r="AK46" s="79"/>
      <c r="AL46" s="82"/>
      <c r="AM46" s="85"/>
      <c r="AN46" s="58"/>
      <c r="AO46" s="58"/>
      <c r="AP46" s="61"/>
      <c r="AQ46" s="63"/>
    </row>
    <row r="51" spans="1:45" x14ac:dyDescent="0.3">
      <c r="A51" s="66" t="s">
        <v>20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</row>
    <row r="52" spans="1:45" x14ac:dyDescent="0.3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</row>
    <row r="53" spans="1:45" x14ac:dyDescent="0.3">
      <c r="A53" s="92"/>
      <c r="B53" s="92"/>
      <c r="C53" s="95"/>
      <c r="D53" s="88">
        <v>1</v>
      </c>
      <c r="E53" s="88">
        <v>2</v>
      </c>
      <c r="F53" s="88">
        <v>3</v>
      </c>
      <c r="G53" s="88">
        <v>4</v>
      </c>
      <c r="H53" s="88">
        <v>5</v>
      </c>
      <c r="I53" s="88">
        <v>6</v>
      </c>
      <c r="J53" s="88">
        <v>7</v>
      </c>
      <c r="K53" s="88">
        <v>8</v>
      </c>
      <c r="L53" s="88">
        <v>9</v>
      </c>
      <c r="M53" s="88">
        <v>10</v>
      </c>
      <c r="N53" s="88">
        <v>11</v>
      </c>
      <c r="O53" s="88">
        <v>12</v>
      </c>
      <c r="P53" s="88">
        <v>13</v>
      </c>
      <c r="Q53" s="88">
        <v>14</v>
      </c>
      <c r="R53" s="88">
        <v>15</v>
      </c>
      <c r="S53" s="88">
        <v>16</v>
      </c>
      <c r="T53" s="88">
        <v>17</v>
      </c>
      <c r="U53" s="88">
        <v>18</v>
      </c>
      <c r="V53" s="88">
        <v>19</v>
      </c>
      <c r="W53" s="88">
        <v>20</v>
      </c>
      <c r="X53" s="88">
        <v>21</v>
      </c>
      <c r="Y53" s="88">
        <v>22</v>
      </c>
      <c r="Z53" s="88">
        <v>23</v>
      </c>
      <c r="AA53" s="88">
        <v>24</v>
      </c>
      <c r="AB53" s="88">
        <v>25</v>
      </c>
      <c r="AC53" s="88">
        <v>26</v>
      </c>
      <c r="AD53" s="88">
        <v>27</v>
      </c>
      <c r="AE53" s="88">
        <v>28</v>
      </c>
      <c r="AF53" s="88">
        <v>29</v>
      </c>
      <c r="AG53" s="87">
        <v>30</v>
      </c>
      <c r="AH53" s="88">
        <v>31</v>
      </c>
      <c r="AI53" s="91"/>
      <c r="AJ53" s="92"/>
    </row>
    <row r="54" spans="1:45" x14ac:dyDescent="0.3">
      <c r="A54" s="92"/>
      <c r="B54" s="92"/>
      <c r="C54" s="95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7"/>
      <c r="AH54" s="89"/>
      <c r="AI54" s="91"/>
      <c r="AJ54" s="92"/>
    </row>
    <row r="55" spans="1:45" x14ac:dyDescent="0.3">
      <c r="A55" s="94"/>
      <c r="B55" s="94"/>
      <c r="C55" s="96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>
        <v>21</v>
      </c>
      <c r="Y55" s="90">
        <v>22</v>
      </c>
      <c r="Z55" s="90">
        <v>23</v>
      </c>
      <c r="AA55" s="90">
        <v>24</v>
      </c>
      <c r="AB55" s="90"/>
      <c r="AC55" s="90"/>
      <c r="AD55" s="90"/>
      <c r="AE55" s="90"/>
      <c r="AF55" s="90"/>
      <c r="AG55" s="87"/>
      <c r="AH55" s="90"/>
      <c r="AI55" s="93"/>
      <c r="AJ55" s="94"/>
    </row>
    <row r="56" spans="1:45" ht="20.25" x14ac:dyDescent="0.3">
      <c r="A56" s="37">
        <f>A11</f>
        <v>0</v>
      </c>
      <c r="B56" s="38">
        <f>B11</f>
        <v>0</v>
      </c>
      <c r="C56" s="39"/>
      <c r="D56" s="40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2"/>
      <c r="AI56" s="54">
        <f>SUM(D56:AH56)</f>
        <v>0</v>
      </c>
      <c r="AJ56" s="55"/>
      <c r="AS56" s="43">
        <f>AQ12</f>
        <v>351.55</v>
      </c>
    </row>
    <row r="57" spans="1:45" ht="20.25" x14ac:dyDescent="0.3">
      <c r="A57" s="44">
        <f>A14</f>
        <v>0</v>
      </c>
      <c r="B57" s="45">
        <f>B14</f>
        <v>0</v>
      </c>
      <c r="C57" s="46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9"/>
      <c r="AI57" s="52">
        <f t="shared" ref="AI57:AI67" si="61">SUM(D57:AH57)</f>
        <v>0</v>
      </c>
      <c r="AJ57" s="53"/>
      <c r="AS57" s="43">
        <f>AQ15</f>
        <v>0</v>
      </c>
    </row>
    <row r="58" spans="1:45" ht="20.25" x14ac:dyDescent="0.3">
      <c r="A58" s="37">
        <f>A17</f>
        <v>0</v>
      </c>
      <c r="B58" s="38">
        <f>B17</f>
        <v>0</v>
      </c>
      <c r="C58" s="39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2"/>
      <c r="AI58" s="54">
        <f t="shared" si="61"/>
        <v>0</v>
      </c>
      <c r="AJ58" s="55"/>
      <c r="AS58" s="43">
        <f>AQ18</f>
        <v>0</v>
      </c>
    </row>
    <row r="59" spans="1:45" ht="20.25" x14ac:dyDescent="0.3">
      <c r="A59" s="44">
        <f>A20</f>
        <v>0</v>
      </c>
      <c r="B59" s="45">
        <f>B20</f>
        <v>0</v>
      </c>
      <c r="C59" s="46"/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9"/>
      <c r="AI59" s="52">
        <f t="shared" si="61"/>
        <v>0</v>
      </c>
      <c r="AJ59" s="53"/>
      <c r="AS59" s="43">
        <f>AQ21</f>
        <v>0</v>
      </c>
    </row>
    <row r="60" spans="1:45" ht="20.25" x14ac:dyDescent="0.3">
      <c r="A60" s="37">
        <f>A23</f>
        <v>0</v>
      </c>
      <c r="B60" s="38">
        <f>B23</f>
        <v>0</v>
      </c>
      <c r="C60" s="39"/>
      <c r="D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2"/>
      <c r="AI60" s="54">
        <f t="shared" si="61"/>
        <v>0</v>
      </c>
      <c r="AJ60" s="55"/>
      <c r="AS60" s="43">
        <f>AQ24</f>
        <v>0</v>
      </c>
    </row>
    <row r="61" spans="1:45" ht="20.25" x14ac:dyDescent="0.3">
      <c r="A61" s="44">
        <f>A26</f>
        <v>0</v>
      </c>
      <c r="B61" s="45">
        <f>B26</f>
        <v>0</v>
      </c>
      <c r="C61" s="46"/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9"/>
      <c r="AI61" s="52">
        <f t="shared" si="61"/>
        <v>0</v>
      </c>
      <c r="AJ61" s="53"/>
      <c r="AS61" s="43">
        <f>AQ27</f>
        <v>0</v>
      </c>
    </row>
    <row r="62" spans="1:45" ht="20.25" x14ac:dyDescent="0.3">
      <c r="A62" s="37">
        <f>A29</f>
        <v>0</v>
      </c>
      <c r="B62" s="38">
        <f>B29</f>
        <v>0</v>
      </c>
      <c r="C62" s="39"/>
      <c r="D62" s="40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2"/>
      <c r="AI62" s="54">
        <f t="shared" si="61"/>
        <v>0</v>
      </c>
      <c r="AJ62" s="55"/>
      <c r="AS62" s="43">
        <f>AQ30</f>
        <v>0</v>
      </c>
    </row>
    <row r="63" spans="1:45" ht="20.25" x14ac:dyDescent="0.3">
      <c r="A63" s="44">
        <f>A32</f>
        <v>0</v>
      </c>
      <c r="B63" s="45">
        <f>B32</f>
        <v>0</v>
      </c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9"/>
      <c r="AI63" s="52">
        <f t="shared" si="61"/>
        <v>0</v>
      </c>
      <c r="AJ63" s="53"/>
      <c r="AS63" s="43">
        <f>AQ33</f>
        <v>0</v>
      </c>
    </row>
    <row r="64" spans="1:45" ht="20.25" x14ac:dyDescent="0.3">
      <c r="A64" s="37">
        <f>A35</f>
        <v>0</v>
      </c>
      <c r="B64" s="38">
        <f>B35</f>
        <v>0</v>
      </c>
      <c r="C64" s="39"/>
      <c r="D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2"/>
      <c r="AI64" s="54">
        <f t="shared" si="61"/>
        <v>0</v>
      </c>
      <c r="AJ64" s="55"/>
      <c r="AS64" s="43">
        <f>AQ36</f>
        <v>0</v>
      </c>
    </row>
    <row r="65" spans="1:45" ht="20.25" x14ac:dyDescent="0.3">
      <c r="A65" s="44">
        <f>A38</f>
        <v>0</v>
      </c>
      <c r="B65" s="45">
        <f>B38</f>
        <v>0</v>
      </c>
      <c r="C65" s="46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9"/>
      <c r="AI65" s="52">
        <f t="shared" si="61"/>
        <v>0</v>
      </c>
      <c r="AJ65" s="53"/>
      <c r="AS65" s="43">
        <f>AQ39</f>
        <v>0</v>
      </c>
    </row>
    <row r="66" spans="1:45" ht="20.25" x14ac:dyDescent="0.3">
      <c r="A66" s="37">
        <f>A41</f>
        <v>0</v>
      </c>
      <c r="B66" s="38">
        <f>B41</f>
        <v>0</v>
      </c>
      <c r="C66" s="39"/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2"/>
      <c r="AI66" s="54">
        <f t="shared" si="61"/>
        <v>0</v>
      </c>
      <c r="AJ66" s="55"/>
      <c r="AS66" s="43">
        <f>AQ42</f>
        <v>0</v>
      </c>
    </row>
    <row r="67" spans="1:45" ht="20.25" x14ac:dyDescent="0.3">
      <c r="A67" s="44">
        <f>A44</f>
        <v>0</v>
      </c>
      <c r="B67" s="45">
        <f>B44</f>
        <v>0</v>
      </c>
      <c r="C67" s="46"/>
      <c r="D67" s="4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9"/>
      <c r="AI67" s="52">
        <f t="shared" si="61"/>
        <v>0</v>
      </c>
      <c r="AJ67" s="53"/>
      <c r="AS67" s="43">
        <f>AQ45</f>
        <v>0</v>
      </c>
    </row>
  </sheetData>
  <mergeCells count="262">
    <mergeCell ref="AS31:AX38"/>
    <mergeCell ref="A1:AQ1"/>
    <mergeCell ref="AE3:AH3"/>
    <mergeCell ref="A6:A10"/>
    <mergeCell ref="B6:B10"/>
    <mergeCell ref="C6:C10"/>
    <mergeCell ref="D6:D7"/>
    <mergeCell ref="E6:E7"/>
    <mergeCell ref="F6:F7"/>
    <mergeCell ref="G6:G7"/>
    <mergeCell ref="H6:H7"/>
    <mergeCell ref="Z6:Z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AQ6:AQ8"/>
    <mergeCell ref="AI7:AI8"/>
    <mergeCell ref="AJ7:AJ8"/>
    <mergeCell ref="AK7:AL8"/>
    <mergeCell ref="AM7:AM10"/>
    <mergeCell ref="AN7:AN10"/>
    <mergeCell ref="AA6:AA7"/>
    <mergeCell ref="AB6:AB7"/>
    <mergeCell ref="AC6:AC7"/>
    <mergeCell ref="AD6:AD7"/>
    <mergeCell ref="AE6:AE7"/>
    <mergeCell ref="AF6:AF7"/>
    <mergeCell ref="M8:M10"/>
    <mergeCell ref="N8:N10"/>
    <mergeCell ref="O8:O10"/>
    <mergeCell ref="P8:P10"/>
    <mergeCell ref="Q8:Q10"/>
    <mergeCell ref="AO7:AO10"/>
    <mergeCell ref="AP7:AP10"/>
    <mergeCell ref="D8:D10"/>
    <mergeCell ref="E8:E10"/>
    <mergeCell ref="F8:F10"/>
    <mergeCell ref="G8:G10"/>
    <mergeCell ref="H8:H10"/>
    <mergeCell ref="I8:I10"/>
    <mergeCell ref="J8:J10"/>
    <mergeCell ref="K8:K10"/>
    <mergeCell ref="AG6:AG7"/>
    <mergeCell ref="AH6:AH7"/>
    <mergeCell ref="AI6:AL6"/>
    <mergeCell ref="AM6:AP6"/>
    <mergeCell ref="U6:U7"/>
    <mergeCell ref="V6:V7"/>
    <mergeCell ref="W6:W7"/>
    <mergeCell ref="X6:X7"/>
    <mergeCell ref="Y6:Y7"/>
    <mergeCell ref="A11:A13"/>
    <mergeCell ref="B11:B13"/>
    <mergeCell ref="C11:C13"/>
    <mergeCell ref="AK11:AK13"/>
    <mergeCell ref="AL11:AL13"/>
    <mergeCell ref="AD8:AD10"/>
    <mergeCell ref="AE8:AE10"/>
    <mergeCell ref="AF8:AF10"/>
    <mergeCell ref="AG8:AG10"/>
    <mergeCell ref="AH8:AH10"/>
    <mergeCell ref="AI9:AI10"/>
    <mergeCell ref="X8:X10"/>
    <mergeCell ref="Y8:Y10"/>
    <mergeCell ref="Z8:Z10"/>
    <mergeCell ref="AA8:AA10"/>
    <mergeCell ref="AB8:AB10"/>
    <mergeCell ref="AC8:AC10"/>
    <mergeCell ref="R8:R10"/>
    <mergeCell ref="S8:S10"/>
    <mergeCell ref="T8:T10"/>
    <mergeCell ref="U8:U10"/>
    <mergeCell ref="V8:V10"/>
    <mergeCell ref="W8:W10"/>
    <mergeCell ref="L8:L10"/>
    <mergeCell ref="AM11:AM13"/>
    <mergeCell ref="AN11:AN13"/>
    <mergeCell ref="AO11:AO13"/>
    <mergeCell ref="AP11:AP13"/>
    <mergeCell ref="AQ12:AQ13"/>
    <mergeCell ref="AI13:AJ13"/>
    <mergeCell ref="AJ9:AJ10"/>
    <mergeCell ref="AK9:AK10"/>
    <mergeCell ref="AL9:AL10"/>
    <mergeCell ref="A17:A19"/>
    <mergeCell ref="B17:B19"/>
    <mergeCell ref="C17:C19"/>
    <mergeCell ref="AK17:AK19"/>
    <mergeCell ref="AL17:AL19"/>
    <mergeCell ref="A14:A16"/>
    <mergeCell ref="B14:B16"/>
    <mergeCell ref="C14:C16"/>
    <mergeCell ref="AK14:AK16"/>
    <mergeCell ref="AL14:AL16"/>
    <mergeCell ref="AM17:AM19"/>
    <mergeCell ref="AN17:AN19"/>
    <mergeCell ref="AO17:AO19"/>
    <mergeCell ref="AP17:AP19"/>
    <mergeCell ref="AQ18:AQ19"/>
    <mergeCell ref="AI19:AJ19"/>
    <mergeCell ref="AN14:AN16"/>
    <mergeCell ref="AO14:AO16"/>
    <mergeCell ref="AP14:AP16"/>
    <mergeCell ref="AQ15:AQ16"/>
    <mergeCell ref="AI16:AJ16"/>
    <mergeCell ref="AM14:AM16"/>
    <mergeCell ref="A23:A25"/>
    <mergeCell ref="B23:B25"/>
    <mergeCell ref="C23:C25"/>
    <mergeCell ref="AK23:AK25"/>
    <mergeCell ref="AL23:AL25"/>
    <mergeCell ref="A20:A22"/>
    <mergeCell ref="B20:B22"/>
    <mergeCell ref="C20:C22"/>
    <mergeCell ref="AK20:AK22"/>
    <mergeCell ref="AL20:AL22"/>
    <mergeCell ref="AM23:AM25"/>
    <mergeCell ref="AN23:AN25"/>
    <mergeCell ref="AO23:AO25"/>
    <mergeCell ref="AP23:AP25"/>
    <mergeCell ref="AQ24:AQ25"/>
    <mergeCell ref="AI25:AJ25"/>
    <mergeCell ref="AN20:AN22"/>
    <mergeCell ref="AO20:AO22"/>
    <mergeCell ref="AP20:AP22"/>
    <mergeCell ref="AQ21:AQ22"/>
    <mergeCell ref="AI22:AJ22"/>
    <mergeCell ref="AM20:AM22"/>
    <mergeCell ref="A29:A31"/>
    <mergeCell ref="B29:B31"/>
    <mergeCell ref="C29:C31"/>
    <mergeCell ref="AK29:AK31"/>
    <mergeCell ref="AL29:AL31"/>
    <mergeCell ref="A26:A28"/>
    <mergeCell ref="B26:B28"/>
    <mergeCell ref="C26:C28"/>
    <mergeCell ref="AK26:AK28"/>
    <mergeCell ref="AL26:AL28"/>
    <mergeCell ref="AM29:AM31"/>
    <mergeCell ref="AN29:AN31"/>
    <mergeCell ref="AO29:AO31"/>
    <mergeCell ref="AP29:AP31"/>
    <mergeCell ref="AQ30:AQ31"/>
    <mergeCell ref="AI31:AJ31"/>
    <mergeCell ref="AN26:AN28"/>
    <mergeCell ref="AO26:AO28"/>
    <mergeCell ref="AP26:AP28"/>
    <mergeCell ref="AQ27:AQ28"/>
    <mergeCell ref="AI28:AJ28"/>
    <mergeCell ref="AM26:AM28"/>
    <mergeCell ref="A35:A37"/>
    <mergeCell ref="B35:B37"/>
    <mergeCell ref="C35:C37"/>
    <mergeCell ref="AK35:AK37"/>
    <mergeCell ref="AL35:AL37"/>
    <mergeCell ref="A32:A34"/>
    <mergeCell ref="B32:B34"/>
    <mergeCell ref="C32:C34"/>
    <mergeCell ref="AK32:AK34"/>
    <mergeCell ref="AL32:AL34"/>
    <mergeCell ref="AM35:AM37"/>
    <mergeCell ref="AN35:AN37"/>
    <mergeCell ref="AO35:AO37"/>
    <mergeCell ref="AP35:AP37"/>
    <mergeCell ref="AQ36:AQ37"/>
    <mergeCell ref="AI37:AJ37"/>
    <mergeCell ref="AN32:AN34"/>
    <mergeCell ref="AO32:AO34"/>
    <mergeCell ref="AP32:AP34"/>
    <mergeCell ref="AQ33:AQ34"/>
    <mergeCell ref="AI34:AJ34"/>
    <mergeCell ref="AM32:AM34"/>
    <mergeCell ref="A41:A43"/>
    <mergeCell ref="B41:B43"/>
    <mergeCell ref="C41:C43"/>
    <mergeCell ref="AK41:AK43"/>
    <mergeCell ref="AL41:AL43"/>
    <mergeCell ref="A38:A40"/>
    <mergeCell ref="B38:B40"/>
    <mergeCell ref="C38:C40"/>
    <mergeCell ref="AK38:AK40"/>
    <mergeCell ref="AL38:AL40"/>
    <mergeCell ref="AN41:AN43"/>
    <mergeCell ref="AO41:AO43"/>
    <mergeCell ref="AP41:AP43"/>
    <mergeCell ref="AQ42:AQ43"/>
    <mergeCell ref="AI43:AJ43"/>
    <mergeCell ref="AN38:AN40"/>
    <mergeCell ref="AO38:AO40"/>
    <mergeCell ref="AP38:AP40"/>
    <mergeCell ref="AQ39:AQ40"/>
    <mergeCell ref="AI40:AJ40"/>
    <mergeCell ref="AM38:AM40"/>
    <mergeCell ref="I53:I55"/>
    <mergeCell ref="J53:J55"/>
    <mergeCell ref="K53:K55"/>
    <mergeCell ref="L53:L55"/>
    <mergeCell ref="M53:M55"/>
    <mergeCell ref="N53:N55"/>
    <mergeCell ref="A53:C55"/>
    <mergeCell ref="D53:D55"/>
    <mergeCell ref="E53:E55"/>
    <mergeCell ref="F53:F55"/>
    <mergeCell ref="G53:G55"/>
    <mergeCell ref="H53:H55"/>
    <mergeCell ref="U53:U55"/>
    <mergeCell ref="V53:V55"/>
    <mergeCell ref="W53:W55"/>
    <mergeCell ref="X53:X55"/>
    <mergeCell ref="Y53:Y55"/>
    <mergeCell ref="Z53:Z55"/>
    <mergeCell ref="O53:O55"/>
    <mergeCell ref="P53:P55"/>
    <mergeCell ref="Q53:Q55"/>
    <mergeCell ref="R53:R55"/>
    <mergeCell ref="S53:S55"/>
    <mergeCell ref="T53:T55"/>
    <mergeCell ref="AG53:AG55"/>
    <mergeCell ref="AH53:AH55"/>
    <mergeCell ref="AI53:AJ55"/>
    <mergeCell ref="AI56:AJ56"/>
    <mergeCell ref="AI57:AJ57"/>
    <mergeCell ref="AI58:AJ58"/>
    <mergeCell ref="AA53:AA55"/>
    <mergeCell ref="AB53:AB55"/>
    <mergeCell ref="AC53:AC55"/>
    <mergeCell ref="AD53:AD55"/>
    <mergeCell ref="AE53:AE55"/>
    <mergeCell ref="AF53:AF55"/>
    <mergeCell ref="AI65:AJ65"/>
    <mergeCell ref="AI66:AJ66"/>
    <mergeCell ref="AI67:AJ67"/>
    <mergeCell ref="AS7:AX13"/>
    <mergeCell ref="AS17:AX23"/>
    <mergeCell ref="AI59:AJ59"/>
    <mergeCell ref="AI60:AJ60"/>
    <mergeCell ref="AI61:AJ61"/>
    <mergeCell ref="AI62:AJ62"/>
    <mergeCell ref="AI63:AJ63"/>
    <mergeCell ref="AI64:AJ64"/>
    <mergeCell ref="AN44:AN46"/>
    <mergeCell ref="AO44:AO46"/>
    <mergeCell ref="AP44:AP46"/>
    <mergeCell ref="AQ45:AQ46"/>
    <mergeCell ref="AI46:AJ46"/>
    <mergeCell ref="A51:AJ52"/>
    <mergeCell ref="A44:A46"/>
    <mergeCell ref="B44:B46"/>
    <mergeCell ref="C44:C46"/>
    <mergeCell ref="AK44:AK46"/>
    <mergeCell ref="AL44:AL46"/>
    <mergeCell ref="AM44:AM46"/>
    <mergeCell ref="AM41:AM43"/>
  </mergeCells>
  <conditionalFormatting sqref="D6:AH10">
    <cfRule type="expression" dxfId="5" priority="6">
      <formula>WEEKDAY(D$6,2)&gt;5</formula>
    </cfRule>
  </conditionalFormatting>
  <conditionalFormatting sqref="D11:AH14 F15:AH15 D16:AH46 D15">
    <cfRule type="containsText" dxfId="4" priority="2" operator="containsText" text="Н">
      <formula>NOT(ISERROR(SEARCH("Н",D11)))</formula>
    </cfRule>
    <cfRule type="containsText" dxfId="3" priority="3" operator="containsText" text="О">
      <formula>NOT(ISERROR(SEARCH("О",D11)))</formula>
    </cfRule>
    <cfRule type="containsText" dxfId="2" priority="4" operator="containsText" text="Б">
      <formula>NOT(ISERROR(SEARCH("Б",D11)))</formula>
    </cfRule>
    <cfRule type="containsText" dxfId="1" priority="5" operator="containsText" text="В">
      <formula>NOT(ISERROR(SEARCH("В",D11)))</formula>
    </cfRule>
  </conditionalFormatting>
  <conditionalFormatting sqref="D53:D55">
    <cfRule type="cellIs" dxfId="0" priority="1" operator="equal">
      <formula>WEEKDAY(D$6,2)&gt;5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2015-03-31T07:07:22Z</dcterms:modified>
</cp:coreProperties>
</file>