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15" windowWidth="15480" windowHeight="3330" tabRatio="687" activeTab="0"/>
  </bookViews>
  <sheets>
    <sheet name="январь" sheetId="1" r:id="rId1"/>
  </sheets>
  <externalReferences>
    <externalReference r:id="rId4"/>
    <externalReference r:id="rId5"/>
    <externalReference r:id="rId6"/>
  </externalReferences>
  <definedNames>
    <definedName name="год">'[1]Календарь'!$C$1:$C$12</definedName>
    <definedName name="допнер">'[1]Календарь'!$H$2:$H$20</definedName>
    <definedName name="месяц">'[1]Календарь'!$A$1:$A$12</definedName>
    <definedName name="_xlnm.Print_Area" localSheetId="0">'январь'!$A$1:$AM$42</definedName>
    <definedName name="празд">'[1]Календарь'!$G$2:$G$20</definedName>
    <definedName name="предпр">'[1]Календарь'!$F$2:$F$20</definedName>
  </definedNames>
  <calcPr fullCalcOnLoad="1"/>
</workbook>
</file>

<file path=xl/sharedStrings.xml><?xml version="1.0" encoding="utf-8"?>
<sst xmlns="http://schemas.openxmlformats.org/spreadsheetml/2006/main" count="206" uniqueCount="47">
  <si>
    <t>таб №</t>
  </si>
  <si>
    <t>Ф. И. О.</t>
  </si>
  <si>
    <t>должность, профессия</t>
  </si>
  <si>
    <t>норма</t>
  </si>
  <si>
    <t>факт.   отр.</t>
  </si>
  <si>
    <t>ночн</t>
  </si>
  <si>
    <t>празд</t>
  </si>
  <si>
    <t>ознакомление</t>
  </si>
  <si>
    <t>Вахта №1</t>
  </si>
  <si>
    <t>в</t>
  </si>
  <si>
    <t>дз</t>
  </si>
  <si>
    <t>График работы персонала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</si>
  <si>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</si>
  <si>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</si>
  <si>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</si>
  <si>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</si>
  <si>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</si>
  <si>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</si>
  <si>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</si>
  <si>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</si>
  <si>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</si>
  <si>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</si>
  <si>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</si>
  <si>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праздников</t>
  </si>
  <si>
    <t>Новый год</t>
  </si>
  <si>
    <t>январь</t>
  </si>
  <si>
    <t xml:space="preserve">Рабочие выходные </t>
  </si>
  <si>
    <t>Рождество</t>
  </si>
  <si>
    <t>Защитник</t>
  </si>
  <si>
    <t>Международный</t>
  </si>
  <si>
    <t>Весна и туд</t>
  </si>
  <si>
    <t>День Победы</t>
  </si>
  <si>
    <t>День России</t>
  </si>
  <si>
    <t>День единства</t>
  </si>
  <si>
    <t>Норма муж.</t>
  </si>
  <si>
    <t>Норма жен.</t>
  </si>
  <si>
    <t>Месяц</t>
  </si>
  <si>
    <t>Число</t>
  </si>
  <si>
    <t>Год</t>
  </si>
  <si>
    <t>Список  предпраздничных дней *</t>
  </si>
  <si>
    <t xml:space="preserve">Список  праздничных дней </t>
  </si>
  <si>
    <t>Список доп. нерабочих дней</t>
  </si>
  <si>
    <t>г.</t>
  </si>
  <si>
    <t>участка связи № 5 НЦС на</t>
  </si>
  <si>
    <t>Ов</t>
  </si>
  <si>
    <t>О</t>
  </si>
  <si>
    <t>Здравстуйте! Подскажите, пожалуйста, как привязать отпуск к дате (т.е. в выходные и праздничные стоит Ов, а в обычные дни О), меняю месяц - отпуск меняется соответственно ( О- в  обычные дни, Ов- праздничные и выходные). Заливка не нужна, как таковое условное форматирование не нужно. Спасибо заранее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</si>
</sst>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mmm/yyyy"/>
    <numFmt numFmtId="175" formatCode="[$-F800]dddd\,\ mmmm\ dd\,\ yyyy"/>
    <numFmt numFmtId="176" formatCode="[$-FC19]dd\ mmmm\ yyyy\ &quot;г.&quot;"/>
    <numFmt numFmtId="177" formatCode="dd"/>
    <numFmt numFmtId="178" formatCode="ddd"/>
    <numFmt numFmtId="179" formatCode="dd\ ddd"/>
    <numFmt numFmtId="180" formatCode="d"/>
    <numFmt numFmtId="181" formatCode="dd/mm/yyyy\ ddd"/>
    <numFmt numFmtId="182" formatCode="[$-419]mmmm;@"/>
    <numFmt numFmtId="183" formatCode="yyyy"/>
    <numFmt numFmtId="184" formatCode="d\*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7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56" applyFont="1">
      <alignment/>
      <protection/>
    </xf>
    <xf numFmtId="1" fontId="19" fillId="0" borderId="0" xfId="56" applyNumberFormat="1" applyFont="1">
      <alignment/>
      <protection/>
    </xf>
    <xf numFmtId="172" fontId="19" fillId="0" borderId="0" xfId="56" applyNumberFormat="1" applyFont="1">
      <alignment/>
      <protection/>
    </xf>
    <xf numFmtId="0" fontId="21" fillId="0" borderId="0" xfId="56" applyFont="1">
      <alignment/>
      <protection/>
    </xf>
    <xf numFmtId="0" fontId="22" fillId="0" borderId="0" xfId="56" applyFont="1">
      <alignment/>
      <protection/>
    </xf>
    <xf numFmtId="0" fontId="20" fillId="0" borderId="0" xfId="56" applyFont="1">
      <alignment/>
      <protection/>
    </xf>
    <xf numFmtId="1" fontId="20" fillId="0" borderId="0" xfId="56" applyNumberFormat="1" applyFont="1">
      <alignment/>
      <protection/>
    </xf>
    <xf numFmtId="1" fontId="21" fillId="0" borderId="0" xfId="56" applyNumberFormat="1" applyFont="1">
      <alignment/>
      <protection/>
    </xf>
    <xf numFmtId="172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left" vertical="center"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1" fontId="19" fillId="0" borderId="0" xfId="56" applyNumberFormat="1" applyFont="1" applyFill="1">
      <alignment/>
      <protection/>
    </xf>
    <xf numFmtId="0" fontId="26" fillId="0" borderId="0" xfId="56" applyFont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/>
      <protection/>
    </xf>
    <xf numFmtId="0" fontId="29" fillId="0" borderId="10" xfId="56" applyNumberFormat="1" applyFont="1" applyFill="1" applyBorder="1" applyAlignment="1">
      <alignment horizontal="center" vertical="center"/>
      <protection/>
    </xf>
    <xf numFmtId="0" fontId="30" fillId="0" borderId="10" xfId="56" applyNumberFormat="1" applyFont="1" applyFill="1" applyBorder="1" applyAlignment="1">
      <alignment horizontal="center" vertical="center"/>
      <protection/>
    </xf>
    <xf numFmtId="0" fontId="25" fillId="0" borderId="10" xfId="56" applyNumberFormat="1" applyFont="1" applyFill="1" applyBorder="1" applyAlignment="1">
      <alignment horizontal="center" vertical="center"/>
      <protection/>
    </xf>
    <xf numFmtId="1" fontId="25" fillId="0" borderId="0" xfId="56" applyNumberFormat="1" applyFont="1">
      <alignment/>
      <protection/>
    </xf>
    <xf numFmtId="0" fontId="22" fillId="0" borderId="10" xfId="56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horizontal="center" vertical="center" shrinkToFit="1"/>
      <protection/>
    </xf>
    <xf numFmtId="0" fontId="19" fillId="0" borderId="10" xfId="55" applyFont="1" applyFill="1" applyBorder="1" applyAlignment="1">
      <alignment horizontal="left" vertical="center"/>
      <protection/>
    </xf>
    <xf numFmtId="0" fontId="19" fillId="0" borderId="11" xfId="55" applyFont="1" applyFill="1" applyBorder="1" applyAlignment="1">
      <alignment horizontal="left" vertical="center"/>
      <protection/>
    </xf>
    <xf numFmtId="0" fontId="20" fillId="0" borderId="10" xfId="54" applyNumberFormat="1" applyFont="1" applyFill="1" applyBorder="1" applyAlignment="1">
      <alignment horizontal="center" vertical="center"/>
      <protection/>
    </xf>
    <xf numFmtId="172" fontId="20" fillId="0" borderId="0" xfId="56" applyNumberFormat="1" applyFont="1" applyFill="1" applyBorder="1" applyAlignment="1">
      <alignment vertical="center"/>
      <protection/>
    </xf>
    <xf numFmtId="0" fontId="20" fillId="0" borderId="10" xfId="56" applyFont="1" applyFill="1" applyBorder="1" applyAlignment="1">
      <alignment horizontal="center" vertical="center" shrinkToFi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left" vertical="center"/>
      <protection/>
    </xf>
    <xf numFmtId="0" fontId="20" fillId="0" borderId="10" xfId="56" applyFont="1" applyFill="1" applyBorder="1" applyAlignment="1">
      <alignment vertical="center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5" fillId="0" borderId="0" xfId="56" applyFont="1">
      <alignment/>
      <protection/>
    </xf>
    <xf numFmtId="0" fontId="20" fillId="0" borderId="0" xfId="56" applyFont="1" applyFill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1" fontId="25" fillId="0" borderId="0" xfId="56" applyNumberFormat="1" applyFont="1" applyFill="1">
      <alignment/>
      <protection/>
    </xf>
    <xf numFmtId="0" fontId="20" fillId="0" borderId="10" xfId="0" applyFont="1" applyBorder="1" applyAlignment="1">
      <alignment horizontal="center" vertical="center"/>
    </xf>
    <xf numFmtId="14" fontId="33" fillId="0" borderId="10" xfId="56" applyNumberFormat="1" applyFont="1" applyFill="1" applyBorder="1" applyAlignment="1">
      <alignment horizontal="left" vertical="center" shrinkToFit="1"/>
      <protection/>
    </xf>
    <xf numFmtId="14" fontId="33" fillId="0" borderId="10" xfId="56" applyNumberFormat="1" applyFont="1" applyBorder="1" applyAlignment="1">
      <alignment horizontal="left" vertical="center" shrinkToFit="1"/>
      <protection/>
    </xf>
    <xf numFmtId="0" fontId="20" fillId="0" borderId="12" xfId="56" applyFont="1" applyBorder="1">
      <alignment/>
      <protection/>
    </xf>
    <xf numFmtId="0" fontId="25" fillId="0" borderId="0" xfId="0" applyFont="1" applyAlignment="1">
      <alignment/>
    </xf>
    <xf numFmtId="1" fontId="23" fillId="0" borderId="0" xfId="56" applyNumberFormat="1" applyFont="1" applyAlignment="1">
      <alignment horizontal="left"/>
      <protection/>
    </xf>
    <xf numFmtId="1" fontId="20" fillId="0" borderId="0" xfId="56" applyNumberFormat="1" applyFont="1" applyAlignment="1">
      <alignment/>
      <protection/>
    </xf>
    <xf numFmtId="0" fontId="20" fillId="24" borderId="10" xfId="56" applyFont="1" applyFill="1" applyBorder="1" applyAlignment="1">
      <alignment horizontal="center" vertical="center"/>
      <protection/>
    </xf>
    <xf numFmtId="181" fontId="20" fillId="24" borderId="10" xfId="56" applyNumberFormat="1" applyFont="1" applyFill="1" applyBorder="1" applyAlignment="1">
      <alignment horizontal="center" vertical="center"/>
      <protection/>
    </xf>
    <xf numFmtId="15" fontId="20" fillId="24" borderId="10" xfId="56" applyNumberFormat="1" applyFont="1" applyFill="1" applyBorder="1" applyAlignment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 locked="0"/>
    </xf>
    <xf numFmtId="181" fontId="20" fillId="25" borderId="10" xfId="56" applyNumberFormat="1" applyFont="1" applyFill="1" applyBorder="1" applyAlignment="1">
      <alignment horizontal="center" vertical="center"/>
      <protection/>
    </xf>
    <xf numFmtId="181" fontId="20" fillId="26" borderId="10" xfId="56" applyNumberFormat="1" applyFont="1" applyFill="1" applyBorder="1" applyAlignment="1">
      <alignment horizontal="center" vertical="center"/>
      <protection/>
    </xf>
    <xf numFmtId="0" fontId="34" fillId="0" borderId="0" xfId="56" applyFont="1">
      <alignment/>
      <protection/>
    </xf>
    <xf numFmtId="0" fontId="20" fillId="0" borderId="0" xfId="55" applyFont="1" applyFill="1" applyBorder="1" applyAlignment="1">
      <alignment horizontal="center" vertical="center" shrinkToFit="1"/>
      <protection/>
    </xf>
    <xf numFmtId="0" fontId="20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20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172" fontId="20" fillId="0" borderId="0" xfId="56" applyNumberFormat="1" applyFont="1" applyFill="1" applyBorder="1" applyAlignment="1">
      <alignment horizontal="center" vertical="center"/>
      <protection/>
    </xf>
    <xf numFmtId="0" fontId="20" fillId="0" borderId="0" xfId="56" applyNumberFormat="1" applyFont="1" applyFill="1" applyBorder="1" applyAlignment="1">
      <alignment horizontal="center" vertical="center"/>
      <protection/>
    </xf>
    <xf numFmtId="14" fontId="33" fillId="0" borderId="0" xfId="56" applyNumberFormat="1" applyFont="1" applyBorder="1" applyAlignment="1">
      <alignment horizontal="left" vertical="center" shrinkToFit="1"/>
      <protection/>
    </xf>
    <xf numFmtId="0" fontId="20" fillId="24" borderId="0" xfId="56" applyFont="1" applyFill="1" applyBorder="1" applyAlignment="1">
      <alignment horizontal="center" vertical="center"/>
      <protection/>
    </xf>
    <xf numFmtId="181" fontId="20" fillId="24" borderId="0" xfId="56" applyNumberFormat="1" applyFont="1" applyFill="1" applyBorder="1" applyAlignment="1">
      <alignment horizontal="center" vertical="center"/>
      <protection/>
    </xf>
    <xf numFmtId="181" fontId="20" fillId="25" borderId="0" xfId="56" applyNumberFormat="1" applyFont="1" applyFill="1" applyBorder="1" applyAlignment="1">
      <alignment horizontal="center" vertical="center"/>
      <protection/>
    </xf>
    <xf numFmtId="181" fontId="20" fillId="26" borderId="0" xfId="56" applyNumberFormat="1" applyFont="1" applyFill="1" applyBorder="1" applyAlignment="1">
      <alignment horizontal="center" vertical="center"/>
      <protection/>
    </xf>
    <xf numFmtId="15" fontId="20" fillId="24" borderId="0" xfId="56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5" fillId="0" borderId="13" xfId="56" applyNumberFormat="1" applyFont="1" applyFill="1" applyBorder="1" applyAlignment="1">
      <alignment horizontal="center" vertical="center" wrapText="1"/>
      <protection/>
    </xf>
    <xf numFmtId="0" fontId="25" fillId="0" borderId="14" xfId="56" applyNumberFormat="1" applyFont="1" applyFill="1" applyBorder="1" applyAlignment="1">
      <alignment horizontal="center" vertical="center" wrapText="1"/>
      <protection/>
    </xf>
    <xf numFmtId="175" fontId="35" fillId="0" borderId="0" xfId="57" applyNumberFormat="1" applyFont="1" applyBorder="1" applyAlignment="1">
      <alignment horizontal="left" vertical="top"/>
      <protection/>
    </xf>
    <xf numFmtId="175" fontId="35" fillId="0" borderId="0" xfId="57" applyNumberFormat="1" applyFont="1" applyAlignment="1">
      <alignment horizontal="left" vertical="top"/>
      <protection/>
    </xf>
    <xf numFmtId="183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0" fillId="0" borderId="13" xfId="56" applyFont="1" applyFill="1" applyBorder="1" applyAlignment="1">
      <alignment vertical="center" wrapText="1"/>
      <protection/>
    </xf>
    <xf numFmtId="0" fontId="20" fillId="0" borderId="14" xfId="56" applyFont="1" applyFill="1" applyBorder="1" applyAlignment="1">
      <alignment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72" fontId="25" fillId="0" borderId="13" xfId="56" applyNumberFormat="1" applyFont="1" applyFill="1" applyBorder="1" applyAlignment="1">
      <alignment horizontal="center" vertical="center" wrapText="1"/>
      <protection/>
    </xf>
    <xf numFmtId="172" fontId="25" fillId="0" borderId="14" xfId="56" applyNumberFormat="1" applyFont="1" applyFill="1" applyBorder="1" applyAlignment="1">
      <alignment horizontal="center" vertical="center" wrapText="1"/>
      <protection/>
    </xf>
    <xf numFmtId="0" fontId="22" fillId="27" borderId="10" xfId="56" applyFont="1" applyFill="1" applyBorder="1" applyAlignment="1">
      <alignment horizontal="center" vertical="center" wrapText="1"/>
      <protection/>
    </xf>
    <xf numFmtId="0" fontId="22" fillId="24" borderId="10" xfId="56" applyFont="1" applyFill="1" applyBorder="1" applyAlignment="1">
      <alignment horizontal="center" vertical="center" wrapText="1"/>
      <protection/>
    </xf>
    <xf numFmtId="172" fontId="25" fillId="0" borderId="0" xfId="56" applyNumberFormat="1" applyFont="1" applyAlignment="1">
      <alignment horizontal="left"/>
      <protection/>
    </xf>
    <xf numFmtId="0" fontId="19" fillId="0" borderId="0" xfId="56" applyFont="1" applyAlignment="1">
      <alignment horizontal="left"/>
      <protection/>
    </xf>
    <xf numFmtId="0" fontId="22" fillId="28" borderId="10" xfId="56" applyFont="1" applyFill="1" applyBorder="1" applyAlignment="1">
      <alignment horizontal="center" vertical="center" wrapText="1"/>
      <protection/>
    </xf>
    <xf numFmtId="0" fontId="19" fillId="0" borderId="14" xfId="56" applyFont="1" applyFill="1" applyBorder="1" applyAlignment="1">
      <alignment vertical="center" wrapText="1"/>
      <protection/>
    </xf>
    <xf numFmtId="0" fontId="24" fillId="0" borderId="14" xfId="56" applyFont="1" applyFill="1" applyBorder="1" applyAlignment="1">
      <alignment vertical="center" wrapText="1"/>
      <protection/>
    </xf>
    <xf numFmtId="0" fontId="25" fillId="0" borderId="13" xfId="56" applyFont="1" applyFill="1" applyBorder="1" applyAlignment="1">
      <alignment horizontal="center" vertical="center"/>
      <protection/>
    </xf>
    <xf numFmtId="0" fontId="25" fillId="0" borderId="14" xfId="56" applyFont="1" applyFill="1" applyBorder="1" applyAlignment="1">
      <alignment horizontal="center" vertical="center"/>
      <protection/>
    </xf>
    <xf numFmtId="1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right"/>
      <protection/>
    </xf>
    <xf numFmtId="1" fontId="22" fillId="0" borderId="12" xfId="56" applyNumberFormat="1" applyFont="1" applyBorder="1" applyAlignment="1">
      <alignment horizontal="center"/>
      <protection/>
    </xf>
    <xf numFmtId="1" fontId="20" fillId="0" borderId="12" xfId="56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 vertical="center" wrapText="1"/>
      <protection/>
    </xf>
    <xf numFmtId="0" fontId="19" fillId="0" borderId="0" xfId="56" applyFont="1" applyFill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АХТА 2012  для работников" xfId="54"/>
    <cellStyle name="Обычный_Графики УС-5 март-декабрь 2010" xfId="55"/>
    <cellStyle name="Обычный_Копия График работы персонала УС5 на 2011год" xfId="56"/>
    <cellStyle name="Обычный_смена 06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5"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color theme="0"/>
      </font>
    </dxf>
    <dxf>
      <fill>
        <patternFill patternType="solid">
          <fgColor indexed="65"/>
          <bgColor theme="0" tint="-0.149959996342659"/>
        </patternFill>
      </fill>
    </dxf>
    <dxf>
      <font>
        <b val="0"/>
        <i val="0"/>
        <strike val="0"/>
        <name val="Cambria"/>
      </font>
      <fill>
        <patternFill>
          <bgColor theme="9" tint="0.3999499976634979"/>
        </patternFill>
      </fill>
    </dxf>
    <dxf>
      <font>
        <b/>
        <i val="0"/>
        <u val="none"/>
        <strike val="0"/>
        <name val="Cambria"/>
      </font>
      <fill>
        <patternFill>
          <bgColor theme="3" tint="0.5999600291252136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color theme="0"/>
      </font>
    </dxf>
    <dxf>
      <font>
        <b val="0"/>
        <i val="0"/>
      </font>
      <fill>
        <patternFill patternType="solid">
          <fgColor indexed="65"/>
          <bgColor theme="0" tint="-0.149959996342659"/>
        </patternFill>
      </fill>
    </dxf>
    <dxf>
      <font>
        <b val="0"/>
        <i val="0"/>
        <strike val="0"/>
        <name val="Cambria"/>
      </font>
      <fill>
        <patternFill>
          <bgColor theme="9" tint="0.3999499976634979"/>
        </patternFill>
      </fill>
    </dxf>
    <dxf>
      <font>
        <b val="0"/>
        <i val="0"/>
        <u val="none"/>
        <strike val="0"/>
        <name val="Cambria"/>
      </font>
      <fill>
        <patternFill>
          <bgColor rgb="FFFFFF99"/>
        </patternFill>
      </fill>
    </dxf>
    <dxf>
      <font>
        <b val="0"/>
        <i val="0"/>
        <strike val="0"/>
      </font>
      <fill>
        <patternFill>
          <bgColor theme="9" tint="0.3999499976634979"/>
        </patternFill>
      </fill>
      <border/>
    </dxf>
    <dxf>
      <font>
        <b val="0"/>
        <i val="0"/>
        <u val="none"/>
        <strike val="0"/>
      </font>
      <numFmt numFmtId="184" formatCode="d\*"/>
      <fill>
        <patternFill>
          <bgColor rgb="FFFFFF99"/>
        </patternFill>
      </fill>
      <border/>
    </dxf>
    <dxf>
      <font>
        <b/>
        <i val="0"/>
        <u val="none"/>
        <strike val="0"/>
      </font>
      <numFmt numFmtId="184" formatCode="d\*"/>
      <fill>
        <patternFill>
          <bgColor theme="3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9</xdr:row>
      <xdr:rowOff>57150</xdr:rowOff>
    </xdr:from>
    <xdr:to>
      <xdr:col>3</xdr:col>
      <xdr:colOff>133350</xdr:colOff>
      <xdr:row>9</xdr:row>
      <xdr:rowOff>171450</xdr:rowOff>
    </xdr:to>
    <xdr:sp>
      <xdr:nvSpPr>
        <xdr:cNvPr id="1" name="Прямая со стрелкой 2"/>
        <xdr:cNvSpPr>
          <a:spLocks/>
        </xdr:cNvSpPr>
      </xdr:nvSpPr>
      <xdr:spPr>
        <a:xfrm>
          <a:off x="2486025" y="2076450"/>
          <a:ext cx="95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114300</xdr:rowOff>
    </xdr:from>
    <xdr:to>
      <xdr:col>18</xdr:col>
      <xdr:colOff>76200</xdr:colOff>
      <xdr:row>9</xdr:row>
      <xdr:rowOff>123825</xdr:rowOff>
    </xdr:to>
    <xdr:sp>
      <xdr:nvSpPr>
        <xdr:cNvPr id="2" name="Прямая со стрелкой 4"/>
        <xdr:cNvSpPr>
          <a:spLocks/>
        </xdr:cNvSpPr>
      </xdr:nvSpPr>
      <xdr:spPr>
        <a:xfrm flipH="1">
          <a:off x="2714625" y="714375"/>
          <a:ext cx="3495675" cy="1428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3</xdr:row>
      <xdr:rowOff>123825</xdr:rowOff>
    </xdr:from>
    <xdr:to>
      <xdr:col>25</xdr:col>
      <xdr:colOff>152400</xdr:colOff>
      <xdr:row>9</xdr:row>
      <xdr:rowOff>152400</xdr:rowOff>
    </xdr:to>
    <xdr:sp>
      <xdr:nvSpPr>
        <xdr:cNvPr id="3" name="Прямая со стрелкой 6"/>
        <xdr:cNvSpPr>
          <a:spLocks/>
        </xdr:cNvSpPr>
      </xdr:nvSpPr>
      <xdr:spPr>
        <a:xfrm flipH="1">
          <a:off x="6638925" y="723900"/>
          <a:ext cx="1619250" cy="1447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8</xdr:row>
      <xdr:rowOff>295275</xdr:rowOff>
    </xdr:from>
    <xdr:to>
      <xdr:col>19</xdr:col>
      <xdr:colOff>95250</xdr:colOff>
      <xdr:row>9</xdr:row>
      <xdr:rowOff>133350</xdr:rowOff>
    </xdr:to>
    <xdr:sp>
      <xdr:nvSpPr>
        <xdr:cNvPr id="4" name="Прямая со стрелкой 8"/>
        <xdr:cNvSpPr>
          <a:spLocks/>
        </xdr:cNvSpPr>
      </xdr:nvSpPr>
      <xdr:spPr>
        <a:xfrm flipH="1">
          <a:off x="6505575" y="1933575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7;&#1087;&#1080;&#1089;&#1072;&#1085;&#1080;&#1077;\&#1053;&#1086;&#1074;&#1072;&#1103;%20&#1087;&#1072;&#1087;&#1082;&#1072;\&#1043;&#1088;&#1072;&#1092;&#1080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Календарь"/>
    </sheetNames>
    <sheetDataSet>
      <sheetData sheetId="1">
        <row r="1">
          <cell r="A1" t="str">
            <v>январь</v>
          </cell>
          <cell r="C1">
            <v>2010</v>
          </cell>
        </row>
        <row r="2">
          <cell r="A2" t="str">
            <v>февраль</v>
          </cell>
          <cell r="C2">
            <v>2011</v>
          </cell>
          <cell r="F2">
            <v>0</v>
          </cell>
          <cell r="G2">
            <v>43101</v>
          </cell>
          <cell r="H2">
            <v>0</v>
          </cell>
        </row>
        <row r="3">
          <cell r="A3" t="str">
            <v>март</v>
          </cell>
          <cell r="C3">
            <v>2012</v>
          </cell>
          <cell r="F3">
            <v>0</v>
          </cell>
          <cell r="G3">
            <v>43102</v>
          </cell>
          <cell r="H3">
            <v>0</v>
          </cell>
        </row>
        <row r="4">
          <cell r="A4" t="str">
            <v>апрель</v>
          </cell>
          <cell r="C4">
            <v>2013</v>
          </cell>
          <cell r="F4">
            <v>0</v>
          </cell>
          <cell r="G4">
            <v>43103</v>
          </cell>
          <cell r="H4">
            <v>0</v>
          </cell>
        </row>
        <row r="5">
          <cell r="A5" t="str">
            <v>май</v>
          </cell>
          <cell r="C5">
            <v>2014</v>
          </cell>
          <cell r="F5">
            <v>0</v>
          </cell>
          <cell r="G5">
            <v>43104</v>
          </cell>
          <cell r="H5">
            <v>0</v>
          </cell>
        </row>
        <row r="6">
          <cell r="A6" t="str">
            <v>июнь</v>
          </cell>
          <cell r="C6">
            <v>2015</v>
          </cell>
          <cell r="F6">
            <v>0</v>
          </cell>
          <cell r="G6">
            <v>43105</v>
          </cell>
          <cell r="H6">
            <v>0</v>
          </cell>
        </row>
        <row r="7">
          <cell r="A7" t="str">
            <v>июль</v>
          </cell>
          <cell r="C7">
            <v>2016</v>
          </cell>
          <cell r="F7">
            <v>0</v>
          </cell>
          <cell r="G7">
            <v>43106</v>
          </cell>
          <cell r="H7">
            <v>0</v>
          </cell>
        </row>
        <row r="8">
          <cell r="A8" t="str">
            <v>август</v>
          </cell>
          <cell r="C8">
            <v>2017</v>
          </cell>
          <cell r="F8">
            <v>0</v>
          </cell>
          <cell r="G8">
            <v>43107</v>
          </cell>
          <cell r="H8">
            <v>0</v>
          </cell>
        </row>
        <row r="9">
          <cell r="A9" t="str">
            <v>сентябрь</v>
          </cell>
          <cell r="C9">
            <v>2018</v>
          </cell>
          <cell r="F9">
            <v>0</v>
          </cell>
          <cell r="G9">
            <v>43108</v>
          </cell>
          <cell r="H9">
            <v>0</v>
          </cell>
        </row>
        <row r="10">
          <cell r="A10" t="str">
            <v>октябрь</v>
          </cell>
          <cell r="C10">
            <v>2019</v>
          </cell>
          <cell r="F10">
            <v>43153</v>
          </cell>
          <cell r="G10">
            <v>43154</v>
          </cell>
          <cell r="H10">
            <v>0</v>
          </cell>
        </row>
        <row r="11">
          <cell r="A11" t="str">
            <v>ноябрь</v>
          </cell>
          <cell r="C11">
            <v>2020</v>
          </cell>
          <cell r="F11">
            <v>43166</v>
          </cell>
          <cell r="G11">
            <v>43167</v>
          </cell>
          <cell r="H11">
            <v>0</v>
          </cell>
        </row>
        <row r="12">
          <cell r="A12" t="str">
            <v>декабрь</v>
          </cell>
          <cell r="C12">
            <v>2021</v>
          </cell>
          <cell r="F12">
            <v>0</v>
          </cell>
          <cell r="G12">
            <v>0</v>
          </cell>
          <cell r="H12">
            <v>43168</v>
          </cell>
        </row>
        <row r="13">
          <cell r="F13">
            <v>43218</v>
          </cell>
          <cell r="G13">
            <v>0</v>
          </cell>
          <cell r="H13">
            <v>0</v>
          </cell>
        </row>
        <row r="14">
          <cell r="F14">
            <v>0</v>
          </cell>
          <cell r="G14">
            <v>43221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43222</v>
          </cell>
        </row>
        <row r="16">
          <cell r="F16">
            <v>43228</v>
          </cell>
          <cell r="G16">
            <v>43229</v>
          </cell>
          <cell r="H16">
            <v>0</v>
          </cell>
        </row>
        <row r="17">
          <cell r="F17">
            <v>0</v>
          </cell>
          <cell r="G17">
            <v>0</v>
          </cell>
          <cell r="H17">
            <v>43262</v>
          </cell>
        </row>
        <row r="18">
          <cell r="F18">
            <v>43260</v>
          </cell>
          <cell r="G18">
            <v>43263</v>
          </cell>
          <cell r="H18">
            <v>0</v>
          </cell>
        </row>
        <row r="19">
          <cell r="F19">
            <v>0</v>
          </cell>
          <cell r="G19">
            <v>43408</v>
          </cell>
          <cell r="H19">
            <v>43409</v>
          </cell>
        </row>
        <row r="20">
          <cell r="F20">
            <v>43463</v>
          </cell>
          <cell r="G20">
            <v>0</v>
          </cell>
          <cell r="H20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Y41"/>
  <sheetViews>
    <sheetView showZeros="0" tabSelected="1" zoomScaleSheetLayoutView="100" workbookViewId="0" topLeftCell="A6">
      <selection activeCell="D12" sqref="D12"/>
    </sheetView>
  </sheetViews>
  <sheetFormatPr defaultColWidth="9.140625" defaultRowHeight="12.75" outlineLevelCol="1"/>
  <cols>
    <col min="1" max="1" width="7.00390625" style="1" customWidth="1"/>
    <col min="2" max="2" width="18.57421875" style="1" customWidth="1"/>
    <col min="3" max="3" width="9.8515625" style="1" customWidth="1"/>
    <col min="4" max="6" width="3.57421875" style="1" customWidth="1"/>
    <col min="7" max="7" width="3.57421875" style="1" bestFit="1" customWidth="1"/>
    <col min="8" max="12" width="3.57421875" style="1" customWidth="1"/>
    <col min="13" max="13" width="3.7109375" style="1" customWidth="1"/>
    <col min="14" max="18" width="4.140625" style="1" customWidth="1"/>
    <col min="19" max="21" width="4.28125" style="1" customWidth="1"/>
    <col min="22" max="22" width="4.140625" style="1" customWidth="1"/>
    <col min="23" max="23" width="4.140625" style="1" bestFit="1" customWidth="1"/>
    <col min="24" max="24" width="4.140625" style="1" customWidth="1"/>
    <col min="25" max="26" width="4.28125" style="1" customWidth="1"/>
    <col min="27" max="27" width="4.140625" style="1" customWidth="1"/>
    <col min="28" max="28" width="4.421875" style="1" customWidth="1"/>
    <col min="29" max="33" width="4.28125" style="1" customWidth="1"/>
    <col min="34" max="34" width="4.140625" style="1" customWidth="1"/>
    <col min="35" max="35" width="7.7109375" style="1" customWidth="1"/>
    <col min="36" max="36" width="7.421875" style="1" customWidth="1"/>
    <col min="37" max="37" width="5.28125" style="1" customWidth="1"/>
    <col min="38" max="38" width="6.57421875" style="1" customWidth="1"/>
    <col min="39" max="39" width="14.00390625" style="1" customWidth="1"/>
    <col min="40" max="40" width="7.57421875" style="1" customWidth="1"/>
    <col min="41" max="43" width="13.7109375" style="1" customWidth="1" outlineLevel="1"/>
    <col min="44" max="44" width="20.140625" style="1" customWidth="1" outlineLevel="1"/>
    <col min="45" max="45" width="21.28125" style="1" customWidth="1" outlineLevel="1"/>
    <col min="46" max="46" width="21.00390625" style="1" customWidth="1" outlineLevel="1"/>
    <col min="47" max="47" width="17.8515625" style="1" customWidth="1" outlineLevel="1"/>
    <col min="48" max="48" width="17.00390625" style="1" customWidth="1" outlineLevel="1"/>
    <col min="49" max="50" width="13.7109375" style="1" customWidth="1" outlineLevel="1"/>
    <col min="51" max="51" width="10.7109375" style="1" customWidth="1"/>
    <col min="52" max="64" width="3.28125" style="1" customWidth="1"/>
    <col min="65" max="16384" width="9.140625" style="1" customWidth="1"/>
  </cols>
  <sheetData>
    <row r="1" spans="2:36" ht="12.75">
      <c r="B1" s="34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39" ht="18.75">
      <c r="B2" s="4"/>
      <c r="C2" s="5"/>
      <c r="D2" s="6"/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40" ht="15.75" customHeight="1">
      <c r="B3" s="95" t="s">
        <v>46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4" ht="20.25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R4" s="53" t="b">
        <f>ISNUMBER(MATCH(D9,$AS$11:$AS$29,0))</f>
        <v>0</v>
      </c>
    </row>
    <row r="5" spans="2:41" ht="15.75" customHeight="1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34"/>
    </row>
    <row r="6" spans="2:39" ht="17.25" customHeight="1">
      <c r="B6" s="34"/>
      <c r="C6" s="34"/>
      <c r="D6" s="2"/>
      <c r="E6" s="2"/>
      <c r="F6" s="2"/>
      <c r="G6" s="45"/>
      <c r="H6" s="45"/>
      <c r="I6" s="45"/>
      <c r="J6" s="45"/>
      <c r="K6" s="91" t="s">
        <v>11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</row>
    <row r="7" spans="2:39" ht="15.75">
      <c r="B7" s="34"/>
      <c r="C7" s="34"/>
      <c r="D7" s="2"/>
      <c r="E7" s="2"/>
      <c r="F7" s="2"/>
      <c r="G7" s="46"/>
      <c r="H7" s="46"/>
      <c r="I7" s="46"/>
      <c r="J7" s="46"/>
      <c r="K7" s="46"/>
      <c r="L7" s="46"/>
      <c r="M7" s="92" t="s">
        <v>43</v>
      </c>
      <c r="N7" s="92"/>
      <c r="O7" s="92"/>
      <c r="P7" s="92"/>
      <c r="Q7" s="92"/>
      <c r="R7" s="92"/>
      <c r="S7" s="92"/>
      <c r="T7" s="93" t="s">
        <v>25</v>
      </c>
      <c r="U7" s="93"/>
      <c r="V7" s="93"/>
      <c r="W7" s="94">
        <v>2018</v>
      </c>
      <c r="X7" s="94"/>
      <c r="Y7" s="46" t="s">
        <v>42</v>
      </c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2"/>
      <c r="AK7" s="2"/>
      <c r="AL7" s="2"/>
      <c r="AM7" s="3"/>
    </row>
    <row r="8" spans="2:36" ht="12.75">
      <c r="B8" s="34"/>
      <c r="C8" s="3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"/>
    </row>
    <row r="9" spans="1:50" ht="30" customHeight="1">
      <c r="A9" s="74" t="s">
        <v>0</v>
      </c>
      <c r="B9" s="18" t="s">
        <v>1</v>
      </c>
      <c r="C9" s="76" t="s">
        <v>2</v>
      </c>
      <c r="D9" s="50">
        <f>DATE($W$7,MONTH(1&amp;$T$7),1)</f>
        <v>43101</v>
      </c>
      <c r="E9" s="50">
        <f>D9+1</f>
        <v>43102</v>
      </c>
      <c r="F9" s="50">
        <f aca="true" t="shared" si="0" ref="F9:AH9">E9+1</f>
        <v>43103</v>
      </c>
      <c r="G9" s="50">
        <f t="shared" si="0"/>
        <v>43104</v>
      </c>
      <c r="H9" s="50">
        <f t="shared" si="0"/>
        <v>43105</v>
      </c>
      <c r="I9" s="50">
        <f t="shared" si="0"/>
        <v>43106</v>
      </c>
      <c r="J9" s="50">
        <f t="shared" si="0"/>
        <v>43107</v>
      </c>
      <c r="K9" s="50">
        <f t="shared" si="0"/>
        <v>43108</v>
      </c>
      <c r="L9" s="50">
        <f t="shared" si="0"/>
        <v>43109</v>
      </c>
      <c r="M9" s="50">
        <f t="shared" si="0"/>
        <v>43110</v>
      </c>
      <c r="N9" s="50">
        <f t="shared" si="0"/>
        <v>43111</v>
      </c>
      <c r="O9" s="50">
        <f t="shared" si="0"/>
        <v>43112</v>
      </c>
      <c r="P9" s="50">
        <f t="shared" si="0"/>
        <v>43113</v>
      </c>
      <c r="Q9" s="50">
        <f t="shared" si="0"/>
        <v>43114</v>
      </c>
      <c r="R9" s="50">
        <f t="shared" si="0"/>
        <v>43115</v>
      </c>
      <c r="S9" s="50">
        <f t="shared" si="0"/>
        <v>43116</v>
      </c>
      <c r="T9" s="50">
        <f t="shared" si="0"/>
        <v>43117</v>
      </c>
      <c r="U9" s="50">
        <f t="shared" si="0"/>
        <v>43118</v>
      </c>
      <c r="V9" s="50">
        <f t="shared" si="0"/>
        <v>43119</v>
      </c>
      <c r="W9" s="50">
        <f t="shared" si="0"/>
        <v>43120</v>
      </c>
      <c r="X9" s="50">
        <f t="shared" si="0"/>
        <v>43121</v>
      </c>
      <c r="Y9" s="50">
        <f t="shared" si="0"/>
        <v>43122</v>
      </c>
      <c r="Z9" s="50">
        <f t="shared" si="0"/>
        <v>43123</v>
      </c>
      <c r="AA9" s="50">
        <f t="shared" si="0"/>
        <v>43124</v>
      </c>
      <c r="AB9" s="50">
        <f t="shared" si="0"/>
        <v>43125</v>
      </c>
      <c r="AC9" s="50">
        <f t="shared" si="0"/>
        <v>43126</v>
      </c>
      <c r="AD9" s="50">
        <f t="shared" si="0"/>
        <v>43127</v>
      </c>
      <c r="AE9" s="50">
        <f t="shared" si="0"/>
        <v>43128</v>
      </c>
      <c r="AF9" s="50">
        <f t="shared" si="0"/>
        <v>43129</v>
      </c>
      <c r="AG9" s="50">
        <f t="shared" si="0"/>
        <v>43130</v>
      </c>
      <c r="AH9" s="50">
        <f t="shared" si="0"/>
        <v>43131</v>
      </c>
      <c r="AI9" s="89" t="s">
        <v>3</v>
      </c>
      <c r="AJ9" s="80" t="s">
        <v>4</v>
      </c>
      <c r="AK9" s="68" t="s">
        <v>5</v>
      </c>
      <c r="AL9" s="68" t="s">
        <v>6</v>
      </c>
      <c r="AM9" s="68" t="s">
        <v>7</v>
      </c>
      <c r="AN9" s="12"/>
      <c r="AO9" s="83" t="s">
        <v>36</v>
      </c>
      <c r="AP9" s="83" t="s">
        <v>37</v>
      </c>
      <c r="AQ9" s="83" t="s">
        <v>38</v>
      </c>
      <c r="AR9" s="83" t="s">
        <v>23</v>
      </c>
      <c r="AS9" s="86" t="s">
        <v>39</v>
      </c>
      <c r="AT9" s="82" t="s">
        <v>40</v>
      </c>
      <c r="AU9" s="83" t="s">
        <v>41</v>
      </c>
      <c r="AV9" s="83" t="s">
        <v>26</v>
      </c>
      <c r="AW9" s="83" t="s">
        <v>34</v>
      </c>
      <c r="AX9" s="83" t="s">
        <v>35</v>
      </c>
    </row>
    <row r="10" spans="1:50" ht="15.75">
      <c r="A10" s="87"/>
      <c r="B10" s="24" t="s">
        <v>8</v>
      </c>
      <c r="C10" s="8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0"/>
      <c r="U10" s="20"/>
      <c r="V10" s="20"/>
      <c r="W10" s="20"/>
      <c r="X10" s="20"/>
      <c r="Y10" s="20"/>
      <c r="Z10" s="22"/>
      <c r="AA10" s="20"/>
      <c r="AB10" s="20"/>
      <c r="AC10" s="20"/>
      <c r="AD10" s="20"/>
      <c r="AE10" s="20"/>
      <c r="AF10" s="20"/>
      <c r="AG10" s="20"/>
      <c r="AH10" s="20"/>
      <c r="AI10" s="90"/>
      <c r="AJ10" s="81"/>
      <c r="AK10" s="69"/>
      <c r="AL10" s="69"/>
      <c r="AM10" s="69"/>
      <c r="AN10" s="12"/>
      <c r="AO10" s="83"/>
      <c r="AP10" s="83"/>
      <c r="AQ10" s="83"/>
      <c r="AR10" s="83"/>
      <c r="AS10" s="86"/>
      <c r="AT10" s="82"/>
      <c r="AU10" s="83"/>
      <c r="AV10" s="83"/>
      <c r="AW10" s="83"/>
      <c r="AX10" s="83"/>
    </row>
    <row r="11" spans="1:51" s="12" customFormat="1" ht="15.75" customHeight="1">
      <c r="A11" s="25"/>
      <c r="B11" s="11"/>
      <c r="C11" s="26"/>
      <c r="D11" s="28" t="s">
        <v>44</v>
      </c>
      <c r="E11" s="28" t="s">
        <v>44</v>
      </c>
      <c r="F11" s="28" t="s">
        <v>44</v>
      </c>
      <c r="G11" s="28" t="s">
        <v>44</v>
      </c>
      <c r="H11" s="28" t="s">
        <v>44</v>
      </c>
      <c r="I11" s="28" t="s">
        <v>44</v>
      </c>
      <c r="J11" s="28" t="s">
        <v>44</v>
      </c>
      <c r="K11" s="28" t="s">
        <v>44</v>
      </c>
      <c r="L11" s="28" t="s">
        <v>45</v>
      </c>
      <c r="M11" s="28" t="s">
        <v>45</v>
      </c>
      <c r="N11" s="28" t="s">
        <v>45</v>
      </c>
      <c r="O11" s="28" t="s">
        <v>45</v>
      </c>
      <c r="P11" s="28" t="s">
        <v>44</v>
      </c>
      <c r="Q11" s="28" t="s">
        <v>44</v>
      </c>
      <c r="R11" s="28" t="s">
        <v>45</v>
      </c>
      <c r="S11" s="28" t="s">
        <v>45</v>
      </c>
      <c r="T11" s="28" t="s">
        <v>45</v>
      </c>
      <c r="U11" s="28" t="s">
        <v>45</v>
      </c>
      <c r="V11" s="28" t="s">
        <v>45</v>
      </c>
      <c r="W11" s="28" t="s">
        <v>44</v>
      </c>
      <c r="X11" s="28" t="s">
        <v>44</v>
      </c>
      <c r="Y11" s="28" t="s">
        <v>45</v>
      </c>
      <c r="Z11" s="28" t="s">
        <v>45</v>
      </c>
      <c r="AA11" s="28" t="s">
        <v>45</v>
      </c>
      <c r="AB11" s="28" t="s">
        <v>45</v>
      </c>
      <c r="AC11" s="28" t="s">
        <v>45</v>
      </c>
      <c r="AD11" s="28" t="s">
        <v>44</v>
      </c>
      <c r="AE11" s="28" t="s">
        <v>44</v>
      </c>
      <c r="AF11" s="28" t="s">
        <v>45</v>
      </c>
      <c r="AG11" s="28" t="s">
        <v>45</v>
      </c>
      <c r="AH11" s="28" t="s">
        <v>45</v>
      </c>
      <c r="AI11" s="9">
        <f>VLOOKUP($T$7,январь!$AO$11:$AX$23,9,0)</f>
        <v>136</v>
      </c>
      <c r="AJ11" s="9">
        <f aca="true" t="shared" si="1" ref="AJ11:AJ18">SUM(D11:AH11)+COUNTIF(D11:AH11,"К")*8</f>
        <v>0</v>
      </c>
      <c r="AK11" s="40"/>
      <c r="AL11" s="10">
        <f>SUM(D11:K11)</f>
        <v>0</v>
      </c>
      <c r="AM11" s="41">
        <f>B5</f>
        <v>0</v>
      </c>
      <c r="AN11" s="29"/>
      <c r="AO11" s="47" t="s">
        <v>25</v>
      </c>
      <c r="AP11" s="47">
        <v>1</v>
      </c>
      <c r="AQ11" s="47">
        <v>2014</v>
      </c>
      <c r="AR11" s="47" t="s">
        <v>24</v>
      </c>
      <c r="AS11" s="48"/>
      <c r="AT11" s="51">
        <v>43101</v>
      </c>
      <c r="AU11" s="52"/>
      <c r="AV11" s="49"/>
      <c r="AW11" s="47">
        <v>136</v>
      </c>
      <c r="AX11" s="47">
        <v>122.4</v>
      </c>
      <c r="AY11" s="96">
        <v>4</v>
      </c>
    </row>
    <row r="12" spans="1:51" s="12" customFormat="1" ht="15.75" customHeight="1">
      <c r="A12" s="25"/>
      <c r="B12" s="33"/>
      <c r="C12" s="26"/>
      <c r="D12" s="28" t="s">
        <v>9</v>
      </c>
      <c r="E12" s="28" t="s">
        <v>9</v>
      </c>
      <c r="F12" s="28" t="s">
        <v>9</v>
      </c>
      <c r="G12" s="28" t="s">
        <v>9</v>
      </c>
      <c r="H12" s="28" t="s">
        <v>9</v>
      </c>
      <c r="I12" s="28" t="s">
        <v>9</v>
      </c>
      <c r="J12" s="28" t="s">
        <v>9</v>
      </c>
      <c r="K12" s="28" t="s">
        <v>9</v>
      </c>
      <c r="L12" s="28" t="s">
        <v>9</v>
      </c>
      <c r="M12" s="28" t="s">
        <v>9</v>
      </c>
      <c r="N12" s="28" t="s">
        <v>9</v>
      </c>
      <c r="O12" s="28" t="s">
        <v>9</v>
      </c>
      <c r="P12" s="28" t="s">
        <v>9</v>
      </c>
      <c r="Q12" s="28" t="s">
        <v>9</v>
      </c>
      <c r="R12" s="28" t="s">
        <v>9</v>
      </c>
      <c r="S12" s="28" t="s">
        <v>9</v>
      </c>
      <c r="T12" s="28">
        <v>8</v>
      </c>
      <c r="U12" s="28">
        <v>10</v>
      </c>
      <c r="V12" s="28">
        <v>10</v>
      </c>
      <c r="W12" s="28">
        <v>10</v>
      </c>
      <c r="X12" s="28" t="s">
        <v>9</v>
      </c>
      <c r="Y12" s="28">
        <v>10</v>
      </c>
      <c r="Z12" s="28">
        <v>10</v>
      </c>
      <c r="AA12" s="28">
        <v>10</v>
      </c>
      <c r="AB12" s="28">
        <v>10</v>
      </c>
      <c r="AC12" s="28">
        <v>10</v>
      </c>
      <c r="AD12" s="28">
        <v>8</v>
      </c>
      <c r="AE12" s="28">
        <v>10</v>
      </c>
      <c r="AF12" s="28">
        <v>10</v>
      </c>
      <c r="AG12" s="28">
        <v>10</v>
      </c>
      <c r="AH12" s="28">
        <v>10</v>
      </c>
      <c r="AI12" s="9">
        <f>VLOOKUP($T$7,январь!$AO$11:$AX$23,9,0)</f>
        <v>136</v>
      </c>
      <c r="AJ12" s="9">
        <f t="shared" si="1"/>
        <v>136</v>
      </c>
      <c r="AK12" s="40"/>
      <c r="AL12" s="10">
        <f aca="true" t="shared" si="2" ref="AL12:AL18">SUM(D12:K12)</f>
        <v>0</v>
      </c>
      <c r="AM12" s="41">
        <f>B5</f>
        <v>0</v>
      </c>
      <c r="AN12" s="29"/>
      <c r="AO12" s="47" t="s">
        <v>12</v>
      </c>
      <c r="AP12" s="47">
        <v>2</v>
      </c>
      <c r="AQ12" s="47">
        <v>2015</v>
      </c>
      <c r="AR12" s="47" t="s">
        <v>24</v>
      </c>
      <c r="AS12" s="48"/>
      <c r="AT12" s="51">
        <v>43102</v>
      </c>
      <c r="AU12" s="52"/>
      <c r="AV12" s="49"/>
      <c r="AW12" s="47">
        <v>151</v>
      </c>
      <c r="AX12" s="47">
        <v>135.8</v>
      </c>
      <c r="AY12" s="96">
        <v>8</v>
      </c>
    </row>
    <row r="13" spans="1:51" s="12" customFormat="1" ht="15.75" customHeight="1">
      <c r="A13" s="25"/>
      <c r="B13" s="11"/>
      <c r="C13" s="27"/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28" t="s">
        <v>9</v>
      </c>
      <c r="O13" s="28" t="s">
        <v>9</v>
      </c>
      <c r="P13" s="28" t="s">
        <v>9</v>
      </c>
      <c r="Q13" s="28" t="s">
        <v>9</v>
      </c>
      <c r="R13" s="38" t="s">
        <v>10</v>
      </c>
      <c r="S13" s="38">
        <v>4</v>
      </c>
      <c r="T13" s="38">
        <v>12</v>
      </c>
      <c r="U13" s="38">
        <v>12</v>
      </c>
      <c r="V13" s="38">
        <v>12</v>
      </c>
      <c r="W13" s="38">
        <v>12</v>
      </c>
      <c r="X13" s="38">
        <v>8</v>
      </c>
      <c r="Y13" s="28">
        <v>8</v>
      </c>
      <c r="Z13" s="28">
        <v>8</v>
      </c>
      <c r="AA13" s="28">
        <v>8</v>
      </c>
      <c r="AB13" s="28">
        <v>8</v>
      </c>
      <c r="AC13" s="28">
        <v>8</v>
      </c>
      <c r="AD13" s="28">
        <v>8</v>
      </c>
      <c r="AE13" s="28">
        <v>8</v>
      </c>
      <c r="AF13" s="28">
        <v>8</v>
      </c>
      <c r="AG13" s="28">
        <v>8</v>
      </c>
      <c r="AH13" s="28">
        <v>8</v>
      </c>
      <c r="AI13" s="9">
        <f>VLOOKUP($T$7,январь!$AO$11:$AX$23,10,0)</f>
        <v>122.4</v>
      </c>
      <c r="AJ13" s="9">
        <f t="shared" si="1"/>
        <v>140</v>
      </c>
      <c r="AK13" s="40">
        <v>40</v>
      </c>
      <c r="AL13" s="10">
        <f t="shared" si="2"/>
        <v>0</v>
      </c>
      <c r="AM13" s="41">
        <f>B5</f>
        <v>0</v>
      </c>
      <c r="AN13" s="29"/>
      <c r="AO13" s="47" t="s">
        <v>13</v>
      </c>
      <c r="AP13" s="47">
        <v>3</v>
      </c>
      <c r="AQ13" s="47">
        <v>2016</v>
      </c>
      <c r="AR13" s="47" t="s">
        <v>24</v>
      </c>
      <c r="AS13" s="48"/>
      <c r="AT13" s="51">
        <v>43103</v>
      </c>
      <c r="AU13" s="52"/>
      <c r="AV13" s="49"/>
      <c r="AW13" s="47">
        <v>159</v>
      </c>
      <c r="AX13" s="47">
        <v>143</v>
      </c>
      <c r="AY13" s="96">
        <v>12</v>
      </c>
    </row>
    <row r="14" spans="1:51" s="12" customFormat="1" ht="15.75" customHeight="1">
      <c r="A14" s="25"/>
      <c r="B14" s="11"/>
      <c r="C14" s="27"/>
      <c r="D14" s="28" t="s">
        <v>9</v>
      </c>
      <c r="E14" s="28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28" t="s">
        <v>9</v>
      </c>
      <c r="K14" s="28" t="s">
        <v>9</v>
      </c>
      <c r="L14" s="28" t="s">
        <v>9</v>
      </c>
      <c r="M14" s="28" t="s">
        <v>9</v>
      </c>
      <c r="N14" s="28" t="s">
        <v>9</v>
      </c>
      <c r="O14" s="28" t="s">
        <v>9</v>
      </c>
      <c r="P14" s="28" t="s">
        <v>9</v>
      </c>
      <c r="Q14" s="28" t="s">
        <v>9</v>
      </c>
      <c r="R14" s="28" t="s">
        <v>9</v>
      </c>
      <c r="S14" s="38" t="s">
        <v>10</v>
      </c>
      <c r="T14" s="28">
        <v>8</v>
      </c>
      <c r="U14" s="28">
        <v>8</v>
      </c>
      <c r="V14" s="28">
        <v>8</v>
      </c>
      <c r="W14" s="28">
        <v>8</v>
      </c>
      <c r="X14" s="28">
        <v>8</v>
      </c>
      <c r="Y14" s="28">
        <v>8</v>
      </c>
      <c r="Z14" s="28">
        <v>8</v>
      </c>
      <c r="AA14" s="28">
        <v>8</v>
      </c>
      <c r="AB14" s="28">
        <v>8</v>
      </c>
      <c r="AC14" s="38">
        <v>4</v>
      </c>
      <c r="AD14" s="38">
        <v>12</v>
      </c>
      <c r="AE14" s="38">
        <v>12</v>
      </c>
      <c r="AF14" s="38">
        <v>12</v>
      </c>
      <c r="AG14" s="38">
        <v>12</v>
      </c>
      <c r="AH14" s="38">
        <v>12</v>
      </c>
      <c r="AI14" s="9">
        <f>VLOOKUP($T$7,январь!$AO$11:$AX$23,10,0)</f>
        <v>122.4</v>
      </c>
      <c r="AJ14" s="9">
        <f t="shared" si="1"/>
        <v>136</v>
      </c>
      <c r="AK14" s="40">
        <v>42</v>
      </c>
      <c r="AL14" s="10">
        <f t="shared" si="2"/>
        <v>0</v>
      </c>
      <c r="AM14" s="41">
        <f>B5</f>
        <v>0</v>
      </c>
      <c r="AN14" s="29"/>
      <c r="AO14" s="47" t="s">
        <v>14</v>
      </c>
      <c r="AP14" s="47">
        <v>4</v>
      </c>
      <c r="AQ14" s="47">
        <v>2017</v>
      </c>
      <c r="AR14" s="47" t="s">
        <v>24</v>
      </c>
      <c r="AS14" s="48"/>
      <c r="AT14" s="51">
        <v>43104</v>
      </c>
      <c r="AU14" s="52"/>
      <c r="AV14" s="49"/>
      <c r="AW14" s="47">
        <v>167</v>
      </c>
      <c r="AX14" s="47">
        <v>150.2</v>
      </c>
      <c r="AY14" s="96" t="s">
        <v>44</v>
      </c>
    </row>
    <row r="15" spans="1:51" s="12" customFormat="1" ht="15.75" customHeight="1">
      <c r="A15" s="30"/>
      <c r="B15" s="31"/>
      <c r="C15" s="27"/>
      <c r="D15" s="28" t="s">
        <v>9</v>
      </c>
      <c r="E15" s="28" t="s">
        <v>9</v>
      </c>
      <c r="F15" s="28" t="s">
        <v>9</v>
      </c>
      <c r="G15" s="28" t="s">
        <v>9</v>
      </c>
      <c r="H15" s="28" t="s">
        <v>9</v>
      </c>
      <c r="I15" s="28" t="s">
        <v>9</v>
      </c>
      <c r="J15" s="28" t="s">
        <v>9</v>
      </c>
      <c r="K15" s="28" t="s">
        <v>9</v>
      </c>
      <c r="L15" s="28" t="s">
        <v>9</v>
      </c>
      <c r="M15" s="28" t="s">
        <v>9</v>
      </c>
      <c r="N15" s="28" t="s">
        <v>9</v>
      </c>
      <c r="O15" s="28" t="s">
        <v>9</v>
      </c>
      <c r="P15" s="28" t="s">
        <v>9</v>
      </c>
      <c r="Q15" s="28" t="s">
        <v>9</v>
      </c>
      <c r="R15" s="38" t="s">
        <v>10</v>
      </c>
      <c r="S15" s="28">
        <v>8</v>
      </c>
      <c r="T15" s="28">
        <v>8</v>
      </c>
      <c r="U15" s="28">
        <v>8</v>
      </c>
      <c r="V15" s="28">
        <v>8</v>
      </c>
      <c r="W15" s="28">
        <v>8</v>
      </c>
      <c r="X15" s="38">
        <v>4</v>
      </c>
      <c r="Y15" s="38">
        <v>12</v>
      </c>
      <c r="Z15" s="38">
        <v>12</v>
      </c>
      <c r="AA15" s="38">
        <v>12</v>
      </c>
      <c r="AB15" s="38">
        <v>12</v>
      </c>
      <c r="AC15" s="38">
        <v>8</v>
      </c>
      <c r="AD15" s="28">
        <v>8</v>
      </c>
      <c r="AE15" s="28">
        <v>8</v>
      </c>
      <c r="AF15" s="28">
        <v>8</v>
      </c>
      <c r="AG15" s="28">
        <v>8</v>
      </c>
      <c r="AH15" s="28">
        <v>8</v>
      </c>
      <c r="AI15" s="9">
        <f>VLOOKUP($T$7,январь!$AO$11:$AX$23,9,0)</f>
        <v>136</v>
      </c>
      <c r="AJ15" s="9">
        <f t="shared" si="1"/>
        <v>140</v>
      </c>
      <c r="AK15" s="40">
        <v>40</v>
      </c>
      <c r="AL15" s="10">
        <f t="shared" si="2"/>
        <v>0</v>
      </c>
      <c r="AM15" s="41">
        <f>B5</f>
        <v>0</v>
      </c>
      <c r="AN15" s="29"/>
      <c r="AO15" s="47" t="s">
        <v>15</v>
      </c>
      <c r="AP15" s="47">
        <v>5</v>
      </c>
      <c r="AQ15" s="47">
        <v>2018</v>
      </c>
      <c r="AR15" s="47" t="s">
        <v>24</v>
      </c>
      <c r="AS15" s="48"/>
      <c r="AT15" s="51">
        <v>43105</v>
      </c>
      <c r="AU15" s="52"/>
      <c r="AV15" s="49"/>
      <c r="AW15" s="47">
        <v>159</v>
      </c>
      <c r="AX15" s="47">
        <v>143</v>
      </c>
      <c r="AY15" s="96" t="s">
        <v>45</v>
      </c>
    </row>
    <row r="16" spans="1:51" s="12" customFormat="1" ht="15.75" customHeight="1">
      <c r="A16" s="30"/>
      <c r="B16" s="11"/>
      <c r="C16" s="32"/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28" t="s">
        <v>9</v>
      </c>
      <c r="K16" s="28" t="s">
        <v>9</v>
      </c>
      <c r="L16" s="28" t="s">
        <v>9</v>
      </c>
      <c r="M16" s="28" t="s">
        <v>9</v>
      </c>
      <c r="N16" s="28" t="s">
        <v>9</v>
      </c>
      <c r="O16" s="28" t="s">
        <v>9</v>
      </c>
      <c r="P16" s="28" t="s">
        <v>9</v>
      </c>
      <c r="Q16" s="28" t="s">
        <v>9</v>
      </c>
      <c r="R16" s="38" t="s">
        <v>10</v>
      </c>
      <c r="S16" s="28">
        <v>10</v>
      </c>
      <c r="T16" s="28">
        <v>10</v>
      </c>
      <c r="U16" s="28">
        <v>10</v>
      </c>
      <c r="V16" s="28">
        <v>10</v>
      </c>
      <c r="W16" s="28">
        <v>10</v>
      </c>
      <c r="X16" s="28">
        <v>10</v>
      </c>
      <c r="Y16" s="28">
        <v>10</v>
      </c>
      <c r="Z16" s="28">
        <v>10</v>
      </c>
      <c r="AA16" s="28">
        <v>8</v>
      </c>
      <c r="AB16" s="28">
        <v>8</v>
      </c>
      <c r="AC16" s="28">
        <v>8</v>
      </c>
      <c r="AD16" s="28" t="s">
        <v>9</v>
      </c>
      <c r="AE16" s="28">
        <v>8</v>
      </c>
      <c r="AF16" s="28">
        <v>8</v>
      </c>
      <c r="AG16" s="28">
        <v>8</v>
      </c>
      <c r="AH16" s="28">
        <v>8</v>
      </c>
      <c r="AI16" s="9">
        <f>VLOOKUP($T$7,январь!$AO$11:$AX$23,9,0)</f>
        <v>136</v>
      </c>
      <c r="AJ16" s="9">
        <f t="shared" si="1"/>
        <v>136</v>
      </c>
      <c r="AK16" s="10"/>
      <c r="AL16" s="10">
        <f t="shared" si="2"/>
        <v>0</v>
      </c>
      <c r="AM16" s="41">
        <f>B5</f>
        <v>0</v>
      </c>
      <c r="AN16" s="29"/>
      <c r="AO16" s="47" t="s">
        <v>16</v>
      </c>
      <c r="AP16" s="47">
        <v>6</v>
      </c>
      <c r="AQ16" s="47">
        <v>2019</v>
      </c>
      <c r="AR16" s="47" t="s">
        <v>24</v>
      </c>
      <c r="AS16" s="48"/>
      <c r="AT16" s="51">
        <v>43106</v>
      </c>
      <c r="AU16" s="52"/>
      <c r="AV16" s="49"/>
      <c r="AW16" s="47">
        <v>159</v>
      </c>
      <c r="AX16" s="47">
        <v>143</v>
      </c>
      <c r="AY16" s="96" t="s">
        <v>9</v>
      </c>
    </row>
    <row r="17" spans="1:51" s="12" customFormat="1" ht="15.75" customHeight="1">
      <c r="A17" s="30"/>
      <c r="B17" s="11"/>
      <c r="C17" s="32"/>
      <c r="D17" s="28" t="s">
        <v>9</v>
      </c>
      <c r="E17" s="28" t="s">
        <v>9</v>
      </c>
      <c r="F17" s="28" t="s">
        <v>9</v>
      </c>
      <c r="G17" s="28" t="s">
        <v>9</v>
      </c>
      <c r="H17" s="28" t="s">
        <v>9</v>
      </c>
      <c r="I17" s="28" t="s">
        <v>9</v>
      </c>
      <c r="J17" s="28" t="s">
        <v>9</v>
      </c>
      <c r="K17" s="28" t="s">
        <v>9</v>
      </c>
      <c r="L17" s="28" t="s">
        <v>9</v>
      </c>
      <c r="M17" s="28" t="s">
        <v>9</v>
      </c>
      <c r="N17" s="28" t="s">
        <v>9</v>
      </c>
      <c r="O17" s="28" t="s">
        <v>9</v>
      </c>
      <c r="P17" s="28" t="s">
        <v>9</v>
      </c>
      <c r="Q17" s="28" t="s">
        <v>9</v>
      </c>
      <c r="R17" s="38" t="s">
        <v>10</v>
      </c>
      <c r="S17" s="28">
        <v>10</v>
      </c>
      <c r="T17" s="28">
        <v>10</v>
      </c>
      <c r="U17" s="28">
        <v>10</v>
      </c>
      <c r="V17" s="28">
        <v>10</v>
      </c>
      <c r="W17" s="28">
        <v>10</v>
      </c>
      <c r="X17" s="28">
        <v>10</v>
      </c>
      <c r="Y17" s="28">
        <v>10</v>
      </c>
      <c r="Z17" s="28">
        <v>10</v>
      </c>
      <c r="AA17" s="28">
        <v>8</v>
      </c>
      <c r="AB17" s="28" t="s">
        <v>9</v>
      </c>
      <c r="AC17" s="28">
        <v>8</v>
      </c>
      <c r="AD17" s="28">
        <v>8</v>
      </c>
      <c r="AE17" s="28">
        <v>8</v>
      </c>
      <c r="AF17" s="28">
        <v>8</v>
      </c>
      <c r="AG17" s="28">
        <v>8</v>
      </c>
      <c r="AH17" s="28">
        <v>8</v>
      </c>
      <c r="AI17" s="9">
        <f>VLOOKUP($T$7,январь!$AO$11:$AX$23,9,0)</f>
        <v>136</v>
      </c>
      <c r="AJ17" s="9">
        <f t="shared" si="1"/>
        <v>136</v>
      </c>
      <c r="AK17" s="10"/>
      <c r="AL17" s="10">
        <f t="shared" si="2"/>
        <v>0</v>
      </c>
      <c r="AM17" s="41">
        <f>B5</f>
        <v>0</v>
      </c>
      <c r="AN17" s="29"/>
      <c r="AO17" s="47" t="s">
        <v>17</v>
      </c>
      <c r="AP17" s="47">
        <v>7</v>
      </c>
      <c r="AQ17" s="47">
        <v>2020</v>
      </c>
      <c r="AR17" s="47" t="s">
        <v>27</v>
      </c>
      <c r="AS17" s="48"/>
      <c r="AT17" s="51">
        <v>43107</v>
      </c>
      <c r="AU17" s="52"/>
      <c r="AV17" s="49"/>
      <c r="AW17" s="47">
        <v>176</v>
      </c>
      <c r="AX17" s="47">
        <v>158.4</v>
      </c>
      <c r="AY17" s="96" t="s">
        <v>10</v>
      </c>
    </row>
    <row r="18" spans="1:50" s="12" customFormat="1" ht="15.75" customHeight="1">
      <c r="A18" s="30"/>
      <c r="B18" s="31"/>
      <c r="C18" s="32"/>
      <c r="D18" s="28" t="s">
        <v>9</v>
      </c>
      <c r="E18" s="28" t="s">
        <v>9</v>
      </c>
      <c r="F18" s="28" t="s">
        <v>9</v>
      </c>
      <c r="G18" s="28" t="s">
        <v>9</v>
      </c>
      <c r="H18" s="28" t="s">
        <v>9</v>
      </c>
      <c r="I18" s="28" t="s">
        <v>9</v>
      </c>
      <c r="J18" s="28" t="s">
        <v>9</v>
      </c>
      <c r="K18" s="28" t="s">
        <v>9</v>
      </c>
      <c r="L18" s="28" t="s">
        <v>9</v>
      </c>
      <c r="M18" s="28" t="s">
        <v>9</v>
      </c>
      <c r="N18" s="28" t="s">
        <v>9</v>
      </c>
      <c r="O18" s="28" t="s">
        <v>9</v>
      </c>
      <c r="P18" s="28" t="s">
        <v>9</v>
      </c>
      <c r="Q18" s="28" t="s">
        <v>9</v>
      </c>
      <c r="R18" s="28" t="s">
        <v>9</v>
      </c>
      <c r="S18" s="38" t="s">
        <v>10</v>
      </c>
      <c r="T18" s="28">
        <v>10</v>
      </c>
      <c r="U18" s="28">
        <v>10</v>
      </c>
      <c r="V18" s="28">
        <v>10</v>
      </c>
      <c r="W18" s="28">
        <v>10</v>
      </c>
      <c r="X18" s="28">
        <v>10</v>
      </c>
      <c r="Y18" s="28">
        <v>8</v>
      </c>
      <c r="Z18" s="28">
        <v>8</v>
      </c>
      <c r="AA18" s="28" t="s">
        <v>9</v>
      </c>
      <c r="AB18" s="28">
        <v>8</v>
      </c>
      <c r="AC18" s="28">
        <v>8</v>
      </c>
      <c r="AD18" s="28">
        <v>8</v>
      </c>
      <c r="AE18" s="28">
        <v>8</v>
      </c>
      <c r="AF18" s="28">
        <v>8</v>
      </c>
      <c r="AG18" s="28">
        <v>8</v>
      </c>
      <c r="AH18" s="28">
        <v>8</v>
      </c>
      <c r="AI18" s="9">
        <f>VLOOKUP($T$7,январь!$AO$11:$AX$23,10,0)</f>
        <v>122.4</v>
      </c>
      <c r="AJ18" s="9">
        <f t="shared" si="1"/>
        <v>122</v>
      </c>
      <c r="AK18" s="10"/>
      <c r="AL18" s="10">
        <f t="shared" si="2"/>
        <v>0</v>
      </c>
      <c r="AM18" s="41">
        <f>B5</f>
        <v>0</v>
      </c>
      <c r="AN18" s="29"/>
      <c r="AO18" s="47" t="s">
        <v>18</v>
      </c>
      <c r="AP18" s="47">
        <v>8</v>
      </c>
      <c r="AQ18" s="47">
        <v>2021</v>
      </c>
      <c r="AR18" s="47" t="s">
        <v>24</v>
      </c>
      <c r="AS18" s="48"/>
      <c r="AT18" s="51">
        <v>43108</v>
      </c>
      <c r="AU18" s="52"/>
      <c r="AV18" s="49"/>
      <c r="AW18" s="47">
        <v>184</v>
      </c>
      <c r="AX18" s="47">
        <v>165.6</v>
      </c>
    </row>
    <row r="19" spans="1:50" ht="15.75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39"/>
      <c r="AH19" s="39"/>
      <c r="AI19" s="23"/>
      <c r="AJ19" s="84"/>
      <c r="AK19" s="85"/>
      <c r="AL19" s="85"/>
      <c r="AM19" s="35"/>
      <c r="AO19" s="47" t="s">
        <v>19</v>
      </c>
      <c r="AP19" s="47">
        <v>9</v>
      </c>
      <c r="AQ19" s="47">
        <v>2022</v>
      </c>
      <c r="AR19" s="47" t="s">
        <v>28</v>
      </c>
      <c r="AS19" s="48">
        <v>43153</v>
      </c>
      <c r="AT19" s="51">
        <v>43154</v>
      </c>
      <c r="AU19" s="52"/>
      <c r="AV19" s="49"/>
      <c r="AW19" s="47">
        <v>160</v>
      </c>
      <c r="AX19" s="47">
        <v>144</v>
      </c>
    </row>
    <row r="20" spans="1:50" ht="30" customHeight="1">
      <c r="A20" s="74"/>
      <c r="B20" s="18"/>
      <c r="C20" s="76"/>
      <c r="D20" s="50">
        <f>DATE($W$7,MONTH(1&amp;$T$7),1)</f>
        <v>43101</v>
      </c>
      <c r="E20" s="50">
        <f aca="true" t="shared" si="3" ref="E20:AH20">D20+1</f>
        <v>43102</v>
      </c>
      <c r="F20" s="50">
        <f t="shared" si="3"/>
        <v>43103</v>
      </c>
      <c r="G20" s="50">
        <f t="shared" si="3"/>
        <v>43104</v>
      </c>
      <c r="H20" s="50">
        <f t="shared" si="3"/>
        <v>43105</v>
      </c>
      <c r="I20" s="50">
        <f t="shared" si="3"/>
        <v>43106</v>
      </c>
      <c r="J20" s="50">
        <f t="shared" si="3"/>
        <v>43107</v>
      </c>
      <c r="K20" s="50">
        <f t="shared" si="3"/>
        <v>43108</v>
      </c>
      <c r="L20" s="50">
        <f t="shared" si="3"/>
        <v>43109</v>
      </c>
      <c r="M20" s="50">
        <f t="shared" si="3"/>
        <v>43110</v>
      </c>
      <c r="N20" s="50">
        <f t="shared" si="3"/>
        <v>43111</v>
      </c>
      <c r="O20" s="50">
        <f t="shared" si="3"/>
        <v>43112</v>
      </c>
      <c r="P20" s="50">
        <f t="shared" si="3"/>
        <v>43113</v>
      </c>
      <c r="Q20" s="50">
        <f t="shared" si="3"/>
        <v>43114</v>
      </c>
      <c r="R20" s="50">
        <f t="shared" si="3"/>
        <v>43115</v>
      </c>
      <c r="S20" s="50">
        <f t="shared" si="3"/>
        <v>43116</v>
      </c>
      <c r="T20" s="50">
        <f t="shared" si="3"/>
        <v>43117</v>
      </c>
      <c r="U20" s="50">
        <f t="shared" si="3"/>
        <v>43118</v>
      </c>
      <c r="V20" s="50">
        <f t="shared" si="3"/>
        <v>43119</v>
      </c>
      <c r="W20" s="50">
        <f t="shared" si="3"/>
        <v>43120</v>
      </c>
      <c r="X20" s="50">
        <f t="shared" si="3"/>
        <v>43121</v>
      </c>
      <c r="Y20" s="50">
        <f t="shared" si="3"/>
        <v>43122</v>
      </c>
      <c r="Z20" s="50">
        <f t="shared" si="3"/>
        <v>43123</v>
      </c>
      <c r="AA20" s="50">
        <f t="shared" si="3"/>
        <v>43124</v>
      </c>
      <c r="AB20" s="50">
        <f t="shared" si="3"/>
        <v>43125</v>
      </c>
      <c r="AC20" s="50">
        <f t="shared" si="3"/>
        <v>43126</v>
      </c>
      <c r="AD20" s="50">
        <f t="shared" si="3"/>
        <v>43127</v>
      </c>
      <c r="AE20" s="50">
        <f t="shared" si="3"/>
        <v>43128</v>
      </c>
      <c r="AF20" s="50">
        <f t="shared" si="3"/>
        <v>43129</v>
      </c>
      <c r="AG20" s="50">
        <f t="shared" si="3"/>
        <v>43130</v>
      </c>
      <c r="AH20" s="50">
        <f t="shared" si="3"/>
        <v>43131</v>
      </c>
      <c r="AI20" s="78" t="s">
        <v>3</v>
      </c>
      <c r="AJ20" s="80" t="s">
        <v>4</v>
      </c>
      <c r="AK20" s="68" t="s">
        <v>5</v>
      </c>
      <c r="AL20" s="68" t="s">
        <v>6</v>
      </c>
      <c r="AM20" s="68" t="s">
        <v>7</v>
      </c>
      <c r="AO20" s="47" t="s">
        <v>20</v>
      </c>
      <c r="AP20" s="47">
        <v>10</v>
      </c>
      <c r="AQ20" s="47">
        <v>2023</v>
      </c>
      <c r="AR20" s="47" t="s">
        <v>29</v>
      </c>
      <c r="AS20" s="48">
        <v>43166</v>
      </c>
      <c r="AT20" s="51">
        <v>43167</v>
      </c>
      <c r="AU20" s="52"/>
      <c r="AV20" s="49"/>
      <c r="AW20" s="47">
        <v>184</v>
      </c>
      <c r="AX20" s="47">
        <v>165.6</v>
      </c>
    </row>
    <row r="21" spans="1:50" ht="15.75">
      <c r="A21" s="75"/>
      <c r="B21" s="19"/>
      <c r="C21" s="7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9"/>
      <c r="AJ21" s="81"/>
      <c r="AK21" s="69"/>
      <c r="AL21" s="69"/>
      <c r="AM21" s="69"/>
      <c r="AO21" s="47" t="s">
        <v>21</v>
      </c>
      <c r="AP21" s="47">
        <v>11</v>
      </c>
      <c r="AQ21" s="47">
        <v>2024</v>
      </c>
      <c r="AR21" s="47" t="s">
        <v>29</v>
      </c>
      <c r="AS21" s="48"/>
      <c r="AT21" s="51"/>
      <c r="AU21" s="52">
        <v>43168</v>
      </c>
      <c r="AV21" s="49"/>
      <c r="AW21" s="47">
        <v>168</v>
      </c>
      <c r="AX21" s="47">
        <v>151.2</v>
      </c>
    </row>
    <row r="22" spans="1:50" s="12" customFormat="1" ht="15.75">
      <c r="A22" s="25"/>
      <c r="B22" s="11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8"/>
      <c r="AI22" s="9"/>
      <c r="AJ22" s="9"/>
      <c r="AK22" s="10"/>
      <c r="AL22" s="10"/>
      <c r="AM22" s="42"/>
      <c r="AN22" s="29"/>
      <c r="AO22" s="47" t="s">
        <v>22</v>
      </c>
      <c r="AP22" s="47">
        <v>12</v>
      </c>
      <c r="AQ22" s="47">
        <v>2025</v>
      </c>
      <c r="AR22" s="47"/>
      <c r="AS22" s="48">
        <v>43218</v>
      </c>
      <c r="AT22" s="51"/>
      <c r="AU22" s="48">
        <v>43220</v>
      </c>
      <c r="AV22" s="48"/>
      <c r="AW22" s="47">
        <v>167</v>
      </c>
      <c r="AX22" s="47">
        <v>150.2</v>
      </c>
    </row>
    <row r="23" spans="1:50" s="12" customFormat="1" ht="15.75">
      <c r="A23" s="25"/>
      <c r="B23" s="11"/>
      <c r="C23" s="27"/>
      <c r="D23" s="28"/>
      <c r="E23" s="28"/>
      <c r="F23" s="28"/>
      <c r="G23" s="28"/>
      <c r="H23" s="38"/>
      <c r="I23" s="38"/>
      <c r="J23" s="38"/>
      <c r="K23" s="38"/>
      <c r="L23" s="38"/>
      <c r="M23" s="38"/>
      <c r="N23" s="28"/>
      <c r="O23" s="28"/>
      <c r="P23" s="28"/>
      <c r="Q23" s="28"/>
      <c r="R23" s="28"/>
      <c r="S23" s="3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8"/>
      <c r="AI23" s="9"/>
      <c r="AJ23" s="9"/>
      <c r="AK23" s="10"/>
      <c r="AL23" s="10"/>
      <c r="AM23" s="42"/>
      <c r="AN23" s="29"/>
      <c r="AO23" s="47"/>
      <c r="AP23" s="47"/>
      <c r="AQ23" s="47"/>
      <c r="AR23" s="47" t="s">
        <v>30</v>
      </c>
      <c r="AS23" s="48"/>
      <c r="AT23" s="51">
        <v>43221</v>
      </c>
      <c r="AU23" s="52"/>
      <c r="AV23" s="49"/>
      <c r="AW23" s="47"/>
      <c r="AX23" s="47"/>
    </row>
    <row r="24" spans="1:50" s="12" customFormat="1" ht="15.75">
      <c r="A24" s="25"/>
      <c r="B24" s="11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38"/>
      <c r="N24" s="38"/>
      <c r="O24" s="38"/>
      <c r="P24" s="38"/>
      <c r="Q24" s="38"/>
      <c r="R24" s="38"/>
      <c r="S24" s="38"/>
      <c r="T24" s="3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8"/>
      <c r="AI24" s="9"/>
      <c r="AJ24" s="9"/>
      <c r="AK24" s="18"/>
      <c r="AL24" s="10"/>
      <c r="AM24" s="42"/>
      <c r="AN24" s="29"/>
      <c r="AO24" s="47"/>
      <c r="AP24" s="47"/>
      <c r="AQ24" s="47"/>
      <c r="AR24" s="47" t="s">
        <v>30</v>
      </c>
      <c r="AS24" s="48"/>
      <c r="AT24" s="51"/>
      <c r="AU24" s="52">
        <v>43222</v>
      </c>
      <c r="AV24" s="49"/>
      <c r="AW24" s="47"/>
      <c r="AX24" s="47"/>
    </row>
    <row r="25" spans="1:50" s="12" customFormat="1" ht="15.75">
      <c r="A25" s="25"/>
      <c r="B25" s="11"/>
      <c r="C25" s="27"/>
      <c r="D25" s="38"/>
      <c r="E25" s="38"/>
      <c r="F25" s="38"/>
      <c r="G25" s="38"/>
      <c r="H25" s="3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8"/>
      <c r="AI25" s="9"/>
      <c r="AJ25" s="9"/>
      <c r="AK25" s="18"/>
      <c r="AL25" s="10"/>
      <c r="AM25" s="42"/>
      <c r="AN25" s="29"/>
      <c r="AO25" s="47"/>
      <c r="AP25" s="47"/>
      <c r="AQ25" s="47"/>
      <c r="AR25" s="47" t="s">
        <v>31</v>
      </c>
      <c r="AS25" s="48">
        <v>43228</v>
      </c>
      <c r="AT25" s="51">
        <v>43229</v>
      </c>
      <c r="AU25" s="52"/>
      <c r="AV25" s="49"/>
      <c r="AW25" s="47"/>
      <c r="AX25" s="47"/>
    </row>
    <row r="26" spans="1:50" s="12" customFormat="1" ht="15.75">
      <c r="A26" s="25"/>
      <c r="B26" s="11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8"/>
      <c r="AI26" s="9"/>
      <c r="AJ26" s="9"/>
      <c r="AK26" s="37"/>
      <c r="AL26" s="10"/>
      <c r="AM26" s="42"/>
      <c r="AN26" s="29"/>
      <c r="AO26" s="47"/>
      <c r="AP26" s="47"/>
      <c r="AQ26" s="47"/>
      <c r="AR26" s="47" t="s">
        <v>32</v>
      </c>
      <c r="AS26" s="48"/>
      <c r="AT26" s="51"/>
      <c r="AU26" s="52">
        <v>43262</v>
      </c>
      <c r="AV26" s="49"/>
      <c r="AW26" s="47"/>
      <c r="AX26" s="47"/>
    </row>
    <row r="27" spans="1:50" s="12" customFormat="1" ht="15.75">
      <c r="A27" s="25"/>
      <c r="B27" s="11"/>
      <c r="C27" s="2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9"/>
      <c r="AJ27" s="9"/>
      <c r="AK27" s="10"/>
      <c r="AL27" s="10"/>
      <c r="AM27" s="42"/>
      <c r="AN27" s="29"/>
      <c r="AO27" s="47"/>
      <c r="AP27" s="47"/>
      <c r="AQ27" s="47"/>
      <c r="AR27" s="47" t="s">
        <v>32</v>
      </c>
      <c r="AS27" s="48">
        <v>43260</v>
      </c>
      <c r="AT27" s="51">
        <v>43263</v>
      </c>
      <c r="AU27" s="52"/>
      <c r="AV27" s="49"/>
      <c r="AW27" s="47"/>
      <c r="AX27" s="47"/>
    </row>
    <row r="28" spans="1:50" s="12" customFormat="1" ht="15.75">
      <c r="A28" s="25"/>
      <c r="B28" s="11"/>
      <c r="C28" s="2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3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8"/>
      <c r="AI28" s="9"/>
      <c r="AJ28" s="9"/>
      <c r="AK28" s="10"/>
      <c r="AL28" s="10"/>
      <c r="AM28" s="42"/>
      <c r="AN28" s="29"/>
      <c r="AO28" s="47"/>
      <c r="AP28" s="47"/>
      <c r="AQ28" s="47"/>
      <c r="AR28" s="47" t="s">
        <v>33</v>
      </c>
      <c r="AS28" s="48"/>
      <c r="AT28" s="51">
        <v>43408</v>
      </c>
      <c r="AU28" s="52">
        <v>43409</v>
      </c>
      <c r="AV28" s="49"/>
      <c r="AW28" s="47"/>
      <c r="AX28" s="47"/>
    </row>
    <row r="29" spans="1:50" s="12" customFormat="1" ht="15.75">
      <c r="A29" s="25"/>
      <c r="B29" s="11"/>
      <c r="C29" s="2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3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8"/>
      <c r="AI29" s="9"/>
      <c r="AJ29" s="9"/>
      <c r="AK29" s="10"/>
      <c r="AL29" s="10"/>
      <c r="AM29" s="42"/>
      <c r="AN29" s="29"/>
      <c r="AO29" s="47"/>
      <c r="AP29" s="47"/>
      <c r="AQ29" s="47"/>
      <c r="AR29" s="47" t="s">
        <v>24</v>
      </c>
      <c r="AS29" s="48">
        <v>43463</v>
      </c>
      <c r="AT29" s="51"/>
      <c r="AU29" s="52">
        <v>43465</v>
      </c>
      <c r="AV29" s="49"/>
      <c r="AW29" s="47"/>
      <c r="AX29" s="47"/>
    </row>
    <row r="30" spans="1:50" s="12" customFormat="1" ht="15.75">
      <c r="A30" s="54"/>
      <c r="B30" s="55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/>
      <c r="AI30" s="59"/>
      <c r="AJ30" s="59"/>
      <c r="AK30" s="60"/>
      <c r="AL30" s="60"/>
      <c r="AM30" s="61"/>
      <c r="AN30" s="29"/>
      <c r="AO30" s="62"/>
      <c r="AP30" s="62"/>
      <c r="AQ30" s="62"/>
      <c r="AR30" s="62"/>
      <c r="AS30" s="63"/>
      <c r="AT30" s="64"/>
      <c r="AU30" s="65"/>
      <c r="AV30" s="66"/>
      <c r="AW30" s="62"/>
      <c r="AX30" s="62"/>
    </row>
    <row r="31" spans="1:3" ht="12.75">
      <c r="A31" s="12"/>
      <c r="B31" s="12"/>
      <c r="C31" s="12"/>
    </row>
    <row r="32" spans="1:29" ht="16.5" customHeight="1">
      <c r="A32" s="12"/>
      <c r="B32" s="15"/>
      <c r="F32" s="6"/>
      <c r="H32" s="6"/>
      <c r="AC32" s="6"/>
    </row>
    <row r="33" spans="1:33" ht="14.25" customHeight="1">
      <c r="A33" s="1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AC33" s="70"/>
      <c r="AD33" s="70"/>
      <c r="AE33" s="70"/>
      <c r="AF33" s="70"/>
      <c r="AG33" s="70"/>
    </row>
    <row r="34" ht="6.75" customHeight="1">
      <c r="A34" s="12"/>
    </row>
    <row r="35" spans="6:33" ht="15.75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AC35" s="6"/>
      <c r="AD35" s="6"/>
      <c r="AE35" s="6"/>
      <c r="AF35" s="6"/>
      <c r="AG35" s="36"/>
    </row>
    <row r="36" spans="4:33" ht="1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AC36" s="71"/>
      <c r="AD36" s="71"/>
      <c r="AE36" s="71"/>
      <c r="AF36" s="71"/>
      <c r="AG36" s="71"/>
    </row>
    <row r="37" spans="4:33" ht="5.25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AC37" s="6"/>
      <c r="AD37" s="6"/>
      <c r="AE37" s="6"/>
      <c r="AF37" s="6"/>
      <c r="AG37" s="6"/>
    </row>
    <row r="38" spans="4:33" ht="15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AC38" s="6"/>
      <c r="AD38" s="6"/>
      <c r="AE38" s="6"/>
      <c r="AF38" s="6"/>
      <c r="AG38" s="6"/>
    </row>
    <row r="39" spans="4:34" ht="15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AC39" s="43"/>
      <c r="AD39" s="43"/>
      <c r="AE39" s="43"/>
      <c r="AF39" s="72"/>
      <c r="AG39" s="73"/>
      <c r="AH39" s="36"/>
    </row>
    <row r="40" spans="2:23" ht="15.75">
      <c r="B40" s="44"/>
      <c r="C40" s="44"/>
      <c r="D40" s="44"/>
      <c r="E40" s="67"/>
      <c r="F40" s="67"/>
      <c r="G40" s="67"/>
      <c r="H40" s="44"/>
      <c r="I40" s="44"/>
      <c r="J40" s="44"/>
      <c r="K40" s="44"/>
      <c r="L40" s="44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2:12" ht="15">
      <c r="B41" s="44"/>
      <c r="C41" s="44"/>
      <c r="D41" s="67"/>
      <c r="E41" s="67"/>
      <c r="F41" s="67"/>
      <c r="G41" s="67"/>
      <c r="H41" s="67"/>
      <c r="I41" s="67"/>
      <c r="J41" s="67"/>
      <c r="K41" s="67"/>
      <c r="L41" s="67"/>
    </row>
  </sheetData>
  <sheetProtection/>
  <mergeCells count="33">
    <mergeCell ref="K6:AB6"/>
    <mergeCell ref="M7:S7"/>
    <mergeCell ref="T7:V7"/>
    <mergeCell ref="W7:X7"/>
    <mergeCell ref="B3:AN5"/>
    <mergeCell ref="AR9:AR10"/>
    <mergeCell ref="AS9:AS10"/>
    <mergeCell ref="A9:A10"/>
    <mergeCell ref="C9:C10"/>
    <mergeCell ref="AI9:AI10"/>
    <mergeCell ref="AJ9:AJ10"/>
    <mergeCell ref="AK9:AK10"/>
    <mergeCell ref="AL9:AL10"/>
    <mergeCell ref="AT9:AT10"/>
    <mergeCell ref="AU9:AU10"/>
    <mergeCell ref="AV9:AV10"/>
    <mergeCell ref="AW9:AW10"/>
    <mergeCell ref="AX9:AX10"/>
    <mergeCell ref="AJ19:AL19"/>
    <mergeCell ref="AM9:AM10"/>
    <mergeCell ref="AO9:AO10"/>
    <mergeCell ref="AP9:AP10"/>
    <mergeCell ref="AQ9:AQ10"/>
    <mergeCell ref="AM20:AM21"/>
    <mergeCell ref="AC33:AG33"/>
    <mergeCell ref="AC36:AG36"/>
    <mergeCell ref="AF39:AG39"/>
    <mergeCell ref="A20:A21"/>
    <mergeCell ref="C20:C21"/>
    <mergeCell ref="AI20:AI21"/>
    <mergeCell ref="AJ20:AJ21"/>
    <mergeCell ref="AK20:AK21"/>
    <mergeCell ref="AL20:AL21"/>
  </mergeCells>
  <conditionalFormatting sqref="D9:AH9">
    <cfRule type="expression" priority="20" dxfId="12">
      <formula>ISNUMBER(MATCH(D9,$AT$11:$AT$29,0))</formula>
    </cfRule>
    <cfRule type="expression" priority="21" dxfId="3">
      <formula>WEEKDAY(D9,2)&gt;5</formula>
    </cfRule>
    <cfRule type="expression" priority="22" dxfId="2">
      <formula>D9&gt;_XLL.КОНМЕСЯЦА($D$9,0)</formula>
    </cfRule>
    <cfRule type="expression" priority="19" dxfId="13">
      <formula>ISNUMBER(MATCH(D9,$AS$11:$AS$29,0))</formula>
    </cfRule>
    <cfRule type="expression" priority="23" dxfId="0">
      <formula>ISNUMBER(MATCH(D9,$AU$11:$AU$29,0))</formula>
    </cfRule>
    <cfRule type="expression" priority="24" dxfId="0">
      <formula>WEEKDAY(D9,2)&gt;5</formula>
    </cfRule>
  </conditionalFormatting>
  <conditionalFormatting sqref="D20:AH20">
    <cfRule type="expression" priority="2" dxfId="12">
      <formula>ISNUMBER(MATCH(D20,$AT$11:$AT$29,0))</formula>
    </cfRule>
    <cfRule type="expression" priority="3" dxfId="3">
      <formula>WEEKDAY(D20,2)&gt;5</formula>
    </cfRule>
    <cfRule type="expression" priority="4" dxfId="2">
      <formula>D20&gt;_XLL.КОНМЕСЯЦА($D$9,0)</formula>
    </cfRule>
    <cfRule type="expression" priority="1" dxfId="14">
      <formula>ISNUMBER(MATCH(D20,$AS$11:$AS$29,0))</formula>
    </cfRule>
    <cfRule type="expression" priority="5" dxfId="0">
      <formula>ISNUMBER(MATCH(D20,$AU$11:$AU$29,0))</formula>
    </cfRule>
    <cfRule type="expression" priority="6" dxfId="0">
      <formula>WEEKDAY(D20,2)&gt;5</formula>
    </cfRule>
  </conditionalFormatting>
  <dataValidations count="3">
    <dataValidation type="list" showInputMessage="1" showErrorMessage="1" promptTitle="год" sqref="W7:X7">
      <formula1>$AQ$11:$AQ$22</formula1>
    </dataValidation>
    <dataValidation type="list" showInputMessage="1" showErrorMessage="1" promptTitle="месяц" sqref="T7:V7">
      <formula1>$AO$11:$AO$22</formula1>
    </dataValidation>
    <dataValidation type="list" allowBlank="1" showInputMessage="1" showErrorMessage="1" sqref="D11:AH18">
      <formula1>$AY$11:$AY$17</formula1>
    </dataValidation>
  </dataValidation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Кутельникова Е.В.</dc:creator>
  <cp:keywords/>
  <dc:description/>
  <cp:lastModifiedBy>Ракитин И.О.</cp:lastModifiedBy>
  <cp:lastPrinted>2017-03-14T11:32:28Z</cp:lastPrinted>
  <dcterms:created xsi:type="dcterms:W3CDTF">2011-10-27T07:11:50Z</dcterms:created>
  <dcterms:modified xsi:type="dcterms:W3CDTF">2017-04-11T05:51:13Z</dcterms:modified>
  <cp:category/>
  <cp:version/>
  <cp:contentType/>
  <cp:contentStatus/>
</cp:coreProperties>
</file>