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240" yWindow="90" windowWidth="20115" windowHeight="7425" activeTab="1"/>
  </bookViews>
  <sheets>
    <sheet name="Stand" sheetId="2" r:id="rId1"/>
    <sheet name="Marketing" sheetId="4" r:id="rId2"/>
    <sheet name="Currency" sheetId="8" r:id="rId3"/>
  </sheets>
  <calcPr calcId="144525"/>
</workbook>
</file>

<file path=xl/calcChain.xml><?xml version="1.0" encoding="utf-8"?>
<calcChain xmlns="http://schemas.openxmlformats.org/spreadsheetml/2006/main">
  <c r="H5" i="4" l="1"/>
  <c r="H6" i="4"/>
  <c r="H7" i="4"/>
  <c r="H8" i="4"/>
  <c r="H9" i="4"/>
  <c r="H10" i="4"/>
  <c r="H11" i="4"/>
  <c r="H17" i="4" l="1"/>
  <c r="J17" i="4" s="1"/>
  <c r="L17" i="4" s="1"/>
  <c r="H18" i="4"/>
  <c r="J18" i="4"/>
  <c r="L18" i="4" s="1"/>
  <c r="H19" i="4"/>
  <c r="J19" i="4"/>
  <c r="L19" i="4" s="1"/>
  <c r="H20" i="4"/>
  <c r="J20" i="4" s="1"/>
  <c r="L20" i="4" s="1"/>
  <c r="H21" i="4"/>
  <c r="J21" i="4" s="1"/>
  <c r="L21" i="4" s="1"/>
  <c r="H12" i="4"/>
  <c r="J12" i="4" s="1"/>
  <c r="L12" i="4" s="1"/>
  <c r="H22" i="4" l="1"/>
  <c r="J22" i="4" s="1"/>
  <c r="L22" i="4" s="1"/>
  <c r="H16" i="4"/>
  <c r="J16" i="4" s="1"/>
  <c r="L16" i="4" s="1"/>
  <c r="H15" i="4"/>
  <c r="J15" i="4" s="1"/>
  <c r="L15" i="4" s="1"/>
  <c r="H14" i="4"/>
  <c r="J14" i="4" s="1"/>
  <c r="L14" i="4" s="1"/>
  <c r="H13" i="4"/>
  <c r="J13" i="4" s="1"/>
  <c r="L13" i="4" s="1"/>
  <c r="J11" i="4"/>
  <c r="L11" i="4" s="1"/>
  <c r="J10" i="4"/>
  <c r="L10" i="4" s="1"/>
  <c r="J9" i="4"/>
  <c r="L9" i="4" s="1"/>
  <c r="J8" i="4"/>
  <c r="L8" i="4" s="1"/>
  <c r="J7" i="4"/>
  <c r="L7" i="4" s="1"/>
  <c r="J6" i="4"/>
  <c r="L6" i="4" s="1"/>
  <c r="L22" i="2"/>
  <c r="L21" i="2"/>
  <c r="L20" i="2"/>
  <c r="L19" i="2"/>
  <c r="L18" i="2"/>
  <c r="L15" i="2"/>
  <c r="L14" i="2"/>
  <c r="H23" i="4" l="1"/>
  <c r="J5" i="4"/>
  <c r="H22" i="2"/>
  <c r="J22" i="2" s="1"/>
  <c r="H21" i="2"/>
  <c r="J21" i="2" s="1"/>
  <c r="H20" i="2"/>
  <c r="J20" i="2" s="1"/>
  <c r="J19" i="2"/>
  <c r="H19" i="2"/>
  <c r="H18" i="2"/>
  <c r="J18" i="2" s="1"/>
  <c r="H17" i="2"/>
  <c r="J17" i="2" s="1"/>
  <c r="L17" i="2" s="1"/>
  <c r="H16" i="2"/>
  <c r="J16" i="2" s="1"/>
  <c r="L16" i="2" s="1"/>
  <c r="J15" i="2"/>
  <c r="H15" i="2"/>
  <c r="H14" i="2"/>
  <c r="J14" i="2" s="1"/>
  <c r="H13" i="2"/>
  <c r="J13" i="2" s="1"/>
  <c r="L13" i="2" s="1"/>
  <c r="H12" i="2"/>
  <c r="J12" i="2" s="1"/>
  <c r="L12" i="2" s="1"/>
  <c r="J11" i="2"/>
  <c r="L11" i="2" s="1"/>
  <c r="H11" i="2"/>
  <c r="H10" i="2"/>
  <c r="J10" i="2" s="1"/>
  <c r="L10" i="2" s="1"/>
  <c r="H9" i="2"/>
  <c r="J9" i="2" s="1"/>
  <c r="L9" i="2" s="1"/>
  <c r="H8" i="2"/>
  <c r="J8" i="2" s="1"/>
  <c r="L8" i="2" s="1"/>
  <c r="H7" i="2"/>
  <c r="J7" i="2" s="1"/>
  <c r="L7" i="2" s="1"/>
  <c r="H6" i="2"/>
  <c r="J6" i="2" s="1"/>
  <c r="L6" i="2" s="1"/>
  <c r="H5" i="2"/>
  <c r="J5" i="2" s="1"/>
  <c r="L5" i="2" s="1"/>
  <c r="B2" i="8"/>
  <c r="G94" i="8" s="1"/>
  <c r="H23" i="2" l="1"/>
  <c r="L5" i="4"/>
  <c r="L23" i="4" s="1"/>
  <c r="J23" i="4"/>
  <c r="E6" i="8"/>
  <c r="H8" i="8"/>
  <c r="F11" i="8"/>
  <c r="H15" i="8"/>
  <c r="E21" i="8"/>
  <c r="G26" i="8"/>
  <c r="H31" i="8"/>
  <c r="E37" i="8"/>
  <c r="G42" i="8"/>
  <c r="H47" i="8"/>
  <c r="E53" i="8"/>
  <c r="G58" i="8"/>
  <c r="H63" i="8"/>
  <c r="E69" i="8"/>
  <c r="G74" i="8"/>
  <c r="E81" i="8"/>
  <c r="G86" i="8"/>
  <c r="E5" i="8"/>
  <c r="H7" i="8"/>
  <c r="F10" i="8"/>
  <c r="H11" i="8"/>
  <c r="H13" i="8"/>
  <c r="G16" i="8"/>
  <c r="E19" i="8"/>
  <c r="H21" i="8"/>
  <c r="G24" i="8"/>
  <c r="E27" i="8"/>
  <c r="H29" i="8"/>
  <c r="G32" i="8"/>
  <c r="E35" i="8"/>
  <c r="H37" i="8"/>
  <c r="G40" i="8"/>
  <c r="E43" i="8"/>
  <c r="H45" i="8"/>
  <c r="G48" i="8"/>
  <c r="E51" i="8"/>
  <c r="H53" i="8"/>
  <c r="G56" i="8"/>
  <c r="E59" i="8"/>
  <c r="H61" i="8"/>
  <c r="G64" i="8"/>
  <c r="E67" i="8"/>
  <c r="H69" i="8"/>
  <c r="G72" i="8"/>
  <c r="E75" i="8"/>
  <c r="H77" i="8"/>
  <c r="G82" i="8"/>
  <c r="H87" i="8"/>
  <c r="E93" i="8"/>
  <c r="F5" i="8"/>
  <c r="H6" i="8"/>
  <c r="E8" i="8"/>
  <c r="F9" i="8"/>
  <c r="H10" i="8"/>
  <c r="E12" i="8"/>
  <c r="G14" i="8"/>
  <c r="E17" i="8"/>
  <c r="H19" i="8"/>
  <c r="G22" i="8"/>
  <c r="E25" i="8"/>
  <c r="H27" i="8"/>
  <c r="G30" i="8"/>
  <c r="E33" i="8"/>
  <c r="H35" i="8"/>
  <c r="G38" i="8"/>
  <c r="E41" i="8"/>
  <c r="H43" i="8"/>
  <c r="G46" i="8"/>
  <c r="E49" i="8"/>
  <c r="H51" i="8"/>
  <c r="G54" i="8"/>
  <c r="E57" i="8"/>
  <c r="H59" i="8"/>
  <c r="G62" i="8"/>
  <c r="E65" i="8"/>
  <c r="H67" i="8"/>
  <c r="G70" i="8"/>
  <c r="E73" i="8"/>
  <c r="H75" i="8"/>
  <c r="G78" i="8"/>
  <c r="H83" i="8"/>
  <c r="E89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H96" i="8"/>
  <c r="G95" i="8"/>
  <c r="E94" i="8"/>
  <c r="H92" i="8"/>
  <c r="G91" i="8"/>
  <c r="E90" i="8"/>
  <c r="H88" i="8"/>
  <c r="G87" i="8"/>
  <c r="E86" i="8"/>
  <c r="H84" i="8"/>
  <c r="G83" i="8"/>
  <c r="E82" i="8"/>
  <c r="H80" i="8"/>
  <c r="G79" i="8"/>
  <c r="E78" i="8"/>
  <c r="H76" i="8"/>
  <c r="G75" i="8"/>
  <c r="E74" i="8"/>
  <c r="H72" i="8"/>
  <c r="G71" i="8"/>
  <c r="E70" i="8"/>
  <c r="H68" i="8"/>
  <c r="G67" i="8"/>
  <c r="E66" i="8"/>
  <c r="H64" i="8"/>
  <c r="G63" i="8"/>
  <c r="E62" i="8"/>
  <c r="H60" i="8"/>
  <c r="G59" i="8"/>
  <c r="E58" i="8"/>
  <c r="H56" i="8"/>
  <c r="G55" i="8"/>
  <c r="E54" i="8"/>
  <c r="H52" i="8"/>
  <c r="G51" i="8"/>
  <c r="E50" i="8"/>
  <c r="H48" i="8"/>
  <c r="G47" i="8"/>
  <c r="E46" i="8"/>
  <c r="H44" i="8"/>
  <c r="G43" i="8"/>
  <c r="E42" i="8"/>
  <c r="H40" i="8"/>
  <c r="G39" i="8"/>
  <c r="E38" i="8"/>
  <c r="H36" i="8"/>
  <c r="G35" i="8"/>
  <c r="E34" i="8"/>
  <c r="H32" i="8"/>
  <c r="G31" i="8"/>
  <c r="E30" i="8"/>
  <c r="H28" i="8"/>
  <c r="G27" i="8"/>
  <c r="E26" i="8"/>
  <c r="H24" i="8"/>
  <c r="G23" i="8"/>
  <c r="E22" i="8"/>
  <c r="H20" i="8"/>
  <c r="G19" i="8"/>
  <c r="E18" i="8"/>
  <c r="H16" i="8"/>
  <c r="G15" i="8"/>
  <c r="E14" i="8"/>
  <c r="H12" i="8"/>
  <c r="G11" i="8"/>
  <c r="G10" i="8"/>
  <c r="G9" i="8"/>
  <c r="G8" i="8"/>
  <c r="G7" i="8"/>
  <c r="G6" i="8"/>
  <c r="G5" i="8"/>
  <c r="G96" i="8"/>
  <c r="E95" i="8"/>
  <c r="H93" i="8"/>
  <c r="G92" i="8"/>
  <c r="E91" i="8"/>
  <c r="H89" i="8"/>
  <c r="G88" i="8"/>
  <c r="E87" i="8"/>
  <c r="H85" i="8"/>
  <c r="G84" i="8"/>
  <c r="E83" i="8"/>
  <c r="H81" i="8"/>
  <c r="G80" i="8"/>
  <c r="E79" i="8"/>
  <c r="E96" i="8"/>
  <c r="H94" i="8"/>
  <c r="G93" i="8"/>
  <c r="E92" i="8"/>
  <c r="H90" i="8"/>
  <c r="G89" i="8"/>
  <c r="E88" i="8"/>
  <c r="H86" i="8"/>
  <c r="G85" i="8"/>
  <c r="E84" i="8"/>
  <c r="H82" i="8"/>
  <c r="G81" i="8"/>
  <c r="E80" i="8"/>
  <c r="H78" i="8"/>
  <c r="G77" i="8"/>
  <c r="E76" i="8"/>
  <c r="H74" i="8"/>
  <c r="G73" i="8"/>
  <c r="E72" i="8"/>
  <c r="H70" i="8"/>
  <c r="G69" i="8"/>
  <c r="E68" i="8"/>
  <c r="H66" i="8"/>
  <c r="G65" i="8"/>
  <c r="E64" i="8"/>
  <c r="H62" i="8"/>
  <c r="G61" i="8"/>
  <c r="E60" i="8"/>
  <c r="H58" i="8"/>
  <c r="G57" i="8"/>
  <c r="E56" i="8"/>
  <c r="H54" i="8"/>
  <c r="G53" i="8"/>
  <c r="E52" i="8"/>
  <c r="H50" i="8"/>
  <c r="G49" i="8"/>
  <c r="E48" i="8"/>
  <c r="H46" i="8"/>
  <c r="G45" i="8"/>
  <c r="E44" i="8"/>
  <c r="H42" i="8"/>
  <c r="G41" i="8"/>
  <c r="E40" i="8"/>
  <c r="H38" i="8"/>
  <c r="G37" i="8"/>
  <c r="E36" i="8"/>
  <c r="H34" i="8"/>
  <c r="G33" i="8"/>
  <c r="E32" i="8"/>
  <c r="H30" i="8"/>
  <c r="G29" i="8"/>
  <c r="E28" i="8"/>
  <c r="H26" i="8"/>
  <c r="G25" i="8"/>
  <c r="E24" i="8"/>
  <c r="H22" i="8"/>
  <c r="G21" i="8"/>
  <c r="E20" i="8"/>
  <c r="H18" i="8"/>
  <c r="G17" i="8"/>
  <c r="E16" i="8"/>
  <c r="H14" i="8"/>
  <c r="G13" i="8"/>
  <c r="F7" i="8"/>
  <c r="E10" i="8"/>
  <c r="E13" i="8"/>
  <c r="G18" i="8"/>
  <c r="H23" i="8"/>
  <c r="E29" i="8"/>
  <c r="G34" i="8"/>
  <c r="H39" i="8"/>
  <c r="E45" i="8"/>
  <c r="G50" i="8"/>
  <c r="H55" i="8"/>
  <c r="E61" i="8"/>
  <c r="G66" i="8"/>
  <c r="H71" i="8"/>
  <c r="E77" i="8"/>
  <c r="H91" i="8"/>
  <c r="F6" i="8"/>
  <c r="E9" i="8"/>
  <c r="H5" i="8"/>
  <c r="E7" i="8"/>
  <c r="F8" i="8"/>
  <c r="H9" i="8"/>
  <c r="E11" i="8"/>
  <c r="G12" i="8"/>
  <c r="E15" i="8"/>
  <c r="H17" i="8"/>
  <c r="G20" i="8"/>
  <c r="E23" i="8"/>
  <c r="H25" i="8"/>
  <c r="G28" i="8"/>
  <c r="E31" i="8"/>
  <c r="H33" i="8"/>
  <c r="G36" i="8"/>
  <c r="E39" i="8"/>
  <c r="H41" i="8"/>
  <c r="G44" i="8"/>
  <c r="E47" i="8"/>
  <c r="H49" i="8"/>
  <c r="G52" i="8"/>
  <c r="E55" i="8"/>
  <c r="H57" i="8"/>
  <c r="G60" i="8"/>
  <c r="E63" i="8"/>
  <c r="H65" i="8"/>
  <c r="G68" i="8"/>
  <c r="E71" i="8"/>
  <c r="H73" i="8"/>
  <c r="G76" i="8"/>
  <c r="H79" i="8"/>
  <c r="E85" i="8"/>
  <c r="G90" i="8"/>
  <c r="H95" i="8"/>
  <c r="J23" i="2" l="1"/>
  <c r="L23" i="2"/>
</calcChain>
</file>

<file path=xl/sharedStrings.xml><?xml version="1.0" encoding="utf-8"?>
<sst xmlns="http://schemas.openxmlformats.org/spreadsheetml/2006/main" count="90" uniqueCount="50">
  <si>
    <t>Валюта учета</t>
  </si>
  <si>
    <t>USD</t>
  </si>
  <si>
    <t>ДАТА</t>
  </si>
  <si>
    <t>Курсы</t>
  </si>
  <si>
    <t>Кросс-курсы к валюте учета</t>
  </si>
  <si>
    <t>EUR</t>
  </si>
  <si>
    <t>RUB</t>
  </si>
  <si>
    <t>BRB</t>
  </si>
  <si>
    <t>Статья</t>
  </si>
  <si>
    <t>Детализация</t>
  </si>
  <si>
    <t>Дата</t>
  </si>
  <si>
    <t>Форма</t>
  </si>
  <si>
    <t>Кол-во</t>
  </si>
  <si>
    <t>Цена</t>
  </si>
  <si>
    <t>Сумма</t>
  </si>
  <si>
    <t>НДС</t>
  </si>
  <si>
    <t>Сумма с НДС</t>
  </si>
  <si>
    <t>Валюта</t>
  </si>
  <si>
    <t>Итого</t>
  </si>
  <si>
    <t>Аренда</t>
  </si>
  <si>
    <t>аренда Стенда</t>
  </si>
  <si>
    <t>Застройка</t>
  </si>
  <si>
    <t>застройка Стенда</t>
  </si>
  <si>
    <t>Доставка-Возврат</t>
  </si>
  <si>
    <t>Транспорт (фура 20 тонн) туда-обратно</t>
  </si>
  <si>
    <t>Акссесуары</t>
  </si>
  <si>
    <t>Камень 100 кг, муляжи книг</t>
  </si>
  <si>
    <t>Лампы, картины, прочее (247 элементов)</t>
  </si>
  <si>
    <t>Сертификация</t>
  </si>
  <si>
    <t>Сертификация образцов</t>
  </si>
  <si>
    <t>ИТОГО</t>
  </si>
  <si>
    <r>
      <t>ДЕТАЛИЗАЦИЯ 1</t>
    </r>
    <r>
      <rPr>
        <sz val="18"/>
        <color theme="1"/>
        <rFont val="Calibri"/>
        <family val="2"/>
        <charset val="204"/>
        <scheme val="minor"/>
      </rPr>
      <t>.</t>
    </r>
    <r>
      <rPr>
        <sz val="18"/>
        <color rgb="FF215868"/>
        <rFont val="Calibri"/>
        <family val="2"/>
        <charset val="204"/>
        <scheme val="minor"/>
      </rPr>
      <t xml:space="preserve"> Расходы на стенд</t>
    </r>
  </si>
  <si>
    <t>Подарки-Сувенирка</t>
  </si>
  <si>
    <t>ежедневники, флэшки,календари настольные, vip-ручки, конфеты</t>
  </si>
  <si>
    <t>Промо-персонал</t>
  </si>
  <si>
    <t>раздатка - флайера 5000</t>
  </si>
  <si>
    <t>Реклама в ОЖ</t>
  </si>
  <si>
    <t>Мебельный Бизнес (51000 RUB), Мебель Профессионал (10500000 BRB)</t>
  </si>
  <si>
    <t>РИМ</t>
  </si>
  <si>
    <t>Каталоги (генеральный по дому, матриксу, прочее)</t>
  </si>
  <si>
    <t>Раздатка</t>
  </si>
  <si>
    <t>блокноты, папки, ручки, пакеты (большие и малые), диски през</t>
  </si>
  <si>
    <t>Прочее</t>
  </si>
  <si>
    <t>ланьярды, визитки</t>
  </si>
  <si>
    <t>3 промо- персонал на 3 дня - за носку фирменной одежды, допечатка анкет 50 по 9 руб</t>
  </si>
  <si>
    <t xml:space="preserve">3 промо-персонал на 3 дня </t>
  </si>
  <si>
    <r>
      <t>ДЕТАЛИЗАЦИЯ 2</t>
    </r>
    <r>
      <rPr>
        <sz val="18"/>
        <color theme="1"/>
        <rFont val="Calibri"/>
        <family val="2"/>
        <charset val="204"/>
        <scheme val="minor"/>
      </rPr>
      <t>.</t>
    </r>
    <r>
      <rPr>
        <sz val="18"/>
        <color rgb="FF215868"/>
        <rFont val="Calibri"/>
        <family val="2"/>
        <charset val="204"/>
        <scheme val="minor"/>
      </rPr>
      <t xml:space="preserve"> Расходы на маркетинг</t>
    </r>
  </si>
  <si>
    <t>пример</t>
  </si>
  <si>
    <t>xxx</t>
  </si>
  <si>
    <t>yyy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</si>
</sst>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dd/mm/yy;@"/>
    <numFmt numFmtId="165" formatCode="#,##0;[Red]\-#,##0;\-"/>
    <numFmt numFmtId="166" formatCode="#,##0;\(#,##0\);\-"/>
    <numFmt numFmtId="167" formatCode="#,##0.00;\(#,##0.00\);\-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rgb="FFFF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8"/>
      <color rgb="FF7F7F7F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8"/>
      <color rgb="FF21586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58">
    <xf numFmtId="0" fontId="0" fillId="0" borderId="0" xfId="0"/>
    <xf numFmtId="0" fontId="2" fillId="2" borderId="0" xfId="0" applyFont="1" applyFill="1"/>
    <xf numFmtId="0" fontId="3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164" fontId="5" fillId="3" borderId="7" xfId="2" applyNumberFormat="1" applyFont="1" applyFill="1" applyBorder="1"/>
    <xf numFmtId="165" fontId="6" fillId="4" borderId="8" xfId="2" applyNumberFormat="1" applyFont="1" applyFill="1" applyBorder="1"/>
    <xf numFmtId="165" fontId="6" fillId="4" borderId="9" xfId="2" applyNumberFormat="1" applyFont="1" applyFill="1" applyBorder="1"/>
    <xf numFmtId="165" fontId="6" fillId="4" borderId="10" xfId="2" applyNumberFormat="1" applyFont="1" applyFill="1" applyBorder="1"/>
    <xf numFmtId="0" fontId="6" fillId="3" borderId="11" xfId="2" applyNumberFormat="1" applyFont="1" applyFill="1" applyBorder="1" applyAlignment="1">
      <alignment horizontal="center"/>
    </xf>
    <xf numFmtId="164" fontId="6" fillId="3" borderId="12" xfId="2" applyNumberFormat="1" applyFont="1" applyFill="1" applyBorder="1"/>
    <xf numFmtId="165" fontId="6" fillId="3" borderId="13" xfId="2" applyNumberFormat="1" applyFont="1" applyFill="1" applyBorder="1"/>
    <xf numFmtId="165" fontId="6" fillId="3" borderId="14" xfId="2" applyNumberFormat="1" applyFont="1" applyFill="1" applyBorder="1"/>
    <xf numFmtId="165" fontId="6" fillId="3" borderId="15" xfId="2" applyNumberFormat="1" applyFont="1" applyFill="1" applyBorder="1"/>
    <xf numFmtId="165" fontId="6" fillId="4" borderId="13" xfId="2" applyNumberFormat="1" applyFont="1" applyFill="1" applyBorder="1"/>
    <xf numFmtId="165" fontId="6" fillId="4" borderId="14" xfId="2" applyNumberFormat="1" applyFont="1" applyFill="1" applyBorder="1"/>
    <xf numFmtId="165" fontId="6" fillId="4" borderId="15" xfId="2" applyNumberFormat="1" applyFont="1" applyFill="1" applyBorder="1"/>
    <xf numFmtId="165" fontId="6" fillId="4" borderId="16" xfId="2" applyNumberFormat="1" applyFont="1" applyFill="1" applyBorder="1"/>
    <xf numFmtId="165" fontId="6" fillId="4" borderId="17" xfId="2" applyNumberFormat="1" applyFont="1" applyFill="1" applyBorder="1"/>
    <xf numFmtId="165" fontId="6" fillId="4" borderId="18" xfId="2" applyNumberFormat="1" applyFont="1" applyFill="1" applyBorder="1"/>
    <xf numFmtId="165" fontId="6" fillId="4" borderId="19" xfId="2" applyNumberFormat="1" applyFont="1" applyFill="1" applyBorder="1"/>
    <xf numFmtId="0" fontId="0" fillId="3" borderId="0" xfId="0" applyFill="1"/>
    <xf numFmtId="0" fontId="7" fillId="0" borderId="0" xfId="0" applyFont="1" applyProtection="1">
      <protection locked="0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1" fillId="3" borderId="22" xfId="0" applyFont="1" applyFill="1" applyBorder="1" applyAlignment="1" applyProtection="1">
      <alignment horizontal="left" indent="1"/>
      <protection locked="0"/>
    </xf>
    <xf numFmtId="166" fontId="11" fillId="3" borderId="23" xfId="1" applyNumberFormat="1" applyFont="1" applyFill="1" applyBorder="1" applyAlignment="1" applyProtection="1">
      <alignment wrapText="1"/>
      <protection locked="0"/>
    </xf>
    <xf numFmtId="164" fontId="11" fillId="3" borderId="23" xfId="1" applyNumberFormat="1" applyFont="1" applyFill="1" applyBorder="1" applyAlignment="1" applyProtection="1">
      <alignment horizontal="center"/>
      <protection locked="0"/>
    </xf>
    <xf numFmtId="166" fontId="11" fillId="3" borderId="23" xfId="1" applyNumberFormat="1" applyFont="1" applyFill="1" applyBorder="1" applyProtection="1">
      <protection locked="0"/>
    </xf>
    <xf numFmtId="166" fontId="11" fillId="3" borderId="23" xfId="1" applyNumberFormat="1" applyFont="1" applyFill="1" applyBorder="1" applyAlignment="1" applyProtection="1">
      <alignment horizontal="center" vertical="center"/>
      <protection locked="0"/>
    </xf>
    <xf numFmtId="166" fontId="11" fillId="3" borderId="23" xfId="1" applyNumberFormat="1" applyFont="1" applyFill="1" applyBorder="1"/>
    <xf numFmtId="166" fontId="11" fillId="3" borderId="15" xfId="1" applyNumberFormat="1" applyFont="1" applyFill="1" applyBorder="1" applyAlignment="1" applyProtection="1">
      <alignment horizontal="center"/>
      <protection locked="0"/>
    </xf>
    <xf numFmtId="167" fontId="11" fillId="3" borderId="15" xfId="1" applyNumberFormat="1" applyFont="1" applyFill="1" applyBorder="1" applyProtection="1"/>
    <xf numFmtId="166" fontId="11" fillId="3" borderId="0" xfId="1" applyNumberFormat="1" applyFont="1" applyFill="1" applyBorder="1" applyProtection="1">
      <protection locked="0"/>
    </xf>
    <xf numFmtId="0" fontId="11" fillId="3" borderId="23" xfId="0" applyFont="1" applyFill="1" applyBorder="1" applyAlignment="1" applyProtection="1">
      <alignment horizontal="left" indent="1"/>
      <protection locked="0"/>
    </xf>
    <xf numFmtId="0" fontId="11" fillId="3" borderId="24" xfId="0" applyFont="1" applyFill="1" applyBorder="1" applyAlignment="1" applyProtection="1">
      <alignment horizontal="left" indent="1"/>
      <protection locked="0"/>
    </xf>
    <xf numFmtId="166" fontId="11" fillId="3" borderId="24" xfId="1" applyNumberFormat="1" applyFont="1" applyFill="1" applyBorder="1" applyAlignment="1" applyProtection="1">
      <alignment wrapText="1"/>
      <protection locked="0"/>
    </xf>
    <xf numFmtId="164" fontId="11" fillId="3" borderId="24" xfId="1" applyNumberFormat="1" applyFont="1" applyFill="1" applyBorder="1" applyAlignment="1" applyProtection="1">
      <alignment horizontal="center"/>
      <protection locked="0"/>
    </xf>
    <xf numFmtId="166" fontId="11" fillId="3" borderId="24" xfId="1" applyNumberFormat="1" applyFont="1" applyFill="1" applyBorder="1" applyProtection="1">
      <protection locked="0"/>
    </xf>
    <xf numFmtId="166" fontId="11" fillId="3" borderId="24" xfId="1" applyNumberFormat="1" applyFont="1" applyFill="1" applyBorder="1" applyAlignment="1" applyProtection="1">
      <alignment horizontal="center" vertical="center"/>
      <protection locked="0"/>
    </xf>
    <xf numFmtId="166" fontId="11" fillId="3" borderId="24" xfId="1" applyNumberFormat="1" applyFont="1" applyFill="1" applyBorder="1"/>
    <xf numFmtId="166" fontId="11" fillId="3" borderId="25" xfId="1" applyNumberFormat="1" applyFont="1" applyFill="1" applyBorder="1" applyAlignment="1" applyProtection="1">
      <alignment horizontal="center"/>
      <protection locked="0"/>
    </xf>
    <xf numFmtId="0" fontId="10" fillId="3" borderId="26" xfId="0" applyFont="1" applyFill="1" applyBorder="1"/>
    <xf numFmtId="166" fontId="12" fillId="3" borderId="27" xfId="1" applyNumberFormat="1" applyFont="1" applyFill="1" applyBorder="1"/>
    <xf numFmtId="166" fontId="12" fillId="3" borderId="28" xfId="1" applyNumberFormat="1" applyFont="1" applyFill="1" applyBorder="1"/>
    <xf numFmtId="166" fontId="12" fillId="3" borderId="29" xfId="1" applyNumberFormat="1" applyFont="1" applyFill="1" applyBorder="1"/>
    <xf numFmtId="166" fontId="13" fillId="3" borderId="23" xfId="1" applyNumberFormat="1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7" fontId="15" fillId="2" borderId="15" xfId="1" applyNumberFormat="1" applyFont="1" applyFill="1" applyBorder="1" applyProtection="1"/>
    <xf numFmtId="0" fontId="14" fillId="0" borderId="23" xfId="0" applyFont="1" applyFill="1" applyBorder="1" applyAlignment="1" applyProtection="1">
      <alignment horizontal="left" indent="1"/>
      <protection locked="0"/>
    </xf>
    <xf numFmtId="166" fontId="14" fillId="0" borderId="23" xfId="1" applyNumberFormat="1" applyFont="1" applyFill="1" applyBorder="1" applyAlignment="1" applyProtection="1">
      <alignment wrapText="1"/>
      <protection locked="0"/>
    </xf>
  </cellXfs>
  <cellStyles count="3">
    <cellStyle name="Обычный" xfId="0" builtinId="0"/>
    <cellStyle name="Обычный 2" xfId="2"/>
    <cellStyle name="Финансовый" xfId="1" builtinId="3"/>
  </cellStyles>
  <dxfs count="87">
    <dxf>
      <fill>
        <patternFill>
          <bgColor rgb="FF57FFA3"/>
        </patternFill>
      </fill>
    </dxf>
    <dxf>
      <fill>
        <patternFill>
          <bgColor rgb="FF57FFA3"/>
        </patternFill>
      </fill>
    </dxf>
    <dxf>
      <fill>
        <patternFill>
          <bgColor rgb="FF57FFA3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57FFA3"/>
        </patternFill>
      </fill>
    </dxf>
    <dxf>
      <fill>
        <patternFill>
          <bgColor rgb="FF57FFA3"/>
        </patternFill>
      </fill>
    </dxf>
    <dxf>
      <fill>
        <patternFill>
          <bgColor rgb="FF57FFA3"/>
        </patternFill>
      </fill>
    </dxf>
    <dxf>
      <fill>
        <patternFill>
          <bgColor rgb="FF57FFA3"/>
        </patternFill>
      </fill>
    </dxf>
    <dxf>
      <fill>
        <patternFill>
          <bgColor rgb="FF57FFA3"/>
        </patternFill>
      </fill>
    </dxf>
    <dxf>
      <fill>
        <patternFill>
          <bgColor rgb="FF57FFA3"/>
        </patternFill>
      </fill>
    </dxf>
    <dxf>
      <fill>
        <patternFill>
          <bgColor rgb="FF57FFA3"/>
        </patternFill>
      </fill>
    </dxf>
    <dxf>
      <fill>
        <patternFill>
          <bgColor rgb="FF57FFA3"/>
        </patternFill>
      </fill>
    </dxf>
    <dxf>
      <fill>
        <patternFill>
          <bgColor theme="5" tint="0.79998168889431442"/>
        </patternFill>
      </fill>
    </dxf>
    <dxf>
      <fill>
        <patternFill>
          <bgColor rgb="FF57FFA3"/>
        </patternFill>
      </fill>
    </dxf>
    <dxf>
      <fill>
        <patternFill>
          <bgColor theme="5" tint="0.79998168889431442"/>
        </patternFill>
      </fill>
    </dxf>
    <dxf>
      <fill>
        <patternFill>
          <bgColor rgb="FF57FFA3"/>
        </patternFill>
      </fill>
    </dxf>
    <dxf>
      <fill>
        <patternFill>
          <bgColor theme="5" tint="0.79998168889431442"/>
        </patternFill>
      </fill>
    </dxf>
    <dxf>
      <fill>
        <patternFill>
          <bgColor rgb="FF57FFA3"/>
        </patternFill>
      </fill>
    </dxf>
    <dxf>
      <fill>
        <patternFill>
          <bgColor theme="5" tint="0.79998168889431442"/>
        </patternFill>
      </fill>
    </dxf>
    <dxf>
      <fill>
        <patternFill>
          <bgColor rgb="FF57FFA3"/>
        </patternFill>
      </fill>
    </dxf>
    <dxf>
      <fill>
        <patternFill>
          <bgColor theme="5" tint="0.79998168889431442"/>
        </patternFill>
      </fill>
    </dxf>
    <dxf>
      <fill>
        <patternFill>
          <bgColor rgb="FF57FFA3"/>
        </patternFill>
      </fill>
    </dxf>
    <dxf>
      <fill>
        <patternFill>
          <bgColor theme="5" tint="0.79998168889431442"/>
        </patternFill>
      </fill>
    </dxf>
    <dxf>
      <fill>
        <patternFill>
          <bgColor rgb="FF57FFA3"/>
        </patternFill>
      </fill>
    </dxf>
    <dxf>
      <fill>
        <patternFill>
          <bgColor theme="5" tint="0.79998168889431442"/>
        </patternFill>
      </fill>
    </dxf>
    <dxf>
      <fill>
        <patternFill>
          <bgColor rgb="FF57FFA3"/>
        </patternFill>
      </fill>
    </dxf>
    <dxf>
      <fill>
        <patternFill>
          <bgColor theme="5" tint="0.79998168889431442"/>
        </patternFill>
      </fill>
    </dxf>
    <dxf>
      <fill>
        <patternFill>
          <bgColor rgb="FF57FFA3"/>
        </patternFill>
      </fill>
    </dxf>
    <dxf>
      <fill>
        <patternFill>
          <bgColor theme="5" tint="0.79998168889431442"/>
        </patternFill>
      </fill>
    </dxf>
    <dxf>
      <fill>
        <patternFill>
          <bgColor rgb="FF57FFA3"/>
        </patternFill>
      </fill>
    </dxf>
    <dxf>
      <fill>
        <patternFill>
          <bgColor theme="5" tint="0.79998168889431442"/>
        </patternFill>
      </fill>
    </dxf>
    <dxf>
      <fill>
        <patternFill>
          <bgColor rgb="FF57FFA3"/>
        </patternFill>
      </fill>
    </dxf>
    <dxf>
      <fill>
        <patternFill>
          <bgColor rgb="FF57FFA3"/>
        </patternFill>
      </fill>
    </dxf>
    <dxf>
      <fill>
        <patternFill>
          <bgColor rgb="FF57FFA3"/>
        </patternFill>
      </fill>
    </dxf>
    <dxf>
      <fill>
        <patternFill>
          <bgColor rgb="FF57FFA3"/>
        </patternFill>
      </fill>
    </dxf>
    <dxf>
      <fill>
        <patternFill>
          <bgColor rgb="FF57FFA3"/>
        </patternFill>
      </fill>
    </dxf>
    <dxf>
      <fill>
        <patternFill>
          <bgColor rgb="FF57FFA3"/>
        </patternFill>
      </fill>
    </dxf>
    <dxf>
      <fill>
        <patternFill>
          <bgColor rgb="FF57FFA3"/>
        </patternFill>
      </fill>
    </dxf>
    <dxf>
      <fill>
        <patternFill>
          <bgColor rgb="FF57FFA3"/>
        </patternFill>
      </fill>
    </dxf>
    <dxf>
      <fill>
        <patternFill>
          <bgColor rgb="FF57FFA3"/>
        </patternFill>
      </fill>
    </dxf>
    <dxf>
      <fill>
        <patternFill>
          <bgColor theme="5" tint="0.79998168889431442"/>
        </patternFill>
      </fill>
    </dxf>
    <dxf>
      <fill>
        <patternFill>
          <bgColor rgb="FF57FFA3"/>
        </patternFill>
      </fill>
    </dxf>
    <dxf>
      <fill>
        <patternFill>
          <bgColor rgb="FF57FFA3"/>
        </patternFill>
      </fill>
    </dxf>
    <dxf>
      <fill>
        <patternFill>
          <bgColor rgb="FF57FFA3"/>
        </patternFill>
      </fill>
    </dxf>
    <dxf>
      <fill>
        <patternFill>
          <bgColor theme="5" tint="0.79998168889431442"/>
        </patternFill>
      </fill>
    </dxf>
    <dxf>
      <fill>
        <patternFill>
          <bgColor rgb="FF57FFA3"/>
        </patternFill>
      </fill>
    </dxf>
    <dxf>
      <fill>
        <patternFill>
          <bgColor theme="5" tint="0.79998168889431442"/>
        </patternFill>
      </fill>
    </dxf>
    <dxf>
      <fill>
        <patternFill>
          <bgColor rgb="FF57FFA3"/>
        </patternFill>
      </fill>
    </dxf>
    <dxf>
      <fill>
        <patternFill>
          <bgColor theme="5" tint="0.79998168889431442"/>
        </patternFill>
      </fill>
    </dxf>
    <dxf>
      <fill>
        <patternFill>
          <bgColor rgb="FF57FFA3"/>
        </patternFill>
      </fill>
    </dxf>
    <dxf>
      <fill>
        <patternFill>
          <bgColor theme="5" tint="0.79998168889431442"/>
        </patternFill>
      </fill>
    </dxf>
    <dxf>
      <fill>
        <patternFill>
          <bgColor rgb="FF57FFA3"/>
        </patternFill>
      </fill>
    </dxf>
    <dxf>
      <fill>
        <patternFill>
          <bgColor theme="5" tint="0.79998168889431442"/>
        </patternFill>
      </fill>
    </dxf>
    <dxf>
      <fill>
        <patternFill>
          <bgColor rgb="FF57FFA3"/>
        </patternFill>
      </fill>
    </dxf>
    <dxf>
      <fill>
        <patternFill>
          <bgColor theme="5" tint="0.79998168889431442"/>
        </patternFill>
      </fill>
    </dxf>
    <dxf>
      <fill>
        <patternFill>
          <bgColor rgb="FF57FFA3"/>
        </patternFill>
      </fill>
    </dxf>
    <dxf>
      <fill>
        <patternFill>
          <bgColor theme="5" tint="0.79998168889431442"/>
        </patternFill>
      </fill>
    </dxf>
    <dxf>
      <fill>
        <patternFill>
          <bgColor rgb="FF57FFA3"/>
        </patternFill>
      </fill>
    </dxf>
    <dxf>
      <fill>
        <patternFill>
          <bgColor theme="5" tint="0.79998168889431442"/>
        </patternFill>
      </fill>
    </dxf>
    <dxf>
      <fill>
        <patternFill>
          <bgColor rgb="FF57FFA3"/>
        </patternFill>
      </fill>
    </dxf>
    <dxf>
      <fill>
        <patternFill>
          <bgColor theme="5" tint="0.79998168889431442"/>
        </patternFill>
      </fill>
    </dxf>
    <dxf>
      <fill>
        <patternFill>
          <bgColor rgb="FF57FFA3"/>
        </patternFill>
      </fill>
    </dxf>
    <dxf>
      <fill>
        <patternFill>
          <bgColor theme="5" tint="0.79998168889431442"/>
        </patternFill>
      </fill>
    </dxf>
    <dxf>
      <fill>
        <patternFill>
          <bgColor rgb="FF57FFA3"/>
        </patternFill>
      </fill>
    </dxf>
    <dxf>
      <fill>
        <patternFill>
          <bgColor theme="5" tint="0.79998168889431442"/>
        </patternFill>
      </fill>
    </dxf>
    <dxf>
      <fill>
        <patternFill>
          <bgColor rgb="FF57FFA3"/>
        </patternFill>
      </fill>
    </dxf>
    <dxf>
      <fill>
        <patternFill>
          <bgColor theme="5" tint="0.79998168889431442"/>
        </patternFill>
      </fill>
    </dxf>
    <dxf>
      <fill>
        <patternFill>
          <bgColor rgb="FF57FFA3"/>
        </patternFill>
      </fill>
    </dxf>
    <dxf>
      <fill>
        <patternFill>
          <bgColor theme="5" tint="0.79998168889431442"/>
        </patternFill>
      </fill>
    </dxf>
    <dxf>
      <fill>
        <patternFill>
          <bgColor rgb="FF57FFA3"/>
        </patternFill>
      </fill>
    </dxf>
    <dxf>
      <fill>
        <patternFill>
          <bgColor theme="5" tint="0.79998168889431442"/>
        </patternFill>
      </fill>
    </dxf>
    <dxf>
      <fill>
        <patternFill>
          <bgColor rgb="FF57FFA3"/>
        </patternFill>
      </fill>
    </dxf>
    <dxf>
      <fill>
        <patternFill>
          <bgColor theme="5" tint="0.79998168889431442"/>
        </patternFill>
      </fill>
    </dxf>
    <dxf>
      <fill>
        <patternFill>
          <bgColor rgb="FF57FFA3"/>
        </patternFill>
      </fill>
    </dxf>
    <dxf>
      <fill>
        <patternFill>
          <bgColor theme="5" tint="0.79998168889431442"/>
        </patternFill>
      </fill>
    </dxf>
    <dxf>
      <fill>
        <patternFill>
          <bgColor rgb="FF57FFA3"/>
        </patternFill>
      </fill>
    </dxf>
    <dxf>
      <fill>
        <patternFill>
          <bgColor theme="5" tint="0.79998168889431442"/>
        </patternFill>
      </fill>
    </dxf>
    <dxf>
      <fill>
        <patternFill>
          <bgColor rgb="FF57FFA3"/>
        </patternFill>
      </fill>
    </dxf>
    <dxf>
      <fill>
        <patternFill>
          <bgColor theme="5" tint="0.79998168889431442"/>
        </patternFill>
      </fill>
    </dxf>
    <dxf>
      <fill>
        <patternFill>
          <bgColor rgb="FF57FFA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P41"/>
  <sheetViews>
    <sheetView topLeftCell="A4" workbookViewId="0">
      <selection activeCell="B16" sqref="B16"/>
    </sheetView>
  </sheetViews>
  <sheetFormatPr defaultRowHeight="15" x14ac:dyDescent="0.25"/>
  <cols>
    <col min="1" max="1" width="3" customWidth="1"/>
    <col min="2" max="2" width="17.7109375" customWidth="1"/>
    <col min="3" max="3" width="60" customWidth="1"/>
    <col min="4" max="4" width="10.140625" customWidth="1"/>
    <col min="5" max="5" width="7.42578125" bestFit="1" customWidth="1"/>
    <col min="6" max="7" width="8.7109375" customWidth="1"/>
    <col min="8" max="8" width="11.140625" customWidth="1"/>
    <col min="9" max="9" width="8.7109375" customWidth="1"/>
    <col min="10" max="10" width="11.42578125" bestFit="1" customWidth="1"/>
    <col min="11" max="11" width="8.7109375" customWidth="1"/>
    <col min="12" max="12" width="12.140625" customWidth="1"/>
    <col min="13" max="13" width="2.5703125" customWidth="1"/>
  </cols>
  <sheetData>
    <row r="1" spans="1:16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ht="23.25" x14ac:dyDescent="0.35">
      <c r="A2" s="23"/>
      <c r="B2" s="24" t="s">
        <v>31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6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</row>
    <row r="4" spans="1:16" x14ac:dyDescent="0.25">
      <c r="A4" s="23"/>
      <c r="B4" s="25" t="s">
        <v>8</v>
      </c>
      <c r="C4" s="25" t="s">
        <v>9</v>
      </c>
      <c r="D4" s="25" t="s">
        <v>10</v>
      </c>
      <c r="E4" s="25" t="s">
        <v>11</v>
      </c>
      <c r="F4" s="25" t="s">
        <v>12</v>
      </c>
      <c r="G4" s="25" t="s">
        <v>13</v>
      </c>
      <c r="H4" s="25" t="s">
        <v>14</v>
      </c>
      <c r="I4" s="25" t="s">
        <v>15</v>
      </c>
      <c r="J4" s="25" t="s">
        <v>16</v>
      </c>
      <c r="K4" s="26" t="s">
        <v>17</v>
      </c>
      <c r="L4" s="26" t="s">
        <v>18</v>
      </c>
      <c r="M4" s="27"/>
      <c r="N4" s="23"/>
      <c r="O4" s="23"/>
      <c r="P4" s="23"/>
    </row>
    <row r="5" spans="1:16" x14ac:dyDescent="0.25">
      <c r="A5" s="23"/>
      <c r="B5" s="28" t="s">
        <v>19</v>
      </c>
      <c r="C5" s="29" t="s">
        <v>20</v>
      </c>
      <c r="D5" s="30">
        <v>41550</v>
      </c>
      <c r="E5" s="31">
        <v>1</v>
      </c>
      <c r="F5" s="31">
        <v>1</v>
      </c>
      <c r="G5" s="31">
        <v>1000000</v>
      </c>
      <c r="H5" s="31">
        <f>F5*G5</f>
        <v>1000000</v>
      </c>
      <c r="I5" s="32"/>
      <c r="J5" s="33">
        <f>IF(I5="",H5,H5*1.18)</f>
        <v>1000000</v>
      </c>
      <c r="K5" s="34" t="s">
        <v>6</v>
      </c>
      <c r="L5" s="35">
        <f>ROUND(J5*IF($K5="RUB",SUMIF(Currency!$A$5:$A$196,Stand!$D5,Currency!$H$5:$H$196),IF($K5="USD",SUMIF(Currency!$A$5:$A$196,Stand!$D5,Currency!$G$5:$G$196),IF($K5="EUR",SUMIF(Currency!$A$5:$A$196,Stand!$D5,Currency!$E$5:$E$196),IF($K5="BRB",SUMIF(Currency!$A$5:$A$196,Stand!$D5,Currency!$F$5:$F$196),0)))),2)</f>
        <v>31153.85</v>
      </c>
      <c r="M5" s="36"/>
      <c r="N5" s="23"/>
      <c r="O5" s="23"/>
      <c r="P5" s="23"/>
    </row>
    <row r="6" spans="1:16" x14ac:dyDescent="0.25">
      <c r="A6" s="23"/>
      <c r="B6" s="37" t="s">
        <v>21</v>
      </c>
      <c r="C6" s="29" t="s">
        <v>22</v>
      </c>
      <c r="D6" s="30">
        <v>41576</v>
      </c>
      <c r="E6" s="31">
        <v>1</v>
      </c>
      <c r="F6" s="31">
        <v>1</v>
      </c>
      <c r="G6" s="31">
        <v>600000</v>
      </c>
      <c r="H6" s="31">
        <f t="shared" ref="H6:H22" si="0">F6*G6</f>
        <v>600000</v>
      </c>
      <c r="I6" s="32"/>
      <c r="J6" s="33">
        <f t="shared" ref="J6:J22" si="1">IF(I6="",H6,H6*1.18)</f>
        <v>600000</v>
      </c>
      <c r="K6" s="34" t="s">
        <v>6</v>
      </c>
      <c r="L6" s="35">
        <f>ROUND(J6*IF($K6="RUB",SUMIF(Currency!$A$5:$A$196,Stand!$D6,Currency!$H$5:$H$196),IF($K6="USD",SUMIF(Currency!$A$5:$A$196,Stand!$D6,Currency!$G$5:$G$196),IF($K6="EUR",SUMIF(Currency!$A$5:$A$196,Stand!$D6,Currency!$E$5:$E$196),IF($K6="BRB",SUMIF(Currency!$A$5:$A$196,Stand!$D6,Currency!$F$5:$F$196),0)))),2)</f>
        <v>18782.61</v>
      </c>
      <c r="M6" s="36"/>
      <c r="N6" s="23"/>
      <c r="O6" s="23"/>
      <c r="P6" s="23"/>
    </row>
    <row r="7" spans="1:16" x14ac:dyDescent="0.25">
      <c r="A7" s="23"/>
      <c r="B7" s="37" t="s">
        <v>23</v>
      </c>
      <c r="C7" s="29" t="s">
        <v>24</v>
      </c>
      <c r="D7" s="30">
        <v>41579</v>
      </c>
      <c r="E7" s="31">
        <v>1</v>
      </c>
      <c r="F7" s="31">
        <v>1</v>
      </c>
      <c r="G7" s="31">
        <v>1500</v>
      </c>
      <c r="H7" s="31">
        <f t="shared" si="0"/>
        <v>1500</v>
      </c>
      <c r="I7" s="32"/>
      <c r="J7" s="33">
        <f t="shared" si="1"/>
        <v>1500</v>
      </c>
      <c r="K7" s="34" t="s">
        <v>1</v>
      </c>
      <c r="L7" s="35">
        <f>ROUND(J7*IF($K7="RUB",SUMIF(Currency!$A$5:$A$196,Stand!$D7,Currency!$H$5:$H$196),IF($K7="USD",SUMIF(Currency!$A$5:$A$196,Stand!$D7,Currency!$G$5:$G$196),IF($K7="EUR",SUMIF(Currency!$A$5:$A$196,Stand!$D7,Currency!$E$5:$E$196),IF($K7="BRB",SUMIF(Currency!$A$5:$A$196,Stand!$D7,Currency!$F$5:$F$196),0)))),2)</f>
        <v>1500</v>
      </c>
      <c r="M7" s="36"/>
      <c r="N7" s="23"/>
      <c r="O7" s="23"/>
      <c r="P7" s="23"/>
    </row>
    <row r="8" spans="1:16" x14ac:dyDescent="0.25">
      <c r="A8" s="23"/>
      <c r="B8" s="37" t="s">
        <v>25</v>
      </c>
      <c r="C8" s="29" t="s">
        <v>26</v>
      </c>
      <c r="D8" s="30">
        <v>41589</v>
      </c>
      <c r="E8" s="31">
        <v>1</v>
      </c>
      <c r="F8" s="31">
        <v>1</v>
      </c>
      <c r="G8" s="31">
        <v>2000000</v>
      </c>
      <c r="H8" s="31">
        <f t="shared" si="0"/>
        <v>2000000</v>
      </c>
      <c r="I8" s="32"/>
      <c r="J8" s="33">
        <f t="shared" si="1"/>
        <v>2000000</v>
      </c>
      <c r="K8" s="34" t="s">
        <v>7</v>
      </c>
      <c r="L8" s="35">
        <f>ROUND(J8*IF($K8="RUB",SUMIF(Currency!$A$5:$A$196,Stand!$D8,Currency!$H$5:$H$196),IF($K8="USD",SUMIF(Currency!$A$5:$A$196,Stand!$D8,Currency!$G$5:$G$196),IF($K8="EUR",SUMIF(Currency!$A$5:$A$196,Stand!$D8,Currency!$E$5:$E$196),IF($K8="BRB",SUMIF(Currency!$A$5:$A$196,Stand!$D8,Currency!$F$5:$F$196),0)))),2)</f>
        <v>216.22</v>
      </c>
      <c r="M8" s="36"/>
      <c r="N8" s="23"/>
      <c r="O8" s="23"/>
      <c r="P8" s="23"/>
    </row>
    <row r="9" spans="1:16" x14ac:dyDescent="0.25">
      <c r="A9" s="23"/>
      <c r="B9" s="37" t="s">
        <v>25</v>
      </c>
      <c r="C9" s="29" t="s">
        <v>27</v>
      </c>
      <c r="D9" s="30">
        <v>41592</v>
      </c>
      <c r="E9" s="31">
        <v>1</v>
      </c>
      <c r="F9" s="31">
        <v>1</v>
      </c>
      <c r="G9" s="31">
        <v>80000</v>
      </c>
      <c r="H9" s="31">
        <f t="shared" si="0"/>
        <v>80000</v>
      </c>
      <c r="I9" s="32"/>
      <c r="J9" s="33">
        <f t="shared" si="1"/>
        <v>80000</v>
      </c>
      <c r="K9" s="34" t="s">
        <v>6</v>
      </c>
      <c r="L9" s="35">
        <f>ROUND(J9*IF($K9="RUB",SUMIF(Currency!$A$5:$A$196,Stand!$D9,Currency!$H$5:$H$196),IF($K9="USD",SUMIF(Currency!$A$5:$A$196,Stand!$D9,Currency!$G$5:$G$196),IF($K9="EUR",SUMIF(Currency!$A$5:$A$196,Stand!$D9,Currency!$E$5:$E$196),IF($K9="BRB",SUMIF(Currency!$A$5:$A$196,Stand!$D9,Currency!$F$5:$F$196),0)))),2)</f>
        <v>2448.2800000000002</v>
      </c>
      <c r="M9" s="36"/>
      <c r="N9" s="23"/>
      <c r="O9" s="23"/>
      <c r="P9" s="23"/>
    </row>
    <row r="10" spans="1:16" x14ac:dyDescent="0.25">
      <c r="A10" s="23"/>
      <c r="B10" s="37" t="s">
        <v>28</v>
      </c>
      <c r="C10" s="29" t="s">
        <v>29</v>
      </c>
      <c r="D10" s="30">
        <v>41592</v>
      </c>
      <c r="E10" s="31">
        <v>1</v>
      </c>
      <c r="F10" s="31">
        <v>1</v>
      </c>
      <c r="G10" s="31">
        <v>8000000</v>
      </c>
      <c r="H10" s="31">
        <f t="shared" si="0"/>
        <v>8000000</v>
      </c>
      <c r="I10" s="32"/>
      <c r="J10" s="33">
        <f t="shared" si="1"/>
        <v>8000000</v>
      </c>
      <c r="K10" s="34" t="s">
        <v>7</v>
      </c>
      <c r="L10" s="35">
        <f>ROUND(J10*IF($K10="RUB",SUMIF(Currency!$A$5:$A$196,Stand!$D10,Currency!$H$5:$H$196),IF($K10="USD",SUMIF(Currency!$A$5:$A$196,Stand!$D10,Currency!$G$5:$G$196),IF($K10="EUR",SUMIF(Currency!$A$5:$A$196,Stand!$D10,Currency!$E$5:$E$196),IF($K10="BRB",SUMIF(Currency!$A$5:$A$196,Stand!$D10,Currency!$F$5:$F$196),0)))),2)</f>
        <v>862.07</v>
      </c>
      <c r="M10" s="36"/>
      <c r="N10" s="23"/>
      <c r="O10" s="23"/>
      <c r="P10" s="23"/>
    </row>
    <row r="11" spans="1:16" x14ac:dyDescent="0.25">
      <c r="A11" s="23"/>
      <c r="B11" s="37" t="s">
        <v>28</v>
      </c>
      <c r="C11" s="29" t="s">
        <v>29</v>
      </c>
      <c r="D11" s="30">
        <v>41598</v>
      </c>
      <c r="E11" s="31">
        <v>1</v>
      </c>
      <c r="F11" s="31">
        <v>1</v>
      </c>
      <c r="G11" s="31">
        <v>350000</v>
      </c>
      <c r="H11" s="31">
        <f t="shared" si="0"/>
        <v>350000</v>
      </c>
      <c r="I11" s="32"/>
      <c r="J11" s="33">
        <f t="shared" si="1"/>
        <v>350000</v>
      </c>
      <c r="K11" s="34" t="s">
        <v>7</v>
      </c>
      <c r="L11" s="35">
        <f>ROUND(J11*IF($K11="RUB",SUMIF(Currency!$A$5:$A$196,Stand!$D11,Currency!$H$5:$H$196),IF($K11="USD",SUMIF(Currency!$A$5:$A$196,Stand!$D11,Currency!$G$5:$G$196),IF($K11="EUR",SUMIF(Currency!$A$5:$A$196,Stand!$D11,Currency!$E$5:$E$196),IF($K11="BRB",SUMIF(Currency!$A$5:$A$196,Stand!$D11,Currency!$F$5:$F$196),0)))),2)</f>
        <v>37.67</v>
      </c>
      <c r="M11" s="36"/>
      <c r="N11" s="23"/>
      <c r="O11" s="23"/>
      <c r="P11" s="23"/>
    </row>
    <row r="12" spans="1:16" x14ac:dyDescent="0.25">
      <c r="A12" s="23"/>
      <c r="B12" s="37" t="s">
        <v>25</v>
      </c>
      <c r="C12" s="29" t="s">
        <v>47</v>
      </c>
      <c r="D12" s="30">
        <v>41589</v>
      </c>
      <c r="E12" s="31">
        <v>2</v>
      </c>
      <c r="F12" s="31">
        <v>35</v>
      </c>
      <c r="G12" s="31">
        <v>1000</v>
      </c>
      <c r="H12" s="31">
        <f t="shared" si="0"/>
        <v>35000</v>
      </c>
      <c r="I12" s="32"/>
      <c r="J12" s="33">
        <f t="shared" si="1"/>
        <v>35000</v>
      </c>
      <c r="K12" s="34" t="s">
        <v>6</v>
      </c>
      <c r="L12" s="35">
        <f>ROUND(J12*IF($K12="RUB",SUMIF(Currency!$A$5:$A$196,Stand!$D12,Currency!$H$5:$H$196),IF($K12="USD",SUMIF(Currency!$A$5:$A$196,Stand!$D12,Currency!$G$5:$G$196),IF($K12="EUR",SUMIF(Currency!$A$5:$A$196,Stand!$D12,Currency!$E$5:$E$196),IF($K12="BRB",SUMIF(Currency!$A$5:$A$196,Stand!$D12,Currency!$F$5:$F$196),0)))),2)</f>
        <v>1070.81</v>
      </c>
      <c r="M12" s="36"/>
      <c r="N12" s="23"/>
      <c r="O12" s="23"/>
      <c r="P12" s="23"/>
    </row>
    <row r="13" spans="1:16" x14ac:dyDescent="0.25">
      <c r="A13" s="23"/>
      <c r="B13" s="37"/>
      <c r="C13" s="29"/>
      <c r="D13" s="30"/>
      <c r="E13" s="31"/>
      <c r="F13" s="31"/>
      <c r="G13" s="31"/>
      <c r="H13" s="31">
        <f t="shared" si="0"/>
        <v>0</v>
      </c>
      <c r="I13" s="32"/>
      <c r="J13" s="33">
        <f t="shared" si="1"/>
        <v>0</v>
      </c>
      <c r="K13" s="34"/>
      <c r="L13" s="35">
        <f>ROUND(J13*IF($K13="RUB",SUMIF(Currency!$A$5:$A$196,Stand!$D13,Currency!$H$5:$H$196),IF($K13="USD",SUMIF(Currency!$A$5:$A$196,Stand!$D13,Currency!$G$5:$G$196),IF($K13="EUR",SUMIF(Currency!$A$5:$A$196,Stand!$D13,Currency!$E$5:$E$196),IF($K13="BRB",SUMIF(Currency!$A$5:$A$196,Stand!$D13,Currency!$F$5:$F$196),0)))),2)</f>
        <v>0</v>
      </c>
      <c r="M13" s="36"/>
      <c r="N13" s="23"/>
      <c r="O13" s="23"/>
      <c r="P13" s="23"/>
    </row>
    <row r="14" spans="1:16" x14ac:dyDescent="0.25">
      <c r="A14" s="23"/>
      <c r="B14" s="37"/>
      <c r="C14" s="29"/>
      <c r="D14" s="30"/>
      <c r="E14" s="31"/>
      <c r="F14" s="31"/>
      <c r="G14" s="31"/>
      <c r="H14" s="31">
        <f t="shared" si="0"/>
        <v>0</v>
      </c>
      <c r="I14" s="32"/>
      <c r="J14" s="33">
        <f t="shared" si="1"/>
        <v>0</v>
      </c>
      <c r="K14" s="34"/>
      <c r="L14" s="35">
        <f>ROUND(J14*IF($K14="RUB",SUMIF(Currency!$A$5:$A$196,Stand!$D14,Currency!$H$5:$H$196),IF($K14="USD",SUMIF(Currency!$A$5:$A$196,Stand!$D14,Currency!$G$5:$G$196),IF($K14="EUR",SUMIF(Currency!$A$5:$A$196,Stand!$D14,Currency!$E$5:$E$196),IF($K14="BRB",SUMIF(Currency!$A$5:$A$196,Stand!$D14,Currency!$F$5:$F$196),0)))),2)</f>
        <v>0</v>
      </c>
      <c r="M14" s="36"/>
      <c r="N14" s="23"/>
      <c r="O14" s="23"/>
      <c r="P14" s="23"/>
    </row>
    <row r="15" spans="1:16" x14ac:dyDescent="0.25">
      <c r="A15" s="23"/>
      <c r="B15" s="37"/>
      <c r="C15" s="29"/>
      <c r="D15" s="30"/>
      <c r="E15" s="31"/>
      <c r="F15" s="31"/>
      <c r="G15" s="31"/>
      <c r="H15" s="31">
        <f t="shared" si="0"/>
        <v>0</v>
      </c>
      <c r="I15" s="32"/>
      <c r="J15" s="33">
        <f t="shared" si="1"/>
        <v>0</v>
      </c>
      <c r="K15" s="34"/>
      <c r="L15" s="35">
        <f>ROUND(J15*IF($K15="RUB",SUMIF(Currency!$A$5:$A$196,Stand!$D15,Currency!$H$5:$H$196),IF($K15="USD",SUMIF(Currency!$A$5:$A$196,Stand!$D15,Currency!$G$5:$G$196),IF($K15="EUR",SUMIF(Currency!$A$5:$A$196,Stand!$D15,Currency!$E$5:$E$196),IF($K15="BRB",SUMIF(Currency!$A$5:$A$196,Stand!$D15,Currency!$F$5:$F$196),0)))),2)</f>
        <v>0</v>
      </c>
      <c r="M15" s="36"/>
      <c r="N15" s="23"/>
      <c r="O15" s="23"/>
      <c r="P15" s="23"/>
    </row>
    <row r="16" spans="1:16" x14ac:dyDescent="0.25">
      <c r="A16" s="23"/>
      <c r="B16" s="37"/>
      <c r="C16" s="29"/>
      <c r="D16" s="30">
        <v>41590</v>
      </c>
      <c r="E16" s="31"/>
      <c r="F16" s="31">
        <v>40</v>
      </c>
      <c r="G16" s="31">
        <v>20000</v>
      </c>
      <c r="H16" s="31">
        <f t="shared" si="0"/>
        <v>800000</v>
      </c>
      <c r="I16" s="32"/>
      <c r="J16" s="33">
        <f t="shared" si="1"/>
        <v>800000</v>
      </c>
      <c r="K16" s="34" t="s">
        <v>6</v>
      </c>
      <c r="L16" s="35">
        <f>ROUND(J16*IF($K16="RUB",SUMIF(Currency!$A$5:$A$196,Stand!$D16,Currency!$H$5:$H$196),IF($K16="USD",SUMIF(Currency!$A$5:$A$196,Stand!$D16,Currency!$G$5:$G$196),IF($K16="EUR",SUMIF(Currency!$A$5:$A$196,Stand!$D16,Currency!$E$5:$E$196),IF($K16="BRB",SUMIF(Currency!$A$5:$A$196,Stand!$D16,Currency!$F$5:$F$196),0)))),2)</f>
        <v>24379.72</v>
      </c>
      <c r="M16" s="36"/>
      <c r="N16" s="23"/>
      <c r="O16" s="23"/>
      <c r="P16" s="23"/>
    </row>
    <row r="17" spans="1:16" x14ac:dyDescent="0.25">
      <c r="A17" s="23"/>
      <c r="B17" s="37"/>
      <c r="C17" s="29"/>
      <c r="D17" s="30"/>
      <c r="E17" s="31"/>
      <c r="F17" s="31"/>
      <c r="G17" s="31"/>
      <c r="H17" s="31">
        <f t="shared" si="0"/>
        <v>0</v>
      </c>
      <c r="I17" s="32"/>
      <c r="J17" s="33">
        <f t="shared" si="1"/>
        <v>0</v>
      </c>
      <c r="K17" s="34"/>
      <c r="L17" s="35">
        <f>ROUND(J17*IF($K17="RUB",SUMIF(Currency!$A$5:$A$196,Stand!$D17,Currency!$H$5:$H$196),IF($K17="USD",SUMIF(Currency!$A$5:$A$196,Stand!$D17,Currency!$G$5:$G$196),IF($K17="EUR",SUMIF(Currency!$A$5:$A$196,Stand!$D17,Currency!$E$5:$E$196),IF($K17="BRB",SUMIF(Currency!$A$5:$A$196,Stand!$D17,Currency!$F$5:$F$196),0)))),2)</f>
        <v>0</v>
      </c>
      <c r="M17" s="36"/>
      <c r="N17" s="23"/>
      <c r="O17" s="23"/>
      <c r="P17" s="23"/>
    </row>
    <row r="18" spans="1:16" x14ac:dyDescent="0.25">
      <c r="A18" s="23"/>
      <c r="B18" s="37"/>
      <c r="C18" s="29"/>
      <c r="D18" s="30"/>
      <c r="E18" s="31"/>
      <c r="F18" s="31"/>
      <c r="G18" s="31"/>
      <c r="H18" s="31">
        <f t="shared" si="0"/>
        <v>0</v>
      </c>
      <c r="I18" s="32"/>
      <c r="J18" s="33">
        <f t="shared" si="1"/>
        <v>0</v>
      </c>
      <c r="K18" s="34"/>
      <c r="L18" s="35">
        <f>ROUND(J18*IF($K18="RUB",SUMIF(Currency!$A$5:$A$196,Stand!$D18,Currency!$H$5:$H$196),IF($K18="USD",SUMIF(Currency!$A$5:$A$196,Stand!$D18,Currency!$G$5:$G$196),IF($K18="EUR",SUMIF(Currency!$A$5:$A$196,Stand!$D18,Currency!$E$5:$E$196),IF($K18="BRB",SUMIF(Currency!$A$5:$A$196,Stand!$D18,Currency!$F$5:$F$196),0)))),2)</f>
        <v>0</v>
      </c>
      <c r="M18" s="36"/>
      <c r="N18" s="23"/>
      <c r="O18" s="23"/>
      <c r="P18" s="23"/>
    </row>
    <row r="19" spans="1:16" x14ac:dyDescent="0.25">
      <c r="A19" s="23"/>
      <c r="B19" s="37"/>
      <c r="C19" s="29"/>
      <c r="D19" s="30"/>
      <c r="E19" s="31"/>
      <c r="F19" s="31"/>
      <c r="G19" s="31"/>
      <c r="H19" s="31">
        <f t="shared" si="0"/>
        <v>0</v>
      </c>
      <c r="I19" s="32"/>
      <c r="J19" s="33">
        <f t="shared" si="1"/>
        <v>0</v>
      </c>
      <c r="K19" s="34"/>
      <c r="L19" s="35">
        <f>ROUND(J19*IF($K19="RUB",SUMIF(Currency!$A$5:$A$196,Stand!$D19,Currency!$H$5:$H$196),IF($K19="USD",SUMIF(Currency!$A$5:$A$196,Stand!$D19,Currency!$G$5:$G$196),IF($K19="EUR",SUMIF(Currency!$A$5:$A$196,Stand!$D19,Currency!$E$5:$E$196),IF($K19="BRB",SUMIF(Currency!$A$5:$A$196,Stand!$D19,Currency!$F$5:$F$196),0)))),2)</f>
        <v>0</v>
      </c>
      <c r="M19" s="36"/>
      <c r="N19" s="23"/>
      <c r="O19" s="23"/>
      <c r="P19" s="23"/>
    </row>
    <row r="20" spans="1:16" x14ac:dyDescent="0.25">
      <c r="A20" s="23"/>
      <c r="B20" s="37"/>
      <c r="C20" s="29"/>
      <c r="D20" s="30"/>
      <c r="E20" s="31"/>
      <c r="F20" s="31"/>
      <c r="G20" s="31"/>
      <c r="H20" s="31">
        <f t="shared" si="0"/>
        <v>0</v>
      </c>
      <c r="I20" s="32"/>
      <c r="J20" s="33">
        <f t="shared" si="1"/>
        <v>0</v>
      </c>
      <c r="K20" s="34"/>
      <c r="L20" s="35">
        <f>ROUND(J20*IF($K20="RUB",SUMIF(Currency!$A$5:$A$196,Stand!$D20,Currency!$H$5:$H$196),IF($K20="USD",SUMIF(Currency!$A$5:$A$196,Stand!$D20,Currency!$G$5:$G$196),IF($K20="EUR",SUMIF(Currency!$A$5:$A$196,Stand!$D20,Currency!$E$5:$E$196),IF($K20="BRB",SUMIF(Currency!$A$5:$A$196,Stand!$D20,Currency!$F$5:$F$196),0)))),2)</f>
        <v>0</v>
      </c>
      <c r="M20" s="36"/>
      <c r="N20" s="23"/>
      <c r="O20" s="23"/>
      <c r="P20" s="23"/>
    </row>
    <row r="21" spans="1:16" x14ac:dyDescent="0.25">
      <c r="A21" s="23"/>
      <c r="B21" s="37"/>
      <c r="C21" s="29"/>
      <c r="D21" s="30"/>
      <c r="E21" s="31"/>
      <c r="F21" s="31"/>
      <c r="G21" s="31"/>
      <c r="H21" s="31">
        <f t="shared" si="0"/>
        <v>0</v>
      </c>
      <c r="I21" s="32"/>
      <c r="J21" s="33">
        <f t="shared" si="1"/>
        <v>0</v>
      </c>
      <c r="K21" s="34"/>
      <c r="L21" s="35">
        <f>ROUND(J21*IF($K21="RUB",SUMIF(Currency!$A$5:$A$196,Stand!$D21,Currency!$H$5:$H$196),IF($K21="USD",SUMIF(Currency!$A$5:$A$196,Stand!$D21,Currency!$G$5:$G$196),IF($K21="EUR",SUMIF(Currency!$A$5:$A$196,Stand!$D21,Currency!$E$5:$E$196),IF($K21="BRB",SUMIF(Currency!$A$5:$A$196,Stand!$D21,Currency!$F$5:$F$196),0)))),2)</f>
        <v>0</v>
      </c>
      <c r="M21" s="36"/>
      <c r="N21" s="23"/>
      <c r="O21" s="23"/>
      <c r="P21" s="23"/>
    </row>
    <row r="22" spans="1:16" x14ac:dyDescent="0.25">
      <c r="A22" s="23"/>
      <c r="B22" s="38"/>
      <c r="C22" s="39"/>
      <c r="D22" s="40"/>
      <c r="E22" s="41"/>
      <c r="F22" s="41"/>
      <c r="G22" s="41"/>
      <c r="H22" s="41">
        <f t="shared" si="0"/>
        <v>0</v>
      </c>
      <c r="I22" s="42"/>
      <c r="J22" s="43">
        <f t="shared" si="1"/>
        <v>0</v>
      </c>
      <c r="K22" s="44"/>
      <c r="L22" s="35">
        <f>ROUND(J22*IF($K22="RUB",SUMIF(Currency!$A$5:$A$196,Stand!$D22,Currency!$H$5:$H$196),IF($K22="USD",SUMIF(Currency!$A$5:$A$196,Stand!$D22,Currency!$G$5:$G$196),IF($K22="EUR",SUMIF(Currency!$A$5:$A$196,Stand!$D22,Currency!$E$5:$E$196),IF($K22="BRB",SUMIF(Currency!$A$5:$A$196,Stand!$D22,Currency!$F$5:$F$196),0)))),2)</f>
        <v>0</v>
      </c>
      <c r="M22" s="36"/>
      <c r="N22" s="23"/>
      <c r="O22" s="23"/>
      <c r="P22" s="23"/>
    </row>
    <row r="23" spans="1:16" x14ac:dyDescent="0.25">
      <c r="A23" s="23"/>
      <c r="B23" s="45" t="s">
        <v>30</v>
      </c>
      <c r="C23" s="46"/>
      <c r="D23" s="46"/>
      <c r="E23" s="46"/>
      <c r="F23" s="46"/>
      <c r="G23" s="46"/>
      <c r="H23" s="46">
        <f>SUM(H5:H22)</f>
        <v>12866500</v>
      </c>
      <c r="I23" s="46"/>
      <c r="J23" s="46">
        <f>SUM(J5:J22)</f>
        <v>12866500</v>
      </c>
      <c r="K23" s="46"/>
      <c r="L23" s="47">
        <f>SUM(L5:L22)</f>
        <v>80451.23</v>
      </c>
      <c r="M23" s="48"/>
      <c r="N23" s="23"/>
      <c r="O23" s="23"/>
      <c r="P23" s="23"/>
    </row>
    <row r="24" spans="1:16" x14ac:dyDescent="0.2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</row>
    <row r="25" spans="1:16" x14ac:dyDescent="0.25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</row>
    <row r="26" spans="1:16" x14ac:dyDescent="0.25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</row>
    <row r="27" spans="1:16" x14ac:dyDescent="0.2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</row>
    <row r="28" spans="1:16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</row>
    <row r="29" spans="1:16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</row>
    <row r="30" spans="1:16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</row>
    <row r="31" spans="1:16" x14ac:dyDescent="0.2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</row>
    <row r="32" spans="1:16" x14ac:dyDescent="0.2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</row>
    <row r="33" spans="1:16" x14ac:dyDescent="0.25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</row>
    <row r="34" spans="1:16" x14ac:dyDescent="0.2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</row>
    <row r="35" spans="1:16" x14ac:dyDescent="0.2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</row>
    <row r="36" spans="1:16" x14ac:dyDescent="0.25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</row>
    <row r="37" spans="1:16" x14ac:dyDescent="0.25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</row>
    <row r="38" spans="1:16" x14ac:dyDescent="0.25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</row>
    <row r="39" spans="1:16" x14ac:dyDescent="0.25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</row>
    <row r="40" spans="1:16" x14ac:dyDescent="0.25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</row>
    <row r="41" spans="1:16" x14ac:dyDescent="0.25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</row>
  </sheetData>
  <conditionalFormatting sqref="D5:K5 F6:F12 M5 L5:L22">
    <cfRule type="expression" dxfId="86" priority="40">
      <formula>$D5="+"</formula>
    </cfRule>
  </conditionalFormatting>
  <conditionalFormatting sqref="F5:G5 F6:F12">
    <cfRule type="cellIs" dxfId="85" priority="39" operator="equal">
      <formula>0</formula>
    </cfRule>
  </conditionalFormatting>
  <conditionalFormatting sqref="D6:K6 M6">
    <cfRule type="expression" dxfId="84" priority="38">
      <formula>$D6="+"</formula>
    </cfRule>
  </conditionalFormatting>
  <conditionalFormatting sqref="F6:G6">
    <cfRule type="cellIs" dxfId="83" priority="37" operator="equal">
      <formula>0</formula>
    </cfRule>
  </conditionalFormatting>
  <conditionalFormatting sqref="D7:K7 M7">
    <cfRule type="expression" dxfId="82" priority="36">
      <formula>$D7="+"</formula>
    </cfRule>
  </conditionalFormatting>
  <conditionalFormatting sqref="F7:G7">
    <cfRule type="cellIs" dxfId="81" priority="35" operator="equal">
      <formula>0</formula>
    </cfRule>
  </conditionalFormatting>
  <conditionalFormatting sqref="D8:J8 M8">
    <cfRule type="expression" dxfId="80" priority="34">
      <formula>$D8="+"</formula>
    </cfRule>
  </conditionalFormatting>
  <conditionalFormatting sqref="F8:G8">
    <cfRule type="cellIs" dxfId="79" priority="33" operator="equal">
      <formula>0</formula>
    </cfRule>
  </conditionalFormatting>
  <conditionalFormatting sqref="D9:J9 M9">
    <cfRule type="expression" dxfId="78" priority="32">
      <formula>$D9="+"</formula>
    </cfRule>
  </conditionalFormatting>
  <conditionalFormatting sqref="F9:G9">
    <cfRule type="cellIs" dxfId="77" priority="31" operator="equal">
      <formula>0</formula>
    </cfRule>
  </conditionalFormatting>
  <conditionalFormatting sqref="D10:F10 M10 H10:J10">
    <cfRule type="expression" dxfId="76" priority="30">
      <formula>$D10="+"</formula>
    </cfRule>
  </conditionalFormatting>
  <conditionalFormatting sqref="F10">
    <cfRule type="cellIs" dxfId="75" priority="29" operator="equal">
      <formula>0</formula>
    </cfRule>
  </conditionalFormatting>
  <conditionalFormatting sqref="D11:F11 M11 H11:J11">
    <cfRule type="expression" dxfId="74" priority="28">
      <formula>$D11="+"</formula>
    </cfRule>
  </conditionalFormatting>
  <conditionalFormatting sqref="F11">
    <cfRule type="cellIs" dxfId="73" priority="27" operator="equal">
      <formula>0</formula>
    </cfRule>
  </conditionalFormatting>
  <conditionalFormatting sqref="D12:G12 M12 I12:J12">
    <cfRule type="expression" dxfId="72" priority="26">
      <formula>$D12="+"</formula>
    </cfRule>
  </conditionalFormatting>
  <conditionalFormatting sqref="F12:G12">
    <cfRule type="cellIs" dxfId="71" priority="25" operator="equal">
      <formula>0</formula>
    </cfRule>
  </conditionalFormatting>
  <conditionalFormatting sqref="D13:K13 M13 H12">
    <cfRule type="expression" dxfId="70" priority="24">
      <formula>$D12="+"</formula>
    </cfRule>
  </conditionalFormatting>
  <conditionalFormatting sqref="F13:G13">
    <cfRule type="cellIs" dxfId="69" priority="23" operator="equal">
      <formula>0</formula>
    </cfRule>
  </conditionalFormatting>
  <conditionalFormatting sqref="D14:K14 M14">
    <cfRule type="expression" dxfId="68" priority="22">
      <formula>$D14="+"</formula>
    </cfRule>
  </conditionalFormatting>
  <conditionalFormatting sqref="F14:G14">
    <cfRule type="cellIs" dxfId="67" priority="21" operator="equal">
      <formula>0</formula>
    </cfRule>
  </conditionalFormatting>
  <conditionalFormatting sqref="D15:K15 M15">
    <cfRule type="expression" dxfId="66" priority="20">
      <formula>$D15="+"</formula>
    </cfRule>
  </conditionalFormatting>
  <conditionalFormatting sqref="F15:G15">
    <cfRule type="cellIs" dxfId="65" priority="19" operator="equal">
      <formula>0</formula>
    </cfRule>
  </conditionalFormatting>
  <conditionalFormatting sqref="D16:K16 M16">
    <cfRule type="expression" dxfId="64" priority="18">
      <formula>$D16="+"</formula>
    </cfRule>
  </conditionalFormatting>
  <conditionalFormatting sqref="F16:G16">
    <cfRule type="cellIs" dxfId="63" priority="17" operator="equal">
      <formula>0</formula>
    </cfRule>
  </conditionalFormatting>
  <conditionalFormatting sqref="D17:K17 M17">
    <cfRule type="expression" dxfId="62" priority="16">
      <formula>$D17="+"</formula>
    </cfRule>
  </conditionalFormatting>
  <conditionalFormatting sqref="F17:G17">
    <cfRule type="cellIs" dxfId="61" priority="15" operator="equal">
      <formula>0</formula>
    </cfRule>
  </conditionalFormatting>
  <conditionalFormatting sqref="D18:K18 M18">
    <cfRule type="expression" dxfId="60" priority="14">
      <formula>$D18="+"</formula>
    </cfRule>
  </conditionalFormatting>
  <conditionalFormatting sqref="F18:G18">
    <cfRule type="cellIs" dxfId="59" priority="13" operator="equal">
      <formula>0</formula>
    </cfRule>
  </conditionalFormatting>
  <conditionalFormatting sqref="D19:K19 M19">
    <cfRule type="expression" dxfId="58" priority="12">
      <formula>$D19="+"</formula>
    </cfRule>
  </conditionalFormatting>
  <conditionalFormatting sqref="F19:G19">
    <cfRule type="cellIs" dxfId="57" priority="11" operator="equal">
      <formula>0</formula>
    </cfRule>
  </conditionalFormatting>
  <conditionalFormatting sqref="D20:K20 M20">
    <cfRule type="expression" dxfId="56" priority="10">
      <formula>$D20="+"</formula>
    </cfRule>
  </conditionalFormatting>
  <conditionalFormatting sqref="F20:G20">
    <cfRule type="cellIs" dxfId="55" priority="9" operator="equal">
      <formula>0</formula>
    </cfRule>
  </conditionalFormatting>
  <conditionalFormatting sqref="D21:K21 M21">
    <cfRule type="expression" dxfId="54" priority="8">
      <formula>$D21="+"</formula>
    </cfRule>
  </conditionalFormatting>
  <conditionalFormatting sqref="F21:G21">
    <cfRule type="cellIs" dxfId="53" priority="7" operator="equal">
      <formula>0</formula>
    </cfRule>
  </conditionalFormatting>
  <conditionalFormatting sqref="D22:K22 M22">
    <cfRule type="expression" dxfId="52" priority="6">
      <formula>$D22="+"</formula>
    </cfRule>
  </conditionalFormatting>
  <conditionalFormatting sqref="F22:G22">
    <cfRule type="cellIs" dxfId="51" priority="5" operator="equal">
      <formula>0</formula>
    </cfRule>
  </conditionalFormatting>
  <conditionalFormatting sqref="K8">
    <cfRule type="expression" dxfId="50" priority="4">
      <formula>$D8="+"</formula>
    </cfRule>
  </conditionalFormatting>
  <conditionalFormatting sqref="K9:K12">
    <cfRule type="expression" dxfId="49" priority="3">
      <formula>$D9="+"</formula>
    </cfRule>
  </conditionalFormatting>
  <conditionalFormatting sqref="G10:G11">
    <cfRule type="expression" dxfId="48" priority="2">
      <formula>$D10="+"</formula>
    </cfRule>
  </conditionalFormatting>
  <conditionalFormatting sqref="G10:G11">
    <cfRule type="cellIs" dxfId="47" priority="1" operator="equal">
      <formula>0</formula>
    </cfRule>
  </conditionalFormatting>
  <pageMargins left="0.7" right="0.7" top="0.75" bottom="0.75" header="0.3" footer="0.3"/>
  <ignoredErrors>
    <ignoredError sqref="H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P41"/>
  <sheetViews>
    <sheetView tabSelected="1" workbookViewId="0">
      <selection activeCell="L13" sqref="L13"/>
    </sheetView>
  </sheetViews>
  <sheetFormatPr defaultRowHeight="15" x14ac:dyDescent="0.25"/>
  <cols>
    <col min="1" max="1" width="3" customWidth="1"/>
    <col min="2" max="2" width="17.7109375" customWidth="1"/>
    <col min="3" max="3" width="60" customWidth="1"/>
    <col min="4" max="4" width="10.140625" customWidth="1"/>
    <col min="5" max="5" width="7.42578125" bestFit="1" customWidth="1"/>
    <col min="6" max="7" width="8.7109375" customWidth="1"/>
    <col min="8" max="8" width="11.140625" customWidth="1"/>
    <col min="9" max="9" width="8.7109375" customWidth="1"/>
    <col min="10" max="10" width="11.42578125" bestFit="1" customWidth="1"/>
    <col min="11" max="11" width="8.7109375" customWidth="1"/>
    <col min="12" max="12" width="12.140625" customWidth="1"/>
    <col min="13" max="13" width="2.5703125" customWidth="1"/>
  </cols>
  <sheetData>
    <row r="1" spans="1:16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ht="23.25" x14ac:dyDescent="0.35">
      <c r="A2" s="23"/>
      <c r="B2" s="24" t="s">
        <v>46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6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</row>
    <row r="4" spans="1:16" x14ac:dyDescent="0.25">
      <c r="A4" s="23"/>
      <c r="B4" s="25" t="s">
        <v>8</v>
      </c>
      <c r="C4" s="25" t="s">
        <v>9</v>
      </c>
      <c r="D4" s="25" t="s">
        <v>10</v>
      </c>
      <c r="E4" s="25" t="s">
        <v>11</v>
      </c>
      <c r="F4" s="25" t="s">
        <v>12</v>
      </c>
      <c r="G4" s="25" t="s">
        <v>13</v>
      </c>
      <c r="H4" s="25" t="s">
        <v>14</v>
      </c>
      <c r="I4" s="25" t="s">
        <v>15</v>
      </c>
      <c r="J4" s="25" t="s">
        <v>16</v>
      </c>
      <c r="K4" s="26" t="s">
        <v>17</v>
      </c>
      <c r="L4" s="26" t="s">
        <v>18</v>
      </c>
      <c r="M4" s="27"/>
      <c r="N4" s="23"/>
      <c r="O4" s="23"/>
      <c r="P4" s="23"/>
    </row>
    <row r="5" spans="1:16" x14ac:dyDescent="0.25">
      <c r="A5" s="23"/>
      <c r="B5" s="28" t="s">
        <v>32</v>
      </c>
      <c r="C5" s="29" t="s">
        <v>33</v>
      </c>
      <c r="D5" s="30">
        <v>41589</v>
      </c>
      <c r="E5" s="31">
        <v>1</v>
      </c>
      <c r="F5" s="31">
        <v>1</v>
      </c>
      <c r="G5" s="31">
        <v>75000000</v>
      </c>
      <c r="H5" s="31">
        <f t="shared" ref="H5:H11" si="0">F5*G5</f>
        <v>75000000</v>
      </c>
      <c r="I5" s="32"/>
      <c r="J5" s="33">
        <f>IF(I5="",H5,H5*1.18)</f>
        <v>75000000</v>
      </c>
      <c r="K5" s="34" t="s">
        <v>7</v>
      </c>
      <c r="L5" s="35">
        <f>ROUND(J5*IF($K5="RUB",SUMIF(Currency!$A$5:$A$196,Stand!$D5,Currency!$H$5:$H$196),IF($K5="USD",SUMIF(Currency!$A$5:$A$196,Stand!$D5,Currency!$G$5:$G$196),IF($K5="EUR",SUMIF(Currency!$A$5:$A$196,Stand!$D5,Currency!$E$5:$E$196),IF($K5="BRB",SUMIF(Currency!$A$5:$A$196,Stand!$D5,Currency!$F$5:$F$196),0)))),2)</f>
        <v>8241.76</v>
      </c>
      <c r="M5" s="36"/>
      <c r="N5" s="23"/>
      <c r="O5" s="23"/>
      <c r="P5" s="23"/>
    </row>
    <row r="6" spans="1:16" x14ac:dyDescent="0.25">
      <c r="A6" s="23"/>
      <c r="B6" s="37" t="s">
        <v>34</v>
      </c>
      <c r="C6" s="49" t="s">
        <v>45</v>
      </c>
      <c r="D6" s="30">
        <v>41576</v>
      </c>
      <c r="E6" s="31">
        <v>1</v>
      </c>
      <c r="F6" s="31">
        <v>3</v>
      </c>
      <c r="G6" s="31">
        <v>16000</v>
      </c>
      <c r="H6" s="31">
        <f t="shared" si="0"/>
        <v>48000</v>
      </c>
      <c r="I6" s="32"/>
      <c r="J6" s="33">
        <f t="shared" ref="J6:J22" si="1">IF(I6="",H6,H6*1.18)</f>
        <v>48000</v>
      </c>
      <c r="K6" s="34" t="s">
        <v>6</v>
      </c>
      <c r="L6" s="35">
        <f>ROUND(J6*IF($K6="RUB",SUMIF(Currency!$A$5:$A$196,Stand!$D6,Currency!$H$5:$H$196),IF($K6="USD",SUMIF(Currency!$A$5:$A$196,Stand!$D6,Currency!$G$5:$G$196),IF($K6="EUR",SUMIF(Currency!$A$5:$A$196,Stand!$D6,Currency!$E$5:$E$196),IF($K6="BRB",SUMIF(Currency!$A$5:$A$196,Stand!$D6,Currency!$F$5:$F$196),0)))),2)</f>
        <v>1502.61</v>
      </c>
      <c r="M6" s="36"/>
      <c r="N6" s="23"/>
      <c r="O6" s="23"/>
      <c r="P6" s="23"/>
    </row>
    <row r="7" spans="1:16" x14ac:dyDescent="0.25">
      <c r="A7" s="23"/>
      <c r="B7" s="37" t="s">
        <v>34</v>
      </c>
      <c r="C7" s="29" t="s">
        <v>35</v>
      </c>
      <c r="D7" s="30">
        <v>41609</v>
      </c>
      <c r="E7" s="31">
        <v>1</v>
      </c>
      <c r="F7" s="31">
        <v>1</v>
      </c>
      <c r="G7" s="31">
        <v>3000000</v>
      </c>
      <c r="H7" s="31">
        <f t="shared" si="0"/>
        <v>3000000</v>
      </c>
      <c r="I7" s="32"/>
      <c r="J7" s="33">
        <f t="shared" si="1"/>
        <v>3000000</v>
      </c>
      <c r="K7" s="34" t="s">
        <v>7</v>
      </c>
      <c r="L7" s="35">
        <f>ROUND(J7*IF($K7="RUB",SUMIF(Currency!$A$5:$A$196,Stand!$D7,Currency!$H$5:$H$196),IF($K7="USD",SUMIF(Currency!$A$5:$A$196,Stand!$D7,Currency!$G$5:$G$196),IF($K7="EUR",SUMIF(Currency!$A$5:$A$196,Stand!$D7,Currency!$E$5:$E$196),IF($K7="BRB",SUMIF(Currency!$A$5:$A$196,Stand!$D7,Currency!$F$5:$F$196),0)))),2)</f>
        <v>326.08999999999997</v>
      </c>
      <c r="M7" s="36"/>
      <c r="N7" s="23"/>
      <c r="O7" s="23"/>
      <c r="P7" s="23"/>
    </row>
    <row r="8" spans="1:16" x14ac:dyDescent="0.25">
      <c r="A8" s="23"/>
      <c r="B8" s="37" t="s">
        <v>36</v>
      </c>
      <c r="C8" s="49" t="s">
        <v>37</v>
      </c>
      <c r="D8" s="30">
        <v>41604</v>
      </c>
      <c r="E8" s="31">
        <v>1</v>
      </c>
      <c r="F8" s="31">
        <v>1</v>
      </c>
      <c r="G8" s="31">
        <v>51000</v>
      </c>
      <c r="H8" s="31">
        <f t="shared" si="0"/>
        <v>51000</v>
      </c>
      <c r="I8" s="32"/>
      <c r="J8" s="33">
        <f t="shared" si="1"/>
        <v>51000</v>
      </c>
      <c r="K8" s="34" t="s">
        <v>6</v>
      </c>
      <c r="L8" s="35">
        <f>ROUND(J8*IF($K8="RUB",SUMIF(Currency!$A$5:$A$196,Stand!$D8,Currency!$H$5:$H$196),IF($K8="USD",SUMIF(Currency!$A$5:$A$196,Stand!$D8,Currency!$G$5:$G$196),IF($K8="EUR",SUMIF(Currency!$A$5:$A$196,Stand!$D8,Currency!$E$5:$E$196),IF($K8="BRB",SUMIF(Currency!$A$5:$A$196,Stand!$D8,Currency!$F$5:$F$196),0)))),2)</f>
        <v>1560.32</v>
      </c>
      <c r="M8" s="36"/>
      <c r="N8" s="23"/>
      <c r="O8" s="23"/>
      <c r="P8" s="23"/>
    </row>
    <row r="9" spans="1:16" x14ac:dyDescent="0.25">
      <c r="A9" s="23"/>
      <c r="B9" s="37" t="s">
        <v>38</v>
      </c>
      <c r="C9" s="29" t="s">
        <v>39</v>
      </c>
      <c r="D9" s="30">
        <v>41589</v>
      </c>
      <c r="E9" s="31">
        <v>1</v>
      </c>
      <c r="F9" s="31">
        <v>300</v>
      </c>
      <c r="G9" s="31">
        <v>60000</v>
      </c>
      <c r="H9" s="31">
        <f t="shared" si="0"/>
        <v>18000000</v>
      </c>
      <c r="I9" s="32"/>
      <c r="J9" s="33">
        <f t="shared" si="1"/>
        <v>18000000</v>
      </c>
      <c r="K9" s="34" t="s">
        <v>7</v>
      </c>
      <c r="L9" s="35">
        <f>ROUND(J9*IF($K9="RUB",SUMIF(Currency!$A$5:$A$196,Stand!$D9,Currency!$H$5:$H$196),IF($K9="USD",SUMIF(Currency!$A$5:$A$196,Stand!$D9,Currency!$G$5:$G$196),IF($K9="EUR",SUMIF(Currency!$A$5:$A$196,Stand!$D9,Currency!$E$5:$E$196),IF($K9="BRB",SUMIF(Currency!$A$5:$A$196,Stand!$D9,Currency!$F$5:$F$196),0)))),2)</f>
        <v>1939.66</v>
      </c>
      <c r="M9" s="36"/>
      <c r="N9" s="23"/>
      <c r="O9" s="23"/>
      <c r="P9" s="23"/>
    </row>
    <row r="10" spans="1:16" x14ac:dyDescent="0.25">
      <c r="A10" s="23"/>
      <c r="B10" s="37" t="s">
        <v>40</v>
      </c>
      <c r="C10" s="29" t="s">
        <v>41</v>
      </c>
      <c r="D10" s="30">
        <v>41600</v>
      </c>
      <c r="E10" s="31">
        <v>1</v>
      </c>
      <c r="F10" s="31">
        <v>1</v>
      </c>
      <c r="G10" s="31">
        <v>17000000</v>
      </c>
      <c r="H10" s="31">
        <f t="shared" si="0"/>
        <v>17000000</v>
      </c>
      <c r="I10" s="32"/>
      <c r="J10" s="33">
        <f t="shared" si="1"/>
        <v>17000000</v>
      </c>
      <c r="K10" s="34" t="s">
        <v>7</v>
      </c>
      <c r="L10" s="35">
        <f>ROUND(J10*IF($K10="RUB",SUMIF(Currency!$A$5:$A$196,Stand!$D10,Currency!$H$5:$H$196),IF($K10="USD",SUMIF(Currency!$A$5:$A$196,Stand!$D10,Currency!$G$5:$G$196),IF($K10="EUR",SUMIF(Currency!$A$5:$A$196,Stand!$D10,Currency!$E$5:$E$196),IF($K10="BRB",SUMIF(Currency!$A$5:$A$196,Stand!$D10,Currency!$F$5:$F$196),0)))),2)</f>
        <v>1831.9</v>
      </c>
      <c r="M10" s="36"/>
      <c r="N10" s="23"/>
      <c r="O10" s="23"/>
      <c r="P10" s="23"/>
    </row>
    <row r="11" spans="1:16" ht="24.75" x14ac:dyDescent="0.25">
      <c r="A11" s="23"/>
      <c r="B11" s="37" t="s">
        <v>34</v>
      </c>
      <c r="C11" s="29" t="s">
        <v>44</v>
      </c>
      <c r="D11" s="30">
        <v>41589</v>
      </c>
      <c r="E11" s="31">
        <v>2</v>
      </c>
      <c r="F11" s="31">
        <v>1</v>
      </c>
      <c r="G11" s="31">
        <v>3000</v>
      </c>
      <c r="H11" s="31">
        <f t="shared" si="0"/>
        <v>3000</v>
      </c>
      <c r="I11" s="32"/>
      <c r="J11" s="33">
        <f t="shared" si="1"/>
        <v>3000</v>
      </c>
      <c r="K11" s="34" t="s">
        <v>6</v>
      </c>
      <c r="L11" s="35">
        <f>ROUND(J11*IF($K11="RUB",SUMIF(Currency!$A$5:$A$196,Stand!$D11,Currency!$H$5:$H$196),IF($K11="USD",SUMIF(Currency!$A$5:$A$196,Stand!$D11,Currency!$G$5:$G$196),IF($K11="EUR",SUMIF(Currency!$A$5:$A$196,Stand!$D11,Currency!$E$5:$E$196),IF($K11="BRB",SUMIF(Currency!$A$5:$A$196,Stand!$D11,Currency!$F$5:$F$196),0)))),2)</f>
        <v>91.55</v>
      </c>
      <c r="M11" s="36"/>
      <c r="N11" s="23"/>
      <c r="O11" s="23"/>
      <c r="P11" s="23"/>
    </row>
    <row r="12" spans="1:16" x14ac:dyDescent="0.25">
      <c r="A12" s="23"/>
      <c r="B12" s="37" t="s">
        <v>42</v>
      </c>
      <c r="C12" s="29" t="s">
        <v>43</v>
      </c>
      <c r="D12" s="30">
        <v>41577</v>
      </c>
      <c r="E12" s="31">
        <v>1</v>
      </c>
      <c r="F12" s="31">
        <v>1</v>
      </c>
      <c r="G12" s="31">
        <v>4700000</v>
      </c>
      <c r="H12" s="31">
        <f t="shared" ref="H12" si="2">F12*G12</f>
        <v>4700000</v>
      </c>
      <c r="I12" s="32"/>
      <c r="J12" s="33">
        <f>IF(I12="",H12,H12*1.18)</f>
        <v>4700000</v>
      </c>
      <c r="K12" s="34" t="s">
        <v>1</v>
      </c>
      <c r="L12" s="35">
        <f>ROUND(J12*IF($K12="RUB",SUMIF(Currency!$A$5:$A$196,Stand!$D12,Currency!$H$5:$H$196),IF($K12="USD",SUMIF(Currency!$A$5:$A$196,Stand!$D12,Currency!$G$5:$G$196),IF($K12="EUR",SUMIF(Currency!$A$5:$A$196,Stand!$D12,Currency!$E$5:$E$196),IF($K12="BRB",SUMIF(Currency!$A$5:$A$196,Stand!$D12,Currency!$F$5:$F$196),0)))),2)</f>
        <v>4700000</v>
      </c>
      <c r="M12" s="36"/>
      <c r="N12" s="23"/>
      <c r="O12" s="23"/>
      <c r="P12" s="23"/>
    </row>
    <row r="13" spans="1:16" x14ac:dyDescent="0.25">
      <c r="A13" s="23"/>
      <c r="B13" s="56" t="s">
        <v>48</v>
      </c>
      <c r="C13" s="57" t="s">
        <v>49</v>
      </c>
      <c r="D13" s="30">
        <v>41579</v>
      </c>
      <c r="E13" s="31">
        <v>1</v>
      </c>
      <c r="F13" s="31">
        <v>1</v>
      </c>
      <c r="G13" s="31">
        <v>35000</v>
      </c>
      <c r="H13" s="31">
        <f t="shared" ref="H13:H22" si="3">F13*G13</f>
        <v>35000</v>
      </c>
      <c r="I13" s="32"/>
      <c r="J13" s="33">
        <f t="shared" si="1"/>
        <v>35000</v>
      </c>
      <c r="K13" s="34" t="s">
        <v>5</v>
      </c>
      <c r="L13" s="55">
        <f>ROUND(J13*IF($K13="RUB",SUMIF(Currency!$A$5:$A$196,Stand!$D13,Currency!$H$5:$H$196),IF($K13="USD",SUMIF(Currency!$A$5:$A$196,Stand!$D13,Currency!$G$5:$G$196),IF($K13="EUR",SUMIF(Currency!$A$5:$A$196,Stand!$D13,Currency!$E$5:$E$196),IF($K13="BRB",SUMIF(Currency!$A$5:$A$196,Stand!$D13,Currency!$F$5:$F$196),0)))),2)</f>
        <v>0</v>
      </c>
      <c r="M13" s="36"/>
      <c r="N13" s="23"/>
      <c r="O13" s="23"/>
      <c r="P13" s="23"/>
    </row>
    <row r="14" spans="1:16" x14ac:dyDescent="0.25">
      <c r="A14" s="23"/>
      <c r="B14" s="37"/>
      <c r="C14" s="29"/>
      <c r="D14" s="30"/>
      <c r="E14" s="31"/>
      <c r="F14" s="31"/>
      <c r="G14" s="31"/>
      <c r="H14" s="31">
        <f t="shared" si="3"/>
        <v>0</v>
      </c>
      <c r="I14" s="32"/>
      <c r="J14" s="33">
        <f t="shared" si="1"/>
        <v>0</v>
      </c>
      <c r="K14" s="34"/>
      <c r="L14" s="35">
        <f>ROUND(J14*IF($K14="RUB",SUMIF(Currency!$A$5:$A$196,Stand!$D14,Currency!$H$5:$H$196),IF($K14="USD",SUMIF(Currency!$A$5:$A$196,Stand!$D14,Currency!$G$5:$G$196),IF($K14="EUR",SUMIF(Currency!$A$5:$A$196,Stand!$D14,Currency!$E$5:$E$196),IF($K14="BRB",SUMIF(Currency!$A$5:$A$196,Stand!$D14,Currency!$F$5:$F$196),0)))),2)</f>
        <v>0</v>
      </c>
      <c r="M14" s="36"/>
      <c r="N14" s="23"/>
      <c r="O14" s="23"/>
      <c r="P14" s="23"/>
    </row>
    <row r="15" spans="1:16" x14ac:dyDescent="0.25">
      <c r="A15" s="23"/>
      <c r="B15" s="37"/>
      <c r="C15" s="29"/>
      <c r="D15" s="30"/>
      <c r="E15" s="31"/>
      <c r="F15" s="31"/>
      <c r="G15" s="31"/>
      <c r="H15" s="31">
        <f t="shared" si="3"/>
        <v>0</v>
      </c>
      <c r="I15" s="32"/>
      <c r="J15" s="33">
        <f t="shared" si="1"/>
        <v>0</v>
      </c>
      <c r="K15" s="34"/>
      <c r="L15" s="35">
        <f>ROUND(J15*IF($K15="RUB",SUMIF(Currency!$A$5:$A$196,Stand!$D15,Currency!$H$5:$H$196),IF($K15="USD",SUMIF(Currency!$A$5:$A$196,Stand!$D15,Currency!$G$5:$G$196),IF($K15="EUR",SUMIF(Currency!$A$5:$A$196,Stand!$D15,Currency!$E$5:$E$196),IF($K15="BRB",SUMIF(Currency!$A$5:$A$196,Stand!$D15,Currency!$F$5:$F$196),0)))),2)</f>
        <v>0</v>
      </c>
      <c r="M15" s="36"/>
      <c r="N15" s="23"/>
      <c r="O15" s="23"/>
      <c r="P15" s="23"/>
    </row>
    <row r="16" spans="1:16" x14ac:dyDescent="0.25">
      <c r="A16" s="23"/>
      <c r="B16" s="37"/>
      <c r="C16" s="29"/>
      <c r="D16" s="30"/>
      <c r="E16" s="31"/>
      <c r="F16" s="31"/>
      <c r="G16" s="31"/>
      <c r="H16" s="31">
        <f t="shared" si="3"/>
        <v>0</v>
      </c>
      <c r="I16" s="32"/>
      <c r="J16" s="33">
        <f t="shared" si="1"/>
        <v>0</v>
      </c>
      <c r="K16" s="34"/>
      <c r="L16" s="35">
        <f>ROUND(J16*IF($K16="RUB",SUMIF(Currency!$A$5:$A$196,Stand!$D16,Currency!$H$5:$H$196),IF($K16="USD",SUMIF(Currency!$A$5:$A$196,Stand!$D16,Currency!$G$5:$G$196),IF($K16="EUR",SUMIF(Currency!$A$5:$A$196,Stand!$D16,Currency!$E$5:$E$196),IF($K16="BRB",SUMIF(Currency!$A$5:$A$196,Stand!$D16,Currency!$F$5:$F$196),0)))),2)</f>
        <v>0</v>
      </c>
      <c r="M16" s="36"/>
      <c r="N16" s="23"/>
      <c r="O16" s="23"/>
      <c r="P16" s="23"/>
    </row>
    <row r="17" spans="1:16" x14ac:dyDescent="0.25">
      <c r="A17" s="23"/>
      <c r="B17" s="37"/>
      <c r="C17" s="29"/>
      <c r="D17" s="30"/>
      <c r="E17" s="31"/>
      <c r="F17" s="31"/>
      <c r="G17" s="31"/>
      <c r="H17" s="31">
        <f t="shared" si="3"/>
        <v>0</v>
      </c>
      <c r="I17" s="32"/>
      <c r="J17" s="33">
        <f t="shared" si="1"/>
        <v>0</v>
      </c>
      <c r="K17" s="34"/>
      <c r="L17" s="35">
        <f>ROUND(J17*IF($K17="RUB",SUMIF(Currency!$A$5:$A$196,Stand!$D17,Currency!$H$5:$H$196),IF($K17="USD",SUMIF(Currency!$A$5:$A$196,Stand!$D17,Currency!$G$5:$G$196),IF($K17="EUR",SUMIF(Currency!$A$5:$A$196,Stand!$D17,Currency!$E$5:$E$196),IF($K17="BRB",SUMIF(Currency!$A$5:$A$196,Stand!$D17,Currency!$F$5:$F$196),0)))),2)</f>
        <v>0</v>
      </c>
      <c r="M17" s="36"/>
      <c r="N17" s="23"/>
      <c r="O17" s="23"/>
      <c r="P17" s="23"/>
    </row>
    <row r="18" spans="1:16" x14ac:dyDescent="0.25">
      <c r="A18" s="23"/>
      <c r="B18" s="37"/>
      <c r="C18" s="29"/>
      <c r="D18" s="30"/>
      <c r="E18" s="31"/>
      <c r="F18" s="31"/>
      <c r="G18" s="31"/>
      <c r="H18" s="31">
        <f t="shared" si="3"/>
        <v>0</v>
      </c>
      <c r="I18" s="32"/>
      <c r="J18" s="33">
        <f t="shared" si="1"/>
        <v>0</v>
      </c>
      <c r="K18" s="34"/>
      <c r="L18" s="35">
        <f>ROUND(J18*IF($K18="RUB",SUMIF(Currency!$A$5:$A$196,Stand!$D18,Currency!$H$5:$H$196),IF($K18="USD",SUMIF(Currency!$A$5:$A$196,Stand!$D18,Currency!$G$5:$G$196),IF($K18="EUR",SUMIF(Currency!$A$5:$A$196,Stand!$D18,Currency!$E$5:$E$196),IF($K18="BRB",SUMIF(Currency!$A$5:$A$196,Stand!$D18,Currency!$F$5:$F$196),0)))),2)</f>
        <v>0</v>
      </c>
      <c r="M18" s="36"/>
      <c r="N18" s="23"/>
      <c r="O18" s="23"/>
      <c r="P18" s="23"/>
    </row>
    <row r="19" spans="1:16" x14ac:dyDescent="0.25">
      <c r="A19" s="23"/>
      <c r="B19" s="37"/>
      <c r="C19" s="29"/>
      <c r="D19" s="30"/>
      <c r="E19" s="31"/>
      <c r="F19" s="31"/>
      <c r="G19" s="31"/>
      <c r="H19" s="31">
        <f t="shared" si="3"/>
        <v>0</v>
      </c>
      <c r="I19" s="32"/>
      <c r="J19" s="33">
        <f t="shared" si="1"/>
        <v>0</v>
      </c>
      <c r="K19" s="34"/>
      <c r="L19" s="35">
        <f>ROUND(J19*IF($K19="RUB",SUMIF(Currency!$A$5:$A$196,Stand!$D19,Currency!$H$5:$H$196),IF($K19="USD",SUMIF(Currency!$A$5:$A$196,Stand!$D19,Currency!$G$5:$G$196),IF($K19="EUR",SUMIF(Currency!$A$5:$A$196,Stand!$D19,Currency!$E$5:$E$196),IF($K19="BRB",SUMIF(Currency!$A$5:$A$196,Stand!$D19,Currency!$F$5:$F$196),0)))),2)</f>
        <v>0</v>
      </c>
      <c r="M19" s="36"/>
      <c r="N19" s="23"/>
      <c r="O19" s="23"/>
      <c r="P19" s="23"/>
    </row>
    <row r="20" spans="1:16" x14ac:dyDescent="0.25">
      <c r="A20" s="23"/>
      <c r="B20" s="37"/>
      <c r="C20" s="29"/>
      <c r="D20" s="30"/>
      <c r="E20" s="31"/>
      <c r="F20" s="31"/>
      <c r="G20" s="31"/>
      <c r="H20" s="31">
        <f t="shared" si="3"/>
        <v>0</v>
      </c>
      <c r="I20" s="32"/>
      <c r="J20" s="33">
        <f t="shared" si="1"/>
        <v>0</v>
      </c>
      <c r="K20" s="34"/>
      <c r="L20" s="35">
        <f>ROUND(J20*IF($K20="RUB",SUMIF(Currency!$A$5:$A$196,Stand!$D20,Currency!$H$5:$H$196),IF($K20="USD",SUMIF(Currency!$A$5:$A$196,Stand!$D20,Currency!$G$5:$G$196),IF($K20="EUR",SUMIF(Currency!$A$5:$A$196,Stand!$D20,Currency!$E$5:$E$196),IF($K20="BRB",SUMIF(Currency!$A$5:$A$196,Stand!$D20,Currency!$F$5:$F$196),0)))),2)</f>
        <v>0</v>
      </c>
      <c r="M20" s="36"/>
      <c r="N20" s="23"/>
      <c r="O20" s="23"/>
      <c r="P20" s="23"/>
    </row>
    <row r="21" spans="1:16" x14ac:dyDescent="0.25">
      <c r="A21" s="23"/>
      <c r="B21" s="37"/>
      <c r="C21" s="29"/>
      <c r="D21" s="30"/>
      <c r="E21" s="31"/>
      <c r="F21" s="31"/>
      <c r="G21" s="31"/>
      <c r="H21" s="31">
        <f t="shared" si="3"/>
        <v>0</v>
      </c>
      <c r="I21" s="32"/>
      <c r="J21" s="33">
        <f t="shared" si="1"/>
        <v>0</v>
      </c>
      <c r="K21" s="34"/>
      <c r="L21" s="35">
        <f>ROUND(J21*IF($K21="RUB",SUMIF(Currency!$A$5:$A$196,Stand!$D21,Currency!$H$5:$H$196),IF($K21="USD",SUMIF(Currency!$A$5:$A$196,Stand!$D21,Currency!$G$5:$G$196),IF($K21="EUR",SUMIF(Currency!$A$5:$A$196,Stand!$D21,Currency!$E$5:$E$196),IF($K21="BRB",SUMIF(Currency!$A$5:$A$196,Stand!$D21,Currency!$F$5:$F$196),0)))),2)</f>
        <v>0</v>
      </c>
      <c r="M21" s="36"/>
      <c r="N21" s="23"/>
      <c r="O21" s="23"/>
      <c r="P21" s="23"/>
    </row>
    <row r="22" spans="1:16" x14ac:dyDescent="0.25">
      <c r="A22" s="23"/>
      <c r="B22" s="38"/>
      <c r="C22" s="39"/>
      <c r="D22" s="40"/>
      <c r="E22" s="41"/>
      <c r="F22" s="41"/>
      <c r="G22" s="41"/>
      <c r="H22" s="41">
        <f t="shared" si="3"/>
        <v>0</v>
      </c>
      <c r="I22" s="42"/>
      <c r="J22" s="43">
        <f t="shared" si="1"/>
        <v>0</v>
      </c>
      <c r="K22" s="44"/>
      <c r="L22" s="35">
        <f>ROUND(J22*IF($K22="RUB",SUMIF(Currency!$A$5:$A$196,Stand!$D22,Currency!$H$5:$H$196),IF($K22="USD",SUMIF(Currency!$A$5:$A$196,Stand!$D22,Currency!$G$5:$G$196),IF($K22="EUR",SUMIF(Currency!$A$5:$A$196,Stand!$D22,Currency!$E$5:$E$196),IF($K22="BRB",SUMIF(Currency!$A$5:$A$196,Stand!$D22,Currency!$F$5:$F$196),0)))),2)</f>
        <v>0</v>
      </c>
      <c r="M22" s="36"/>
      <c r="N22" s="23"/>
      <c r="O22" s="23"/>
      <c r="P22" s="23"/>
    </row>
    <row r="23" spans="1:16" x14ac:dyDescent="0.25">
      <c r="A23" s="23"/>
      <c r="B23" s="45" t="s">
        <v>30</v>
      </c>
      <c r="C23" s="46"/>
      <c r="D23" s="46"/>
      <c r="E23" s="46"/>
      <c r="F23" s="46"/>
      <c r="G23" s="46"/>
      <c r="H23" s="46">
        <f>SUM(H5:H22)</f>
        <v>117837000</v>
      </c>
      <c r="I23" s="46"/>
      <c r="J23" s="46">
        <f>SUM(J5:J22)</f>
        <v>117837000</v>
      </c>
      <c r="K23" s="46"/>
      <c r="L23" s="47">
        <f>SUM(L5:L22)</f>
        <v>4715493.8899999997</v>
      </c>
      <c r="M23" s="48"/>
      <c r="N23" s="23"/>
      <c r="O23" s="23"/>
      <c r="P23" s="23"/>
    </row>
    <row r="24" spans="1:16" x14ac:dyDescent="0.2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</row>
    <row r="25" spans="1:16" x14ac:dyDescent="0.25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</row>
    <row r="26" spans="1:16" x14ac:dyDescent="0.25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</row>
    <row r="27" spans="1:16" x14ac:dyDescent="0.2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</row>
    <row r="28" spans="1:16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</row>
    <row r="29" spans="1:16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</row>
    <row r="30" spans="1:16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</row>
    <row r="31" spans="1:16" x14ac:dyDescent="0.2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</row>
    <row r="32" spans="1:16" x14ac:dyDescent="0.2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</row>
    <row r="33" spans="1:16" x14ac:dyDescent="0.25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</row>
    <row r="34" spans="1:16" x14ac:dyDescent="0.2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</row>
    <row r="35" spans="1:16" x14ac:dyDescent="0.2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</row>
    <row r="36" spans="1:16" x14ac:dyDescent="0.25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</row>
    <row r="37" spans="1:16" x14ac:dyDescent="0.25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</row>
    <row r="38" spans="1:16" x14ac:dyDescent="0.25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</row>
    <row r="39" spans="1:16" x14ac:dyDescent="0.25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</row>
    <row r="40" spans="1:16" x14ac:dyDescent="0.25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</row>
    <row r="41" spans="1:16" x14ac:dyDescent="0.25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</row>
  </sheetData>
  <conditionalFormatting sqref="I5:J5 M5 L5:L22">
    <cfRule type="expression" dxfId="46" priority="59">
      <formula>$D5="+"</formula>
    </cfRule>
  </conditionalFormatting>
  <conditionalFormatting sqref="I6:J6 M6">
    <cfRule type="expression" dxfId="45" priority="57">
      <formula>$D6="+"</formula>
    </cfRule>
  </conditionalFormatting>
  <conditionalFormatting sqref="I7:J7 M7">
    <cfRule type="expression" dxfId="44" priority="55">
      <formula>$D7="+"</formula>
    </cfRule>
  </conditionalFormatting>
  <conditionalFormatting sqref="I8:J8 M8">
    <cfRule type="expression" dxfId="43" priority="53">
      <formula>$D8="+"</formula>
    </cfRule>
  </conditionalFormatting>
  <conditionalFormatting sqref="I9:J9 M9">
    <cfRule type="expression" dxfId="42" priority="51">
      <formula>$D9="+"</formula>
    </cfRule>
  </conditionalFormatting>
  <conditionalFormatting sqref="M10 I10:J10">
    <cfRule type="expression" dxfId="41" priority="49">
      <formula>$D10="+"</formula>
    </cfRule>
  </conditionalFormatting>
  <conditionalFormatting sqref="M11 I11:J11">
    <cfRule type="expression" dxfId="40" priority="47">
      <formula>$D11="+"</formula>
    </cfRule>
  </conditionalFormatting>
  <conditionalFormatting sqref="M12 I12:J12">
    <cfRule type="expression" dxfId="39" priority="45">
      <formula>$D12="+"</formula>
    </cfRule>
  </conditionalFormatting>
  <conditionalFormatting sqref="D13:K13 M13">
    <cfRule type="expression" dxfId="38" priority="43">
      <formula>$D13="+"</formula>
    </cfRule>
  </conditionalFormatting>
  <conditionalFormatting sqref="F13:G13">
    <cfRule type="cellIs" dxfId="37" priority="42" operator="equal">
      <formula>0</formula>
    </cfRule>
  </conditionalFormatting>
  <conditionalFormatting sqref="D14:K14 M14">
    <cfRule type="expression" dxfId="36" priority="41">
      <formula>$D14="+"</formula>
    </cfRule>
  </conditionalFormatting>
  <conditionalFormatting sqref="F14:G14">
    <cfRule type="cellIs" dxfId="35" priority="40" operator="equal">
      <formula>0</formula>
    </cfRule>
  </conditionalFormatting>
  <conditionalFormatting sqref="D15:K15 M15">
    <cfRule type="expression" dxfId="34" priority="39">
      <formula>$D15="+"</formula>
    </cfRule>
  </conditionalFormatting>
  <conditionalFormatting sqref="F15:G15">
    <cfRule type="cellIs" dxfId="33" priority="38" operator="equal">
      <formula>0</formula>
    </cfRule>
  </conditionalFormatting>
  <conditionalFormatting sqref="D16:K16 M16">
    <cfRule type="expression" dxfId="32" priority="37">
      <formula>$D16="+"</formula>
    </cfRule>
  </conditionalFormatting>
  <conditionalFormatting sqref="F16:G16">
    <cfRule type="cellIs" dxfId="31" priority="36" operator="equal">
      <formula>0</formula>
    </cfRule>
  </conditionalFormatting>
  <conditionalFormatting sqref="D17:K17 M17">
    <cfRule type="expression" dxfId="30" priority="35">
      <formula>$D17="+"</formula>
    </cfRule>
  </conditionalFormatting>
  <conditionalFormatting sqref="F17:G17">
    <cfRule type="cellIs" dxfId="29" priority="34" operator="equal">
      <formula>0</formula>
    </cfRule>
  </conditionalFormatting>
  <conditionalFormatting sqref="D18:K18 M18">
    <cfRule type="expression" dxfId="28" priority="33">
      <formula>$D18="+"</formula>
    </cfRule>
  </conditionalFormatting>
  <conditionalFormatting sqref="F18:G18">
    <cfRule type="cellIs" dxfId="27" priority="32" operator="equal">
      <formula>0</formula>
    </cfRule>
  </conditionalFormatting>
  <conditionalFormatting sqref="D19:K19 M19">
    <cfRule type="expression" dxfId="26" priority="31">
      <formula>$D19="+"</formula>
    </cfRule>
  </conditionalFormatting>
  <conditionalFormatting sqref="F19:G19">
    <cfRule type="cellIs" dxfId="25" priority="30" operator="equal">
      <formula>0</formula>
    </cfRule>
  </conditionalFormatting>
  <conditionalFormatting sqref="D20:K20 M20">
    <cfRule type="expression" dxfId="24" priority="29">
      <formula>$D20="+"</formula>
    </cfRule>
  </conditionalFormatting>
  <conditionalFormatting sqref="F20:G20">
    <cfRule type="cellIs" dxfId="23" priority="28" operator="equal">
      <formula>0</formula>
    </cfRule>
  </conditionalFormatting>
  <conditionalFormatting sqref="D21:K21 M21">
    <cfRule type="expression" dxfId="22" priority="27">
      <formula>$D21="+"</formula>
    </cfRule>
  </conditionalFormatting>
  <conditionalFormatting sqref="F21:G21">
    <cfRule type="cellIs" dxfId="21" priority="26" operator="equal">
      <formula>0</formula>
    </cfRule>
  </conditionalFormatting>
  <conditionalFormatting sqref="D22:K22 M22">
    <cfRule type="expression" dxfId="20" priority="25">
      <formula>$D22="+"</formula>
    </cfRule>
  </conditionalFormatting>
  <conditionalFormatting sqref="F22:G22">
    <cfRule type="cellIs" dxfId="19" priority="24" operator="equal">
      <formula>0</formula>
    </cfRule>
  </conditionalFormatting>
  <conditionalFormatting sqref="D6:F6 G12:H12 H5:H11">
    <cfRule type="expression" dxfId="18" priority="17">
      <formula>$D5="+"</formula>
    </cfRule>
  </conditionalFormatting>
  <conditionalFormatting sqref="D7:F7">
    <cfRule type="expression" dxfId="17" priority="15">
      <formula>$D7="+"</formula>
    </cfRule>
  </conditionalFormatting>
  <conditionalFormatting sqref="D8:F8">
    <cfRule type="expression" dxfId="16" priority="13">
      <formula>$D8="+"</formula>
    </cfRule>
  </conditionalFormatting>
  <conditionalFormatting sqref="D9:F9">
    <cfRule type="expression" dxfId="15" priority="11">
      <formula>$D9="+"</formula>
    </cfRule>
  </conditionalFormatting>
  <conditionalFormatting sqref="D10:G10 G5:G9">
    <cfRule type="expression" dxfId="14" priority="9">
      <formula>$D5="+"</formula>
    </cfRule>
  </conditionalFormatting>
  <conditionalFormatting sqref="D11:G11">
    <cfRule type="expression" dxfId="13" priority="7">
      <formula>$D11="+"</formula>
    </cfRule>
  </conditionalFormatting>
  <conditionalFormatting sqref="D12:F12">
    <cfRule type="expression" dxfId="12" priority="5">
      <formula>$D12="+"</formula>
    </cfRule>
  </conditionalFormatting>
  <conditionalFormatting sqref="D5:F5">
    <cfRule type="expression" dxfId="11" priority="19">
      <formula>$D5="+"</formula>
    </cfRule>
  </conditionalFormatting>
  <conditionalFormatting sqref="F5 G12">
    <cfRule type="cellIs" dxfId="10" priority="18" operator="equal">
      <formula>0</formula>
    </cfRule>
  </conditionalFormatting>
  <conditionalFormatting sqref="F6">
    <cfRule type="cellIs" dxfId="9" priority="16" operator="equal">
      <formula>0</formula>
    </cfRule>
  </conditionalFormatting>
  <conditionalFormatting sqref="F7">
    <cfRule type="cellIs" dxfId="8" priority="14" operator="equal">
      <formula>0</formula>
    </cfRule>
  </conditionalFormatting>
  <conditionalFormatting sqref="F8">
    <cfRule type="cellIs" dxfId="7" priority="12" operator="equal">
      <formula>0</formula>
    </cfRule>
  </conditionalFormatting>
  <conditionalFormatting sqref="F9">
    <cfRule type="cellIs" dxfId="6" priority="10" operator="equal">
      <formula>0</formula>
    </cfRule>
  </conditionalFormatting>
  <conditionalFormatting sqref="F10:G10 G5:G9">
    <cfRule type="cellIs" dxfId="5" priority="8" operator="equal">
      <formula>0</formula>
    </cfRule>
  </conditionalFormatting>
  <conditionalFormatting sqref="F11:G11">
    <cfRule type="cellIs" dxfId="4" priority="6" operator="equal">
      <formula>0</formula>
    </cfRule>
  </conditionalFormatting>
  <conditionalFormatting sqref="F12">
    <cfRule type="cellIs" dxfId="3" priority="4" operator="equal">
      <formula>0</formula>
    </cfRule>
  </conditionalFormatting>
  <conditionalFormatting sqref="K6:K11">
    <cfRule type="expression" dxfId="2" priority="2">
      <formula>$D6="+"</formula>
    </cfRule>
  </conditionalFormatting>
  <conditionalFormatting sqref="K12">
    <cfRule type="expression" dxfId="1" priority="1">
      <formula>$D12="+"</formula>
    </cfRule>
  </conditionalFormatting>
  <conditionalFormatting sqref="K5">
    <cfRule type="expression" dxfId="0" priority="3">
      <formula>$D5="+"</formula>
    </cfRule>
  </conditionalFormatting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H96"/>
  <sheetViews>
    <sheetView workbookViewId="0">
      <selection activeCell="B2" sqref="B2"/>
    </sheetView>
  </sheetViews>
  <sheetFormatPr defaultColWidth="9.140625" defaultRowHeight="15" x14ac:dyDescent="0.25"/>
  <cols>
    <col min="1" max="1" width="13.28515625" bestFit="1" customWidth="1"/>
    <col min="2" max="2" width="11.7109375" customWidth="1"/>
    <col min="3" max="4" width="9.42578125" customWidth="1"/>
    <col min="5" max="5" width="6.85546875" customWidth="1"/>
    <col min="6" max="6" width="18.28515625" customWidth="1"/>
    <col min="7" max="7" width="9.42578125" customWidth="1"/>
    <col min="8" max="8" width="15.5703125" customWidth="1"/>
  </cols>
  <sheetData>
    <row r="1" spans="1:8" ht="15.75" thickBot="1" x14ac:dyDescent="0.3">
      <c r="A1" s="1" t="s">
        <v>0</v>
      </c>
    </row>
    <row r="2" spans="1:8" ht="15.75" thickBot="1" x14ac:dyDescent="0.3">
      <c r="A2" s="2" t="s">
        <v>1</v>
      </c>
      <c r="B2">
        <f>IF(A2="USD",2,IF(A2="EUR",1,IF(A2="RUB",3,IF(A2="BRB",4,"нет такой валюты!"))))</f>
        <v>2</v>
      </c>
      <c r="E2" s="3">
        <v>1</v>
      </c>
      <c r="F2" s="3">
        <v>4</v>
      </c>
      <c r="G2" s="3">
        <v>2</v>
      </c>
      <c r="H2" s="3">
        <v>3</v>
      </c>
    </row>
    <row r="3" spans="1:8" ht="15.75" thickBot="1" x14ac:dyDescent="0.3">
      <c r="A3" s="50" t="s">
        <v>2</v>
      </c>
      <c r="B3" s="52" t="s">
        <v>3</v>
      </c>
      <c r="C3" s="53"/>
      <c r="D3" s="54"/>
      <c r="E3" s="52" t="s">
        <v>4</v>
      </c>
      <c r="F3" s="53"/>
      <c r="G3" s="53"/>
      <c r="H3" s="54"/>
    </row>
    <row r="4" spans="1:8" ht="15.75" thickBot="1" x14ac:dyDescent="0.3">
      <c r="A4" s="51"/>
      <c r="B4" s="4" t="s">
        <v>5</v>
      </c>
      <c r="C4" s="5" t="s">
        <v>1</v>
      </c>
      <c r="D4" s="6" t="s">
        <v>6</v>
      </c>
      <c r="E4" s="4" t="s">
        <v>5</v>
      </c>
      <c r="F4" s="5" t="s">
        <v>7</v>
      </c>
      <c r="G4" s="5" t="s">
        <v>1</v>
      </c>
      <c r="H4" s="6" t="s">
        <v>6</v>
      </c>
    </row>
    <row r="5" spans="1:8" ht="15.75" thickBot="1" x14ac:dyDescent="0.3">
      <c r="A5" s="7">
        <v>41518</v>
      </c>
      <c r="B5" s="8">
        <v>11900</v>
      </c>
      <c r="C5" s="9">
        <v>8990</v>
      </c>
      <c r="D5" s="10">
        <v>271</v>
      </c>
      <c r="E5" s="11">
        <f>IF($B$2=2,$B5/$C5,IF($B$2=3,$B5/$D5,IF($B$2=4,$B5,IF($B$2=1,1))))</f>
        <v>1.3236929922135707</v>
      </c>
      <c r="F5" s="11">
        <f>IF($B$2=2,1/$C5,IF($B$2=3,1/$D5,IF($B$2=1,1/$B5,IF($B$2=4,1))))</f>
        <v>1.1123470522803115E-4</v>
      </c>
      <c r="G5" s="11">
        <f>IF($B$2=1,$C5/$B5,IF($B$2=3,$C5/$D5,IF($B$2=4,$C5,IF($B$2=2,1))))</f>
        <v>1</v>
      </c>
      <c r="H5" s="11">
        <f>IF($B$2=1,$D5/$B5,IF($B$2=2,$D5/$C5,IF($B$2=4,$D5,IF($B$2=3,1))))</f>
        <v>3.0144605116796442E-2</v>
      </c>
    </row>
    <row r="6" spans="1:8" ht="15.75" thickBot="1" x14ac:dyDescent="0.3">
      <c r="A6" s="12">
        <v>41519</v>
      </c>
      <c r="B6" s="13">
        <v>11900</v>
      </c>
      <c r="C6" s="14">
        <v>8990</v>
      </c>
      <c r="D6" s="15">
        <v>271</v>
      </c>
      <c r="E6" s="11">
        <f>IF($B$2=2,$B6/$C6,IF($B$2=3,$B6/$D6,IF($B$2=4,$B6,IF($B$2=1,1))))</f>
        <v>1.3236929922135707</v>
      </c>
      <c r="F6" s="11">
        <f>IF($B$2=2,1/$C6,IF($B$2=3,1/$D6,IF($B$2=1,1/$B6,IF($B$2=4,1))))</f>
        <v>1.1123470522803115E-4</v>
      </c>
      <c r="G6" s="11">
        <f>IF($B$2=1,$C6/$B6,IF($B$2=3,$C6/$D6,IF($B$2=4,$C6,IF($B$2=2,1))))</f>
        <v>1</v>
      </c>
      <c r="H6" s="11">
        <f>IF($B$2=1,$D6/$B6,IF($B$2=2,$D6/$C6,IF($B$2=4,$D6,IF($B$2=3,1))))</f>
        <v>3.0144605116796442E-2</v>
      </c>
    </row>
    <row r="7" spans="1:8" ht="15.75" thickBot="1" x14ac:dyDescent="0.3">
      <c r="A7" s="12">
        <v>41520</v>
      </c>
      <c r="B7" s="13">
        <v>11880</v>
      </c>
      <c r="C7" s="14">
        <v>9020</v>
      </c>
      <c r="D7" s="15">
        <v>270.5</v>
      </c>
      <c r="E7" s="11">
        <f>IF($B$2=2,$B7/$C7,IF($B$2=3,$B7/$D7,IF($B$2=4,$B7,IF($B$2=1,1))))</f>
        <v>1.3170731707317074</v>
      </c>
      <c r="F7" s="11">
        <f>IF($B$2=2,1/$C7,IF($B$2=3,1/$D7,IF($B$2=1,1/$B7,IF($B$2=4,1))))</f>
        <v>1.1086474501108647E-4</v>
      </c>
      <c r="G7" s="11">
        <f>IF($B$2=1,$C7/$B7,IF($B$2=3,$C7/$D7,IF($B$2=4,$C7,IF($B$2=2,1))))</f>
        <v>1</v>
      </c>
      <c r="H7" s="11">
        <f>IF($B$2=1,$D7/$B7,IF($B$2=2,$D7/$C7,IF($B$2=4,$D7,IF($B$2=3,1))))</f>
        <v>2.998891352549889E-2</v>
      </c>
    </row>
    <row r="8" spans="1:8" ht="15.75" thickBot="1" x14ac:dyDescent="0.3">
      <c r="A8" s="12">
        <v>41521</v>
      </c>
      <c r="B8" s="13">
        <v>11900</v>
      </c>
      <c r="C8" s="14">
        <v>9030</v>
      </c>
      <c r="D8" s="15">
        <v>270.5</v>
      </c>
      <c r="E8" s="11">
        <f>IF($B$2=2,$B8/$C8,IF($B$2=3,$B8/$D8,IF($B$2=4,$B8,IF($B$2=1,1))))</f>
        <v>1.317829457364341</v>
      </c>
      <c r="F8" s="11">
        <f>IF($B$2=2,1/$C8,IF($B$2=3,1/$D8,IF($B$2=1,1/$B8,IF($B$2=4,1))))</f>
        <v>1.1074197120708749E-4</v>
      </c>
      <c r="G8" s="11">
        <f>IF($B$2=1,$C8/$B8,IF($B$2=3,$C8/$D8,IF($B$2=4,$C8,IF($B$2=2,1))))</f>
        <v>1</v>
      </c>
      <c r="H8" s="11">
        <f>IF($B$2=1,$D8/$B8,IF($B$2=2,$D8/$C8,IF($B$2=4,$D8,IF($B$2=3,1))))</f>
        <v>2.9955703211517165E-2</v>
      </c>
    </row>
    <row r="9" spans="1:8" ht="15.75" thickBot="1" x14ac:dyDescent="0.3">
      <c r="A9" s="12">
        <v>41522</v>
      </c>
      <c r="B9" s="13">
        <v>11890</v>
      </c>
      <c r="C9" s="14">
        <v>9030</v>
      </c>
      <c r="D9" s="15">
        <v>270.5</v>
      </c>
      <c r="E9" s="11">
        <f>IF($B$2=2,$B9/$C9,IF($B$2=3,$B9/$D9,IF($B$2=4,$B9,IF($B$2=1,1))))</f>
        <v>1.3167220376522701</v>
      </c>
      <c r="F9" s="11">
        <f>IF($B$2=2,1/$C9,IF($B$2=3,1/$D9,IF($B$2=1,1/$B9,IF($B$2=4,1))))</f>
        <v>1.1074197120708749E-4</v>
      </c>
      <c r="G9" s="11">
        <f>IF($B$2=1,$C9/$B9,IF($B$2=3,$C9/$D9,IF($B$2=4,$C9,IF($B$2=2,1))))</f>
        <v>1</v>
      </c>
      <c r="H9" s="11">
        <f>IF($B$2=1,$D9/$B9,IF($B$2=2,$D9/$C9,IF($B$2=4,$D9,IF($B$2=3,1))))</f>
        <v>2.9955703211517165E-2</v>
      </c>
    </row>
    <row r="10" spans="1:8" ht="15.75" thickBot="1" x14ac:dyDescent="0.3">
      <c r="A10" s="12">
        <v>41523</v>
      </c>
      <c r="B10" s="13">
        <v>11860</v>
      </c>
      <c r="C10" s="14">
        <v>9040</v>
      </c>
      <c r="D10" s="15">
        <v>270.5</v>
      </c>
      <c r="E10" s="11">
        <f t="shared" ref="E10:E73" si="0">IF($B$2=2,$B10/$C10,IF($B$2=3,$B10/$D10,IF($B$2=4,$B10,IF($B$2=1,1))))</f>
        <v>1.3119469026548674</v>
      </c>
      <c r="F10" s="11">
        <f t="shared" ref="F10:F73" si="1">IF($B$2=2,1/$C10,IF($B$2=3,1/$D10,IF($B$2=1,1/$B10,IF($B$2=4,1))))</f>
        <v>1.1061946902654867E-4</v>
      </c>
      <c r="G10" s="11">
        <f t="shared" ref="G10:G73" si="2">IF($B$2=1,$C10/$B10,IF($B$2=3,$C10/$D10,IF($B$2=4,$C10,IF($B$2=2,1))))</f>
        <v>1</v>
      </c>
      <c r="H10" s="11">
        <f t="shared" ref="H10:H73" si="3">IF($B$2=1,$D10/$B10,IF($B$2=2,$D10/$C10,IF($B$2=4,$D10,IF($B$2=3,1))))</f>
        <v>2.9922566371681416E-2</v>
      </c>
    </row>
    <row r="11" spans="1:8" ht="15.75" thickBot="1" x14ac:dyDescent="0.3">
      <c r="A11" s="7">
        <v>41524</v>
      </c>
      <c r="B11" s="16">
        <v>11860</v>
      </c>
      <c r="C11" s="17">
        <v>9040</v>
      </c>
      <c r="D11" s="18">
        <v>270.5</v>
      </c>
      <c r="E11" s="11">
        <f t="shared" si="0"/>
        <v>1.3119469026548674</v>
      </c>
      <c r="F11" s="11">
        <f t="shared" si="1"/>
        <v>1.1061946902654867E-4</v>
      </c>
      <c r="G11" s="11">
        <f t="shared" si="2"/>
        <v>1</v>
      </c>
      <c r="H11" s="11">
        <f t="shared" si="3"/>
        <v>2.9922566371681416E-2</v>
      </c>
    </row>
    <row r="12" spans="1:8" ht="15.75" thickBot="1" x14ac:dyDescent="0.3">
      <c r="A12" s="7">
        <v>41525</v>
      </c>
      <c r="B12" s="16">
        <v>11860</v>
      </c>
      <c r="C12" s="17">
        <v>9040</v>
      </c>
      <c r="D12" s="19">
        <v>270.5</v>
      </c>
      <c r="E12" s="11">
        <f t="shared" si="0"/>
        <v>1.3119469026548674</v>
      </c>
      <c r="F12" s="11">
        <f t="shared" si="1"/>
        <v>1.1061946902654867E-4</v>
      </c>
      <c r="G12" s="11">
        <f t="shared" si="2"/>
        <v>1</v>
      </c>
      <c r="H12" s="11">
        <f t="shared" si="3"/>
        <v>2.9922566371681416E-2</v>
      </c>
    </row>
    <row r="13" spans="1:8" ht="15.75" thickBot="1" x14ac:dyDescent="0.3">
      <c r="A13" s="12">
        <v>41526</v>
      </c>
      <c r="B13" s="13">
        <v>11900</v>
      </c>
      <c r="C13" s="14">
        <v>9030</v>
      </c>
      <c r="D13" s="15">
        <v>271</v>
      </c>
      <c r="E13" s="11">
        <f t="shared" si="0"/>
        <v>1.317829457364341</v>
      </c>
      <c r="F13" s="11">
        <f t="shared" si="1"/>
        <v>1.1074197120708749E-4</v>
      </c>
      <c r="G13" s="11">
        <f t="shared" si="2"/>
        <v>1</v>
      </c>
      <c r="H13" s="11">
        <f t="shared" si="3"/>
        <v>3.0011074197120707E-2</v>
      </c>
    </row>
    <row r="14" spans="1:8" ht="15.75" thickBot="1" x14ac:dyDescent="0.3">
      <c r="A14" s="12">
        <v>41527</v>
      </c>
      <c r="B14" s="13">
        <v>11990</v>
      </c>
      <c r="C14" s="14">
        <v>9050</v>
      </c>
      <c r="D14" s="15">
        <v>273.5</v>
      </c>
      <c r="E14" s="11">
        <f t="shared" si="0"/>
        <v>1.3248618784530386</v>
      </c>
      <c r="F14" s="11">
        <f t="shared" si="1"/>
        <v>1.1049723756906077E-4</v>
      </c>
      <c r="G14" s="11">
        <f t="shared" si="2"/>
        <v>1</v>
      </c>
      <c r="H14" s="11">
        <f t="shared" si="3"/>
        <v>3.0220994475138121E-2</v>
      </c>
    </row>
    <row r="15" spans="1:8" ht="15.75" thickBot="1" x14ac:dyDescent="0.3">
      <c r="A15" s="12">
        <v>41528</v>
      </c>
      <c r="B15" s="13">
        <v>12000</v>
      </c>
      <c r="C15" s="14">
        <v>9050</v>
      </c>
      <c r="D15" s="15">
        <v>274.5</v>
      </c>
      <c r="E15" s="11">
        <f t="shared" si="0"/>
        <v>1.3259668508287292</v>
      </c>
      <c r="F15" s="11">
        <f t="shared" si="1"/>
        <v>1.1049723756906077E-4</v>
      </c>
      <c r="G15" s="11">
        <f t="shared" si="2"/>
        <v>1</v>
      </c>
      <c r="H15" s="11">
        <f t="shared" si="3"/>
        <v>3.0331491712707184E-2</v>
      </c>
    </row>
    <row r="16" spans="1:8" ht="15.75" thickBot="1" x14ac:dyDescent="0.3">
      <c r="A16" s="12">
        <v>41529</v>
      </c>
      <c r="B16" s="13">
        <v>12010</v>
      </c>
      <c r="C16" s="14">
        <v>9030</v>
      </c>
      <c r="D16" s="15">
        <v>276.5</v>
      </c>
      <c r="E16" s="11">
        <f t="shared" si="0"/>
        <v>1.3300110741971207</v>
      </c>
      <c r="F16" s="11">
        <f t="shared" si="1"/>
        <v>1.1074197120708749E-4</v>
      </c>
      <c r="G16" s="11">
        <f t="shared" si="2"/>
        <v>1</v>
      </c>
      <c r="H16" s="11">
        <f t="shared" si="3"/>
        <v>3.0620155038759689E-2</v>
      </c>
    </row>
    <row r="17" spans="1:8" ht="15.75" thickBot="1" x14ac:dyDescent="0.3">
      <c r="A17" s="12">
        <v>41530</v>
      </c>
      <c r="B17" s="13">
        <v>11980</v>
      </c>
      <c r="C17" s="14">
        <v>9020</v>
      </c>
      <c r="D17" s="15">
        <v>275.5</v>
      </c>
      <c r="E17" s="11">
        <f t="shared" si="0"/>
        <v>1.3281596452328159</v>
      </c>
      <c r="F17" s="11">
        <f t="shared" si="1"/>
        <v>1.1086474501108647E-4</v>
      </c>
      <c r="G17" s="11">
        <f t="shared" si="2"/>
        <v>1</v>
      </c>
      <c r="H17" s="11">
        <f t="shared" si="3"/>
        <v>3.0543237250554325E-2</v>
      </c>
    </row>
    <row r="18" spans="1:8" ht="15.75" thickBot="1" x14ac:dyDescent="0.3">
      <c r="A18" s="7">
        <v>41531</v>
      </c>
      <c r="B18" s="16">
        <v>11980</v>
      </c>
      <c r="C18" s="17">
        <v>9020</v>
      </c>
      <c r="D18" s="18">
        <v>275.5</v>
      </c>
      <c r="E18" s="11">
        <f t="shared" si="0"/>
        <v>1.3281596452328159</v>
      </c>
      <c r="F18" s="11">
        <f t="shared" si="1"/>
        <v>1.1086474501108647E-4</v>
      </c>
      <c r="G18" s="11">
        <f t="shared" si="2"/>
        <v>1</v>
      </c>
      <c r="H18" s="11">
        <f t="shared" si="3"/>
        <v>3.0543237250554325E-2</v>
      </c>
    </row>
    <row r="19" spans="1:8" ht="15.75" thickBot="1" x14ac:dyDescent="0.3">
      <c r="A19" s="7">
        <v>41532</v>
      </c>
      <c r="B19" s="16">
        <v>11980</v>
      </c>
      <c r="C19" s="17">
        <v>9020</v>
      </c>
      <c r="D19" s="19">
        <v>275.5</v>
      </c>
      <c r="E19" s="11">
        <f t="shared" si="0"/>
        <v>1.3281596452328159</v>
      </c>
      <c r="F19" s="11">
        <f t="shared" si="1"/>
        <v>1.1086474501108647E-4</v>
      </c>
      <c r="G19" s="11">
        <f t="shared" si="2"/>
        <v>1</v>
      </c>
      <c r="H19" s="11">
        <f t="shared" si="3"/>
        <v>3.0543237250554325E-2</v>
      </c>
    </row>
    <row r="20" spans="1:8" ht="15.75" thickBot="1" x14ac:dyDescent="0.3">
      <c r="A20" s="12">
        <v>41533</v>
      </c>
      <c r="B20" s="13">
        <v>12030</v>
      </c>
      <c r="C20" s="14">
        <v>9010</v>
      </c>
      <c r="D20" s="15">
        <v>279</v>
      </c>
      <c r="E20" s="11">
        <f t="shared" si="0"/>
        <v>1.335183129855716</v>
      </c>
      <c r="F20" s="11">
        <f t="shared" si="1"/>
        <v>1.1098779134295228E-4</v>
      </c>
      <c r="G20" s="11">
        <f t="shared" si="2"/>
        <v>1</v>
      </c>
      <c r="H20" s="11">
        <f t="shared" si="3"/>
        <v>3.0965593784683686E-2</v>
      </c>
    </row>
    <row r="21" spans="1:8" ht="15.75" thickBot="1" x14ac:dyDescent="0.3">
      <c r="A21" s="12">
        <v>41534</v>
      </c>
      <c r="B21" s="13">
        <v>12040</v>
      </c>
      <c r="C21" s="14">
        <v>9020</v>
      </c>
      <c r="D21" s="15">
        <v>279</v>
      </c>
      <c r="E21" s="11">
        <f t="shared" si="0"/>
        <v>1.3348115299334811</v>
      </c>
      <c r="F21" s="11">
        <f t="shared" si="1"/>
        <v>1.1086474501108647E-4</v>
      </c>
      <c r="G21" s="11">
        <f t="shared" si="2"/>
        <v>1</v>
      </c>
      <c r="H21" s="11">
        <f t="shared" si="3"/>
        <v>3.0931263858093125E-2</v>
      </c>
    </row>
    <row r="22" spans="1:8" ht="15.75" thickBot="1" x14ac:dyDescent="0.3">
      <c r="A22" s="12">
        <v>41535</v>
      </c>
      <c r="B22" s="13">
        <v>12060</v>
      </c>
      <c r="C22" s="14">
        <v>9030</v>
      </c>
      <c r="D22" s="15">
        <v>280</v>
      </c>
      <c r="E22" s="11">
        <f t="shared" si="0"/>
        <v>1.3355481727574752</v>
      </c>
      <c r="F22" s="11">
        <f t="shared" si="1"/>
        <v>1.1074197120708749E-4</v>
      </c>
      <c r="G22" s="11">
        <f t="shared" si="2"/>
        <v>1</v>
      </c>
      <c r="H22" s="11">
        <f t="shared" si="3"/>
        <v>3.1007751937984496E-2</v>
      </c>
    </row>
    <row r="23" spans="1:8" ht="15.75" thickBot="1" x14ac:dyDescent="0.3">
      <c r="A23" s="12">
        <v>41536</v>
      </c>
      <c r="B23" s="13">
        <v>12200</v>
      </c>
      <c r="C23" s="14">
        <v>9020</v>
      </c>
      <c r="D23" s="15">
        <v>285.5</v>
      </c>
      <c r="E23" s="11">
        <f t="shared" si="0"/>
        <v>1.352549889135255</v>
      </c>
      <c r="F23" s="11">
        <f t="shared" si="1"/>
        <v>1.1086474501108647E-4</v>
      </c>
      <c r="G23" s="11">
        <f t="shared" si="2"/>
        <v>1</v>
      </c>
      <c r="H23" s="11">
        <f t="shared" si="3"/>
        <v>3.1651884700665191E-2</v>
      </c>
    </row>
    <row r="24" spans="1:8" ht="15.75" thickBot="1" x14ac:dyDescent="0.3">
      <c r="A24" s="12">
        <v>41537</v>
      </c>
      <c r="B24" s="13">
        <v>12220</v>
      </c>
      <c r="C24" s="14">
        <v>9030</v>
      </c>
      <c r="D24" s="15">
        <v>284.5</v>
      </c>
      <c r="E24" s="11">
        <f t="shared" si="0"/>
        <v>1.3532668881506091</v>
      </c>
      <c r="F24" s="11">
        <f t="shared" si="1"/>
        <v>1.1074197120708749E-4</v>
      </c>
      <c r="G24" s="11">
        <f t="shared" si="2"/>
        <v>1</v>
      </c>
      <c r="H24" s="11">
        <f t="shared" si="3"/>
        <v>3.150609080841639E-2</v>
      </c>
    </row>
    <row r="25" spans="1:8" ht="15.75" thickBot="1" x14ac:dyDescent="0.3">
      <c r="A25" s="7">
        <v>41538</v>
      </c>
      <c r="B25" s="16">
        <v>12220</v>
      </c>
      <c r="C25" s="17">
        <v>9030</v>
      </c>
      <c r="D25" s="18">
        <v>284.5</v>
      </c>
      <c r="E25" s="11">
        <f t="shared" si="0"/>
        <v>1.3532668881506091</v>
      </c>
      <c r="F25" s="11">
        <f t="shared" si="1"/>
        <v>1.1074197120708749E-4</v>
      </c>
      <c r="G25" s="11">
        <f t="shared" si="2"/>
        <v>1</v>
      </c>
      <c r="H25" s="11">
        <f t="shared" si="3"/>
        <v>3.150609080841639E-2</v>
      </c>
    </row>
    <row r="26" spans="1:8" ht="15.75" thickBot="1" x14ac:dyDescent="0.3">
      <c r="A26" s="7">
        <v>41539</v>
      </c>
      <c r="B26" s="16">
        <v>12220</v>
      </c>
      <c r="C26" s="17">
        <v>9030</v>
      </c>
      <c r="D26" s="19">
        <v>284.5</v>
      </c>
      <c r="E26" s="11">
        <f t="shared" si="0"/>
        <v>1.3532668881506091</v>
      </c>
      <c r="F26" s="11">
        <f t="shared" si="1"/>
        <v>1.1074197120708749E-4</v>
      </c>
      <c r="G26" s="11">
        <f t="shared" si="2"/>
        <v>1</v>
      </c>
      <c r="H26" s="11">
        <f t="shared" si="3"/>
        <v>3.150609080841639E-2</v>
      </c>
    </row>
    <row r="27" spans="1:8" ht="15.75" thickBot="1" x14ac:dyDescent="0.3">
      <c r="A27" s="12">
        <v>41540</v>
      </c>
      <c r="B27" s="13">
        <v>12230</v>
      </c>
      <c r="C27" s="14">
        <v>9040</v>
      </c>
      <c r="D27" s="15">
        <v>283.5</v>
      </c>
      <c r="E27" s="11">
        <f t="shared" si="0"/>
        <v>1.3528761061946903</v>
      </c>
      <c r="F27" s="11">
        <f t="shared" si="1"/>
        <v>1.1061946902654867E-4</v>
      </c>
      <c r="G27" s="11">
        <f t="shared" si="2"/>
        <v>1</v>
      </c>
      <c r="H27" s="11">
        <f t="shared" si="3"/>
        <v>3.1360619469026546E-2</v>
      </c>
    </row>
    <row r="28" spans="1:8" ht="15.75" thickBot="1" x14ac:dyDescent="0.3">
      <c r="A28" s="12">
        <v>41541</v>
      </c>
      <c r="B28" s="13">
        <v>12210</v>
      </c>
      <c r="C28" s="14">
        <v>9040</v>
      </c>
      <c r="D28" s="15">
        <v>284</v>
      </c>
      <c r="E28" s="11">
        <f t="shared" si="0"/>
        <v>1.3506637168141593</v>
      </c>
      <c r="F28" s="11">
        <f t="shared" si="1"/>
        <v>1.1061946902654867E-4</v>
      </c>
      <c r="G28" s="11">
        <f t="shared" si="2"/>
        <v>1</v>
      </c>
      <c r="H28" s="11">
        <f t="shared" si="3"/>
        <v>3.1415929203539826E-2</v>
      </c>
    </row>
    <row r="29" spans="1:8" ht="15.75" thickBot="1" x14ac:dyDescent="0.3">
      <c r="A29" s="12">
        <v>41542</v>
      </c>
      <c r="B29" s="13">
        <v>12200</v>
      </c>
      <c r="C29" s="14">
        <v>9050</v>
      </c>
      <c r="D29" s="15">
        <v>283.5</v>
      </c>
      <c r="E29" s="11">
        <f t="shared" si="0"/>
        <v>1.3480662983425415</v>
      </c>
      <c r="F29" s="11">
        <f t="shared" si="1"/>
        <v>1.1049723756906077E-4</v>
      </c>
      <c r="G29" s="11">
        <f t="shared" si="2"/>
        <v>1</v>
      </c>
      <c r="H29" s="11">
        <f t="shared" si="3"/>
        <v>3.1325966850828731E-2</v>
      </c>
    </row>
    <row r="30" spans="1:8" ht="15.75" thickBot="1" x14ac:dyDescent="0.3">
      <c r="A30" s="12">
        <v>41543</v>
      </c>
      <c r="B30" s="13">
        <v>12270</v>
      </c>
      <c r="C30" s="14">
        <v>9070</v>
      </c>
      <c r="D30" s="15">
        <v>282</v>
      </c>
      <c r="E30" s="11">
        <f t="shared" si="0"/>
        <v>1.3528114663726571</v>
      </c>
      <c r="F30" s="11">
        <f t="shared" si="1"/>
        <v>1.1025358324145535E-4</v>
      </c>
      <c r="G30" s="11">
        <f t="shared" si="2"/>
        <v>1</v>
      </c>
      <c r="H30" s="11">
        <f t="shared" si="3"/>
        <v>3.1091510474090409E-2</v>
      </c>
    </row>
    <row r="31" spans="1:8" ht="15.75" thickBot="1" x14ac:dyDescent="0.3">
      <c r="A31" s="12">
        <v>41544</v>
      </c>
      <c r="B31" s="13">
        <v>12250</v>
      </c>
      <c r="C31" s="14">
        <v>9080</v>
      </c>
      <c r="D31" s="15">
        <v>280.5</v>
      </c>
      <c r="E31" s="11">
        <f t="shared" si="0"/>
        <v>1.3491189427312775</v>
      </c>
      <c r="F31" s="11">
        <f t="shared" si="1"/>
        <v>1.1013215859030837E-4</v>
      </c>
      <c r="G31" s="11">
        <f t="shared" si="2"/>
        <v>1</v>
      </c>
      <c r="H31" s="11">
        <f t="shared" si="3"/>
        <v>3.0892070484581497E-2</v>
      </c>
    </row>
    <row r="32" spans="1:8" ht="15.75" thickBot="1" x14ac:dyDescent="0.3">
      <c r="A32" s="7">
        <v>41545</v>
      </c>
      <c r="B32" s="16">
        <v>12250</v>
      </c>
      <c r="C32" s="17">
        <v>9080</v>
      </c>
      <c r="D32" s="18">
        <v>280.5</v>
      </c>
      <c r="E32" s="11">
        <f t="shared" si="0"/>
        <v>1.3491189427312775</v>
      </c>
      <c r="F32" s="11">
        <f t="shared" si="1"/>
        <v>1.1013215859030837E-4</v>
      </c>
      <c r="G32" s="11">
        <f t="shared" si="2"/>
        <v>1</v>
      </c>
      <c r="H32" s="11">
        <f t="shared" si="3"/>
        <v>3.0892070484581497E-2</v>
      </c>
    </row>
    <row r="33" spans="1:8" ht="15.75" thickBot="1" x14ac:dyDescent="0.3">
      <c r="A33" s="7">
        <v>41546</v>
      </c>
      <c r="B33" s="16">
        <v>12250</v>
      </c>
      <c r="C33" s="17">
        <v>9080</v>
      </c>
      <c r="D33" s="19">
        <v>280.5</v>
      </c>
      <c r="E33" s="11">
        <f t="shared" si="0"/>
        <v>1.3491189427312775</v>
      </c>
      <c r="F33" s="11">
        <f t="shared" si="1"/>
        <v>1.1013215859030837E-4</v>
      </c>
      <c r="G33" s="11">
        <f t="shared" si="2"/>
        <v>1</v>
      </c>
      <c r="H33" s="11">
        <f t="shared" si="3"/>
        <v>3.0892070484581497E-2</v>
      </c>
    </row>
    <row r="34" spans="1:8" ht="15.75" thickBot="1" x14ac:dyDescent="0.3">
      <c r="A34" s="12">
        <v>41547</v>
      </c>
      <c r="B34" s="13">
        <v>12260</v>
      </c>
      <c r="C34" s="14">
        <v>9090</v>
      </c>
      <c r="D34" s="15">
        <v>280.5</v>
      </c>
      <c r="E34" s="11">
        <f t="shared" si="0"/>
        <v>1.3487348734873488</v>
      </c>
      <c r="F34" s="11">
        <f t="shared" si="1"/>
        <v>1.1001100110011001E-4</v>
      </c>
      <c r="G34" s="11">
        <f t="shared" si="2"/>
        <v>1</v>
      </c>
      <c r="H34" s="11">
        <f t="shared" si="3"/>
        <v>3.0858085808580859E-2</v>
      </c>
    </row>
    <row r="35" spans="1:8" ht="15.75" thickBot="1" x14ac:dyDescent="0.3">
      <c r="A35" s="12">
        <v>41548</v>
      </c>
      <c r="B35" s="13">
        <v>12340</v>
      </c>
      <c r="C35" s="14">
        <v>9090</v>
      </c>
      <c r="D35" s="15">
        <v>281.5</v>
      </c>
      <c r="E35" s="11">
        <f t="shared" si="0"/>
        <v>1.3575357535753576</v>
      </c>
      <c r="F35" s="11">
        <f t="shared" si="1"/>
        <v>1.1001100110011001E-4</v>
      </c>
      <c r="G35" s="11">
        <f t="shared" si="2"/>
        <v>1</v>
      </c>
      <c r="H35" s="11">
        <f t="shared" si="3"/>
        <v>3.0968096809680969E-2</v>
      </c>
    </row>
    <row r="36" spans="1:8" ht="15.75" thickBot="1" x14ac:dyDescent="0.3">
      <c r="A36" s="12">
        <v>41549</v>
      </c>
      <c r="B36" s="13">
        <v>12310</v>
      </c>
      <c r="C36" s="14">
        <v>9110</v>
      </c>
      <c r="D36" s="15">
        <v>282</v>
      </c>
      <c r="E36" s="11">
        <f t="shared" si="0"/>
        <v>1.3512623490669593</v>
      </c>
      <c r="F36" s="11">
        <f t="shared" si="1"/>
        <v>1.0976948408342481E-4</v>
      </c>
      <c r="G36" s="11">
        <f t="shared" si="2"/>
        <v>1</v>
      </c>
      <c r="H36" s="11">
        <f t="shared" si="3"/>
        <v>3.0954994511525797E-2</v>
      </c>
    </row>
    <row r="37" spans="1:8" ht="15.75" thickBot="1" x14ac:dyDescent="0.3">
      <c r="A37" s="12">
        <v>41550</v>
      </c>
      <c r="B37" s="13">
        <v>12310</v>
      </c>
      <c r="C37" s="14">
        <v>9100</v>
      </c>
      <c r="D37" s="15">
        <v>283.5</v>
      </c>
      <c r="E37" s="11">
        <f t="shared" si="0"/>
        <v>1.3527472527472528</v>
      </c>
      <c r="F37" s="11">
        <f t="shared" si="1"/>
        <v>1.0989010989010989E-4</v>
      </c>
      <c r="G37" s="11">
        <f t="shared" si="2"/>
        <v>1</v>
      </c>
      <c r="H37" s="11">
        <f t="shared" si="3"/>
        <v>3.1153846153846153E-2</v>
      </c>
    </row>
    <row r="38" spans="1:8" ht="15.75" thickBot="1" x14ac:dyDescent="0.3">
      <c r="A38" s="12">
        <v>41551</v>
      </c>
      <c r="B38" s="13">
        <v>12410</v>
      </c>
      <c r="C38" s="14">
        <v>9110</v>
      </c>
      <c r="D38" s="15">
        <v>284</v>
      </c>
      <c r="E38" s="11">
        <f t="shared" si="0"/>
        <v>1.3622392974753019</v>
      </c>
      <c r="F38" s="11">
        <f t="shared" si="1"/>
        <v>1.0976948408342481E-4</v>
      </c>
      <c r="G38" s="11">
        <f t="shared" si="2"/>
        <v>1</v>
      </c>
      <c r="H38" s="11">
        <f t="shared" si="3"/>
        <v>3.1174533479692644E-2</v>
      </c>
    </row>
    <row r="39" spans="1:8" ht="15.75" thickBot="1" x14ac:dyDescent="0.3">
      <c r="A39" s="7">
        <v>41552</v>
      </c>
      <c r="B39" s="16">
        <v>12410</v>
      </c>
      <c r="C39" s="17">
        <v>9110</v>
      </c>
      <c r="D39" s="18">
        <v>284</v>
      </c>
      <c r="E39" s="11">
        <f t="shared" si="0"/>
        <v>1.3622392974753019</v>
      </c>
      <c r="F39" s="11">
        <f t="shared" si="1"/>
        <v>1.0976948408342481E-4</v>
      </c>
      <c r="G39" s="11">
        <f t="shared" si="2"/>
        <v>1</v>
      </c>
      <c r="H39" s="11">
        <f t="shared" si="3"/>
        <v>3.1174533479692644E-2</v>
      </c>
    </row>
    <row r="40" spans="1:8" ht="15.75" thickBot="1" x14ac:dyDescent="0.3">
      <c r="A40" s="7">
        <v>41553</v>
      </c>
      <c r="B40" s="16">
        <v>12410</v>
      </c>
      <c r="C40" s="17">
        <v>9110</v>
      </c>
      <c r="D40" s="19">
        <v>284</v>
      </c>
      <c r="E40" s="11">
        <f t="shared" si="0"/>
        <v>1.3622392974753019</v>
      </c>
      <c r="F40" s="11">
        <f t="shared" si="1"/>
        <v>1.0976948408342481E-4</v>
      </c>
      <c r="G40" s="11">
        <f t="shared" si="2"/>
        <v>1</v>
      </c>
      <c r="H40" s="11">
        <f t="shared" si="3"/>
        <v>3.1174533479692644E-2</v>
      </c>
    </row>
    <row r="41" spans="1:8" ht="15.75" thickBot="1" x14ac:dyDescent="0.3">
      <c r="A41" s="12">
        <v>41554</v>
      </c>
      <c r="B41" s="13">
        <v>12410</v>
      </c>
      <c r="C41" s="14">
        <v>9140</v>
      </c>
      <c r="D41" s="15">
        <v>283</v>
      </c>
      <c r="E41" s="11">
        <f t="shared" si="0"/>
        <v>1.3577680525164113</v>
      </c>
      <c r="F41" s="11">
        <f t="shared" si="1"/>
        <v>1.0940919037199125E-4</v>
      </c>
      <c r="G41" s="11">
        <f t="shared" si="2"/>
        <v>1</v>
      </c>
      <c r="H41" s="11">
        <f t="shared" si="3"/>
        <v>3.0962800875273522E-2</v>
      </c>
    </row>
    <row r="42" spans="1:8" ht="15.75" thickBot="1" x14ac:dyDescent="0.3">
      <c r="A42" s="12">
        <v>41555</v>
      </c>
      <c r="B42" s="13">
        <v>12410</v>
      </c>
      <c r="C42" s="14">
        <v>9150</v>
      </c>
      <c r="D42" s="15">
        <v>283.5</v>
      </c>
      <c r="E42" s="11">
        <f t="shared" si="0"/>
        <v>1.3562841530054646</v>
      </c>
      <c r="F42" s="11">
        <f t="shared" si="1"/>
        <v>1.092896174863388E-4</v>
      </c>
      <c r="G42" s="11">
        <f t="shared" si="2"/>
        <v>1</v>
      </c>
      <c r="H42" s="11">
        <f t="shared" si="3"/>
        <v>3.0983606557377048E-2</v>
      </c>
    </row>
    <row r="43" spans="1:8" ht="15.75" thickBot="1" x14ac:dyDescent="0.3">
      <c r="A43" s="12">
        <v>41556</v>
      </c>
      <c r="B43" s="13">
        <v>12380</v>
      </c>
      <c r="C43" s="14">
        <v>9150</v>
      </c>
      <c r="D43" s="15">
        <v>282.5</v>
      </c>
      <c r="E43" s="11">
        <f t="shared" si="0"/>
        <v>1.3530054644808742</v>
      </c>
      <c r="F43" s="11">
        <f t="shared" si="1"/>
        <v>1.092896174863388E-4</v>
      </c>
      <c r="G43" s="11">
        <f t="shared" si="2"/>
        <v>1</v>
      </c>
      <c r="H43" s="11">
        <f t="shared" si="3"/>
        <v>3.0874316939890709E-2</v>
      </c>
    </row>
    <row r="44" spans="1:8" ht="15.75" thickBot="1" x14ac:dyDescent="0.3">
      <c r="A44" s="12">
        <v>41557</v>
      </c>
      <c r="B44" s="13">
        <v>12370</v>
      </c>
      <c r="C44" s="14">
        <v>9160</v>
      </c>
      <c r="D44" s="15">
        <v>283</v>
      </c>
      <c r="E44" s="11">
        <f t="shared" si="0"/>
        <v>1.3504366812227073</v>
      </c>
      <c r="F44" s="11">
        <f t="shared" si="1"/>
        <v>1.091703056768559E-4</v>
      </c>
      <c r="G44" s="11">
        <f t="shared" si="2"/>
        <v>1</v>
      </c>
      <c r="H44" s="11">
        <f t="shared" si="3"/>
        <v>3.0895196506550218E-2</v>
      </c>
    </row>
    <row r="45" spans="1:8" ht="15.75" thickBot="1" x14ac:dyDescent="0.3">
      <c r="A45" s="12">
        <v>41558</v>
      </c>
      <c r="B45" s="13">
        <v>12390</v>
      </c>
      <c r="C45" s="14">
        <v>9150</v>
      </c>
      <c r="D45" s="15">
        <v>284</v>
      </c>
      <c r="E45" s="11">
        <f t="shared" si="0"/>
        <v>1.3540983606557377</v>
      </c>
      <c r="F45" s="11">
        <f t="shared" si="1"/>
        <v>1.092896174863388E-4</v>
      </c>
      <c r="G45" s="11">
        <f t="shared" si="2"/>
        <v>1</v>
      </c>
      <c r="H45" s="11">
        <f t="shared" si="3"/>
        <v>3.103825136612022E-2</v>
      </c>
    </row>
    <row r="46" spans="1:8" ht="15.75" thickBot="1" x14ac:dyDescent="0.3">
      <c r="A46" s="7">
        <v>41559</v>
      </c>
      <c r="B46" s="16">
        <v>12390</v>
      </c>
      <c r="C46" s="17">
        <v>9150</v>
      </c>
      <c r="D46" s="18">
        <v>284</v>
      </c>
      <c r="E46" s="11">
        <f t="shared" si="0"/>
        <v>1.3540983606557377</v>
      </c>
      <c r="F46" s="11">
        <f t="shared" si="1"/>
        <v>1.092896174863388E-4</v>
      </c>
      <c r="G46" s="11">
        <f t="shared" si="2"/>
        <v>1</v>
      </c>
      <c r="H46" s="11">
        <f t="shared" si="3"/>
        <v>3.103825136612022E-2</v>
      </c>
    </row>
    <row r="47" spans="1:8" ht="15.75" thickBot="1" x14ac:dyDescent="0.3">
      <c r="A47" s="7">
        <v>41560</v>
      </c>
      <c r="B47" s="16">
        <v>12390</v>
      </c>
      <c r="C47" s="17">
        <v>9150</v>
      </c>
      <c r="D47" s="19">
        <v>284</v>
      </c>
      <c r="E47" s="11">
        <f t="shared" si="0"/>
        <v>1.3540983606557377</v>
      </c>
      <c r="F47" s="11">
        <f t="shared" si="1"/>
        <v>1.092896174863388E-4</v>
      </c>
      <c r="G47" s="11">
        <f t="shared" si="2"/>
        <v>1</v>
      </c>
      <c r="H47" s="11">
        <f t="shared" si="3"/>
        <v>3.103825136612022E-2</v>
      </c>
    </row>
    <row r="48" spans="1:8" ht="15.75" thickBot="1" x14ac:dyDescent="0.3">
      <c r="A48" s="12">
        <v>41561</v>
      </c>
      <c r="B48" s="13">
        <v>12410</v>
      </c>
      <c r="C48" s="14">
        <v>9150</v>
      </c>
      <c r="D48" s="15">
        <v>283.5</v>
      </c>
      <c r="E48" s="11">
        <f t="shared" si="0"/>
        <v>1.3562841530054646</v>
      </c>
      <c r="F48" s="11">
        <f t="shared" si="1"/>
        <v>1.092896174863388E-4</v>
      </c>
      <c r="G48" s="11">
        <f t="shared" si="2"/>
        <v>1</v>
      </c>
      <c r="H48" s="11">
        <f t="shared" si="3"/>
        <v>3.0983606557377048E-2</v>
      </c>
    </row>
    <row r="49" spans="1:8" ht="15.75" thickBot="1" x14ac:dyDescent="0.3">
      <c r="A49" s="12">
        <v>41562</v>
      </c>
      <c r="B49" s="13">
        <v>12420</v>
      </c>
      <c r="C49" s="14">
        <v>9160</v>
      </c>
      <c r="D49" s="15">
        <v>284</v>
      </c>
      <c r="E49" s="11">
        <f t="shared" si="0"/>
        <v>1.3558951965065502</v>
      </c>
      <c r="F49" s="11">
        <f t="shared" si="1"/>
        <v>1.091703056768559E-4</v>
      </c>
      <c r="G49" s="11">
        <f t="shared" si="2"/>
        <v>1</v>
      </c>
      <c r="H49" s="11">
        <f t="shared" si="3"/>
        <v>3.1004366812227076E-2</v>
      </c>
    </row>
    <row r="50" spans="1:8" ht="15.75" thickBot="1" x14ac:dyDescent="0.3">
      <c r="A50" s="12">
        <v>41563</v>
      </c>
      <c r="B50" s="13">
        <v>12390</v>
      </c>
      <c r="C50" s="14">
        <v>9170</v>
      </c>
      <c r="D50" s="15">
        <v>284.5</v>
      </c>
      <c r="E50" s="11">
        <f t="shared" si="0"/>
        <v>1.3511450381679388</v>
      </c>
      <c r="F50" s="11">
        <f t="shared" si="1"/>
        <v>1.0905125408942203E-4</v>
      </c>
      <c r="G50" s="11">
        <f t="shared" si="2"/>
        <v>1</v>
      </c>
      <c r="H50" s="11">
        <f t="shared" si="3"/>
        <v>3.1025081788440566E-2</v>
      </c>
    </row>
    <row r="51" spans="1:8" ht="15.75" thickBot="1" x14ac:dyDescent="0.3">
      <c r="A51" s="12">
        <v>41564</v>
      </c>
      <c r="B51" s="13">
        <v>12460</v>
      </c>
      <c r="C51" s="14">
        <v>9160</v>
      </c>
      <c r="D51" s="15">
        <v>285.5</v>
      </c>
      <c r="E51" s="11">
        <f t="shared" si="0"/>
        <v>1.3602620087336244</v>
      </c>
      <c r="F51" s="11">
        <f t="shared" si="1"/>
        <v>1.091703056768559E-4</v>
      </c>
      <c r="G51" s="11">
        <f t="shared" si="2"/>
        <v>1</v>
      </c>
      <c r="H51" s="11">
        <f t="shared" si="3"/>
        <v>3.1168122270742359E-2</v>
      </c>
    </row>
    <row r="52" spans="1:8" ht="15.75" thickBot="1" x14ac:dyDescent="0.3">
      <c r="A52" s="12">
        <v>41565</v>
      </c>
      <c r="B52" s="13">
        <v>12510</v>
      </c>
      <c r="C52" s="14">
        <v>9150</v>
      </c>
      <c r="D52" s="15">
        <v>287.5</v>
      </c>
      <c r="E52" s="11">
        <f t="shared" si="0"/>
        <v>1.3672131147540985</v>
      </c>
      <c r="F52" s="11">
        <f t="shared" si="1"/>
        <v>1.092896174863388E-4</v>
      </c>
      <c r="G52" s="11">
        <f t="shared" si="2"/>
        <v>1</v>
      </c>
      <c r="H52" s="11">
        <f t="shared" si="3"/>
        <v>3.1420765027322405E-2</v>
      </c>
    </row>
    <row r="53" spans="1:8" ht="15.75" thickBot="1" x14ac:dyDescent="0.3">
      <c r="A53" s="7">
        <v>41566</v>
      </c>
      <c r="B53" s="16">
        <v>12510</v>
      </c>
      <c r="C53" s="17">
        <v>9150</v>
      </c>
      <c r="D53" s="18">
        <v>287.5</v>
      </c>
      <c r="E53" s="11">
        <f t="shared" si="0"/>
        <v>1.3672131147540985</v>
      </c>
      <c r="F53" s="11">
        <f t="shared" si="1"/>
        <v>1.092896174863388E-4</v>
      </c>
      <c r="G53" s="11">
        <f t="shared" si="2"/>
        <v>1</v>
      </c>
      <c r="H53" s="11">
        <f t="shared" si="3"/>
        <v>3.1420765027322405E-2</v>
      </c>
    </row>
    <row r="54" spans="1:8" ht="15.75" thickBot="1" x14ac:dyDescent="0.3">
      <c r="A54" s="7">
        <v>41567</v>
      </c>
      <c r="B54" s="16">
        <v>12510</v>
      </c>
      <c r="C54" s="17">
        <v>9150</v>
      </c>
      <c r="D54" s="19">
        <v>287.5</v>
      </c>
      <c r="E54" s="11">
        <f t="shared" si="0"/>
        <v>1.3672131147540985</v>
      </c>
      <c r="F54" s="11">
        <f t="shared" si="1"/>
        <v>1.092896174863388E-4</v>
      </c>
      <c r="G54" s="11">
        <f t="shared" si="2"/>
        <v>1</v>
      </c>
      <c r="H54" s="11">
        <f t="shared" si="3"/>
        <v>3.1420765027322405E-2</v>
      </c>
    </row>
    <row r="55" spans="1:8" ht="15.75" thickBot="1" x14ac:dyDescent="0.3">
      <c r="A55" s="12">
        <v>41568</v>
      </c>
      <c r="B55" s="13">
        <v>12510</v>
      </c>
      <c r="C55" s="14">
        <v>9150</v>
      </c>
      <c r="D55" s="15">
        <v>287</v>
      </c>
      <c r="E55" s="11">
        <f t="shared" si="0"/>
        <v>1.3672131147540985</v>
      </c>
      <c r="F55" s="11">
        <f t="shared" si="1"/>
        <v>1.092896174863388E-4</v>
      </c>
      <c r="G55" s="11">
        <f t="shared" si="2"/>
        <v>1</v>
      </c>
      <c r="H55" s="11">
        <f t="shared" si="3"/>
        <v>3.1366120218579235E-2</v>
      </c>
    </row>
    <row r="56" spans="1:8" ht="15.75" thickBot="1" x14ac:dyDescent="0.3">
      <c r="A56" s="12">
        <v>41569</v>
      </c>
      <c r="B56" s="13">
        <v>12510</v>
      </c>
      <c r="C56" s="14">
        <v>9150</v>
      </c>
      <c r="D56" s="15">
        <v>286.5</v>
      </c>
      <c r="E56" s="11">
        <f t="shared" si="0"/>
        <v>1.3672131147540985</v>
      </c>
      <c r="F56" s="11">
        <f t="shared" si="1"/>
        <v>1.092896174863388E-4</v>
      </c>
      <c r="G56" s="11">
        <f t="shared" si="2"/>
        <v>1</v>
      </c>
      <c r="H56" s="11">
        <f t="shared" si="3"/>
        <v>3.1311475409836066E-2</v>
      </c>
    </row>
    <row r="57" spans="1:8" ht="15.75" thickBot="1" x14ac:dyDescent="0.3">
      <c r="A57" s="12">
        <v>41570</v>
      </c>
      <c r="B57" s="13">
        <v>12590</v>
      </c>
      <c r="C57" s="14">
        <v>9150</v>
      </c>
      <c r="D57" s="15">
        <v>288</v>
      </c>
      <c r="E57" s="11">
        <f t="shared" si="0"/>
        <v>1.3759562841530055</v>
      </c>
      <c r="F57" s="11">
        <f t="shared" si="1"/>
        <v>1.092896174863388E-4</v>
      </c>
      <c r="G57" s="11">
        <f t="shared" si="2"/>
        <v>1</v>
      </c>
      <c r="H57" s="11">
        <f t="shared" si="3"/>
        <v>3.1475409836065574E-2</v>
      </c>
    </row>
    <row r="58" spans="1:8" ht="15.75" thickBot="1" x14ac:dyDescent="0.3">
      <c r="A58" s="12">
        <v>41571</v>
      </c>
      <c r="B58" s="13">
        <v>12620</v>
      </c>
      <c r="C58" s="14">
        <v>9160</v>
      </c>
      <c r="D58" s="15">
        <v>289.5</v>
      </c>
      <c r="E58" s="11">
        <f t="shared" si="0"/>
        <v>1.3777292576419213</v>
      </c>
      <c r="F58" s="11">
        <f t="shared" si="1"/>
        <v>1.091703056768559E-4</v>
      </c>
      <c r="G58" s="11">
        <f t="shared" si="2"/>
        <v>1</v>
      </c>
      <c r="H58" s="11">
        <f t="shared" si="3"/>
        <v>3.1604803493449782E-2</v>
      </c>
    </row>
    <row r="59" spans="1:8" ht="15.75" thickBot="1" x14ac:dyDescent="0.3">
      <c r="A59" s="12">
        <v>41572</v>
      </c>
      <c r="B59" s="13">
        <v>12670</v>
      </c>
      <c r="C59" s="14">
        <v>9170</v>
      </c>
      <c r="D59" s="15">
        <v>289.5</v>
      </c>
      <c r="E59" s="11">
        <f t="shared" si="0"/>
        <v>1.3816793893129771</v>
      </c>
      <c r="F59" s="11">
        <f t="shared" si="1"/>
        <v>1.0905125408942203E-4</v>
      </c>
      <c r="G59" s="11">
        <f t="shared" si="2"/>
        <v>1</v>
      </c>
      <c r="H59" s="11">
        <f t="shared" si="3"/>
        <v>3.1570338058887676E-2</v>
      </c>
    </row>
    <row r="60" spans="1:8" ht="15.75" thickBot="1" x14ac:dyDescent="0.3">
      <c r="A60" s="7">
        <v>41573</v>
      </c>
      <c r="B60" s="16">
        <v>12670</v>
      </c>
      <c r="C60" s="17">
        <v>9170</v>
      </c>
      <c r="D60" s="18">
        <v>289.5</v>
      </c>
      <c r="E60" s="11">
        <f t="shared" si="0"/>
        <v>1.3816793893129771</v>
      </c>
      <c r="F60" s="11">
        <f t="shared" si="1"/>
        <v>1.0905125408942203E-4</v>
      </c>
      <c r="G60" s="11">
        <f t="shared" si="2"/>
        <v>1</v>
      </c>
      <c r="H60" s="11">
        <f t="shared" si="3"/>
        <v>3.1570338058887676E-2</v>
      </c>
    </row>
    <row r="61" spans="1:8" ht="15.75" thickBot="1" x14ac:dyDescent="0.3">
      <c r="A61" s="7">
        <v>41574</v>
      </c>
      <c r="B61" s="16">
        <v>12670</v>
      </c>
      <c r="C61" s="17">
        <v>9170</v>
      </c>
      <c r="D61" s="19">
        <v>289.5</v>
      </c>
      <c r="E61" s="11">
        <f t="shared" si="0"/>
        <v>1.3816793893129771</v>
      </c>
      <c r="F61" s="11">
        <f t="shared" si="1"/>
        <v>1.0905125408942203E-4</v>
      </c>
      <c r="G61" s="11">
        <f t="shared" si="2"/>
        <v>1</v>
      </c>
      <c r="H61" s="11">
        <f t="shared" si="3"/>
        <v>3.1570338058887676E-2</v>
      </c>
    </row>
    <row r="62" spans="1:8" ht="15.75" thickBot="1" x14ac:dyDescent="0.3">
      <c r="A62" s="12">
        <v>41575</v>
      </c>
      <c r="B62" s="13">
        <v>12670</v>
      </c>
      <c r="C62" s="14">
        <v>9180</v>
      </c>
      <c r="D62" s="15">
        <v>288.5</v>
      </c>
      <c r="E62" s="11">
        <f t="shared" si="0"/>
        <v>1.3801742919389979</v>
      </c>
      <c r="F62" s="11">
        <f t="shared" si="1"/>
        <v>1.0893246187363834E-4</v>
      </c>
      <c r="G62" s="11">
        <f t="shared" si="2"/>
        <v>1</v>
      </c>
      <c r="H62" s="11">
        <f t="shared" si="3"/>
        <v>3.1427015250544664E-2</v>
      </c>
    </row>
    <row r="63" spans="1:8" ht="15.75" thickBot="1" x14ac:dyDescent="0.3">
      <c r="A63" s="12">
        <v>41576</v>
      </c>
      <c r="B63" s="13">
        <v>12680</v>
      </c>
      <c r="C63" s="14">
        <v>9200</v>
      </c>
      <c r="D63" s="15">
        <v>288</v>
      </c>
      <c r="E63" s="11">
        <f t="shared" si="0"/>
        <v>1.3782608695652174</v>
      </c>
      <c r="F63" s="11">
        <f t="shared" si="1"/>
        <v>1.0869565217391305E-4</v>
      </c>
      <c r="G63" s="11">
        <f t="shared" si="2"/>
        <v>1</v>
      </c>
      <c r="H63" s="11">
        <f t="shared" si="3"/>
        <v>3.1304347826086959E-2</v>
      </c>
    </row>
    <row r="64" spans="1:8" ht="15.75" thickBot="1" x14ac:dyDescent="0.3">
      <c r="A64" s="12">
        <v>41577</v>
      </c>
      <c r="B64" s="13">
        <v>12660</v>
      </c>
      <c r="C64" s="14">
        <v>9210</v>
      </c>
      <c r="D64" s="15">
        <v>287.5</v>
      </c>
      <c r="E64" s="11">
        <f t="shared" si="0"/>
        <v>1.3745928338762214</v>
      </c>
      <c r="F64" s="11">
        <f t="shared" si="1"/>
        <v>1.0857763300760044E-4</v>
      </c>
      <c r="G64" s="11">
        <f t="shared" si="2"/>
        <v>1</v>
      </c>
      <c r="H64" s="11">
        <f t="shared" si="3"/>
        <v>3.1216069489685125E-2</v>
      </c>
    </row>
    <row r="65" spans="1:8" ht="15.75" thickBot="1" x14ac:dyDescent="0.3">
      <c r="A65" s="12">
        <v>41578</v>
      </c>
      <c r="B65" s="13">
        <v>12650</v>
      </c>
      <c r="C65" s="14">
        <v>9230</v>
      </c>
      <c r="D65" s="15">
        <v>288</v>
      </c>
      <c r="E65" s="11">
        <f t="shared" si="0"/>
        <v>1.3705308775731311</v>
      </c>
      <c r="F65" s="11">
        <f t="shared" si="1"/>
        <v>1.0834236186348862E-4</v>
      </c>
      <c r="G65" s="11">
        <f t="shared" si="2"/>
        <v>1</v>
      </c>
      <c r="H65" s="11">
        <f t="shared" si="3"/>
        <v>3.1202600216684723E-2</v>
      </c>
    </row>
    <row r="66" spans="1:8" ht="15.75" thickBot="1" x14ac:dyDescent="0.3">
      <c r="A66" s="12">
        <v>41579</v>
      </c>
      <c r="B66" s="13">
        <v>12470</v>
      </c>
      <c r="C66" s="14">
        <v>9200</v>
      </c>
      <c r="D66" s="15">
        <v>286</v>
      </c>
      <c r="E66" s="11">
        <f t="shared" si="0"/>
        <v>1.3554347826086957</v>
      </c>
      <c r="F66" s="11">
        <f t="shared" si="1"/>
        <v>1.0869565217391305E-4</v>
      </c>
      <c r="G66" s="11">
        <f t="shared" si="2"/>
        <v>1</v>
      </c>
      <c r="H66" s="11">
        <f t="shared" si="3"/>
        <v>3.108695652173913E-2</v>
      </c>
    </row>
    <row r="67" spans="1:8" ht="15.75" thickBot="1" x14ac:dyDescent="0.3">
      <c r="A67" s="7">
        <v>41580</v>
      </c>
      <c r="B67" s="16">
        <v>12470</v>
      </c>
      <c r="C67" s="17">
        <v>9200</v>
      </c>
      <c r="D67" s="18">
        <v>286</v>
      </c>
      <c r="E67" s="11">
        <f t="shared" si="0"/>
        <v>1.3554347826086957</v>
      </c>
      <c r="F67" s="11">
        <f t="shared" si="1"/>
        <v>1.0869565217391305E-4</v>
      </c>
      <c r="G67" s="11">
        <f t="shared" si="2"/>
        <v>1</v>
      </c>
      <c r="H67" s="11">
        <f t="shared" si="3"/>
        <v>3.108695652173913E-2</v>
      </c>
    </row>
    <row r="68" spans="1:8" ht="15.75" thickBot="1" x14ac:dyDescent="0.3">
      <c r="A68" s="7">
        <v>41581</v>
      </c>
      <c r="B68" s="16">
        <v>12470</v>
      </c>
      <c r="C68" s="17">
        <v>9200</v>
      </c>
      <c r="D68" s="19">
        <v>286</v>
      </c>
      <c r="E68" s="11">
        <f t="shared" si="0"/>
        <v>1.3554347826086957</v>
      </c>
      <c r="F68" s="11">
        <f t="shared" si="1"/>
        <v>1.0869565217391305E-4</v>
      </c>
      <c r="G68" s="11">
        <f t="shared" si="2"/>
        <v>1</v>
      </c>
      <c r="H68" s="11">
        <f t="shared" si="3"/>
        <v>3.108695652173913E-2</v>
      </c>
    </row>
    <row r="69" spans="1:8" ht="15.75" thickBot="1" x14ac:dyDescent="0.3">
      <c r="A69" s="12">
        <v>41582</v>
      </c>
      <c r="B69" s="13">
        <v>12440</v>
      </c>
      <c r="C69" s="14">
        <v>9220</v>
      </c>
      <c r="D69" s="15">
        <v>286</v>
      </c>
      <c r="E69" s="11">
        <f t="shared" si="0"/>
        <v>1.3492407809110629</v>
      </c>
      <c r="F69" s="11">
        <f t="shared" si="1"/>
        <v>1.0845986984815618E-4</v>
      </c>
      <c r="G69" s="11">
        <f t="shared" si="2"/>
        <v>1</v>
      </c>
      <c r="H69" s="11">
        <f t="shared" si="3"/>
        <v>3.1019522776572668E-2</v>
      </c>
    </row>
    <row r="70" spans="1:8" ht="15.75" thickBot="1" x14ac:dyDescent="0.3">
      <c r="A70" s="12">
        <v>41583</v>
      </c>
      <c r="B70" s="13">
        <v>12460</v>
      </c>
      <c r="C70" s="14">
        <v>9230</v>
      </c>
      <c r="D70" s="15">
        <v>285.5</v>
      </c>
      <c r="E70" s="11">
        <f t="shared" si="0"/>
        <v>1.3499458288190682</v>
      </c>
      <c r="F70" s="11">
        <f t="shared" si="1"/>
        <v>1.0834236186348862E-4</v>
      </c>
      <c r="G70" s="11">
        <f t="shared" si="2"/>
        <v>1</v>
      </c>
      <c r="H70" s="11">
        <f t="shared" si="3"/>
        <v>3.0931744312026003E-2</v>
      </c>
    </row>
    <row r="71" spans="1:8" ht="15.75" thickBot="1" x14ac:dyDescent="0.3">
      <c r="A71" s="12">
        <v>41584</v>
      </c>
      <c r="B71" s="13">
        <v>12450</v>
      </c>
      <c r="C71" s="14">
        <v>9230</v>
      </c>
      <c r="D71" s="15">
        <v>284.5</v>
      </c>
      <c r="E71" s="11">
        <f t="shared" si="0"/>
        <v>1.3488624052004334</v>
      </c>
      <c r="F71" s="11">
        <f t="shared" si="1"/>
        <v>1.0834236186348862E-4</v>
      </c>
      <c r="G71" s="11">
        <f t="shared" si="2"/>
        <v>1</v>
      </c>
      <c r="H71" s="11">
        <f t="shared" si="3"/>
        <v>3.0823401950162515E-2</v>
      </c>
    </row>
    <row r="72" spans="1:8" ht="15.75" thickBot="1" x14ac:dyDescent="0.3">
      <c r="A72" s="12">
        <v>41585</v>
      </c>
      <c r="B72" s="13">
        <v>12450</v>
      </c>
      <c r="C72" s="14">
        <v>9250</v>
      </c>
      <c r="D72" s="15">
        <v>284.5</v>
      </c>
      <c r="E72" s="11">
        <f t="shared" si="0"/>
        <v>1.345945945945946</v>
      </c>
      <c r="F72" s="11">
        <f t="shared" si="1"/>
        <v>1.0810810810810811E-4</v>
      </c>
      <c r="G72" s="11">
        <f t="shared" si="2"/>
        <v>1</v>
      </c>
      <c r="H72" s="11">
        <f t="shared" si="3"/>
        <v>3.0756756756756758E-2</v>
      </c>
    </row>
    <row r="73" spans="1:8" ht="15.75" thickBot="1" x14ac:dyDescent="0.3">
      <c r="A73" s="12">
        <v>41586</v>
      </c>
      <c r="B73" s="13">
        <v>12400</v>
      </c>
      <c r="C73" s="14">
        <v>9250</v>
      </c>
      <c r="D73" s="15">
        <v>284</v>
      </c>
      <c r="E73" s="11">
        <f t="shared" si="0"/>
        <v>1.3405405405405406</v>
      </c>
      <c r="F73" s="11">
        <f t="shared" si="1"/>
        <v>1.0810810810810811E-4</v>
      </c>
      <c r="G73" s="11">
        <f t="shared" si="2"/>
        <v>1</v>
      </c>
      <c r="H73" s="11">
        <f t="shared" si="3"/>
        <v>3.0702702702702703E-2</v>
      </c>
    </row>
    <row r="74" spans="1:8" ht="15.75" thickBot="1" x14ac:dyDescent="0.3">
      <c r="A74" s="7">
        <v>41587</v>
      </c>
      <c r="B74" s="16">
        <v>12400</v>
      </c>
      <c r="C74" s="17">
        <v>9250</v>
      </c>
      <c r="D74" s="18">
        <v>284</v>
      </c>
      <c r="E74" s="11">
        <f t="shared" ref="E74:E96" si="4">IF($B$2=2,$B74/$C74,IF($B$2=3,$B74/$D74,IF($B$2=4,$B74,IF($B$2=1,1))))</f>
        <v>1.3405405405405406</v>
      </c>
      <c r="F74" s="11">
        <f t="shared" ref="F74:F96" si="5">IF($B$2=2,1/$C74,IF($B$2=3,1/$D74,IF($B$2=1,1/$B74,IF($B$2=4,1))))</f>
        <v>1.0810810810810811E-4</v>
      </c>
      <c r="G74" s="11">
        <f t="shared" ref="G74:G96" si="6">IF($B$2=1,$C74/$B74,IF($B$2=3,$C74/$D74,IF($B$2=4,$C74,IF($B$2=2,1))))</f>
        <v>1</v>
      </c>
      <c r="H74" s="11">
        <f t="shared" ref="H74:H96" si="7">IF($B$2=1,$D74/$B74,IF($B$2=2,$D74/$C74,IF($B$2=4,$D74,IF($B$2=3,1))))</f>
        <v>3.0702702702702703E-2</v>
      </c>
    </row>
    <row r="75" spans="1:8" ht="15.75" thickBot="1" x14ac:dyDescent="0.3">
      <c r="A75" s="7">
        <v>41588</v>
      </c>
      <c r="B75" s="16">
        <v>12400</v>
      </c>
      <c r="C75" s="17">
        <v>9250</v>
      </c>
      <c r="D75" s="19">
        <v>284</v>
      </c>
      <c r="E75" s="11">
        <f t="shared" si="4"/>
        <v>1.3405405405405406</v>
      </c>
      <c r="F75" s="11">
        <f t="shared" si="5"/>
        <v>1.0810810810810811E-4</v>
      </c>
      <c r="G75" s="11">
        <f t="shared" si="6"/>
        <v>1</v>
      </c>
      <c r="H75" s="11">
        <f t="shared" si="7"/>
        <v>3.0702702702702703E-2</v>
      </c>
    </row>
    <row r="76" spans="1:8" ht="15.75" thickBot="1" x14ac:dyDescent="0.3">
      <c r="A76" s="12">
        <v>41589</v>
      </c>
      <c r="B76" s="13">
        <v>12360</v>
      </c>
      <c r="C76" s="14">
        <v>9250</v>
      </c>
      <c r="D76" s="15">
        <v>283</v>
      </c>
      <c r="E76" s="11">
        <f t="shared" si="4"/>
        <v>1.3362162162162161</v>
      </c>
      <c r="F76" s="11">
        <f t="shared" si="5"/>
        <v>1.0810810810810811E-4</v>
      </c>
      <c r="G76" s="11">
        <f t="shared" si="6"/>
        <v>1</v>
      </c>
      <c r="H76" s="11">
        <f t="shared" si="7"/>
        <v>3.0594594594594595E-2</v>
      </c>
    </row>
    <row r="77" spans="1:8" ht="15.75" thickBot="1" x14ac:dyDescent="0.3">
      <c r="A77" s="12">
        <v>41590</v>
      </c>
      <c r="B77" s="13">
        <v>12410</v>
      </c>
      <c r="C77" s="14">
        <v>9270</v>
      </c>
      <c r="D77" s="15">
        <v>282.5</v>
      </c>
      <c r="E77" s="11">
        <f t="shared" si="4"/>
        <v>1.3387270765911543</v>
      </c>
      <c r="F77" s="11">
        <f t="shared" si="5"/>
        <v>1.0787486515641856E-4</v>
      </c>
      <c r="G77" s="11">
        <f t="shared" si="6"/>
        <v>1</v>
      </c>
      <c r="H77" s="11">
        <f t="shared" si="7"/>
        <v>3.0474649406688242E-2</v>
      </c>
    </row>
    <row r="78" spans="1:8" ht="15.75" thickBot="1" x14ac:dyDescent="0.3">
      <c r="A78" s="12">
        <v>41591</v>
      </c>
      <c r="B78" s="13">
        <v>12460</v>
      </c>
      <c r="C78" s="14">
        <v>9270</v>
      </c>
      <c r="D78" s="15">
        <v>282.5</v>
      </c>
      <c r="E78" s="11">
        <f t="shared" si="4"/>
        <v>1.3441208198489751</v>
      </c>
      <c r="F78" s="11">
        <f t="shared" si="5"/>
        <v>1.0787486515641856E-4</v>
      </c>
      <c r="G78" s="11">
        <f t="shared" si="6"/>
        <v>1</v>
      </c>
      <c r="H78" s="11">
        <f t="shared" si="7"/>
        <v>3.0474649406688242E-2</v>
      </c>
    </row>
    <row r="79" spans="1:8" ht="15.75" thickBot="1" x14ac:dyDescent="0.3">
      <c r="A79" s="12">
        <v>41592</v>
      </c>
      <c r="B79" s="13">
        <v>12490</v>
      </c>
      <c r="C79" s="14">
        <v>9280</v>
      </c>
      <c r="D79" s="15">
        <v>284</v>
      </c>
      <c r="E79" s="11">
        <f t="shared" si="4"/>
        <v>1.3459051724137931</v>
      </c>
      <c r="F79" s="11">
        <f t="shared" si="5"/>
        <v>1.0775862068965517E-4</v>
      </c>
      <c r="G79" s="11">
        <f t="shared" si="6"/>
        <v>1</v>
      </c>
      <c r="H79" s="11">
        <f t="shared" si="7"/>
        <v>3.0603448275862068E-2</v>
      </c>
    </row>
    <row r="80" spans="1:8" ht="15.75" thickBot="1" x14ac:dyDescent="0.3">
      <c r="A80" s="12">
        <v>41593</v>
      </c>
      <c r="B80" s="13">
        <v>12470</v>
      </c>
      <c r="C80" s="14">
        <v>9270</v>
      </c>
      <c r="D80" s="15">
        <v>283.5</v>
      </c>
      <c r="E80" s="11">
        <f t="shared" si="4"/>
        <v>1.3451995685005393</v>
      </c>
      <c r="F80" s="11">
        <f t="shared" si="5"/>
        <v>1.0787486515641856E-4</v>
      </c>
      <c r="G80" s="11">
        <f t="shared" si="6"/>
        <v>1</v>
      </c>
      <c r="H80" s="11">
        <f t="shared" si="7"/>
        <v>3.0582524271844661E-2</v>
      </c>
    </row>
    <row r="81" spans="1:8" ht="15.75" thickBot="1" x14ac:dyDescent="0.3">
      <c r="A81" s="7">
        <v>41594</v>
      </c>
      <c r="B81" s="16">
        <v>12470</v>
      </c>
      <c r="C81" s="17">
        <v>9270</v>
      </c>
      <c r="D81" s="18">
        <v>283.5</v>
      </c>
      <c r="E81" s="11">
        <f t="shared" si="4"/>
        <v>1.3451995685005393</v>
      </c>
      <c r="F81" s="11">
        <f t="shared" si="5"/>
        <v>1.0787486515641856E-4</v>
      </c>
      <c r="G81" s="11">
        <f t="shared" si="6"/>
        <v>1</v>
      </c>
      <c r="H81" s="11">
        <f t="shared" si="7"/>
        <v>3.0582524271844661E-2</v>
      </c>
    </row>
    <row r="82" spans="1:8" ht="15.75" thickBot="1" x14ac:dyDescent="0.3">
      <c r="A82" s="7">
        <v>41595</v>
      </c>
      <c r="B82" s="16">
        <v>12470</v>
      </c>
      <c r="C82" s="17">
        <v>9270</v>
      </c>
      <c r="D82" s="19">
        <v>283.5</v>
      </c>
      <c r="E82" s="11">
        <f t="shared" si="4"/>
        <v>1.3451995685005393</v>
      </c>
      <c r="F82" s="11">
        <f t="shared" si="5"/>
        <v>1.0787486515641856E-4</v>
      </c>
      <c r="G82" s="11">
        <f t="shared" si="6"/>
        <v>1</v>
      </c>
      <c r="H82" s="11">
        <f t="shared" si="7"/>
        <v>3.0582524271844661E-2</v>
      </c>
    </row>
    <row r="83" spans="1:8" ht="15.75" thickBot="1" x14ac:dyDescent="0.3">
      <c r="A83" s="12">
        <v>41596</v>
      </c>
      <c r="B83" s="13">
        <v>12520</v>
      </c>
      <c r="C83" s="14">
        <v>9280</v>
      </c>
      <c r="D83" s="15">
        <v>285</v>
      </c>
      <c r="E83" s="11">
        <f t="shared" si="4"/>
        <v>1.3491379310344827</v>
      </c>
      <c r="F83" s="11">
        <f t="shared" si="5"/>
        <v>1.0775862068965517E-4</v>
      </c>
      <c r="G83" s="11">
        <f t="shared" si="6"/>
        <v>1</v>
      </c>
      <c r="H83" s="11">
        <f t="shared" si="7"/>
        <v>3.0711206896551723E-2</v>
      </c>
    </row>
    <row r="84" spans="1:8" ht="15.75" thickBot="1" x14ac:dyDescent="0.3">
      <c r="A84" s="12">
        <v>41597</v>
      </c>
      <c r="B84" s="13">
        <v>12550</v>
      </c>
      <c r="C84" s="14">
        <v>9290</v>
      </c>
      <c r="D84" s="15">
        <v>285</v>
      </c>
      <c r="E84" s="11">
        <f t="shared" si="4"/>
        <v>1.3509149623250807</v>
      </c>
      <c r="F84" s="11">
        <f t="shared" si="5"/>
        <v>1.0764262648008612E-4</v>
      </c>
      <c r="G84" s="11">
        <f t="shared" si="6"/>
        <v>1</v>
      </c>
      <c r="H84" s="11">
        <f t="shared" si="7"/>
        <v>3.0678148546824543E-2</v>
      </c>
    </row>
    <row r="85" spans="1:8" ht="15.75" thickBot="1" x14ac:dyDescent="0.3">
      <c r="A85" s="12">
        <v>41598</v>
      </c>
      <c r="B85" s="13">
        <v>12580</v>
      </c>
      <c r="C85" s="14">
        <v>9290</v>
      </c>
      <c r="D85" s="15">
        <v>283.5</v>
      </c>
      <c r="E85" s="11">
        <f t="shared" si="4"/>
        <v>1.3541442411194833</v>
      </c>
      <c r="F85" s="11">
        <f t="shared" si="5"/>
        <v>1.0764262648008612E-4</v>
      </c>
      <c r="G85" s="11">
        <f t="shared" si="6"/>
        <v>1</v>
      </c>
      <c r="H85" s="11">
        <f t="shared" si="7"/>
        <v>3.0516684607104414E-2</v>
      </c>
    </row>
    <row r="86" spans="1:8" ht="15.75" thickBot="1" x14ac:dyDescent="0.3">
      <c r="A86" s="12">
        <v>41599</v>
      </c>
      <c r="B86" s="13">
        <v>12470</v>
      </c>
      <c r="C86" s="14">
        <v>9290</v>
      </c>
      <c r="D86" s="15">
        <v>281.5</v>
      </c>
      <c r="E86" s="11">
        <f t="shared" si="4"/>
        <v>1.3423035522066737</v>
      </c>
      <c r="F86" s="11">
        <f t="shared" si="5"/>
        <v>1.0764262648008612E-4</v>
      </c>
      <c r="G86" s="11">
        <f t="shared" si="6"/>
        <v>1</v>
      </c>
      <c r="H86" s="11">
        <f t="shared" si="7"/>
        <v>3.0301399354144241E-2</v>
      </c>
    </row>
    <row r="87" spans="1:8" ht="15.75" thickBot="1" x14ac:dyDescent="0.3">
      <c r="A87" s="12">
        <v>41600</v>
      </c>
      <c r="B87" s="13">
        <v>12540</v>
      </c>
      <c r="C87" s="14">
        <v>9300</v>
      </c>
      <c r="D87" s="15">
        <v>282.5</v>
      </c>
      <c r="E87" s="11">
        <f t="shared" si="4"/>
        <v>1.3483870967741935</v>
      </c>
      <c r="F87" s="11">
        <f t="shared" si="5"/>
        <v>1.0752688172043011E-4</v>
      </c>
      <c r="G87" s="11">
        <f t="shared" si="6"/>
        <v>1</v>
      </c>
      <c r="H87" s="11">
        <f t="shared" si="7"/>
        <v>3.0376344086021505E-2</v>
      </c>
    </row>
    <row r="88" spans="1:8" ht="15.75" thickBot="1" x14ac:dyDescent="0.3">
      <c r="A88" s="7">
        <v>41601</v>
      </c>
      <c r="B88" s="16">
        <v>12540</v>
      </c>
      <c r="C88" s="17">
        <v>9300</v>
      </c>
      <c r="D88" s="18">
        <v>282.5</v>
      </c>
      <c r="E88" s="11">
        <f t="shared" si="4"/>
        <v>1.3483870967741935</v>
      </c>
      <c r="F88" s="11">
        <f t="shared" si="5"/>
        <v>1.0752688172043011E-4</v>
      </c>
      <c r="G88" s="11">
        <f t="shared" si="6"/>
        <v>1</v>
      </c>
      <c r="H88" s="11">
        <f t="shared" si="7"/>
        <v>3.0376344086021505E-2</v>
      </c>
    </row>
    <row r="89" spans="1:8" ht="15.75" thickBot="1" x14ac:dyDescent="0.3">
      <c r="A89" s="7">
        <v>41602</v>
      </c>
      <c r="B89" s="16">
        <v>12540</v>
      </c>
      <c r="C89" s="17">
        <v>9300</v>
      </c>
      <c r="D89" s="19">
        <v>282.5</v>
      </c>
      <c r="E89" s="11">
        <f t="shared" si="4"/>
        <v>1.3483870967741935</v>
      </c>
      <c r="F89" s="11">
        <f t="shared" si="5"/>
        <v>1.0752688172043011E-4</v>
      </c>
      <c r="G89" s="11">
        <f t="shared" si="6"/>
        <v>1</v>
      </c>
      <c r="H89" s="11">
        <f t="shared" si="7"/>
        <v>3.0376344086021505E-2</v>
      </c>
    </row>
    <row r="90" spans="1:8" ht="15.75" thickBot="1" x14ac:dyDescent="0.3">
      <c r="A90" s="12">
        <v>41603</v>
      </c>
      <c r="B90" s="13">
        <v>12590</v>
      </c>
      <c r="C90" s="14">
        <v>9300</v>
      </c>
      <c r="D90" s="15">
        <v>284</v>
      </c>
      <c r="E90" s="11">
        <f t="shared" si="4"/>
        <v>1.3537634408602151</v>
      </c>
      <c r="F90" s="11">
        <f t="shared" si="5"/>
        <v>1.0752688172043011E-4</v>
      </c>
      <c r="G90" s="11">
        <f t="shared" si="6"/>
        <v>1</v>
      </c>
      <c r="H90" s="11">
        <f t="shared" si="7"/>
        <v>3.053763440860215E-2</v>
      </c>
    </row>
    <row r="91" spans="1:8" ht="15.75" thickBot="1" x14ac:dyDescent="0.3">
      <c r="A91" s="12">
        <v>41604</v>
      </c>
      <c r="B91" s="13">
        <v>12620</v>
      </c>
      <c r="C91" s="14">
        <v>9320</v>
      </c>
      <c r="D91" s="15">
        <v>282.5</v>
      </c>
      <c r="E91" s="11">
        <f t="shared" si="4"/>
        <v>1.3540772532188841</v>
      </c>
      <c r="F91" s="11">
        <f t="shared" si="5"/>
        <v>1.0729613733905579E-4</v>
      </c>
      <c r="G91" s="11">
        <f t="shared" si="6"/>
        <v>1</v>
      </c>
      <c r="H91" s="11">
        <f t="shared" si="7"/>
        <v>3.031115879828326E-2</v>
      </c>
    </row>
    <row r="92" spans="1:8" ht="15.75" thickBot="1" x14ac:dyDescent="0.3">
      <c r="A92" s="12">
        <v>41605</v>
      </c>
      <c r="B92" s="13">
        <v>12670</v>
      </c>
      <c r="C92" s="14">
        <v>9330</v>
      </c>
      <c r="D92" s="15">
        <v>282.5</v>
      </c>
      <c r="E92" s="11">
        <f t="shared" si="4"/>
        <v>1.3579849946409432</v>
      </c>
      <c r="F92" s="11">
        <f t="shared" si="5"/>
        <v>1.0718113612004287E-4</v>
      </c>
      <c r="G92" s="11">
        <f t="shared" si="6"/>
        <v>1</v>
      </c>
      <c r="H92" s="11">
        <f t="shared" si="7"/>
        <v>3.0278670953912113E-2</v>
      </c>
    </row>
    <row r="93" spans="1:8" ht="15.75" thickBot="1" x14ac:dyDescent="0.3">
      <c r="A93" s="12">
        <v>41606</v>
      </c>
      <c r="B93" s="13">
        <v>12680</v>
      </c>
      <c r="C93" s="14">
        <v>9330</v>
      </c>
      <c r="D93" s="15">
        <v>282</v>
      </c>
      <c r="E93" s="11">
        <f t="shared" si="4"/>
        <v>1.3590568060021435</v>
      </c>
      <c r="F93" s="11">
        <f t="shared" si="5"/>
        <v>1.0718113612004287E-4</v>
      </c>
      <c r="G93" s="11">
        <f t="shared" si="6"/>
        <v>1</v>
      </c>
      <c r="H93" s="11">
        <f t="shared" si="7"/>
        <v>3.0225080385852091E-2</v>
      </c>
    </row>
    <row r="94" spans="1:8" ht="15.75" thickBot="1" x14ac:dyDescent="0.3">
      <c r="A94" s="12">
        <v>41607</v>
      </c>
      <c r="B94" s="13">
        <v>12710</v>
      </c>
      <c r="C94" s="14">
        <v>9340</v>
      </c>
      <c r="D94" s="15">
        <v>281.5</v>
      </c>
      <c r="E94" s="11">
        <f t="shared" si="4"/>
        <v>1.3608137044967881</v>
      </c>
      <c r="F94" s="11">
        <f t="shared" si="5"/>
        <v>1.0706638115631691E-4</v>
      </c>
      <c r="G94" s="11">
        <f t="shared" si="6"/>
        <v>1</v>
      </c>
      <c r="H94" s="11">
        <f t="shared" si="7"/>
        <v>3.0139186295503211E-2</v>
      </c>
    </row>
    <row r="95" spans="1:8" ht="15.75" thickBot="1" x14ac:dyDescent="0.3">
      <c r="A95" s="7">
        <v>41608</v>
      </c>
      <c r="B95" s="16">
        <v>12710</v>
      </c>
      <c r="C95" s="17">
        <v>9340</v>
      </c>
      <c r="D95" s="18">
        <v>281.5</v>
      </c>
      <c r="E95" s="11">
        <f t="shared" si="4"/>
        <v>1.3608137044967881</v>
      </c>
      <c r="F95" s="11">
        <f t="shared" si="5"/>
        <v>1.0706638115631691E-4</v>
      </c>
      <c r="G95" s="11">
        <f t="shared" si="6"/>
        <v>1</v>
      </c>
      <c r="H95" s="11">
        <f t="shared" si="7"/>
        <v>3.0139186295503211E-2</v>
      </c>
    </row>
    <row r="96" spans="1:8" ht="15.75" thickBot="1" x14ac:dyDescent="0.3">
      <c r="A96" s="7">
        <v>41609</v>
      </c>
      <c r="B96" s="20">
        <v>12710</v>
      </c>
      <c r="C96" s="21">
        <v>9340</v>
      </c>
      <c r="D96" s="22">
        <v>281.5</v>
      </c>
      <c r="E96" s="11">
        <f t="shared" si="4"/>
        <v>1.3608137044967881</v>
      </c>
      <c r="F96" s="11">
        <f t="shared" si="5"/>
        <v>1.0706638115631691E-4</v>
      </c>
      <c r="G96" s="11">
        <f t="shared" si="6"/>
        <v>1</v>
      </c>
      <c r="H96" s="11">
        <f t="shared" si="7"/>
        <v>3.0139186295503211E-2</v>
      </c>
    </row>
  </sheetData>
  <mergeCells count="3">
    <mergeCell ref="A3:A4"/>
    <mergeCell ref="B3:D3"/>
    <mergeCell ref="E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Stand</vt:lpstr>
      <vt:lpstr>Marketing</vt:lpstr>
      <vt:lpstr>Currency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User7</cp:lastModifiedBy>
  <dcterms:created xsi:type="dcterms:W3CDTF">2013-12-28T16:43:32Z</dcterms:created>
  <dcterms:modified xsi:type="dcterms:W3CDTF">2013-12-28T18:11:31Z</dcterms:modified>
</cp:coreProperties>
</file>