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5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fn.NETWORKDAYS.INTL" hidden="1">#NAME?</definedName>
  </definedNames>
  <calcPr fullCalcOnLoad="1"/>
</workbook>
</file>

<file path=xl/sharedStrings.xml><?xml version="1.0" encoding="utf-8"?>
<sst xmlns="http://schemas.openxmlformats.org/spreadsheetml/2006/main" count="54" uniqueCount="43">
  <si>
    <t>2015 год</t>
  </si>
  <si>
    <t>Информация об отсутствии сотрудников по причине болезни (больничных листов)</t>
  </si>
  <si>
    <t>Название подразделения</t>
  </si>
  <si>
    <t>КЦ "Астана"</t>
  </si>
  <si>
    <t>№ №   п/п</t>
  </si>
  <si>
    <t>ФИО</t>
  </si>
  <si>
    <t>Должность</t>
  </si>
  <si>
    <t>проект</t>
  </si>
  <si>
    <t>ИИН</t>
  </si>
  <si>
    <t>приняты на работу  с периода</t>
  </si>
  <si>
    <t>отработал в 2014 году (полные и непольные месяцы)</t>
  </si>
  <si>
    <t>Всего рабочие дни</t>
  </si>
  <si>
    <t xml:space="preserve"> дни б/лист  янв</t>
  </si>
  <si>
    <t xml:space="preserve"> дни б/лист  фев</t>
  </si>
  <si>
    <t xml:space="preserve"> дни б/лист  март</t>
  </si>
  <si>
    <t xml:space="preserve"> дни б/лист апр</t>
  </si>
  <si>
    <t xml:space="preserve"> дни б/лист  май</t>
  </si>
  <si>
    <t xml:space="preserve"> дни б/лист  июнь</t>
  </si>
  <si>
    <t xml:space="preserve"> дни б/лист  июль</t>
  </si>
  <si>
    <t xml:space="preserve"> дни б/лист  авг</t>
  </si>
  <si>
    <t xml:space="preserve"> дни б/лист  сент</t>
  </si>
  <si>
    <t xml:space="preserve"> дни б/лист  окт</t>
  </si>
  <si>
    <t xml:space="preserve"> дни б/лист  нояб</t>
  </si>
  <si>
    <t xml:space="preserve"> дни б/лист  дек</t>
  </si>
  <si>
    <t>ИТОГО</t>
  </si>
  <si>
    <t>коэфициент абсентеизма</t>
  </si>
  <si>
    <t>Примечание</t>
  </si>
  <si>
    <t>АДИЛЬШИНА ЖИБЕК МУСОВНА</t>
  </si>
  <si>
    <t>Оператор</t>
  </si>
  <si>
    <t>Алтел</t>
  </si>
  <si>
    <t>АЙТКУЛОВА АКШОЛПАН САКЕНКЫЗЫ</t>
  </si>
  <si>
    <t xml:space="preserve">АКИЛЬБЕКОВ АЙЗАТ АСЫЛБЕКОВИЧ </t>
  </si>
  <si>
    <t>допольн.  c 17.06 болеет</t>
  </si>
  <si>
    <t>АЛЬМУРАТОВА АЙНУР МАРАТОВНА</t>
  </si>
  <si>
    <t>АХМАДАЛИЕВА НҰРСҰЛУ ЭРАЛЫҚЫЗЫ</t>
  </si>
  <si>
    <t>БАЗАРБЕКОВА КУРАЛАЙ БЕЙБЕТОВНА</t>
  </si>
  <si>
    <t>количество раб.дней  c 6 дн. раб. нед.</t>
  </si>
  <si>
    <t>конец года</t>
  </si>
  <si>
    <t>начало года</t>
  </si>
  <si>
    <t>столбцы для формул</t>
  </si>
  <si>
    <t>формулы</t>
  </si>
  <si>
    <t>кол-во раб.дней при нормальной 5 дн. Нед.</t>
  </si>
  <si>
    <t>Праздечные дни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</si>
</sst>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mm/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363636"/>
      <name val="Segoe U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applyProtection="1">
      <alignment horizontal="center" vertical="top"/>
      <protection locked="0"/>
    </xf>
    <xf numFmtId="1" fontId="2" fillId="33" borderId="10" xfId="0" applyNumberFormat="1" applyFont="1" applyFill="1" applyBorder="1" applyAlignment="1">
      <alignment horizontal="left"/>
    </xf>
    <xf numFmtId="14" fontId="2" fillId="33" borderId="10" xfId="0" applyNumberFormat="1" applyFont="1" applyFill="1" applyBorder="1" applyAlignment="1">
      <alignment horizontal="left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1" fontId="2" fillId="33" borderId="10" xfId="0" applyNumberFormat="1" applyFont="1" applyFill="1" applyBorder="1" applyAlignment="1" applyProtection="1">
      <alignment horizontal="left"/>
      <protection locked="0"/>
    </xf>
    <xf numFmtId="14" fontId="2" fillId="33" borderId="10" xfId="0" applyNumberFormat="1" applyFont="1" applyFill="1" applyBorder="1" applyAlignment="1">
      <alignment horizontal="left"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34" borderId="11" xfId="0" applyFont="1" applyFill="1" applyBorder="1" applyAlignment="1">
      <alignment horizontal="left"/>
    </xf>
    <xf numFmtId="0" fontId="40" fillId="35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5" fillId="38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9" fontId="39" fillId="0" borderId="10" xfId="55" applyFont="1" applyBorder="1" applyAlignment="1">
      <alignment/>
    </xf>
    <xf numFmtId="0" fontId="39" fillId="0" borderId="10" xfId="0" applyFont="1" applyBorder="1" applyAlignment="1">
      <alignment/>
    </xf>
    <xf numFmtId="1" fontId="4" fillId="33" borderId="10" xfId="0" applyNumberFormat="1" applyFont="1" applyFill="1" applyBorder="1" applyAlignment="1">
      <alignment horizontal="center"/>
    </xf>
    <xf numFmtId="14" fontId="39" fillId="0" borderId="0" xfId="0" applyNumberFormat="1" applyFont="1" applyAlignment="1">
      <alignment/>
    </xf>
    <xf numFmtId="0" fontId="39" fillId="0" borderId="0" xfId="0" applyFont="1" applyAlignment="1">
      <alignment horizontal="left" vertical="center" wrapText="1"/>
    </xf>
    <xf numFmtId="14" fontId="3" fillId="0" borderId="0" xfId="0" applyNumberFormat="1" applyFont="1" applyBorder="1" applyAlignment="1">
      <alignment/>
    </xf>
    <xf numFmtId="0" fontId="4" fillId="36" borderId="13" xfId="0" applyFont="1" applyFill="1" applyBorder="1" applyAlignment="1">
      <alignment horizontal="center" vertical="center" wrapText="1"/>
    </xf>
    <xf numFmtId="0" fontId="4" fillId="39" borderId="12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14" fontId="2" fillId="39" borderId="10" xfId="0" applyNumberFormat="1" applyFont="1" applyFill="1" applyBorder="1" applyAlignment="1">
      <alignment horizontal="left"/>
    </xf>
    <xf numFmtId="14" fontId="3" fillId="39" borderId="10" xfId="0" applyNumberFormat="1" applyFont="1" applyFill="1" applyBorder="1" applyAlignment="1">
      <alignment/>
    </xf>
    <xf numFmtId="0" fontId="39" fillId="39" borderId="10" xfId="0" applyFont="1" applyFill="1" applyBorder="1" applyAlignment="1">
      <alignment horizontal="left" vertical="center" wrapText="1"/>
    </xf>
    <xf numFmtId="0" fontId="41" fillId="39" borderId="10" xfId="0" applyFont="1" applyFill="1" applyBorder="1" applyAlignment="1">
      <alignment/>
    </xf>
    <xf numFmtId="0" fontId="39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PageLayoutView="0" workbookViewId="0" topLeftCell="A4">
      <selection activeCell="H13" sqref="H13"/>
    </sheetView>
  </sheetViews>
  <sheetFormatPr defaultColWidth="9.140625" defaultRowHeight="15"/>
  <cols>
    <col min="1" max="1" width="5.57421875" style="8" customWidth="1"/>
    <col min="2" max="5" width="9.140625" style="8" customWidth="1"/>
    <col min="6" max="6" width="11.8515625" style="8" customWidth="1"/>
    <col min="7" max="7" width="9.28125" style="8" customWidth="1"/>
    <col min="8" max="12" width="9.140625" style="8" customWidth="1"/>
    <col min="13" max="24" width="4.00390625" style="8" customWidth="1"/>
    <col min="25" max="25" width="6.140625" style="8" customWidth="1"/>
    <col min="26" max="27" width="9.140625" style="8" customWidth="1"/>
    <col min="28" max="28" width="11.00390625" style="8" customWidth="1"/>
    <col min="29" max="29" width="11.421875" style="8" customWidth="1"/>
    <col min="30" max="16384" width="9.140625" style="8" customWidth="1"/>
  </cols>
  <sheetData>
    <row r="1" spans="2:25" ht="12.75">
      <c r="B1" s="9"/>
      <c r="C1" s="10" t="s">
        <v>0</v>
      </c>
      <c r="K1" s="11"/>
      <c r="L1" s="11"/>
      <c r="M1" s="11"/>
      <c r="Y1" s="12"/>
    </row>
    <row r="2" spans="2:25" ht="12.75">
      <c r="B2" s="9"/>
      <c r="K2" s="11"/>
      <c r="L2" s="11"/>
      <c r="M2" s="11"/>
      <c r="Y2" s="12"/>
    </row>
    <row r="3" spans="2:25" ht="12.75">
      <c r="B3" s="13" t="s">
        <v>1</v>
      </c>
      <c r="K3" s="14"/>
      <c r="L3" s="14"/>
      <c r="M3" s="11"/>
      <c r="Y3" s="12"/>
    </row>
    <row r="4" spans="2:25" ht="13.5" thickBot="1">
      <c r="B4" s="9"/>
      <c r="K4" s="11"/>
      <c r="L4" s="11"/>
      <c r="M4" s="11"/>
      <c r="Y4" s="12"/>
    </row>
    <row r="5" spans="2:25" ht="13.5" thickBot="1">
      <c r="B5" s="11" t="s">
        <v>2</v>
      </c>
      <c r="C5" s="15" t="s">
        <v>3</v>
      </c>
      <c r="E5" s="16" t="s">
        <v>0</v>
      </c>
      <c r="F5" s="30"/>
      <c r="G5" s="30"/>
      <c r="H5" s="30"/>
      <c r="I5" s="30"/>
      <c r="J5" s="30"/>
      <c r="K5" s="14"/>
      <c r="L5" s="32"/>
      <c r="M5" s="17"/>
      <c r="Y5" s="12"/>
    </row>
    <row r="6" spans="2:25" ht="15">
      <c r="B6" s="9"/>
      <c r="G6" s="40" t="s">
        <v>39</v>
      </c>
      <c r="H6" s="41"/>
      <c r="I6" s="40" t="s">
        <v>40</v>
      </c>
      <c r="J6" s="41"/>
      <c r="K6" s="11"/>
      <c r="L6" s="11"/>
      <c r="M6" s="8">
        <v>24</v>
      </c>
      <c r="N6" s="8">
        <v>24</v>
      </c>
      <c r="O6" s="8">
        <v>22</v>
      </c>
      <c r="P6" s="8">
        <v>26</v>
      </c>
      <c r="Q6" s="8">
        <v>23</v>
      </c>
      <c r="R6" s="8">
        <v>26</v>
      </c>
      <c r="S6" s="8">
        <v>22</v>
      </c>
      <c r="T6" s="8">
        <v>20</v>
      </c>
      <c r="U6" s="8">
        <v>21</v>
      </c>
      <c r="V6" s="8">
        <v>22</v>
      </c>
      <c r="W6" s="8">
        <v>21</v>
      </c>
      <c r="X6" s="8">
        <v>20</v>
      </c>
      <c r="Y6" s="12"/>
    </row>
    <row r="7" spans="1:30" ht="78.75" customHeight="1">
      <c r="A7" s="18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9" t="s">
        <v>9</v>
      </c>
      <c r="G7" s="34" t="s">
        <v>38</v>
      </c>
      <c r="H7" s="35" t="s">
        <v>37</v>
      </c>
      <c r="I7" s="38" t="s">
        <v>41</v>
      </c>
      <c r="J7" s="38" t="s">
        <v>36</v>
      </c>
      <c r="K7" s="33" t="s">
        <v>10</v>
      </c>
      <c r="L7" s="18" t="s">
        <v>11</v>
      </c>
      <c r="M7" s="20" t="s">
        <v>12</v>
      </c>
      <c r="N7" s="18" t="s">
        <v>13</v>
      </c>
      <c r="O7" s="18" t="s">
        <v>14</v>
      </c>
      <c r="P7" s="18" t="s">
        <v>15</v>
      </c>
      <c r="Q7" s="18" t="s">
        <v>16</v>
      </c>
      <c r="R7" s="18" t="s">
        <v>17</v>
      </c>
      <c r="S7" s="18" t="s">
        <v>18</v>
      </c>
      <c r="T7" s="18" t="s">
        <v>19</v>
      </c>
      <c r="U7" s="18" t="s">
        <v>20</v>
      </c>
      <c r="V7" s="18" t="s">
        <v>21</v>
      </c>
      <c r="W7" s="18" t="s">
        <v>22</v>
      </c>
      <c r="X7" s="18" t="s">
        <v>23</v>
      </c>
      <c r="Y7" s="21" t="s">
        <v>24</v>
      </c>
      <c r="Z7" s="18" t="s">
        <v>25</v>
      </c>
      <c r="AA7" s="18" t="s">
        <v>26</v>
      </c>
      <c r="AD7" s="31"/>
    </row>
    <row r="8" spans="1:27" ht="15.75" customHeight="1">
      <c r="A8" s="22">
        <v>1</v>
      </c>
      <c r="B8" s="1" t="s">
        <v>27</v>
      </c>
      <c r="C8" s="1" t="s">
        <v>28</v>
      </c>
      <c r="D8" s="2" t="s">
        <v>29</v>
      </c>
      <c r="E8" s="3">
        <v>800808401410</v>
      </c>
      <c r="F8" s="4">
        <v>41799</v>
      </c>
      <c r="G8" s="36">
        <v>42005</v>
      </c>
      <c r="H8" s="37">
        <v>42369</v>
      </c>
      <c r="I8" s="39">
        <f>_XLL.ЧИСТРАБДНИ(G8,H8,$D$18:$D$36)</f>
        <v>245</v>
      </c>
      <c r="J8" s="39">
        <f>IF(YEAR(G8)&gt;YEAR(F8),_xlfn.NETWORKDAYS.INTL(G8,H8,11,$D$18:$D$33),_xlfn.NETWORKDAYS.INTL(F8,H8,11,$D$18:$D$33))</f>
        <v>297</v>
      </c>
      <c r="K8" s="23">
        <v>6</v>
      </c>
      <c r="L8" s="24">
        <v>145</v>
      </c>
      <c r="M8" s="25"/>
      <c r="N8" s="25">
        <v>6</v>
      </c>
      <c r="O8" s="25">
        <v>5</v>
      </c>
      <c r="P8" s="25"/>
      <c r="Q8" s="25">
        <v>6</v>
      </c>
      <c r="R8" s="25"/>
      <c r="S8" s="25"/>
      <c r="T8" s="25"/>
      <c r="U8" s="25"/>
      <c r="V8" s="25"/>
      <c r="W8" s="25"/>
      <c r="X8" s="25"/>
      <c r="Y8" s="26">
        <f aca="true" t="shared" si="0" ref="Y8:Y13">M8+N8+O8+P8+Q8+R8+S8+T8+U8+V8+W8+X8</f>
        <v>17</v>
      </c>
      <c r="Z8" s="27">
        <f aca="true" t="shared" si="1" ref="Z8:Z13">Y8/L8</f>
        <v>0.11724137931034483</v>
      </c>
      <c r="AA8" s="28"/>
    </row>
    <row r="9" spans="1:27" ht="15.75" customHeight="1">
      <c r="A9" s="22">
        <v>2</v>
      </c>
      <c r="B9" s="1" t="s">
        <v>30</v>
      </c>
      <c r="C9" s="1" t="s">
        <v>28</v>
      </c>
      <c r="D9" s="5" t="s">
        <v>29</v>
      </c>
      <c r="E9" s="6">
        <v>921110450263</v>
      </c>
      <c r="F9" s="7">
        <v>42013</v>
      </c>
      <c r="G9" s="36">
        <v>42005</v>
      </c>
      <c r="H9" s="37">
        <v>42369</v>
      </c>
      <c r="I9" s="39">
        <f>_XLL.ЧИСТРАБДНИ(F9,H9,$D$18:$D$36)</f>
        <v>242</v>
      </c>
      <c r="J9" s="39">
        <f>IF(YEAR(G9)&gt;YEAR(F9),_xlfn.NETWORKDAYS.INTL(G9,H9,11,$D$18:$D$33),_xlfn.NETWORKDAYS.INTL(F9,H9,11,$D$18:$D$33))</f>
        <v>293</v>
      </c>
      <c r="K9" s="23">
        <v>6</v>
      </c>
      <c r="L9" s="24">
        <v>141</v>
      </c>
      <c r="M9" s="25"/>
      <c r="N9" s="25"/>
      <c r="O9" s="25"/>
      <c r="P9" s="25">
        <v>9</v>
      </c>
      <c r="Q9" s="25"/>
      <c r="R9" s="25"/>
      <c r="S9" s="25"/>
      <c r="T9" s="25"/>
      <c r="U9" s="25"/>
      <c r="V9" s="25"/>
      <c r="W9" s="25"/>
      <c r="X9" s="25"/>
      <c r="Y9" s="29">
        <f t="shared" si="0"/>
        <v>9</v>
      </c>
      <c r="Z9" s="27">
        <f t="shared" si="1"/>
        <v>0.06382978723404255</v>
      </c>
      <c r="AA9" s="28"/>
    </row>
    <row r="10" spans="1:27" ht="15.75" customHeight="1">
      <c r="A10" s="22">
        <v>3</v>
      </c>
      <c r="B10" s="1" t="s">
        <v>31</v>
      </c>
      <c r="C10" s="1" t="s">
        <v>28</v>
      </c>
      <c r="D10" s="5" t="s">
        <v>29</v>
      </c>
      <c r="E10" s="6">
        <v>920829350818</v>
      </c>
      <c r="F10" s="7">
        <v>42037</v>
      </c>
      <c r="G10" s="36">
        <v>42005</v>
      </c>
      <c r="H10" s="37">
        <v>42369</v>
      </c>
      <c r="I10" s="39">
        <f>_XLL.ЧИСТРАБДНИ(F10,H10,D18:D37)</f>
        <v>226</v>
      </c>
      <c r="J10" s="39">
        <f>IF(YEAR(G10)&gt;YEAR(F10),_xlfn.NETWORKDAYS.INTL(G10,H10,11,$D$18:$D$33),_xlfn.NETWORKDAYS.INTL(F10,H10,11,$D$18:$D$33))</f>
        <v>273</v>
      </c>
      <c r="K10" s="23">
        <v>5</v>
      </c>
      <c r="L10" s="24">
        <v>121</v>
      </c>
      <c r="M10" s="25"/>
      <c r="N10" s="25"/>
      <c r="O10" s="25">
        <v>9</v>
      </c>
      <c r="P10" s="25"/>
      <c r="Q10" s="25">
        <v>1</v>
      </c>
      <c r="R10" s="25">
        <f>5+11</f>
        <v>16</v>
      </c>
      <c r="S10" s="25"/>
      <c r="T10" s="25"/>
      <c r="U10" s="25"/>
      <c r="V10" s="25"/>
      <c r="W10" s="25"/>
      <c r="X10" s="25"/>
      <c r="Y10" s="26">
        <f t="shared" si="0"/>
        <v>26</v>
      </c>
      <c r="Z10" s="27">
        <f t="shared" si="1"/>
        <v>0.21487603305785125</v>
      </c>
      <c r="AA10" s="28" t="s">
        <v>32</v>
      </c>
    </row>
    <row r="11" spans="1:27" ht="15.75" customHeight="1">
      <c r="A11" s="22">
        <v>4</v>
      </c>
      <c r="B11" s="1" t="s">
        <v>33</v>
      </c>
      <c r="C11" s="1" t="s">
        <v>28</v>
      </c>
      <c r="D11" s="5" t="s">
        <v>29</v>
      </c>
      <c r="E11" s="6">
        <v>920408450220</v>
      </c>
      <c r="F11" s="7">
        <v>42065</v>
      </c>
      <c r="G11" s="36">
        <v>42005</v>
      </c>
      <c r="H11" s="37">
        <v>42369</v>
      </c>
      <c r="I11" s="39">
        <f>_XLL.ЧИСТРАБДНИ(F11,H11,D18:D38)</f>
        <v>206</v>
      </c>
      <c r="J11" s="39">
        <f>IF(YEAR(G11)&gt;YEAR(F11),_XLL.ЧИСТРАБДНИ(G11,H11,$D$18:$D$33)+_XLL.НОМНЕДЕЛИ(H11,2)-_XLL.НОМНЕДЕЛИ(G11,2),_XLL.ЧИСТРАБДНИ(F11,H11,$D$18:$D$33)+_XLL.НОМНЕДЕЛИ(H11,2)-_XLL.НОМНЕДЕЛИ(F11,2)+(--MOD(YEAR(H11),4)=0))</f>
        <v>249</v>
      </c>
      <c r="K11" s="23">
        <v>4</v>
      </c>
      <c r="L11" s="24">
        <v>97</v>
      </c>
      <c r="M11" s="25"/>
      <c r="N11" s="25"/>
      <c r="O11" s="25"/>
      <c r="P11" s="25"/>
      <c r="Q11" s="25"/>
      <c r="R11" s="25">
        <v>3</v>
      </c>
      <c r="S11" s="25"/>
      <c r="T11" s="25"/>
      <c r="U11" s="25"/>
      <c r="V11" s="25"/>
      <c r="W11" s="25"/>
      <c r="X11" s="25"/>
      <c r="Y11" s="26">
        <f t="shared" si="0"/>
        <v>3</v>
      </c>
      <c r="Z11" s="27">
        <f t="shared" si="1"/>
        <v>0.030927835051546393</v>
      </c>
      <c r="AA11" s="28"/>
    </row>
    <row r="12" spans="1:27" ht="15.75" customHeight="1">
      <c r="A12" s="22">
        <v>5</v>
      </c>
      <c r="B12" s="1" t="s">
        <v>34</v>
      </c>
      <c r="C12" s="1" t="s">
        <v>28</v>
      </c>
      <c r="D12" s="5" t="s">
        <v>29</v>
      </c>
      <c r="E12" s="6">
        <v>931227450493</v>
      </c>
      <c r="F12" s="7">
        <v>42361</v>
      </c>
      <c r="G12" s="36">
        <v>42005</v>
      </c>
      <c r="H12" s="37">
        <v>42369</v>
      </c>
      <c r="I12" s="39">
        <f>_XLL.ЧИСТРАБДНИ(G12,H12,D18:D39)</f>
        <v>245</v>
      </c>
      <c r="J12" s="39">
        <f>IF(YEAR(G12)&gt;YEAR(F12),_XLL.ЧИСТРАБДНИ(G12,H12,$D$18:$D$33)+_XLL.НОМНЕДЕЛИ(H12,2)-_XLL.НОМНЕДЕЛИ(G12,2),_XLL.ЧИСТРАБДНИ(F12,H12,$D$18:$D$33)+_XLL.НОМНЕДЕЛИ(H12,2)-_XLL.НОМНЕДЕЛИ(F12,2)+(--MOD(YEAR(H12),4)=0))</f>
        <v>8</v>
      </c>
      <c r="K12" s="23">
        <v>6</v>
      </c>
      <c r="L12" s="24">
        <v>145</v>
      </c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9">
        <f t="shared" si="0"/>
        <v>0</v>
      </c>
      <c r="Z12" s="27">
        <f t="shared" si="1"/>
        <v>0</v>
      </c>
      <c r="AA12" s="28"/>
    </row>
    <row r="13" spans="1:27" ht="15.75" customHeight="1">
      <c r="A13" s="22">
        <v>6</v>
      </c>
      <c r="B13" s="1" t="s">
        <v>35</v>
      </c>
      <c r="C13" s="1" t="s">
        <v>28</v>
      </c>
      <c r="D13" s="2" t="s">
        <v>29</v>
      </c>
      <c r="E13" s="6">
        <v>900930451213</v>
      </c>
      <c r="F13" s="7">
        <v>42430</v>
      </c>
      <c r="G13" s="7">
        <v>42430</v>
      </c>
      <c r="H13" s="37">
        <v>42735</v>
      </c>
      <c r="I13" s="39">
        <f>_XLL.ЧИСТРАБДНИ(G13,H13,D18:D40)</f>
        <v>219</v>
      </c>
      <c r="J13" s="39">
        <f>IF(YEAR(G13)&gt;YEAR(F13),_XLL.ЧИСТРАБДНИ(G13,H13,$D$18:$D$33)+_XLL.НОМНЕДЕЛИ(H13,2)-_XLL.НОМНЕДЕЛИ(G13,2),_XLL.ЧИСТРАБДНИ(F13,H13,$D$18:$D$33)+_XLL.НОМНЕДЕЛИ(H13,2)-_XLL.НОМНЕДЕЛИ(F13,2)+(--MOD(YEAR(H13),4)=0))</f>
        <v>263</v>
      </c>
      <c r="K13" s="23">
        <v>6</v>
      </c>
      <c r="L13" s="24">
        <v>145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9">
        <f t="shared" si="0"/>
        <v>0</v>
      </c>
      <c r="Z13" s="27">
        <f t="shared" si="1"/>
        <v>0</v>
      </c>
      <c r="AA13" s="28"/>
    </row>
    <row r="15" ht="12.75">
      <c r="J15" s="8">
        <f>IF(YEAR(G8)&gt;YEAR(F8),_xlfn.NETWORKDAYS.INTL(G8,H8,11,$D$18:$D$33),_xlfn.NETWORKDAYS.INTL(F8,H8,11,$D$18:$D$33))</f>
        <v>297</v>
      </c>
    </row>
    <row r="16" ht="12.75">
      <c r="J16" s="8">
        <f aca="true" t="shared" si="2" ref="J16:J26">IF(YEAR(G9)&gt;YEAR(F9),_xlfn.NETWORKDAYS.INTL(G9,H9,11,$D$18:$D$33),_xlfn.NETWORKDAYS.INTL(F9,H9,11,$D$18:$D$33))</f>
        <v>293</v>
      </c>
    </row>
    <row r="17" spans="4:10" ht="12.75">
      <c r="D17" s="8" t="s">
        <v>42</v>
      </c>
      <c r="J17" s="8">
        <f t="shared" si="2"/>
        <v>273</v>
      </c>
    </row>
    <row r="18" spans="4:10" ht="12.75">
      <c r="D18" s="30">
        <v>42005</v>
      </c>
      <c r="J18" s="8">
        <f t="shared" si="2"/>
        <v>249</v>
      </c>
    </row>
    <row r="19" spans="4:10" ht="12.75">
      <c r="D19" s="30">
        <v>42006</v>
      </c>
      <c r="J19" s="8">
        <f t="shared" si="2"/>
        <v>8</v>
      </c>
    </row>
    <row r="20" spans="4:10" ht="12.75">
      <c r="D20" s="30">
        <v>42011</v>
      </c>
      <c r="J20" s="8">
        <f t="shared" si="2"/>
        <v>263</v>
      </c>
    </row>
    <row r="21" ht="12.75">
      <c r="D21" s="30">
        <v>42072</v>
      </c>
    </row>
    <row r="22" ht="12.75">
      <c r="D22" s="30">
        <v>42086</v>
      </c>
    </row>
    <row r="23" ht="12.75">
      <c r="D23" s="30">
        <v>42087</v>
      </c>
    </row>
    <row r="24" ht="12.75">
      <c r="D24" s="30">
        <v>42088</v>
      </c>
    </row>
    <row r="25" ht="12.75">
      <c r="D25" s="30">
        <v>42125</v>
      </c>
    </row>
    <row r="26" ht="12.75">
      <c r="D26" s="30">
        <v>42131</v>
      </c>
    </row>
    <row r="27" ht="12.75">
      <c r="D27" s="30">
        <v>42135</v>
      </c>
    </row>
    <row r="28" ht="12.75">
      <c r="D28" s="30">
        <v>42191</v>
      </c>
    </row>
    <row r="29" ht="12.75">
      <c r="D29" s="30">
        <v>42247</v>
      </c>
    </row>
    <row r="30" ht="12.75">
      <c r="D30" s="30">
        <v>42271</v>
      </c>
    </row>
    <row r="31" ht="12.75">
      <c r="D31" s="30">
        <v>42339</v>
      </c>
    </row>
    <row r="32" ht="12.75">
      <c r="D32" s="30">
        <v>42354</v>
      </c>
    </row>
    <row r="33" ht="12.75">
      <c r="D33" s="30">
        <v>42355</v>
      </c>
    </row>
    <row r="34" ht="12.75">
      <c r="D34" s="30"/>
    </row>
    <row r="35" ht="12.75">
      <c r="D35" s="30"/>
    </row>
  </sheetData>
  <sheetProtection/>
  <mergeCells count="2">
    <mergeCell ref="G6:H6"/>
    <mergeCell ref="I6:J6"/>
  </mergeCells>
  <conditionalFormatting sqref="Z8:Z13">
    <cfRule type="cellIs" priority="1" dxfId="0" operator="greaterThanOrEqual">
      <formula>0.2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2015-08-07T12:14:42Z</dcterms:modified>
  <cp:category/>
  <cp:version/>
  <cp:contentType/>
  <cp:contentStatus/>
</cp:coreProperties>
</file>