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120" yWindow="195" windowWidth="15480" windowHeight="11580"/>
  </bookViews>
  <sheets>
    <sheet name="Табель учёта рабочего времени" sheetId="13" r:id="rId1"/>
    <sheet name="Структура" sheetId="12" r:id="rId2"/>
    <sheet name="всяки" sheetId="9" r:id="rId3"/>
  </sheets>
  <externalReferences>
    <externalReference r:id="rId4"/>
  </externalReferences>
  <definedNames>
    <definedName name="выхрабд">всяки!$I$3:$I$23</definedName>
    <definedName name="год">всяки!$C$1:$C$12</definedName>
    <definedName name="допнер">всяки!$H$3:$H$23</definedName>
    <definedName name="Категория">[1]Служебный!$A$1:$A$3</definedName>
    <definedName name="месяц">всяки!$A$1:$A$12</definedName>
    <definedName name="_xlnm.Print_Area" localSheetId="0">'Табель учёта рабочего времени'!$A$1:$AR$43,'Табель учёта рабочего времени'!$A$86:$AR$122</definedName>
    <definedName name="празд">всяки!$G$3:$G$23</definedName>
    <definedName name="предпр">всяки!$F$3:$F$23</definedName>
  </definedNames>
  <calcPr calcId="125725"/>
</workbook>
</file>

<file path=xl/calcChain.xml><?xml version="1.0" encoding="utf-8"?>
<calcChain xmlns="http://schemas.openxmlformats.org/spreadsheetml/2006/main">
  <c r="H17" i="13"/>
  <c r="X11"/>
  <c r="I17" l="1"/>
  <c r="F17"/>
  <c r="F13" i="9"/>
  <c r="F3"/>
  <c r="F21"/>
  <c r="C94" i="13"/>
  <c r="C90"/>
  <c r="D40"/>
  <c r="D36"/>
  <c r="C40"/>
  <c r="C36"/>
  <c r="D32"/>
  <c r="C32"/>
  <c r="D28"/>
  <c r="C28"/>
  <c r="D24"/>
  <c r="C24"/>
  <c r="C20"/>
  <c r="D20"/>
  <c r="AC11"/>
  <c r="AA11"/>
  <c r="T17" l="1"/>
  <c r="R17"/>
  <c r="Q17"/>
  <c r="P17"/>
  <c r="O17"/>
  <c r="N17"/>
  <c r="M17"/>
  <c r="L17"/>
  <c r="K17"/>
  <c r="J17"/>
  <c r="G17"/>
  <c r="E17"/>
  <c r="S14"/>
  <c r="R14"/>
  <c r="Q14"/>
  <c r="P14"/>
  <c r="O14"/>
  <c r="N14"/>
  <c r="M14"/>
  <c r="L14"/>
  <c r="K14"/>
  <c r="J14"/>
  <c r="I14"/>
  <c r="H14"/>
  <c r="G14"/>
  <c r="F14"/>
  <c r="E14"/>
  <c r="T21"/>
  <c r="T41" s="1"/>
  <c r="T29" l="1"/>
  <c r="T37"/>
  <c r="T25"/>
  <c r="T33"/>
  <c r="E94" l="1"/>
  <c r="E28"/>
  <c r="E40"/>
  <c r="E24"/>
  <c r="F90"/>
  <c r="F32"/>
  <c r="F94"/>
  <c r="F28"/>
  <c r="E42"/>
  <c r="E26"/>
  <c r="E38"/>
  <c r="G96"/>
  <c r="G34"/>
  <c r="G92"/>
  <c r="G30"/>
  <c r="G94"/>
  <c r="G28"/>
  <c r="G40"/>
  <c r="G24"/>
  <c r="F38"/>
  <c r="F96"/>
  <c r="F34"/>
  <c r="I96"/>
  <c r="I42"/>
  <c r="I34"/>
  <c r="I26"/>
  <c r="I94"/>
  <c r="I40"/>
  <c r="I32"/>
  <c r="I24"/>
  <c r="H90"/>
  <c r="H32"/>
  <c r="H94"/>
  <c r="H28"/>
  <c r="H38"/>
  <c r="H96"/>
  <c r="H34"/>
  <c r="J90"/>
  <c r="L90"/>
  <c r="N90"/>
  <c r="P90"/>
  <c r="R90"/>
  <c r="K90"/>
  <c r="M90"/>
  <c r="O90"/>
  <c r="Q90"/>
  <c r="S90"/>
  <c r="T92"/>
  <c r="K96"/>
  <c r="O96"/>
  <c r="S92"/>
  <c r="J96"/>
  <c r="N96"/>
  <c r="R96"/>
  <c r="M92"/>
  <c r="Q92"/>
  <c r="L92"/>
  <c r="P92"/>
  <c r="T38"/>
  <c r="K42"/>
  <c r="O42"/>
  <c r="S38"/>
  <c r="J42"/>
  <c r="N42"/>
  <c r="R42"/>
  <c r="M38"/>
  <c r="Q38"/>
  <c r="L38"/>
  <c r="P38"/>
  <c r="T30"/>
  <c r="K34"/>
  <c r="O34"/>
  <c r="S30"/>
  <c r="J34"/>
  <c r="N34"/>
  <c r="R34"/>
  <c r="M30"/>
  <c r="Q30"/>
  <c r="L30"/>
  <c r="P30"/>
  <c r="T22"/>
  <c r="K26"/>
  <c r="O26"/>
  <c r="S40"/>
  <c r="J26"/>
  <c r="N26"/>
  <c r="R26"/>
  <c r="K40"/>
  <c r="J40"/>
  <c r="L40"/>
  <c r="N40"/>
  <c r="P40"/>
  <c r="R40"/>
  <c r="M40"/>
  <c r="O40"/>
  <c r="Q40"/>
  <c r="S36"/>
  <c r="M32"/>
  <c r="J32"/>
  <c r="L32"/>
  <c r="N32"/>
  <c r="P32"/>
  <c r="R32"/>
  <c r="K32"/>
  <c r="O32"/>
  <c r="Q32"/>
  <c r="S28"/>
  <c r="K24"/>
  <c r="J24"/>
  <c r="L24"/>
  <c r="N24"/>
  <c r="P24"/>
  <c r="R24"/>
  <c r="M24"/>
  <c r="O24"/>
  <c r="Q24"/>
  <c r="I22"/>
  <c r="M22"/>
  <c r="Q22"/>
  <c r="S22"/>
  <c r="F22"/>
  <c r="J22"/>
  <c r="N22"/>
  <c r="E20"/>
  <c r="E36"/>
  <c r="E90"/>
  <c r="E32"/>
  <c r="F20"/>
  <c r="F40"/>
  <c r="F24"/>
  <c r="F36"/>
  <c r="E96"/>
  <c r="E34"/>
  <c r="E92"/>
  <c r="E30"/>
  <c r="G42"/>
  <c r="G26"/>
  <c r="G38"/>
  <c r="G20"/>
  <c r="G36"/>
  <c r="G90"/>
  <c r="G32"/>
  <c r="F92"/>
  <c r="F30"/>
  <c r="F42"/>
  <c r="F26"/>
  <c r="I92"/>
  <c r="I38"/>
  <c r="I30"/>
  <c r="I20"/>
  <c r="I90"/>
  <c r="I36"/>
  <c r="I28"/>
  <c r="H20"/>
  <c r="H40"/>
  <c r="H24"/>
  <c r="H36"/>
  <c r="H92"/>
  <c r="H30"/>
  <c r="H42"/>
  <c r="H26"/>
  <c r="J94"/>
  <c r="L94"/>
  <c r="N94"/>
  <c r="P94"/>
  <c r="R94"/>
  <c r="K94"/>
  <c r="M94"/>
  <c r="O94"/>
  <c r="Q94"/>
  <c r="S94"/>
  <c r="T96"/>
  <c r="M96"/>
  <c r="Q96"/>
  <c r="S96"/>
  <c r="L96"/>
  <c r="P96"/>
  <c r="K92"/>
  <c r="O92"/>
  <c r="J92"/>
  <c r="N92"/>
  <c r="R92"/>
  <c r="T42"/>
  <c r="M42"/>
  <c r="Q42"/>
  <c r="S42"/>
  <c r="L42"/>
  <c r="P42"/>
  <c r="K38"/>
  <c r="O38"/>
  <c r="J38"/>
  <c r="N38"/>
  <c r="R38"/>
  <c r="T34"/>
  <c r="M34"/>
  <c r="Q34"/>
  <c r="S34"/>
  <c r="L34"/>
  <c r="P34"/>
  <c r="K30"/>
  <c r="O30"/>
  <c r="J30"/>
  <c r="N30"/>
  <c r="R30"/>
  <c r="T26"/>
  <c r="M26"/>
  <c r="Q26"/>
  <c r="S26"/>
  <c r="L26"/>
  <c r="P26"/>
  <c r="K36"/>
  <c r="J36"/>
  <c r="L36"/>
  <c r="N36"/>
  <c r="P36"/>
  <c r="R36"/>
  <c r="M36"/>
  <c r="O36"/>
  <c r="Q36"/>
  <c r="S32"/>
  <c r="M28"/>
  <c r="J28"/>
  <c r="L28"/>
  <c r="N28"/>
  <c r="P28"/>
  <c r="R28"/>
  <c r="K28"/>
  <c r="O28"/>
  <c r="Q28"/>
  <c r="S24"/>
  <c r="K20"/>
  <c r="J20"/>
  <c r="L20"/>
  <c r="N20"/>
  <c r="P20"/>
  <c r="R20"/>
  <c r="M20"/>
  <c r="O20"/>
  <c r="Q20"/>
  <c r="G22"/>
  <c r="K22"/>
  <c r="O22"/>
  <c r="S20"/>
  <c r="E22"/>
  <c r="H22"/>
  <c r="L22"/>
  <c r="P22"/>
  <c r="R22"/>
  <c r="U89" l="1"/>
  <c r="U15"/>
  <c r="V89"/>
  <c r="V15"/>
</calcChain>
</file>

<file path=xl/sharedStrings.xml><?xml version="1.0" encoding="utf-8"?>
<sst xmlns="http://schemas.openxmlformats.org/spreadsheetml/2006/main" count="998" uniqueCount="142">
  <si>
    <t>Форма по ОКУД</t>
  </si>
  <si>
    <t>по ОКПО</t>
  </si>
  <si>
    <t>Номер документа</t>
  </si>
  <si>
    <t>Дата составления</t>
  </si>
  <si>
    <t>Отчетный период</t>
  </si>
  <si>
    <t>с</t>
  </si>
  <si>
    <t>по</t>
  </si>
  <si>
    <t>Отметки о явках и неявках на работу по числам месяца</t>
  </si>
  <si>
    <t>Отработано за</t>
  </si>
  <si>
    <t>Неявки по причинам</t>
  </si>
  <si>
    <t>половину
месяца
(I, II)</t>
  </si>
  <si>
    <t>месяц</t>
  </si>
  <si>
    <t>код вида оплаты</t>
  </si>
  <si>
    <t>код</t>
  </si>
  <si>
    <t>дни</t>
  </si>
  <si>
    <t>часы</t>
  </si>
  <si>
    <t>X</t>
  </si>
  <si>
    <t xml:space="preserve">Ответственное лицо </t>
  </si>
  <si>
    <t>должность</t>
  </si>
  <si>
    <t>личная подпись</t>
  </si>
  <si>
    <t>Работник кадровой службы</t>
  </si>
  <si>
    <t>Х</t>
  </si>
  <si>
    <t>январь</t>
  </si>
  <si>
    <t>наименование приздников</t>
  </si>
  <si>
    <t>Список
гос. предпраздничных дней
(дополняемый)</t>
  </si>
  <si>
    <t>Список
гос. праздничных дней
(дополняемый)</t>
  </si>
  <si>
    <t>Список дополнительных нерабочих дней</t>
  </si>
  <si>
    <t>Рабочие выходные</t>
  </si>
  <si>
    <t>февраль</t>
  </si>
  <si>
    <t>март</t>
  </si>
  <si>
    <t>Новый год</t>
  </si>
  <si>
    <t>апрель</t>
  </si>
  <si>
    <t>май</t>
  </si>
  <si>
    <t>июнь</t>
  </si>
  <si>
    <t>июль</t>
  </si>
  <si>
    <t>август</t>
  </si>
  <si>
    <t>сентябрь</t>
  </si>
  <si>
    <t>Рождество</t>
  </si>
  <si>
    <t>октябрь</t>
  </si>
  <si>
    <t>ноябрь</t>
  </si>
  <si>
    <t>декабрь</t>
  </si>
  <si>
    <t>Защитник</t>
  </si>
  <si>
    <t>Международный</t>
  </si>
  <si>
    <t>Весна и туд</t>
  </si>
  <si>
    <t>День Победы</t>
  </si>
  <si>
    <t>День России</t>
  </si>
  <si>
    <t>День единства</t>
  </si>
  <si>
    <t>1</t>
  </si>
  <si>
    <t>МТО</t>
  </si>
  <si>
    <t>Сектор МТО</t>
  </si>
  <si>
    <t>САХО</t>
  </si>
  <si>
    <t>Сектор ТО</t>
  </si>
  <si>
    <t>Унифицированная форма № Т-13
Утверждена постановлением Госкомстата России от 05.01.2004 г. № 1</t>
  </si>
  <si>
    <t>Код</t>
  </si>
  <si>
    <t>0301008</t>
  </si>
  <si>
    <t>ООО "Тарный завод"</t>
  </si>
  <si>
    <t>74771084</t>
  </si>
  <si>
    <t>наименование организации</t>
  </si>
  <si>
    <t xml:space="preserve"> </t>
  </si>
  <si>
    <t>структурное подразделение</t>
  </si>
  <si>
    <t xml:space="preserve">ТАБЕЛЬ  </t>
  </si>
  <si>
    <t>учета  рабочего времени</t>
  </si>
  <si>
    <t>Номер 
по 
порядку</t>
  </si>
  <si>
    <t xml:space="preserve">Фамилия, инициалы,
должность 
(специальность, 
профессия) </t>
  </si>
  <si>
    <t>Табельный
 номер</t>
  </si>
  <si>
    <t>Данные для начисления заработной платы 
по видам и направлениям затрат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</si>
  <si>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</si>
  <si>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</si>
  <si>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</si>
  <si>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</si>
  <si>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</si>
  <si>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</si>
  <si>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</si>
  <si>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</si>
  <si>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</si>
  <si>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</si>
  <si>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</si>
  <si>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</si>
  <si>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</si>
  <si>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</si>
  <si>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дни
(часы)</t>
  </si>
  <si>
    <t xml:space="preserve">код </t>
  </si>
  <si>
    <t>корреспондирующий счет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</si>
  <si>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</si>
  <si>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</si>
  <si>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</si>
  <si>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</si>
  <si>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</si>
  <si>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</si>
  <si>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</si>
  <si>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</si>
  <si>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</si>
  <si>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</si>
  <si>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</si>
  <si>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</si>
  <si>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</si>
  <si>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</si>
  <si>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</si>
  <si>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</si>
  <si>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кор-
респонди- рующий 
счет</t>
  </si>
  <si>
    <t>Кривенок П.В.</t>
  </si>
  <si>
    <t>Генеральный директор</t>
  </si>
  <si>
    <t>Гудкова Л.М.</t>
  </si>
  <si>
    <t>Главный бухгалтер</t>
  </si>
  <si>
    <t>Егорова Е.А.</t>
  </si>
  <si>
    <t xml:space="preserve">Отпуск по уходу </t>
  </si>
  <si>
    <t>04.08.14-29.11.15</t>
  </si>
  <si>
    <t>Экономист</t>
  </si>
  <si>
    <t>О</t>
  </si>
  <si>
    <t>за реб.до 1,5 лет</t>
  </si>
  <si>
    <t>Пинчук А.Е.</t>
  </si>
  <si>
    <t>начальник цеха</t>
  </si>
  <si>
    <t xml:space="preserve">  </t>
  </si>
  <si>
    <t>Воронов Д.Н.</t>
  </si>
  <si>
    <t>слесарь КИП</t>
  </si>
  <si>
    <t>Михайлов Р.В.</t>
  </si>
  <si>
    <t>Водитель автопогрузчика</t>
  </si>
  <si>
    <t>7.</t>
  </si>
  <si>
    <t>Сергеева В.В.</t>
  </si>
  <si>
    <t>Ст. станочник</t>
  </si>
  <si>
    <t>8.</t>
  </si>
  <si>
    <t>УБОРЩИК</t>
  </si>
  <si>
    <t>Р</t>
  </si>
  <si>
    <t>А</t>
  </si>
  <si>
    <t>Б</t>
  </si>
  <si>
    <t>Т</t>
  </si>
  <si>
    <t>П</t>
  </si>
  <si>
    <t>Г</t>
  </si>
  <si>
    <t>Ф</t>
  </si>
  <si>
    <t>И</t>
  </si>
  <si>
    <t>К</t>
  </si>
  <si>
    <t>У</t>
  </si>
  <si>
    <t>Руководитель 
структурного подразделения</t>
  </si>
  <si>
    <t>октября</t>
  </si>
  <si>
    <t>2015 г.</t>
  </si>
  <si>
    <t>расшифровка подписи</t>
  </si>
  <si>
    <t>главный бухгалтер</t>
  </si>
  <si>
    <t>2015г.</t>
  </si>
  <si>
    <t>Кривенок П.В</t>
  </si>
  <si>
    <t>Гудкова Л.М</t>
  </si>
  <si>
    <t>корреспондирующий 
счет</t>
  </si>
  <si>
    <t xml:space="preserve">Фамилия, инициалы, должность 
(специальность, профессия) </t>
  </si>
</sst>
</file>

<file path=xl/styles.xml><?xml version="1.0" encoding="utf-8"?>
<styleSheet xmlns="http://schemas.openxmlformats.org/spreadsheetml/2006/main">
  <numFmts count="5">
    <numFmt numFmtId="164" formatCode="dd/mm/yyyy\ ddd"/>
    <numFmt numFmtId="165" formatCode="d"/>
    <numFmt numFmtId="166" formatCode="General;;;@"/>
    <numFmt numFmtId="167" formatCode="[$-419]mmmm;@"/>
    <numFmt numFmtId="168" formatCode="yyyy"/>
  </numFmts>
  <fonts count="43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Narrow"/>
      <family val="2"/>
      <charset val="204"/>
    </font>
    <font>
      <sz val="8"/>
      <name val="Arial Narrow"/>
      <family val="2"/>
      <charset val="204"/>
    </font>
    <font>
      <b/>
      <sz val="8"/>
      <name val="Arial Narrow"/>
      <family val="2"/>
      <charset val="204"/>
    </font>
    <font>
      <sz val="12"/>
      <name val="Arial Narrow"/>
      <family val="2"/>
      <charset val="204"/>
    </font>
    <font>
      <sz val="10"/>
      <color indexed="43"/>
      <name val="Arial Narrow"/>
      <family val="2"/>
      <charset val="204"/>
    </font>
    <font>
      <b/>
      <sz val="14"/>
      <name val="Arial Narrow"/>
      <family val="2"/>
      <charset val="204"/>
    </font>
    <font>
      <sz val="10"/>
      <color theme="0"/>
      <name val="Arial Cyr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6"/>
      <name val="Arial"/>
      <family val="2"/>
      <charset val="204"/>
    </font>
    <font>
      <b/>
      <sz val="12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8"/>
      <name val="Arial"/>
      <family val="2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b/>
      <sz val="7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250">
    <xf numFmtId="0" fontId="0" fillId="0" borderId="0" xfId="0"/>
    <xf numFmtId="0" fontId="1" fillId="0" borderId="0" xfId="0" applyFont="1" applyProtection="1"/>
    <xf numFmtId="0" fontId="0" fillId="0" borderId="0" xfId="0" applyProtection="1">
      <protection locked="0"/>
    </xf>
    <xf numFmtId="0" fontId="1" fillId="0" borderId="0" xfId="0" applyFont="1" applyFill="1" applyBorder="1" applyProtection="1">
      <protection locked="0"/>
    </xf>
    <xf numFmtId="0" fontId="20" fillId="0" borderId="0" xfId="0" applyFont="1" applyProtection="1">
      <protection locked="0"/>
    </xf>
    <xf numFmtId="0" fontId="24" fillId="24" borderId="12" xfId="0" applyFont="1" applyFill="1" applyBorder="1" applyAlignment="1">
      <alignment horizontal="center" vertical="top" wrapText="1"/>
    </xf>
    <xf numFmtId="0" fontId="24" fillId="25" borderId="12" xfId="0" applyFont="1" applyFill="1" applyBorder="1" applyAlignment="1">
      <alignment horizontal="center" vertical="top" wrapText="1"/>
    </xf>
    <xf numFmtId="0" fontId="25" fillId="0" borderId="12" xfId="0" applyFont="1" applyFill="1" applyBorder="1" applyAlignment="1">
      <alignment vertical="top"/>
    </xf>
    <xf numFmtId="0" fontId="26" fillId="0" borderId="12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/>
    </xf>
    <xf numFmtId="0" fontId="27" fillId="24" borderId="12" xfId="0" applyFont="1" applyFill="1" applyBorder="1" applyAlignment="1">
      <alignment vertical="top"/>
    </xf>
    <xf numFmtId="164" fontId="27" fillId="24" borderId="12" xfId="0" applyNumberFormat="1" applyFont="1" applyFill="1" applyBorder="1" applyAlignment="1">
      <alignment vertical="top" wrapText="1"/>
    </xf>
    <xf numFmtId="14" fontId="27" fillId="24" borderId="12" xfId="0" applyNumberFormat="1" applyFont="1" applyFill="1" applyBorder="1" applyAlignment="1">
      <alignment vertical="top" wrapText="1"/>
    </xf>
    <xf numFmtId="0" fontId="28" fillId="26" borderId="12" xfId="0" applyFont="1" applyFill="1" applyBorder="1" applyAlignment="1">
      <alignment vertical="top"/>
    </xf>
    <xf numFmtId="0" fontId="24" fillId="0" borderId="12" xfId="0" applyFont="1" applyBorder="1" applyAlignment="1">
      <alignment vertical="top"/>
    </xf>
    <xf numFmtId="0" fontId="24" fillId="0" borderId="12" xfId="0" applyFont="1" applyBorder="1"/>
    <xf numFmtId="1" fontId="1" fillId="0" borderId="19" xfId="0" applyNumberFormat="1" applyFont="1" applyFill="1" applyBorder="1" applyAlignment="1" applyProtection="1">
      <alignment horizontal="center" vertical="center" shrinkToFit="1"/>
    </xf>
    <xf numFmtId="14" fontId="24" fillId="0" borderId="12" xfId="0" applyNumberFormat="1" applyFont="1" applyBorder="1"/>
    <xf numFmtId="0" fontId="34" fillId="0" borderId="12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0" fillId="0" borderId="12" xfId="0" applyBorder="1"/>
    <xf numFmtId="0" fontId="0" fillId="0" borderId="0" xfId="0" applyAlignment="1"/>
    <xf numFmtId="0" fontId="0" fillId="0" borderId="0" xfId="0" applyAlignment="1">
      <alignment horizontal="right"/>
    </xf>
    <xf numFmtId="0" fontId="35" fillId="0" borderId="0" xfId="0" applyFont="1" applyAlignment="1"/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0" fillId="0" borderId="0" xfId="0" applyBorder="1" applyAlignment="1">
      <alignment horizontal="center"/>
    </xf>
    <xf numFmtId="0" fontId="36" fillId="0" borderId="0" xfId="0" applyFont="1" applyAlignment="1">
      <alignment horizontal="center" vertical="top"/>
    </xf>
    <xf numFmtId="0" fontId="0" fillId="0" borderId="0" xfId="0" applyBorder="1" applyAlignment="1"/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Continuous" vertical="center" wrapText="1"/>
    </xf>
    <xf numFmtId="0" fontId="21" fillId="0" borderId="12" xfId="0" applyFont="1" applyBorder="1" applyAlignment="1">
      <alignment horizontal="centerContinuous" vertical="center"/>
    </xf>
    <xf numFmtId="0" fontId="21" fillId="0" borderId="12" xfId="0" applyFont="1" applyBorder="1" applyAlignment="1">
      <alignment horizontal="centerContinuous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21" fillId="0" borderId="12" xfId="0" applyFont="1" applyBorder="1" applyAlignment="1"/>
    <xf numFmtId="0" fontId="21" fillId="0" borderId="12" xfId="0" applyFont="1" applyBorder="1" applyAlignment="1">
      <alignment horizontal="centerContinuous" vertical="top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/>
    <xf numFmtId="0" fontId="35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7" borderId="12" xfId="0" applyFill="1" applyBorder="1" applyAlignment="1"/>
    <xf numFmtId="0" fontId="0" fillId="0" borderId="12" xfId="0" applyFont="1" applyBorder="1" applyAlignment="1">
      <alignment horizontal="center" vertical="center"/>
    </xf>
    <xf numFmtId="0" fontId="0" fillId="0" borderId="16" xfId="0" applyBorder="1" applyAlignment="1"/>
    <xf numFmtId="0" fontId="0" fillId="0" borderId="3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 wrapText="1"/>
    </xf>
    <xf numFmtId="0" fontId="21" fillId="0" borderId="10" xfId="0" applyFont="1" applyBorder="1" applyAlignment="1">
      <alignment horizontal="centerContinuous" vertical="center"/>
    </xf>
    <xf numFmtId="0" fontId="21" fillId="0" borderId="32" xfId="0" applyFont="1" applyBorder="1" applyAlignment="1">
      <alignment horizontal="centerContinuous" vertical="center"/>
    </xf>
    <xf numFmtId="0" fontId="21" fillId="0" borderId="31" xfId="0" applyFont="1" applyBorder="1" applyAlignment="1">
      <alignment horizontal="centerContinuous" vertical="center" wrapText="1"/>
    </xf>
    <xf numFmtId="0" fontId="21" fillId="0" borderId="32" xfId="0" applyFont="1" applyBorder="1" applyAlignment="1">
      <alignment horizontal="centerContinuous"/>
    </xf>
    <xf numFmtId="0" fontId="21" fillId="0" borderId="30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Continuous"/>
    </xf>
    <xf numFmtId="0" fontId="21" fillId="0" borderId="0" xfId="0" applyFont="1" applyAlignment="1">
      <alignment horizontal="centerContinuous"/>
    </xf>
    <xf numFmtId="0" fontId="21" fillId="0" borderId="28" xfId="0" applyFont="1" applyBorder="1" applyAlignment="1">
      <alignment horizontal="centerContinuous"/>
    </xf>
    <xf numFmtId="0" fontId="21" fillId="0" borderId="16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2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Continuous" vertical="center"/>
    </xf>
    <xf numFmtId="0" fontId="21" fillId="0" borderId="16" xfId="0" applyFont="1" applyBorder="1" applyAlignment="1"/>
    <xf numFmtId="0" fontId="21" fillId="0" borderId="34" xfId="0" applyFont="1" applyBorder="1" applyAlignment="1"/>
    <xf numFmtId="0" fontId="21" fillId="0" borderId="11" xfId="0" applyFont="1" applyBorder="1" applyAlignment="1"/>
    <xf numFmtId="0" fontId="21" fillId="0" borderId="3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top"/>
    </xf>
    <xf numFmtId="0" fontId="21" fillId="0" borderId="20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Continuous" vertical="center"/>
    </xf>
    <xf numFmtId="0" fontId="21" fillId="0" borderId="27" xfId="0" applyFont="1" applyBorder="1" applyAlignment="1">
      <alignment horizontal="centerContinuous" vertical="center"/>
    </xf>
    <xf numFmtId="0" fontId="21" fillId="0" borderId="2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0" fillId="0" borderId="22" xfId="0" applyBorder="1" applyAlignment="1"/>
    <xf numFmtId="0" fontId="0" fillId="0" borderId="32" xfId="0" applyBorder="1" applyAlignment="1"/>
    <xf numFmtId="0" fontId="0" fillId="0" borderId="43" xfId="0" applyBorder="1" applyAlignment="1"/>
    <xf numFmtId="0" fontId="38" fillId="0" borderId="12" xfId="0" applyFont="1" applyBorder="1" applyAlignment="1">
      <alignment horizontal="center" vertical="center" wrapText="1"/>
    </xf>
    <xf numFmtId="0" fontId="0" fillId="27" borderId="22" xfId="0" applyFill="1" applyBorder="1" applyAlignment="1"/>
    <xf numFmtId="0" fontId="0" fillId="0" borderId="12" xfId="0" applyFill="1" applyBorder="1" applyAlignment="1">
      <alignment horizontal="center" vertical="center"/>
    </xf>
    <xf numFmtId="0" fontId="0" fillId="0" borderId="21" xfId="0" applyBorder="1" applyAlignment="1"/>
    <xf numFmtId="0" fontId="0" fillId="0" borderId="45" xfId="0" applyBorder="1" applyAlignment="1"/>
    <xf numFmtId="0" fontId="0" fillId="0" borderId="46" xfId="0" applyBorder="1" applyAlignment="1"/>
    <xf numFmtId="0" fontId="38" fillId="27" borderId="45" xfId="0" applyFont="1" applyFill="1" applyBorder="1" applyAlignment="1"/>
    <xf numFmtId="0" fontId="0" fillId="27" borderId="32" xfId="0" applyFill="1" applyBorder="1" applyAlignment="1"/>
    <xf numFmtId="0" fontId="0" fillId="27" borderId="45" xfId="0" applyFill="1" applyBorder="1" applyAlignment="1"/>
    <xf numFmtId="0" fontId="0" fillId="27" borderId="28" xfId="0" applyFill="1" applyBorder="1" applyAlignment="1"/>
    <xf numFmtId="0" fontId="0" fillId="0" borderId="28" xfId="0" applyBorder="1" applyAlignment="1"/>
    <xf numFmtId="0" fontId="0" fillId="0" borderId="20" xfId="0" applyBorder="1" applyAlignment="1"/>
    <xf numFmtId="0" fontId="0" fillId="0" borderId="5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5" fillId="0" borderId="0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Continuous" vertical="center" wrapText="1"/>
    </xf>
    <xf numFmtId="0" fontId="21" fillId="0" borderId="34" xfId="0" applyFont="1" applyBorder="1" applyAlignment="1">
      <alignment horizontal="centerContinuous" vertical="center"/>
    </xf>
    <xf numFmtId="0" fontId="21" fillId="0" borderId="11" xfId="0" applyFont="1" applyBorder="1" applyAlignment="1">
      <alignment horizontal="centerContinuous" vertical="center"/>
    </xf>
    <xf numFmtId="0" fontId="21" fillId="0" borderId="16" xfId="0" applyFont="1" applyBorder="1" applyAlignment="1">
      <alignment horizontal="centerContinuous" vertical="center" wrapText="1"/>
    </xf>
    <xf numFmtId="0" fontId="21" fillId="0" borderId="11" xfId="0" applyFont="1" applyBorder="1" applyAlignment="1">
      <alignment horizontal="centerContinuous"/>
    </xf>
    <xf numFmtId="0" fontId="21" fillId="0" borderId="20" xfId="0" applyFont="1" applyBorder="1" applyAlignment="1">
      <alignment horizontal="centerContinuous"/>
    </xf>
    <xf numFmtId="0" fontId="21" fillId="0" borderId="0" xfId="0" applyFont="1" applyBorder="1" applyAlignment="1">
      <alignment horizontal="centerContinuous"/>
    </xf>
    <xf numFmtId="0" fontId="21" fillId="0" borderId="27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0" fillId="0" borderId="10" xfId="0" applyBorder="1" applyAlignment="1"/>
    <xf numFmtId="0" fontId="0" fillId="0" borderId="0" xfId="0" applyBorder="1" applyAlignment="1">
      <alignment horizontal="left"/>
    </xf>
    <xf numFmtId="0" fontId="39" fillId="0" borderId="0" xfId="0" applyFont="1" applyAlignment="1">
      <alignment horizontal="left" wrapText="1"/>
    </xf>
    <xf numFmtId="0" fontId="39" fillId="0" borderId="0" xfId="0" applyFont="1" applyAlignment="1">
      <alignment horizontal="left" vertical="top"/>
    </xf>
    <xf numFmtId="0" fontId="35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9" fillId="0" borderId="10" xfId="0" applyFont="1" applyBorder="1" applyAlignment="1">
      <alignment horizontal="left" wrapText="1"/>
    </xf>
    <xf numFmtId="0" fontId="39" fillId="0" borderId="0" xfId="0" applyFont="1" applyAlignment="1">
      <alignment horizontal="center" wrapText="1"/>
    </xf>
    <xf numFmtId="165" fontId="21" fillId="0" borderId="22" xfId="0" applyNumberFormat="1" applyFont="1" applyFill="1" applyBorder="1" applyAlignment="1" applyProtection="1">
      <alignment vertical="center"/>
      <protection locked="0"/>
    </xf>
    <xf numFmtId="165" fontId="21" fillId="0" borderId="12" xfId="0" applyNumberFormat="1" applyFont="1" applyFill="1" applyBorder="1" applyAlignment="1" applyProtection="1">
      <alignment horizontal="center" vertical="center"/>
      <protection locked="0"/>
    </xf>
    <xf numFmtId="165" fontId="21" fillId="0" borderId="12" xfId="0" applyNumberFormat="1" applyFont="1" applyBorder="1" applyAlignment="1">
      <alignment horizontal="center" vertical="center"/>
    </xf>
    <xf numFmtId="165" fontId="0" fillId="0" borderId="35" xfId="0" applyNumberFormat="1" applyFont="1" applyFill="1" applyBorder="1" applyAlignment="1" applyProtection="1">
      <alignment vertical="center"/>
      <protection locked="0"/>
    </xf>
    <xf numFmtId="0" fontId="21" fillId="0" borderId="16" xfId="0" applyFont="1" applyBorder="1" applyAlignment="1">
      <alignment horizontal="center" vertical="center" wrapText="1"/>
    </xf>
    <xf numFmtId="165" fontId="0" fillId="0" borderId="12" xfId="0" applyNumberFormat="1" applyFont="1" applyFill="1" applyBorder="1" applyAlignment="1" applyProtection="1">
      <alignment vertical="center"/>
      <protection locked="0"/>
    </xf>
    <xf numFmtId="0" fontId="41" fillId="0" borderId="12" xfId="0" applyFont="1" applyBorder="1" applyAlignment="1">
      <alignment horizontal="center" vertical="center"/>
    </xf>
    <xf numFmtId="165" fontId="40" fillId="0" borderId="12" xfId="0" applyNumberFormat="1" applyFont="1" applyFill="1" applyBorder="1" applyAlignment="1" applyProtection="1">
      <alignment horizontal="center" vertical="center"/>
      <protection locked="0"/>
    </xf>
    <xf numFmtId="165" fontId="40" fillId="0" borderId="25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/>
    <xf numFmtId="166" fontId="3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>
      <alignment horizontal="right" vertical="center"/>
    </xf>
    <xf numFmtId="0" fontId="0" fillId="0" borderId="11" xfId="0" applyBorder="1" applyAlignment="1"/>
    <xf numFmtId="0" fontId="2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167" fontId="0" fillId="0" borderId="0" xfId="0" applyNumberFormat="1" applyAlignment="1"/>
    <xf numFmtId="168" fontId="0" fillId="0" borderId="0" xfId="0" applyNumberFormat="1" applyAlignment="1"/>
    <xf numFmtId="166" fontId="31" fillId="0" borderId="20" xfId="0" applyNumberFormat="1" applyFont="1" applyFill="1" applyBorder="1" applyAlignment="1" applyProtection="1">
      <alignment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21" fillId="0" borderId="25" xfId="0" applyFont="1" applyBorder="1" applyAlignment="1"/>
    <xf numFmtId="0" fontId="0" fillId="0" borderId="25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166" fontId="31" fillId="0" borderId="22" xfId="0" applyNumberFormat="1" applyFont="1" applyFill="1" applyBorder="1" applyAlignment="1" applyProtection="1">
      <alignment vertical="center" wrapText="1"/>
      <protection locked="0"/>
    </xf>
    <xf numFmtId="0" fontId="0" fillId="0" borderId="20" xfId="0" applyFont="1" applyBorder="1" applyAlignment="1">
      <alignment horizontal="center" vertical="center" wrapText="1"/>
    </xf>
    <xf numFmtId="165" fontId="21" fillId="27" borderId="12" xfId="0" applyNumberFormat="1" applyFont="1" applyFill="1" applyBorder="1" applyAlignment="1" applyProtection="1">
      <alignment horizontal="center" vertical="center"/>
      <protection locked="0"/>
    </xf>
    <xf numFmtId="165" fontId="42" fillId="28" borderId="12" xfId="0" applyNumberFormat="1" applyFont="1" applyFill="1" applyBorder="1" applyAlignment="1" applyProtection="1">
      <alignment horizontal="center" vertical="center"/>
      <protection locked="0"/>
    </xf>
    <xf numFmtId="14" fontId="27" fillId="25" borderId="12" xfId="0" applyNumberFormat="1" applyFont="1" applyFill="1" applyBorder="1" applyAlignment="1">
      <alignment horizontal="right" vertical="top"/>
    </xf>
    <xf numFmtId="164" fontId="27" fillId="25" borderId="12" xfId="0" applyNumberFormat="1" applyFont="1" applyFill="1" applyBorder="1" applyAlignment="1">
      <alignment horizontal="right" vertical="top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6" xfId="0" applyBorder="1" applyAlignment="1"/>
    <xf numFmtId="0" fontId="0" fillId="0" borderId="49" xfId="0" applyBorder="1" applyAlignment="1"/>
    <xf numFmtId="0" fontId="21" fillId="0" borderId="11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0" fillId="0" borderId="10" xfId="0" applyBorder="1" applyAlignment="1"/>
    <xf numFmtId="0" fontId="0" fillId="0" borderId="0" xfId="0" applyBorder="1" applyAlignment="1">
      <alignment horizontal="left" indent="1"/>
    </xf>
    <xf numFmtId="0" fontId="35" fillId="0" borderId="0" xfId="0" applyFont="1" applyAlignment="1">
      <alignment horizontal="center" vertical="top"/>
    </xf>
    <xf numFmtId="0" fontId="35" fillId="0" borderId="18" xfId="0" applyFont="1" applyBorder="1" applyAlignment="1">
      <alignment horizontal="center" vertical="top"/>
    </xf>
    <xf numFmtId="0" fontId="39" fillId="0" borderId="0" xfId="0" applyFont="1" applyAlignment="1">
      <alignment horizontal="left" wrapText="1"/>
    </xf>
    <xf numFmtId="0" fontId="0" fillId="0" borderId="10" xfId="0" applyBorder="1" applyAlignment="1">
      <alignment horizontal="left" wrapText="1"/>
    </xf>
    <xf numFmtId="0" fontId="14" fillId="0" borderId="10" xfId="0" applyFont="1" applyBorder="1" applyAlignment="1">
      <alignment horizontal="left" wrapText="1"/>
    </xf>
    <xf numFmtId="0" fontId="0" fillId="0" borderId="45" xfId="0" applyBorder="1" applyAlignment="1"/>
    <xf numFmtId="0" fontId="39" fillId="0" borderId="0" xfId="0" applyFont="1" applyAlignment="1">
      <alignment horizontal="center" vertical="top"/>
    </xf>
    <xf numFmtId="0" fontId="0" fillId="0" borderId="10" xfId="0" applyBorder="1" applyAlignment="1">
      <alignment wrapText="1"/>
    </xf>
    <xf numFmtId="0" fontId="0" fillId="0" borderId="0" xfId="0" applyBorder="1" applyAlignment="1">
      <alignment horizontal="left"/>
    </xf>
    <xf numFmtId="0" fontId="0" fillId="0" borderId="18" xfId="0" applyBorder="1" applyAlignment="1"/>
    <xf numFmtId="0" fontId="0" fillId="0" borderId="50" xfId="0" applyBorder="1" applyAlignment="1"/>
    <xf numFmtId="0" fontId="0" fillId="0" borderId="32" xfId="0" applyBorder="1" applyAlignment="1"/>
    <xf numFmtId="0" fontId="0" fillId="0" borderId="0" xfId="0" applyAlignment="1"/>
    <xf numFmtId="0" fontId="0" fillId="0" borderId="52" xfId="0" applyBorder="1" applyAlignment="1"/>
    <xf numFmtId="0" fontId="21" fillId="0" borderId="28" xfId="0" applyFont="1" applyBorder="1" applyAlignment="1">
      <alignment horizontal="center" vertical="center" wrapText="1"/>
    </xf>
    <xf numFmtId="0" fontId="0" fillId="0" borderId="12" xfId="0" applyBorder="1" applyAlignment="1"/>
    <xf numFmtId="0" fontId="0" fillId="0" borderId="16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2" xfId="0" applyBorder="1" applyAlignment="1">
      <alignment horizontal="left"/>
    </xf>
    <xf numFmtId="14" fontId="0" fillId="0" borderId="12" xfId="0" applyNumberFormat="1" applyBorder="1" applyAlignment="1"/>
    <xf numFmtId="0" fontId="0" fillId="0" borderId="50" xfId="0" applyFont="1" applyBorder="1" applyAlignment="1"/>
    <xf numFmtId="14" fontId="0" fillId="27" borderId="12" xfId="0" applyNumberFormat="1" applyFill="1" applyBorder="1" applyAlignment="1"/>
    <xf numFmtId="0" fontId="0" fillId="27" borderId="12" xfId="0" applyFill="1" applyBorder="1" applyAlignment="1"/>
    <xf numFmtId="0" fontId="0" fillId="0" borderId="12" xfId="0" applyFont="1" applyBorder="1" applyAlignment="1"/>
    <xf numFmtId="0" fontId="0" fillId="0" borderId="16" xfId="0" applyBorder="1" applyAlignment="1"/>
    <xf numFmtId="0" fontId="0" fillId="0" borderId="34" xfId="0" applyBorder="1" applyAlignment="1"/>
    <xf numFmtId="0" fontId="0" fillId="0" borderId="42" xfId="0" applyBorder="1" applyAlignment="1"/>
    <xf numFmtId="0" fontId="0" fillId="0" borderId="44" xfId="0" applyBorder="1" applyAlignment="1"/>
    <xf numFmtId="0" fontId="0" fillId="0" borderId="11" xfId="0" applyBorder="1" applyAlignment="1"/>
    <xf numFmtId="0" fontId="0" fillId="27" borderId="17" xfId="0" applyFill="1" applyBorder="1" applyAlignment="1"/>
    <xf numFmtId="0" fontId="0" fillId="27" borderId="26" xfId="0" applyFill="1" applyBorder="1" applyAlignment="1"/>
    <xf numFmtId="0" fontId="0" fillId="27" borderId="47" xfId="0" applyFill="1" applyBorder="1" applyAlignment="1"/>
    <xf numFmtId="0" fontId="0" fillId="0" borderId="48" xfId="0" applyBorder="1" applyAlignment="1"/>
    <xf numFmtId="0" fontId="0" fillId="0" borderId="13" xfId="0" applyBorder="1" applyAlignment="1"/>
    <xf numFmtId="0" fontId="0" fillId="0" borderId="17" xfId="0" applyBorder="1" applyAlignment="1"/>
    <xf numFmtId="14" fontId="37" fillId="27" borderId="12" xfId="0" applyNumberFormat="1" applyFont="1" applyFill="1" applyBorder="1" applyAlignment="1"/>
    <xf numFmtId="0" fontId="37" fillId="27" borderId="12" xfId="0" applyFont="1" applyFill="1" applyBorder="1" applyAlignment="1"/>
    <xf numFmtId="0" fontId="0" fillId="27" borderId="44" xfId="0" applyFill="1" applyBorder="1" applyAlignment="1"/>
    <xf numFmtId="0" fontId="0" fillId="27" borderId="34" xfId="0" applyFill="1" applyBorder="1" applyAlignment="1"/>
    <xf numFmtId="0" fontId="0" fillId="27" borderId="11" xfId="0" applyFill="1" applyBorder="1" applyAlignment="1"/>
    <xf numFmtId="0" fontId="21" fillId="0" borderId="12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37" fillId="0" borderId="12" xfId="0" applyFont="1" applyBorder="1" applyAlignment="1"/>
    <xf numFmtId="0" fontId="21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36" xfId="0" applyBorder="1" applyAlignment="1">
      <alignment horizontal="center" vertical="center"/>
    </xf>
    <xf numFmtId="0" fontId="32" fillId="0" borderId="10" xfId="0" applyFont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14" fontId="0" fillId="0" borderId="39" xfId="0" applyNumberFormat="1" applyBorder="1" applyAlignment="1">
      <alignment horizontal="center"/>
    </xf>
    <xf numFmtId="0" fontId="34" fillId="0" borderId="16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49"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 val="0"/>
        <i val="0"/>
        <color rgb="FFFF0000"/>
      </font>
    </dxf>
    <dxf>
      <font>
        <b/>
        <i val="0"/>
        <color rgb="FFFFC000"/>
      </font>
    </dxf>
    <dxf>
      <font>
        <b/>
        <i val="0"/>
        <color theme="2" tint="-0.499984740745262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theme="8" tint="-0.24994659260841701"/>
      </font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SHUBOC~1\LOCALS~1\Temp\Rar$DI00.095\&#1058;&#1072;&#1073;&#1077;&#1083;&#1100;%20&#1064;&#1072;&#1073;&#1083;&#1086;&#1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ель"/>
      <sheetName val="Подписи"/>
      <sheetName val="Служебный"/>
    </sheetNames>
    <sheetDataSet>
      <sheetData sheetId="0"/>
      <sheetData sheetId="1"/>
      <sheetData sheetId="2">
        <row r="1">
          <cell r="A1" t="str">
            <v>Н</v>
          </cell>
        </row>
        <row r="2">
          <cell r="A2" t="str">
            <v>С</v>
          </cell>
        </row>
        <row r="3">
          <cell r="A3" t="str">
            <v>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R122"/>
  <sheetViews>
    <sheetView tabSelected="1" view="pageBreakPreview" zoomScale="75" zoomScaleNormal="70" zoomScaleSheetLayoutView="75" workbookViewId="0">
      <selection activeCell="H17" sqref="H17"/>
    </sheetView>
  </sheetViews>
  <sheetFormatPr defaultRowHeight="12.75"/>
  <cols>
    <col min="1" max="1" width="0.85546875" style="2" customWidth="1"/>
    <col min="2" max="2" width="7.7109375" customWidth="1"/>
    <col min="3" max="3" width="26.140625" customWidth="1"/>
    <col min="4" max="4" width="6.140625" customWidth="1"/>
    <col min="5" max="5" width="4" customWidth="1"/>
    <col min="6" max="6" width="4.28515625" customWidth="1"/>
    <col min="7" max="7" width="4" customWidth="1"/>
    <col min="8" max="8" width="4.5703125" customWidth="1"/>
    <col min="9" max="10" width="4.42578125" customWidth="1"/>
    <col min="11" max="11" width="4.28515625" customWidth="1"/>
    <col min="12" max="12" width="4.140625" customWidth="1"/>
    <col min="13" max="13" width="4.42578125" customWidth="1"/>
    <col min="14" max="15" width="4.7109375" customWidth="1"/>
    <col min="16" max="16" width="5" customWidth="1"/>
    <col min="17" max="17" width="5.28515625" customWidth="1"/>
    <col min="18" max="19" width="5.140625" customWidth="1"/>
    <col min="20" max="20" width="5" customWidth="1"/>
    <col min="21" max="21" width="7" customWidth="1"/>
    <col min="22" max="22" width="6.140625" customWidth="1"/>
    <col min="23" max="23" width="7.140625" customWidth="1"/>
    <col min="24" max="24" width="8.28515625" customWidth="1"/>
    <col min="25" max="25" width="5.42578125" customWidth="1"/>
    <col min="26" max="26" width="6.140625" customWidth="1"/>
    <col min="27" max="27" width="7.85546875" bestFit="1" customWidth="1"/>
    <col min="28" max="28" width="5" customWidth="1"/>
    <col min="29" max="29" width="9.7109375" bestFit="1" customWidth="1"/>
    <col min="30" max="30" width="5" customWidth="1"/>
    <col min="31" max="31" width="4.7109375" customWidth="1"/>
    <col min="32" max="32" width="3.28515625" customWidth="1"/>
    <col min="33" max="34" width="2.85546875" customWidth="1"/>
    <col min="35" max="35" width="4.140625" customWidth="1"/>
    <col min="36" max="36" width="3.5703125" customWidth="1"/>
    <col min="37" max="37" width="3.85546875" customWidth="1"/>
    <col min="38" max="38" width="3.140625" customWidth="1"/>
    <col min="39" max="39" width="3" customWidth="1"/>
    <col min="40" max="41" width="3.28515625" customWidth="1"/>
    <col min="42" max="42" width="2.85546875" customWidth="1"/>
    <col min="43" max="43" width="3.7109375" customWidth="1"/>
    <col min="44" max="44" width="3.28515625" customWidth="1"/>
  </cols>
  <sheetData>
    <row r="1" spans="1:44">
      <c r="A1" s="4"/>
      <c r="B1" s="21"/>
      <c r="C1" s="21"/>
      <c r="D1" s="21"/>
      <c r="E1" s="148" t="s">
        <v>48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38" t="s">
        <v>52</v>
      </c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</row>
    <row r="2" spans="1:44">
      <c r="A2" s="4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</row>
    <row r="3" spans="1:44" ht="13.5" thickBot="1">
      <c r="A3" s="4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177" t="s">
        <v>53</v>
      </c>
      <c r="AO3" s="177"/>
      <c r="AP3" s="177"/>
      <c r="AQ3" s="177"/>
      <c r="AR3" s="177"/>
    </row>
    <row r="4" spans="1:44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2" t="s">
        <v>0</v>
      </c>
      <c r="AN4" s="239" t="s">
        <v>54</v>
      </c>
      <c r="AO4" s="239"/>
      <c r="AP4" s="239"/>
      <c r="AQ4" s="239"/>
      <c r="AR4" s="239"/>
    </row>
    <row r="5" spans="1:44">
      <c r="B5" s="240" t="s">
        <v>55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1"/>
      <c r="AL5" s="21"/>
      <c r="AM5" s="22" t="s">
        <v>1</v>
      </c>
      <c r="AN5" s="241" t="s">
        <v>56</v>
      </c>
      <c r="AO5" s="241"/>
      <c r="AP5" s="241"/>
      <c r="AQ5" s="241"/>
      <c r="AR5" s="241"/>
    </row>
    <row r="6" spans="1:44" ht="13.5" thickBot="1">
      <c r="B6" s="194" t="s">
        <v>57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42"/>
      <c r="AO6" s="242"/>
      <c r="AP6" s="242"/>
      <c r="AQ6" s="242"/>
      <c r="AR6" s="242"/>
    </row>
    <row r="7" spans="1:44" ht="13.5" thickBot="1">
      <c r="A7" s="1"/>
      <c r="B7" s="192" t="s">
        <v>58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242"/>
      <c r="AO7" s="242"/>
      <c r="AP7" s="242"/>
      <c r="AQ7" s="242"/>
      <c r="AR7" s="242"/>
    </row>
    <row r="8" spans="1:44">
      <c r="A8" s="1"/>
      <c r="B8" s="194" t="s">
        <v>59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</row>
    <row r="9" spans="1:44">
      <c r="B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43" t="s">
        <v>2</v>
      </c>
      <c r="W9" s="244"/>
      <c r="X9" s="243" t="s">
        <v>3</v>
      </c>
      <c r="Y9" s="177"/>
      <c r="Z9" s="21"/>
      <c r="AA9" s="245" t="s">
        <v>4</v>
      </c>
      <c r="AB9" s="245"/>
      <c r="AC9" s="245"/>
      <c r="AD9" s="245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4"/>
      <c r="AR9" s="21"/>
    </row>
    <row r="10" spans="1:44" ht="13.5" thickBot="1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44"/>
      <c r="W10" s="244"/>
      <c r="X10" s="177"/>
      <c r="Y10" s="177"/>
      <c r="Z10" s="21"/>
      <c r="AA10" s="25" t="s">
        <v>5</v>
      </c>
      <c r="AB10" s="26"/>
      <c r="AC10" s="25" t="s">
        <v>6</v>
      </c>
      <c r="AD10" s="26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4"/>
      <c r="AR10" s="21"/>
    </row>
    <row r="11" spans="1:44" ht="18.75" thickBot="1">
      <c r="B11" s="21"/>
      <c r="C11" s="27" t="s">
        <v>40</v>
      </c>
      <c r="D11" s="27">
        <v>2015</v>
      </c>
      <c r="E11" s="27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8" t="s">
        <v>60</v>
      </c>
      <c r="S11" s="21"/>
      <c r="T11" s="21"/>
      <c r="U11" s="21"/>
      <c r="V11" s="246">
        <v>12</v>
      </c>
      <c r="W11" s="246"/>
      <c r="X11" s="247">
        <f ca="1">NOW()</f>
        <v>42340.43681875</v>
      </c>
      <c r="Y11" s="246"/>
      <c r="Z11" s="21"/>
      <c r="AA11" s="247">
        <f>DATE($D$11,VLOOKUP($C$11,всяки!$A$1:$B$12,2,0),1)</f>
        <v>42339</v>
      </c>
      <c r="AB11" s="246"/>
      <c r="AC11" s="247">
        <f>DATE($D$11,VLOOKUP($C$11,всяки!$A$1:$B$12,2,0),16+COLUMN(O:O))</f>
        <v>42369</v>
      </c>
      <c r="AD11" s="246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9"/>
      <c r="AR11" s="21"/>
    </row>
    <row r="12" spans="1:44" ht="15.75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30"/>
      <c r="P12" s="21"/>
      <c r="Q12" s="21"/>
      <c r="R12" s="21"/>
      <c r="S12" s="30" t="s">
        <v>61</v>
      </c>
      <c r="T12" s="21"/>
      <c r="U12" s="21"/>
      <c r="V12" s="30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31"/>
      <c r="AR12" s="21"/>
    </row>
    <row r="13" spans="1:44" ht="42" customHeight="1">
      <c r="B13" s="32" t="s">
        <v>62</v>
      </c>
      <c r="C13" s="32" t="s">
        <v>63</v>
      </c>
      <c r="D13" s="32" t="s">
        <v>64</v>
      </c>
      <c r="E13" s="33" t="s">
        <v>7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3" t="s">
        <v>8</v>
      </c>
      <c r="V13" s="33"/>
      <c r="W13" s="33" t="s">
        <v>65</v>
      </c>
      <c r="X13" s="34"/>
      <c r="Y13" s="34"/>
      <c r="Z13" s="34"/>
      <c r="AA13" s="34"/>
      <c r="AB13" s="35"/>
      <c r="AC13" s="234" t="s">
        <v>9</v>
      </c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</row>
    <row r="14" spans="1:44" ht="26.25" customHeight="1">
      <c r="B14" s="32"/>
      <c r="C14" s="32"/>
      <c r="D14" s="32"/>
      <c r="E14" s="174">
        <f>DATE($D$11,VLOOKUP($C$11,всяки!$A$1:$B$12,2,0),1)</f>
        <v>42339</v>
      </c>
      <c r="F14" s="140">
        <f>DATE($D$11,VLOOKUP($C$11,всяки!$A$1:$B$12,2,0),1+COLUMN(A:A))</f>
        <v>42340</v>
      </c>
      <c r="G14" s="140">
        <f>DATE($D$11,VLOOKUP($C$11,всяки!$A$1:$B$12,2,0),1+COLUMN(B:B))</f>
        <v>42341</v>
      </c>
      <c r="H14" s="140">
        <f>DATE($D$11,VLOOKUP($C$11,всяки!$A$1:$B$12,2,0),1+COLUMN(C:C))</f>
        <v>42342</v>
      </c>
      <c r="I14" s="173">
        <f>DATE($D$11,VLOOKUP($C$11,всяки!$A$1:$B$12,2,0),1+COLUMN(D:D))</f>
        <v>42343</v>
      </c>
      <c r="J14" s="140">
        <f>DATE($D$11,VLOOKUP($C$11,всяки!$A$1:$B$12,2,0),1+COLUMN(E:E))</f>
        <v>42344</v>
      </c>
      <c r="K14" s="140">
        <f>DATE($D$11,VLOOKUP($C$11,всяки!$A$1:$B$12,2,0),1+COLUMN(F:F))</f>
        <v>42345</v>
      </c>
      <c r="L14" s="140">
        <f>DATE($D$11,VLOOKUP($C$11,всяки!$A$1:$B$12,2,0),1+COLUMN(G:G))</f>
        <v>42346</v>
      </c>
      <c r="M14" s="140">
        <f>DATE($D$11,VLOOKUP($C$11,всяки!$A$1:$B$12,2,0),1+COLUMN(H:H))</f>
        <v>42347</v>
      </c>
      <c r="N14" s="140">
        <f>DATE($D$11,VLOOKUP($C$11,всяки!$A$1:$B$12,2,0),1+COLUMN(I:I))</f>
        <v>42348</v>
      </c>
      <c r="O14" s="140">
        <f>DATE($D$11,VLOOKUP($C$11,всяки!$A$1:$B$12,2,0),1+COLUMN(J:J))</f>
        <v>42349</v>
      </c>
      <c r="P14" s="140">
        <f>DATE($D$11,VLOOKUP($C$11,всяки!$A$1:$B$12,2,0),1+COLUMN(K:K))</f>
        <v>42350</v>
      </c>
      <c r="Q14" s="140">
        <f>DATE($D$11,VLOOKUP($C$11,всяки!$A$1:$B$12,2,0),1+COLUMN(L:L))</f>
        <v>42351</v>
      </c>
      <c r="R14" s="140">
        <f>DATE($D$11,VLOOKUP($C$11,всяки!$A$1:$B$12,2,0),1+COLUMN(M:M))</f>
        <v>42352</v>
      </c>
      <c r="S14" s="140">
        <f>DATE($D$11,VLOOKUP($C$11,всяки!$A$1:$B$12,2,0),1+COLUMN(N:N))</f>
        <v>42353</v>
      </c>
      <c r="T14" s="141" t="s">
        <v>16</v>
      </c>
      <c r="U14" s="32" t="s">
        <v>10</v>
      </c>
      <c r="V14" s="36" t="s">
        <v>11</v>
      </c>
      <c r="W14" s="35" t="s">
        <v>12</v>
      </c>
      <c r="X14" s="35"/>
      <c r="Y14" s="35"/>
      <c r="Z14" s="35"/>
      <c r="AA14" s="35"/>
      <c r="AB14" s="35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</row>
    <row r="15" spans="1:44">
      <c r="B15" s="32"/>
      <c r="C15" s="32"/>
      <c r="D15" s="32"/>
      <c r="E15" s="139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2">
        <f>COUNTIF(E20:T20,"Я")*1+COUNTIF(E20:T20,"РВ")*1</f>
        <v>11</v>
      </c>
      <c r="V15" s="36">
        <f>COUNTIF(E20:T20,"Я")*1+COUNTIF(E20:T20,"РВ")*1+COUNTIF(E22:T22,"Я")*1+COUNTIF(E22:T22,"РВ")*1</f>
        <v>23</v>
      </c>
      <c r="W15" s="37"/>
      <c r="X15" s="37"/>
      <c r="Y15" s="37"/>
      <c r="Z15" s="37"/>
      <c r="AA15" s="37"/>
      <c r="AB15" s="37"/>
      <c r="AC15" s="36" t="s">
        <v>13</v>
      </c>
      <c r="AD15" s="237" t="s">
        <v>80</v>
      </c>
      <c r="AE15" s="237"/>
      <c r="AF15" s="237"/>
      <c r="AG15" s="237"/>
      <c r="AH15" s="237"/>
      <c r="AI15" s="234" t="s">
        <v>81</v>
      </c>
      <c r="AJ15" s="234"/>
      <c r="AK15" s="234"/>
      <c r="AL15" s="234"/>
      <c r="AM15" s="234"/>
      <c r="AN15" s="237" t="s">
        <v>80</v>
      </c>
      <c r="AO15" s="237"/>
      <c r="AP15" s="237"/>
      <c r="AQ15" s="237"/>
      <c r="AR15" s="237"/>
    </row>
    <row r="16" spans="1:44">
      <c r="B16" s="32"/>
      <c r="C16" s="32"/>
      <c r="D16" s="32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2"/>
      <c r="V16" s="36"/>
      <c r="W16" s="35" t="s">
        <v>82</v>
      </c>
      <c r="X16" s="35"/>
      <c r="Y16" s="35"/>
      <c r="Z16" s="35"/>
      <c r="AA16" s="35"/>
      <c r="AB16" s="35"/>
      <c r="AC16" s="36"/>
      <c r="AD16" s="237"/>
      <c r="AE16" s="237"/>
      <c r="AF16" s="237"/>
      <c r="AG16" s="237"/>
      <c r="AH16" s="237"/>
      <c r="AI16" s="234"/>
      <c r="AJ16" s="234"/>
      <c r="AK16" s="234"/>
      <c r="AL16" s="234"/>
      <c r="AM16" s="234"/>
      <c r="AN16" s="237"/>
      <c r="AO16" s="237"/>
      <c r="AP16" s="237"/>
      <c r="AQ16" s="237"/>
      <c r="AR16" s="237"/>
    </row>
    <row r="17" spans="1:44" ht="26.25" customHeight="1">
      <c r="B17" s="32"/>
      <c r="C17" s="32"/>
      <c r="D17" s="143"/>
      <c r="E17" s="146">
        <f>DATE($D$11,VLOOKUP($C$11,всяки!$A$1:$B$12,2,0),16)</f>
        <v>42354</v>
      </c>
      <c r="F17" s="147">
        <f>DATE($D$11,VLOOKUP($C$11,всяки!$A$1:$B$12,2,0),16+COLUMN(A:A))</f>
        <v>42355</v>
      </c>
      <c r="G17" s="147">
        <f>DATE($D$11,VLOOKUP($C$11,всяки!$A$1:$B$12,2,0),16+COLUMN(B:B))</f>
        <v>42356</v>
      </c>
      <c r="H17" s="147">
        <f>DATE($D$11,VLOOKUP($C$11,всяки!$A$1:$B$12,2,0),16+COLUMN(C:C))</f>
        <v>42357</v>
      </c>
      <c r="I17" s="147">
        <f>DATE($D$11,VLOOKUP($C$11,всяки!$A$1:$B$12,2,0),16+COLUMN(D:D))</f>
        <v>42358</v>
      </c>
      <c r="J17" s="147">
        <f>DATE($D$11,VLOOKUP($C$11,всяки!$A$1:$B$12,2,0),16+COLUMN(E:E))</f>
        <v>42359</v>
      </c>
      <c r="K17" s="147">
        <f>DATE($D$11,VLOOKUP($C$11,всяки!$A$1:$B$12,2,0),16+COLUMN(F:F))</f>
        <v>42360</v>
      </c>
      <c r="L17" s="147">
        <f>DATE($D$11,VLOOKUP($C$11,всяки!$A$1:$B$12,2,0),16+COLUMN(G:G))</f>
        <v>42361</v>
      </c>
      <c r="M17" s="147">
        <f>DATE($D$11,VLOOKUP($C$11,всяки!$A$1:$B$12,2,0),16+COLUMN(H:H))</f>
        <v>42362</v>
      </c>
      <c r="N17" s="147">
        <f>DATE($D$11,VLOOKUP($C$11,всяки!$A$1:$B$12,2,0),16+COLUMN(I:I))</f>
        <v>42363</v>
      </c>
      <c r="O17" s="147">
        <f>DATE($D$11,VLOOKUP($C$11,всяки!$A$1:$B$12,2,0),16+COLUMN(J:J))</f>
        <v>42364</v>
      </c>
      <c r="P17" s="147">
        <f>DATE($D$11,VLOOKUP($C$11,всяки!$A$1:$B$12,2,0),16+COLUMN(K:K))</f>
        <v>42365</v>
      </c>
      <c r="Q17" s="147">
        <f>DATE($D$11,VLOOKUP($C$11,всяки!$A$1:$B$12,2,0),16+COLUMN(L:L))</f>
        <v>42366</v>
      </c>
      <c r="R17" s="147">
        <f>DATE($D$11,VLOOKUP($C$11,всяки!$A$1:$B$12,2,0),16+COLUMN(M:M))</f>
        <v>42367</v>
      </c>
      <c r="S17" s="145" t="s">
        <v>97</v>
      </c>
      <c r="T17" s="147">
        <f>DATE($D$11,VLOOKUP($C$11,всяки!$A$1:$B$12,2,0),16+COLUMN(O:O))</f>
        <v>42369</v>
      </c>
      <c r="U17" s="34" t="s">
        <v>14</v>
      </c>
      <c r="V17" s="35"/>
      <c r="W17" s="38"/>
      <c r="X17" s="38"/>
      <c r="Y17" s="38"/>
      <c r="Z17" s="38"/>
      <c r="AA17" s="38"/>
      <c r="AB17" s="38"/>
      <c r="AC17" s="36"/>
      <c r="AD17" s="237"/>
      <c r="AE17" s="237"/>
      <c r="AF17" s="237"/>
      <c r="AG17" s="237"/>
      <c r="AH17" s="237"/>
      <c r="AI17" s="234"/>
      <c r="AJ17" s="234"/>
      <c r="AK17" s="234"/>
      <c r="AL17" s="234"/>
      <c r="AM17" s="234"/>
      <c r="AN17" s="237"/>
      <c r="AO17" s="237"/>
      <c r="AP17" s="237"/>
      <c r="AQ17" s="237"/>
      <c r="AR17" s="237"/>
    </row>
    <row r="18" spans="1:44" ht="30" customHeight="1">
      <c r="B18" s="32"/>
      <c r="C18" s="32"/>
      <c r="D18" s="32"/>
      <c r="E18" s="142"/>
      <c r="F18" s="144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4" t="s">
        <v>15</v>
      </c>
      <c r="V18" s="39"/>
      <c r="W18" s="32" t="s">
        <v>12</v>
      </c>
      <c r="X18" s="155" t="s">
        <v>140</v>
      </c>
      <c r="Y18" s="32" t="s">
        <v>80</v>
      </c>
      <c r="Z18" s="32" t="s">
        <v>12</v>
      </c>
      <c r="AA18" s="155" t="s">
        <v>140</v>
      </c>
      <c r="AB18" s="32" t="s">
        <v>80</v>
      </c>
      <c r="AC18" s="36"/>
      <c r="AD18" s="237"/>
      <c r="AE18" s="237"/>
      <c r="AF18" s="237"/>
      <c r="AG18" s="237"/>
      <c r="AH18" s="237"/>
      <c r="AI18" s="234"/>
      <c r="AJ18" s="234"/>
      <c r="AK18" s="234"/>
      <c r="AL18" s="234"/>
      <c r="AM18" s="234"/>
      <c r="AN18" s="237"/>
      <c r="AO18" s="237"/>
      <c r="AP18" s="237"/>
      <c r="AQ18" s="237"/>
      <c r="AR18" s="237"/>
    </row>
    <row r="19" spans="1:44" ht="22.5" customHeight="1" thickBot="1">
      <c r="B19" s="36" t="s">
        <v>47</v>
      </c>
      <c r="C19" s="78" t="s">
        <v>66</v>
      </c>
      <c r="D19" s="36" t="s">
        <v>67</v>
      </c>
      <c r="E19" s="34" t="s">
        <v>68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6" t="s">
        <v>69</v>
      </c>
      <c r="V19" s="36" t="s">
        <v>70</v>
      </c>
      <c r="W19" s="36" t="s">
        <v>71</v>
      </c>
      <c r="X19" s="36" t="s">
        <v>72</v>
      </c>
      <c r="Y19" s="36" t="s">
        <v>73</v>
      </c>
      <c r="Z19" s="36" t="s">
        <v>71</v>
      </c>
      <c r="AA19" s="36" t="s">
        <v>72</v>
      </c>
      <c r="AB19" s="36" t="s">
        <v>73</v>
      </c>
      <c r="AC19" s="36" t="s">
        <v>74</v>
      </c>
      <c r="AD19" s="234" t="s">
        <v>75</v>
      </c>
      <c r="AE19" s="234"/>
      <c r="AF19" s="234"/>
      <c r="AG19" s="234"/>
      <c r="AH19" s="234"/>
      <c r="AI19" s="234" t="s">
        <v>74</v>
      </c>
      <c r="AJ19" s="234"/>
      <c r="AK19" s="234"/>
      <c r="AL19" s="234"/>
      <c r="AM19" s="234"/>
      <c r="AN19" s="234" t="s">
        <v>75</v>
      </c>
      <c r="AO19" s="234"/>
      <c r="AP19" s="234"/>
      <c r="AQ19" s="234"/>
      <c r="AR19" s="234"/>
    </row>
    <row r="20" spans="1:44" ht="20.25" customHeight="1">
      <c r="B20" s="177" t="s">
        <v>47</v>
      </c>
      <c r="C20" s="163" t="str">
        <f>IFERROR(INDEX(INDEX(Структура!$A$1:$H$30,0,MATCH($E$1,Структура!$A$1:$E$1,0)+1),TRUNC(ROW(A4)/4)+1,0),"")</f>
        <v>Кривенок П.В</v>
      </c>
      <c r="D20" s="161">
        <f>IFERROR(HLOOKUP($E$1,Структура!$A$1:$H$30,TRUNC(ROW(A4)/4)+1,0),"")</f>
        <v>1</v>
      </c>
      <c r="E20" s="16" t="str">
        <f t="shared" ref="E20:S20" si="0">IF(E$14="","",IF(AND(E$14&gt;=$AI20,E$14&lt;=$AJ20),"Р",IF(NOT(ISERROR(VLOOKUP(E$14,предпр,1,0)=E$18)),"Я",IF(NOT(ISERROR(VLOOKUP(E$14,выхрабд,1,0)=E$14)),"Я",IF(OR(WEEKDAY(E$14,2)&gt;5,ISNUMBER(MATCH(E$14,празд,0)),SUMPRODUCT(1*(E$14=допнер))),"В",IF(WEEKDAY(E$14,2)&lt;6,"Я"))))))</f>
        <v>Я</v>
      </c>
      <c r="F20" s="16" t="str">
        <f t="shared" si="0"/>
        <v>Я</v>
      </c>
      <c r="G20" s="16" t="str">
        <f t="shared" si="0"/>
        <v>Я</v>
      </c>
      <c r="H20" s="16" t="str">
        <f t="shared" si="0"/>
        <v>Я</v>
      </c>
      <c r="I20" s="16" t="str">
        <f>IF(I$14="","",IF(AND(I$14&gt;=$AI20,I$14&lt;=$AJ20),"Р",IF(NOT(ISERROR(VLOOKUP(I$14,предпр,1,0)=I$18)),"Я",IF(NOT(ISERROR(VLOOKUP(I$14,выхрабд,1,0)=I$14)),"Я",IF(OR(WEEKDAY(I$14,2)&gt;5,ISNUMBER(MATCH(I$14,празд,0)),SUMPRODUCT(1*(I$14=допнер))),"В",IF(WEEKDAY(I$14,2)&lt;6,"Я"))))))</f>
        <v>В</v>
      </c>
      <c r="J20" s="16" t="str">
        <f t="shared" si="0"/>
        <v>В</v>
      </c>
      <c r="K20" s="16" t="str">
        <f t="shared" si="0"/>
        <v>Я</v>
      </c>
      <c r="L20" s="16" t="str">
        <f t="shared" si="0"/>
        <v>Я</v>
      </c>
      <c r="M20" s="16" t="str">
        <f t="shared" si="0"/>
        <v>Я</v>
      </c>
      <c r="N20" s="16" t="str">
        <f t="shared" si="0"/>
        <v>Я</v>
      </c>
      <c r="O20" s="16" t="str">
        <f t="shared" si="0"/>
        <v>Я</v>
      </c>
      <c r="P20" s="16" t="str">
        <f t="shared" si="0"/>
        <v>В</v>
      </c>
      <c r="Q20" s="16" t="str">
        <f t="shared" si="0"/>
        <v>В</v>
      </c>
      <c r="R20" s="16" t="str">
        <f t="shared" si="0"/>
        <v>Я</v>
      </c>
      <c r="S20" s="16" t="str">
        <f t="shared" si="0"/>
        <v>Я</v>
      </c>
      <c r="T20" s="40" t="s">
        <v>21</v>
      </c>
      <c r="U20" s="40"/>
      <c r="V20" s="40"/>
      <c r="W20" s="42"/>
      <c r="X20" s="42"/>
      <c r="Y20" s="42"/>
      <c r="Z20" s="42"/>
      <c r="AA20" s="42"/>
      <c r="AB20" s="42"/>
      <c r="AC20" s="42"/>
      <c r="AD20" s="229" t="s">
        <v>58</v>
      </c>
      <c r="AE20" s="230"/>
      <c r="AF20" s="230"/>
      <c r="AG20" s="230"/>
      <c r="AH20" s="230"/>
      <c r="AI20" s="236" t="s">
        <v>58</v>
      </c>
      <c r="AJ20" s="236"/>
      <c r="AK20" s="236"/>
      <c r="AL20" s="236"/>
      <c r="AM20" s="236"/>
      <c r="AN20" s="209" t="s">
        <v>58</v>
      </c>
      <c r="AO20" s="209"/>
      <c r="AP20" s="209"/>
      <c r="AQ20" s="209"/>
      <c r="AR20" s="209"/>
    </row>
    <row r="21" spans="1:44" ht="20.100000000000001" customHeight="1" thickBot="1">
      <c r="B21" s="178"/>
      <c r="C21" s="149" t="s">
        <v>101</v>
      </c>
      <c r="D21" s="161"/>
      <c r="E21" s="43" t="s">
        <v>58</v>
      </c>
      <c r="F21" s="43" t="s">
        <v>58</v>
      </c>
      <c r="G21" s="43" t="s">
        <v>58</v>
      </c>
      <c r="H21" s="43" t="s">
        <v>58</v>
      </c>
      <c r="I21" s="43" t="s">
        <v>58</v>
      </c>
      <c r="J21" s="43" t="s">
        <v>58</v>
      </c>
      <c r="K21" s="43" t="s">
        <v>58</v>
      </c>
      <c r="L21" s="43" t="s">
        <v>58</v>
      </c>
      <c r="M21" s="43" t="s">
        <v>58</v>
      </c>
      <c r="N21" s="43" t="s">
        <v>58</v>
      </c>
      <c r="O21" s="43" t="s">
        <v>58</v>
      </c>
      <c r="P21" s="43" t="s">
        <v>58</v>
      </c>
      <c r="Q21" s="43" t="s">
        <v>58</v>
      </c>
      <c r="R21" s="43" t="s">
        <v>58</v>
      </c>
      <c r="S21" s="43" t="s">
        <v>58</v>
      </c>
      <c r="T21" s="40" t="str">
        <f>T20</f>
        <v>Х</v>
      </c>
      <c r="U21" s="40" t="s">
        <v>58</v>
      </c>
      <c r="V21" s="40"/>
      <c r="W21" s="42"/>
      <c r="X21" s="42"/>
      <c r="Y21" s="42"/>
      <c r="Z21" s="42"/>
      <c r="AA21" s="42"/>
      <c r="AB21" s="42"/>
      <c r="AC21" s="42"/>
      <c r="AD21" s="209"/>
      <c r="AE21" s="209"/>
      <c r="AF21" s="209"/>
      <c r="AG21" s="209"/>
      <c r="AH21" s="209"/>
      <c r="AI21" s="209" t="s">
        <v>58</v>
      </c>
      <c r="AJ21" s="209"/>
      <c r="AK21" s="209"/>
      <c r="AL21" s="209"/>
      <c r="AM21" s="209"/>
      <c r="AN21" s="209" t="s">
        <v>58</v>
      </c>
      <c r="AO21" s="209"/>
      <c r="AP21" s="209"/>
      <c r="AQ21" s="209"/>
      <c r="AR21" s="209"/>
    </row>
    <row r="22" spans="1:44" ht="20.100000000000001" customHeight="1">
      <c r="A22" s="3"/>
      <c r="B22" s="178"/>
      <c r="C22" s="160"/>
      <c r="D22" s="161"/>
      <c r="E22" s="16" t="str">
        <f t="shared" ref="E22:T22" si="1">IF(E$17="","",IF(AND(E$17&gt;=$AI22,E$14&lt;=$AJ22),"Р",IF(NOT(ISERROR(VLOOKUP(E$17,предпр,1,0)=E$18)),"Я",IF(NOT(ISERROR(VLOOKUP(E$17,выхрабд,1,0)=E$17)),"Я",IF(OR(WEEKDAY(E$17,2)&gt;5,ISNUMBER(MATCH(E$17,празд,0)),SUMPRODUCT(1*(E$17=допнер))),"В",IF(WEEKDAY(E$17,2)&lt;6,"Я"))))))</f>
        <v>Я</v>
      </c>
      <c r="F22" s="16" t="str">
        <f t="shared" si="1"/>
        <v>Я</v>
      </c>
      <c r="G22" s="16" t="str">
        <f t="shared" si="1"/>
        <v>Я</v>
      </c>
      <c r="H22" s="16" t="str">
        <f t="shared" si="1"/>
        <v>В</v>
      </c>
      <c r="I22" s="16" t="str">
        <f t="shared" si="1"/>
        <v>В</v>
      </c>
      <c r="J22" s="16" t="str">
        <f t="shared" si="1"/>
        <v>Я</v>
      </c>
      <c r="K22" s="16" t="str">
        <f t="shared" si="1"/>
        <v>Я</v>
      </c>
      <c r="L22" s="16" t="str">
        <f t="shared" si="1"/>
        <v>Я</v>
      </c>
      <c r="M22" s="16" t="str">
        <f t="shared" si="1"/>
        <v>Я</v>
      </c>
      <c r="N22" s="16" t="str">
        <f t="shared" si="1"/>
        <v>Я</v>
      </c>
      <c r="O22" s="16" t="str">
        <f t="shared" si="1"/>
        <v>В</v>
      </c>
      <c r="P22" s="16" t="str">
        <f t="shared" si="1"/>
        <v>В</v>
      </c>
      <c r="Q22" s="16" t="str">
        <f t="shared" si="1"/>
        <v>Я</v>
      </c>
      <c r="R22" s="16" t="str">
        <f t="shared" si="1"/>
        <v>Я</v>
      </c>
      <c r="S22" s="16" t="str">
        <f t="shared" si="1"/>
        <v>Я</v>
      </c>
      <c r="T22" s="16" t="str">
        <f t="shared" si="1"/>
        <v>Я</v>
      </c>
      <c r="U22" s="40" t="s">
        <v>58</v>
      </c>
      <c r="V22" s="40" t="s">
        <v>58</v>
      </c>
      <c r="W22" s="42"/>
      <c r="X22" s="42"/>
      <c r="Y22" s="42"/>
      <c r="Z22" s="42"/>
      <c r="AA22" s="42"/>
      <c r="AB22" s="42"/>
      <c r="AC22" s="42" t="s">
        <v>58</v>
      </c>
      <c r="AD22" s="209" t="s">
        <v>58</v>
      </c>
      <c r="AE22" s="209"/>
      <c r="AF22" s="209"/>
      <c r="AG22" s="209"/>
      <c r="AH22" s="209"/>
      <c r="AI22" s="209" t="s">
        <v>58</v>
      </c>
      <c r="AJ22" s="209"/>
      <c r="AK22" s="209"/>
      <c r="AL22" s="209"/>
      <c r="AM22" s="209"/>
      <c r="AN22" s="209" t="s">
        <v>58</v>
      </c>
      <c r="AO22" s="209"/>
      <c r="AP22" s="209"/>
      <c r="AQ22" s="209"/>
      <c r="AR22" s="209"/>
    </row>
    <row r="23" spans="1:44" ht="20.100000000000001" customHeight="1" thickBot="1">
      <c r="B23" s="179"/>
      <c r="C23" s="171"/>
      <c r="D23" s="161"/>
      <c r="E23" s="43" t="s">
        <v>58</v>
      </c>
      <c r="F23" s="43" t="s">
        <v>58</v>
      </c>
      <c r="G23" s="43" t="s">
        <v>58</v>
      </c>
      <c r="H23" s="43" t="s">
        <v>58</v>
      </c>
      <c r="I23" s="43" t="s">
        <v>58</v>
      </c>
      <c r="J23" s="43" t="s">
        <v>58</v>
      </c>
      <c r="K23" s="43" t="s">
        <v>58</v>
      </c>
      <c r="L23" s="43" t="s">
        <v>58</v>
      </c>
      <c r="M23" s="43" t="s">
        <v>58</v>
      </c>
      <c r="N23" s="43" t="s">
        <v>58</v>
      </c>
      <c r="O23" s="43" t="s">
        <v>58</v>
      </c>
      <c r="P23" s="43" t="s">
        <v>58</v>
      </c>
      <c r="Q23" s="43" t="s">
        <v>58</v>
      </c>
      <c r="R23" s="43" t="s">
        <v>58</v>
      </c>
      <c r="S23" s="43" t="s">
        <v>58</v>
      </c>
      <c r="T23" s="43" t="s">
        <v>58</v>
      </c>
      <c r="U23" s="40" t="s">
        <v>58</v>
      </c>
      <c r="V23" s="40"/>
      <c r="W23" s="42"/>
      <c r="X23" s="42"/>
      <c r="Y23" s="42"/>
      <c r="Z23" s="42"/>
      <c r="AA23" s="42"/>
      <c r="AB23" s="42"/>
      <c r="AC23" s="42" t="s">
        <v>58</v>
      </c>
      <c r="AD23" s="209"/>
      <c r="AE23" s="209"/>
      <c r="AF23" s="209"/>
      <c r="AG23" s="209"/>
      <c r="AH23" s="209"/>
      <c r="AI23" s="209" t="s">
        <v>58</v>
      </c>
      <c r="AJ23" s="209"/>
      <c r="AK23" s="209"/>
      <c r="AL23" s="209"/>
      <c r="AM23" s="209"/>
      <c r="AN23" s="209" t="s">
        <v>58</v>
      </c>
      <c r="AO23" s="209"/>
      <c r="AP23" s="209"/>
      <c r="AQ23" s="209"/>
      <c r="AR23" s="209"/>
    </row>
    <row r="24" spans="1:44" ht="20.100000000000001" customHeight="1">
      <c r="B24" s="177">
        <v>2</v>
      </c>
      <c r="C24" s="167" t="str">
        <f>IFERROR(INDEX(INDEX(Структура!$A$1:$H$30,0,MATCH($E$1,Структура!$A$1:$E$1,0)+1),TRUNC(ROW(A8)/4)+1,0),"")</f>
        <v>Гудкова Л.М</v>
      </c>
      <c r="D24" s="161">
        <f>IFERROR(HLOOKUP($E$1,Структура!$A$1:$H$30,TRUNC(ROW(A8)/4)+1,0),"")</f>
        <v>2</v>
      </c>
      <c r="E24" s="16" t="str">
        <f t="shared" ref="E24:S24" si="2">IF(E$14="","",IF(AND(E$14&gt;=$AI24,E$14&lt;=$AJ24),"Р",IF(NOT(ISERROR(VLOOKUP(E$14,предпр,1,0)=E$18)),"Я",IF(NOT(ISERROR(VLOOKUP(E$14,выхрабд,1,0)=E$14)),"Я",IF(OR(WEEKDAY(E$14,2)&gt;5,ISNUMBER(MATCH(E$14,празд,0)),SUMPRODUCT(1*(E$14=допнер))),"В",IF(WEEKDAY(E$14,2)&lt;6,"Я"))))))</f>
        <v>Я</v>
      </c>
      <c r="F24" s="16" t="str">
        <f t="shared" si="2"/>
        <v>Я</v>
      </c>
      <c r="G24" s="16" t="str">
        <f t="shared" si="2"/>
        <v>Я</v>
      </c>
      <c r="H24" s="16" t="str">
        <f t="shared" si="2"/>
        <v>Я</v>
      </c>
      <c r="I24" s="16" t="str">
        <f>IF(I$14="","",IF(AND(I$14&gt;=$AI24,I$14&lt;=$AJ24),"Р",IF(NOT(ISERROR(VLOOKUP(I$14,предпр,1,0)=I$18)),"Я",IF(NOT(ISERROR(VLOOKUP(I$14,выхрабд,1,0)=I$14)),"Я",IF(OR(WEEKDAY(I$14,2)&gt;5,ISNUMBER(MATCH(I$14,празд,0)),SUMPRODUCT(1*(I$14=допнер))),"В",IF(WEEKDAY(I$14,2)&lt;6,"Я"))))))</f>
        <v>В</v>
      </c>
      <c r="J24" s="16" t="str">
        <f t="shared" si="2"/>
        <v>В</v>
      </c>
      <c r="K24" s="16" t="str">
        <f t="shared" si="2"/>
        <v>Я</v>
      </c>
      <c r="L24" s="16" t="str">
        <f t="shared" si="2"/>
        <v>Я</v>
      </c>
      <c r="M24" s="16" t="str">
        <f t="shared" si="2"/>
        <v>Я</v>
      </c>
      <c r="N24" s="16" t="str">
        <f t="shared" si="2"/>
        <v>Я</v>
      </c>
      <c r="O24" s="16" t="str">
        <f t="shared" si="2"/>
        <v>Я</v>
      </c>
      <c r="P24" s="16" t="str">
        <f t="shared" si="2"/>
        <v>В</v>
      </c>
      <c r="Q24" s="16" t="str">
        <f t="shared" si="2"/>
        <v>В</v>
      </c>
      <c r="R24" s="16" t="str">
        <f t="shared" si="2"/>
        <v>Я</v>
      </c>
      <c r="S24" s="16" t="str">
        <f t="shared" si="2"/>
        <v>Я</v>
      </c>
      <c r="T24" s="153" t="s">
        <v>21</v>
      </c>
      <c r="U24" s="40" t="s">
        <v>58</v>
      </c>
      <c r="V24" s="40" t="s">
        <v>58</v>
      </c>
      <c r="W24" s="42"/>
      <c r="X24" s="42"/>
      <c r="Y24" s="42"/>
      <c r="Z24" s="42"/>
      <c r="AA24" s="42"/>
      <c r="AB24" s="42"/>
      <c r="AC24" s="42"/>
      <c r="AD24" s="229" t="s">
        <v>58</v>
      </c>
      <c r="AE24" s="230"/>
      <c r="AF24" s="230"/>
      <c r="AG24" s="230"/>
      <c r="AH24" s="230"/>
      <c r="AI24" s="236" t="s">
        <v>58</v>
      </c>
      <c r="AJ24" s="236"/>
      <c r="AK24" s="236"/>
      <c r="AL24" s="236"/>
      <c r="AM24" s="236"/>
      <c r="AN24" s="209" t="s">
        <v>58</v>
      </c>
      <c r="AO24" s="209"/>
      <c r="AP24" s="209"/>
      <c r="AQ24" s="209"/>
      <c r="AR24" s="209"/>
    </row>
    <row r="25" spans="1:44" ht="20.100000000000001" customHeight="1" thickBot="1">
      <c r="B25" s="178"/>
      <c r="C25" s="167" t="s">
        <v>103</v>
      </c>
      <c r="D25" s="161"/>
      <c r="E25" s="43" t="s">
        <v>58</v>
      </c>
      <c r="F25" s="43" t="s">
        <v>58</v>
      </c>
      <c r="G25" s="43" t="s">
        <v>58</v>
      </c>
      <c r="H25" s="43" t="s">
        <v>58</v>
      </c>
      <c r="I25" s="43" t="s">
        <v>58</v>
      </c>
      <c r="J25" s="43" t="s">
        <v>58</v>
      </c>
      <c r="K25" s="43" t="s">
        <v>58</v>
      </c>
      <c r="L25" s="43" t="s">
        <v>58</v>
      </c>
      <c r="M25" s="43" t="s">
        <v>58</v>
      </c>
      <c r="N25" s="43" t="s">
        <v>58</v>
      </c>
      <c r="O25" s="43" t="s">
        <v>58</v>
      </c>
      <c r="P25" s="43" t="s">
        <v>58</v>
      </c>
      <c r="Q25" s="43" t="s">
        <v>58</v>
      </c>
      <c r="R25" s="43" t="s">
        <v>58</v>
      </c>
      <c r="S25" s="43" t="s">
        <v>58</v>
      </c>
      <c r="T25" s="40" t="str">
        <f>T21</f>
        <v>Х</v>
      </c>
      <c r="U25" s="40" t="s">
        <v>58</v>
      </c>
      <c r="V25" s="40"/>
      <c r="W25" s="42"/>
      <c r="X25" s="42"/>
      <c r="Y25" s="42"/>
      <c r="Z25" s="42"/>
      <c r="AA25" s="42"/>
      <c r="AB25" s="42"/>
      <c r="AC25" s="42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09" t="s">
        <v>58</v>
      </c>
      <c r="AO25" s="209"/>
      <c r="AP25" s="209"/>
      <c r="AQ25" s="209"/>
      <c r="AR25" s="209"/>
    </row>
    <row r="26" spans="1:44" ht="20.100000000000001" customHeight="1">
      <c r="B26" s="178"/>
      <c r="C26" s="167"/>
      <c r="D26" s="161"/>
      <c r="E26" s="16" t="str">
        <f t="shared" ref="E26:T26" si="3">IF(E$17="","",IF(AND(E$17&gt;=$AI26,E$14&lt;=$AJ26),"Р",IF(NOT(ISERROR(VLOOKUP(E$17,предпр,1,0)=E$18)),"Я",IF(NOT(ISERROR(VLOOKUP(E$17,выхрабд,1,0)=E$17)),"Я",IF(OR(WEEKDAY(E$17,2)&gt;5,ISNUMBER(MATCH(E$17,празд,0)),SUMPRODUCT(1*(E$17=допнер))),"В",IF(WEEKDAY(E$17,2)&lt;6,"Я"))))))</f>
        <v>Я</v>
      </c>
      <c r="F26" s="16" t="str">
        <f t="shared" si="3"/>
        <v>Я</v>
      </c>
      <c r="G26" s="16" t="str">
        <f t="shared" si="3"/>
        <v>Я</v>
      </c>
      <c r="H26" s="16" t="str">
        <f t="shared" si="3"/>
        <v>В</v>
      </c>
      <c r="I26" s="16" t="str">
        <f t="shared" si="3"/>
        <v>В</v>
      </c>
      <c r="J26" s="16" t="str">
        <f t="shared" si="3"/>
        <v>Я</v>
      </c>
      <c r="K26" s="16" t="str">
        <f t="shared" si="3"/>
        <v>Я</v>
      </c>
      <c r="L26" s="16" t="str">
        <f t="shared" si="3"/>
        <v>Я</v>
      </c>
      <c r="M26" s="16" t="str">
        <f t="shared" si="3"/>
        <v>Я</v>
      </c>
      <c r="N26" s="16" t="str">
        <f t="shared" si="3"/>
        <v>Я</v>
      </c>
      <c r="O26" s="16" t="str">
        <f t="shared" si="3"/>
        <v>В</v>
      </c>
      <c r="P26" s="16" t="str">
        <f t="shared" si="3"/>
        <v>В</v>
      </c>
      <c r="Q26" s="16" t="str">
        <f t="shared" si="3"/>
        <v>Я</v>
      </c>
      <c r="R26" s="16" t="str">
        <f t="shared" si="3"/>
        <v>Я</v>
      </c>
      <c r="S26" s="16" t="str">
        <f t="shared" si="3"/>
        <v>Я</v>
      </c>
      <c r="T26" s="16" t="str">
        <f t="shared" si="3"/>
        <v>Я</v>
      </c>
      <c r="U26" s="40" t="s">
        <v>58</v>
      </c>
      <c r="V26" s="40" t="s">
        <v>58</v>
      </c>
      <c r="W26" s="42"/>
      <c r="X26" s="42"/>
      <c r="Y26" s="42"/>
      <c r="Z26" s="42"/>
      <c r="AA26" s="42"/>
      <c r="AB26" s="42"/>
      <c r="AC26" s="42"/>
      <c r="AD26" s="236"/>
      <c r="AE26" s="236"/>
      <c r="AF26" s="236"/>
      <c r="AG26" s="236"/>
      <c r="AH26" s="236"/>
      <c r="AI26" s="236" t="s">
        <v>58</v>
      </c>
      <c r="AJ26" s="236"/>
      <c r="AK26" s="236"/>
      <c r="AL26" s="236"/>
      <c r="AM26" s="236"/>
      <c r="AN26" s="209" t="s">
        <v>58</v>
      </c>
      <c r="AO26" s="209"/>
      <c r="AP26" s="209"/>
      <c r="AQ26" s="209"/>
      <c r="AR26" s="209"/>
    </row>
    <row r="27" spans="1:44" ht="20.100000000000001" customHeight="1" thickBot="1">
      <c r="B27" s="179"/>
      <c r="C27" s="99"/>
      <c r="D27" s="161"/>
      <c r="E27" s="43" t="s">
        <v>58</v>
      </c>
      <c r="F27" s="43" t="s">
        <v>58</v>
      </c>
      <c r="G27" s="43" t="s">
        <v>58</v>
      </c>
      <c r="H27" s="43" t="s">
        <v>58</v>
      </c>
      <c r="I27" s="43" t="s">
        <v>58</v>
      </c>
      <c r="J27" s="43" t="s">
        <v>58</v>
      </c>
      <c r="K27" s="43" t="s">
        <v>58</v>
      </c>
      <c r="L27" s="43" t="s">
        <v>58</v>
      </c>
      <c r="M27" s="43" t="s">
        <v>58</v>
      </c>
      <c r="N27" s="43" t="s">
        <v>58</v>
      </c>
      <c r="O27" s="43" t="s">
        <v>58</v>
      </c>
      <c r="P27" s="43" t="s">
        <v>58</v>
      </c>
      <c r="Q27" s="43" t="s">
        <v>58</v>
      </c>
      <c r="R27" s="43" t="s">
        <v>58</v>
      </c>
      <c r="S27" s="43" t="s">
        <v>58</v>
      </c>
      <c r="T27" s="43" t="s">
        <v>58</v>
      </c>
      <c r="U27" s="40" t="s">
        <v>58</v>
      </c>
      <c r="V27" s="40"/>
      <c r="W27" s="42"/>
      <c r="X27" s="42"/>
      <c r="Y27" s="42"/>
      <c r="Z27" s="42"/>
      <c r="AA27" s="42"/>
      <c r="AB27" s="42"/>
      <c r="AC27" s="42"/>
      <c r="AD27" s="236"/>
      <c r="AE27" s="236"/>
      <c r="AF27" s="236"/>
      <c r="AG27" s="236"/>
      <c r="AH27" s="236"/>
      <c r="AI27" s="236" t="s">
        <v>58</v>
      </c>
      <c r="AJ27" s="236"/>
      <c r="AK27" s="236"/>
      <c r="AL27" s="236"/>
      <c r="AM27" s="236"/>
      <c r="AN27" s="209" t="s">
        <v>58</v>
      </c>
      <c r="AO27" s="209"/>
      <c r="AP27" s="209"/>
      <c r="AQ27" s="209"/>
      <c r="AR27" s="209"/>
    </row>
    <row r="28" spans="1:44" ht="20.100000000000001" customHeight="1">
      <c r="B28" s="177" t="s">
        <v>67</v>
      </c>
      <c r="C28" s="170" t="str">
        <f>IFERROR(INDEX(INDEX(Структура!$A$1:$H$30,0,MATCH($E$1,Структура!$A$1:$E$1,0)+1),TRUNC(ROW(A12)/4)+1,0),"")</f>
        <v>Егорова Е.А.</v>
      </c>
      <c r="D28" s="161">
        <f>IFERROR(HLOOKUP($E$1,Структура!$A$1:$H$30,TRUNC(ROW(A12)/4)+1,0),"")</f>
        <v>24</v>
      </c>
      <c r="E28" s="16" t="str">
        <f t="shared" ref="E28:S28" si="4">IF(E$14="","",IF(AND(E$14&gt;=$AI28,E$14&lt;=$AJ28),"Р",IF(NOT(ISERROR(VLOOKUP(E$14,предпр,1,0)=E$18)),"Я",IF(NOT(ISERROR(VLOOKUP(E$14,выхрабд,1,0)=E$14)),"Я",IF(OR(WEEKDAY(E$14,2)&gt;5,ISNUMBER(MATCH(E$14,празд,0)),SUMPRODUCT(1*(E$14=допнер))),"В",IF(WEEKDAY(E$14,2)&lt;6,"Я"))))))</f>
        <v>Я</v>
      </c>
      <c r="F28" s="16" t="str">
        <f t="shared" si="4"/>
        <v>Я</v>
      </c>
      <c r="G28" s="16" t="str">
        <f t="shared" si="4"/>
        <v>Я</v>
      </c>
      <c r="H28" s="16" t="str">
        <f t="shared" si="4"/>
        <v>Я</v>
      </c>
      <c r="I28" s="16" t="str">
        <f>IF(I$14="","",IF(AND(I$14&gt;=$AI28,I$14&lt;=$AJ28),"Р",IF(NOT(ISERROR(VLOOKUP(I$14,предпр,1,0)=I$18)),"Я",IF(NOT(ISERROR(VLOOKUP(I$14,выхрабд,1,0)=I$14)),"Я",IF(OR(WEEKDAY(I$14,2)&gt;5,ISNUMBER(MATCH(I$14,празд,0)),SUMPRODUCT(1*(I$14=допнер))),"В",IF(WEEKDAY(I$14,2)&lt;6,"Я"))))))</f>
        <v>В</v>
      </c>
      <c r="J28" s="16" t="str">
        <f t="shared" si="4"/>
        <v>В</v>
      </c>
      <c r="K28" s="16" t="str">
        <f t="shared" si="4"/>
        <v>Я</v>
      </c>
      <c r="L28" s="16" t="str">
        <f t="shared" si="4"/>
        <v>Я</v>
      </c>
      <c r="M28" s="16" t="str">
        <f t="shared" si="4"/>
        <v>Я</v>
      </c>
      <c r="N28" s="16" t="str">
        <f t="shared" si="4"/>
        <v>Я</v>
      </c>
      <c r="O28" s="16" t="str">
        <f t="shared" si="4"/>
        <v>Я</v>
      </c>
      <c r="P28" s="16" t="str">
        <f t="shared" si="4"/>
        <v>В</v>
      </c>
      <c r="Q28" s="16" t="str">
        <f t="shared" si="4"/>
        <v>В</v>
      </c>
      <c r="R28" s="16" t="str">
        <f t="shared" si="4"/>
        <v>Я</v>
      </c>
      <c r="S28" s="16" t="str">
        <f t="shared" si="4"/>
        <v>Я</v>
      </c>
      <c r="T28" s="153" t="s">
        <v>21</v>
      </c>
      <c r="U28" s="40" t="s">
        <v>58</v>
      </c>
      <c r="V28" s="40"/>
      <c r="W28" s="42"/>
      <c r="X28" s="42"/>
      <c r="Y28" s="42"/>
      <c r="Z28" s="42"/>
      <c r="AA28" s="45"/>
      <c r="AB28" s="42"/>
      <c r="AC28" s="42"/>
      <c r="AD28" s="209" t="s">
        <v>105</v>
      </c>
      <c r="AE28" s="209"/>
      <c r="AF28" s="209"/>
      <c r="AG28" s="209"/>
      <c r="AH28" s="209"/>
      <c r="AI28" s="209" t="s">
        <v>106</v>
      </c>
      <c r="AJ28" s="209"/>
      <c r="AK28" s="209"/>
      <c r="AL28" s="209"/>
      <c r="AM28" s="209"/>
      <c r="AN28" s="209" t="s">
        <v>58</v>
      </c>
      <c r="AO28" s="209"/>
      <c r="AP28" s="209"/>
      <c r="AQ28" s="209"/>
      <c r="AR28" s="209"/>
    </row>
    <row r="29" spans="1:44" ht="20.100000000000001" customHeight="1" thickBot="1">
      <c r="B29" s="178"/>
      <c r="C29" s="169" t="s">
        <v>107</v>
      </c>
      <c r="D29" s="161"/>
      <c r="E29" s="43" t="s">
        <v>108</v>
      </c>
      <c r="F29" s="43" t="s">
        <v>108</v>
      </c>
      <c r="G29" s="43" t="s">
        <v>108</v>
      </c>
      <c r="H29" s="43" t="s">
        <v>108</v>
      </c>
      <c r="I29" s="43" t="s">
        <v>108</v>
      </c>
      <c r="J29" s="43" t="s">
        <v>108</v>
      </c>
      <c r="K29" s="43" t="s">
        <v>108</v>
      </c>
      <c r="L29" s="43" t="s">
        <v>108</v>
      </c>
      <c r="M29" s="43" t="s">
        <v>108</v>
      </c>
      <c r="N29" s="43" t="s">
        <v>108</v>
      </c>
      <c r="O29" s="43" t="s">
        <v>108</v>
      </c>
      <c r="P29" s="43" t="s">
        <v>108</v>
      </c>
      <c r="Q29" s="43" t="s">
        <v>108</v>
      </c>
      <c r="R29" s="43" t="s">
        <v>108</v>
      </c>
      <c r="S29" s="43" t="s">
        <v>108</v>
      </c>
      <c r="T29" s="40" t="str">
        <f>T21</f>
        <v>Х</v>
      </c>
      <c r="U29" s="40"/>
      <c r="V29" s="40"/>
      <c r="W29" s="42"/>
      <c r="X29" s="42"/>
      <c r="Y29" s="42"/>
      <c r="Z29" s="42"/>
      <c r="AA29" s="42"/>
      <c r="AB29" s="42"/>
      <c r="AC29" s="21"/>
      <c r="AD29" s="216" t="s">
        <v>109</v>
      </c>
      <c r="AE29" s="216"/>
      <c r="AF29" s="216"/>
      <c r="AG29" s="216"/>
      <c r="AH29" s="216"/>
      <c r="AI29" s="209" t="s">
        <v>58</v>
      </c>
      <c r="AJ29" s="209"/>
      <c r="AK29" s="209"/>
      <c r="AL29" s="209"/>
      <c r="AM29" s="209"/>
      <c r="AN29" s="209" t="s">
        <v>58</v>
      </c>
      <c r="AO29" s="209"/>
      <c r="AP29" s="209"/>
      <c r="AQ29" s="209"/>
      <c r="AR29" s="209"/>
    </row>
    <row r="30" spans="1:44" ht="20.100000000000001" customHeight="1">
      <c r="B30" s="178"/>
      <c r="C30" s="167"/>
      <c r="D30" s="161"/>
      <c r="E30" s="16" t="str">
        <f t="shared" ref="E30:T30" si="5">IF(E$17="","",IF(AND(E$17&gt;=$AI30,E$14&lt;=$AJ30),"Р",IF(NOT(ISERROR(VLOOKUP(E$17,предпр,1,0)=E$18)),"Я",IF(NOT(ISERROR(VLOOKUP(E$17,выхрабд,1,0)=E$17)),"Я",IF(OR(WEEKDAY(E$17,2)&gt;5,ISNUMBER(MATCH(E$17,празд,0)),SUMPRODUCT(1*(E$17=допнер))),"В",IF(WEEKDAY(E$17,2)&lt;6,"Я"))))))</f>
        <v>Я</v>
      </c>
      <c r="F30" s="16" t="str">
        <f t="shared" si="5"/>
        <v>Я</v>
      </c>
      <c r="G30" s="16" t="str">
        <f t="shared" si="5"/>
        <v>Я</v>
      </c>
      <c r="H30" s="16" t="str">
        <f t="shared" si="5"/>
        <v>В</v>
      </c>
      <c r="I30" s="16" t="str">
        <f t="shared" si="5"/>
        <v>В</v>
      </c>
      <c r="J30" s="16" t="str">
        <f t="shared" si="5"/>
        <v>Я</v>
      </c>
      <c r="K30" s="16" t="str">
        <f t="shared" si="5"/>
        <v>Я</v>
      </c>
      <c r="L30" s="16" t="str">
        <f t="shared" si="5"/>
        <v>Я</v>
      </c>
      <c r="M30" s="16" t="str">
        <f t="shared" si="5"/>
        <v>Я</v>
      </c>
      <c r="N30" s="16" t="str">
        <f t="shared" si="5"/>
        <v>Я</v>
      </c>
      <c r="O30" s="16" t="str">
        <f t="shared" si="5"/>
        <v>В</v>
      </c>
      <c r="P30" s="16" t="str">
        <f t="shared" si="5"/>
        <v>В</v>
      </c>
      <c r="Q30" s="16" t="str">
        <f t="shared" si="5"/>
        <v>Я</v>
      </c>
      <c r="R30" s="16" t="str">
        <f t="shared" si="5"/>
        <v>Я</v>
      </c>
      <c r="S30" s="16" t="str">
        <f t="shared" si="5"/>
        <v>Я</v>
      </c>
      <c r="T30" s="16" t="str">
        <f t="shared" si="5"/>
        <v>Я</v>
      </c>
      <c r="U30" s="40"/>
      <c r="V30" s="40"/>
      <c r="W30" s="42"/>
      <c r="X30" s="42"/>
      <c r="Y30" s="42"/>
      <c r="Z30" s="42"/>
      <c r="AA30" s="42"/>
      <c r="AB30" s="42"/>
      <c r="AC30" s="42"/>
      <c r="AD30" s="209" t="s">
        <v>58</v>
      </c>
      <c r="AE30" s="209"/>
      <c r="AF30" s="209"/>
      <c r="AG30" s="209"/>
      <c r="AH30" s="209"/>
      <c r="AI30" s="209" t="s">
        <v>58</v>
      </c>
      <c r="AJ30" s="209"/>
      <c r="AK30" s="209"/>
      <c r="AL30" s="209"/>
      <c r="AM30" s="209"/>
      <c r="AN30" s="209" t="s">
        <v>58</v>
      </c>
      <c r="AO30" s="209"/>
      <c r="AP30" s="209"/>
      <c r="AQ30" s="209"/>
      <c r="AR30" s="209"/>
    </row>
    <row r="31" spans="1:44" ht="20.100000000000001" customHeight="1" thickBot="1">
      <c r="B31" s="179"/>
      <c r="C31" s="99"/>
      <c r="D31" s="161"/>
      <c r="E31" s="43" t="s">
        <v>108</v>
      </c>
      <c r="F31" s="43" t="s">
        <v>108</v>
      </c>
      <c r="G31" s="43" t="s">
        <v>108</v>
      </c>
      <c r="H31" s="43" t="s">
        <v>108</v>
      </c>
      <c r="I31" s="43" t="s">
        <v>108</v>
      </c>
      <c r="J31" s="43" t="s">
        <v>108</v>
      </c>
      <c r="K31" s="43" t="s">
        <v>108</v>
      </c>
      <c r="L31" s="43" t="s">
        <v>108</v>
      </c>
      <c r="M31" s="43" t="s">
        <v>108</v>
      </c>
      <c r="N31" s="43" t="s">
        <v>108</v>
      </c>
      <c r="O31" s="43" t="s">
        <v>108</v>
      </c>
      <c r="P31" s="43" t="s">
        <v>108</v>
      </c>
      <c r="Q31" s="43" t="s">
        <v>108</v>
      </c>
      <c r="R31" s="43" t="s">
        <v>108</v>
      </c>
      <c r="S31" s="43" t="s">
        <v>108</v>
      </c>
      <c r="T31" s="43" t="s">
        <v>108</v>
      </c>
      <c r="U31" s="40"/>
      <c r="V31" s="40"/>
      <c r="W31" s="42"/>
      <c r="X31" s="42"/>
      <c r="Y31" s="42"/>
      <c r="Z31" s="42"/>
      <c r="AA31" s="42"/>
      <c r="AB31" s="42"/>
      <c r="AC31" s="42" t="s">
        <v>58</v>
      </c>
      <c r="AD31" s="209" t="s">
        <v>58</v>
      </c>
      <c r="AE31" s="209"/>
      <c r="AF31" s="209"/>
      <c r="AG31" s="209"/>
      <c r="AH31" s="209"/>
      <c r="AI31" s="209" t="s">
        <v>58</v>
      </c>
      <c r="AJ31" s="209"/>
      <c r="AK31" s="209"/>
      <c r="AL31" s="209"/>
      <c r="AM31" s="209"/>
      <c r="AN31" s="209" t="s">
        <v>58</v>
      </c>
      <c r="AO31" s="209"/>
      <c r="AP31" s="209"/>
      <c r="AQ31" s="209"/>
      <c r="AR31" s="209"/>
    </row>
    <row r="32" spans="1:44" ht="20.100000000000001" customHeight="1">
      <c r="B32" s="177" t="s">
        <v>68</v>
      </c>
      <c r="C32" s="167" t="str">
        <f>IFERROR(INDEX(INDEX(Структура!$A$1:$H$30,0,MATCH($E$1,Структура!$A$1:$E$1,0)+1),TRUNC(ROW(A16)/4)+1,0),"")</f>
        <v>Пинчук А.Е.</v>
      </c>
      <c r="D32" s="161">
        <f>IFERROR(HLOOKUP($E$1,Структура!$A$1:$H$30,TRUNC(ROW(A16)/4)+1,0),"")</f>
        <v>26</v>
      </c>
      <c r="E32" s="16" t="str">
        <f t="shared" ref="E32:S32" si="6">IF(E$14="","",IF(AND(E$14&gt;=$AI32,E$14&lt;=$AJ32),"Р",IF(NOT(ISERROR(VLOOKUP(E$14,предпр,1,0)=E$18)),"Я",IF(NOT(ISERROR(VLOOKUP(E$14,выхрабд,1,0)=E$14)),"Я",IF(OR(WEEKDAY(E$14,2)&gt;5,ISNUMBER(MATCH(E$14,празд,0)),SUMPRODUCT(1*(E$14=допнер))),"В",IF(WEEKDAY(E$14,2)&lt;6,"Я"))))))</f>
        <v>Я</v>
      </c>
      <c r="F32" s="16" t="str">
        <f t="shared" si="6"/>
        <v>Я</v>
      </c>
      <c r="G32" s="16" t="str">
        <f t="shared" si="6"/>
        <v>Я</v>
      </c>
      <c r="H32" s="16" t="str">
        <f t="shared" si="6"/>
        <v>Я</v>
      </c>
      <c r="I32" s="16" t="str">
        <f>IF(I$14="","",IF(AND(I$14&gt;=$AI32,I$14&lt;=$AJ32),"Р",IF(NOT(ISERROR(VLOOKUP(I$14,предпр,1,0)=I$18)),"Я",IF(NOT(ISERROR(VLOOKUP(I$14,выхрабд,1,0)=I$14)),"Я",IF(OR(WEEKDAY(I$14,2)&gt;5,ISNUMBER(MATCH(I$14,празд,0)),SUMPRODUCT(1*(I$14=допнер))),"В",IF(WEEKDAY(I$14,2)&lt;6,"Я"))))))</f>
        <v>В</v>
      </c>
      <c r="J32" s="16" t="str">
        <f t="shared" si="6"/>
        <v>В</v>
      </c>
      <c r="K32" s="16" t="str">
        <f t="shared" si="6"/>
        <v>Я</v>
      </c>
      <c r="L32" s="16" t="str">
        <f t="shared" si="6"/>
        <v>Я</v>
      </c>
      <c r="M32" s="16" t="str">
        <f t="shared" si="6"/>
        <v>Я</v>
      </c>
      <c r="N32" s="16" t="str">
        <f t="shared" si="6"/>
        <v>Я</v>
      </c>
      <c r="O32" s="16" t="str">
        <f t="shared" si="6"/>
        <v>Я</v>
      </c>
      <c r="P32" s="16" t="str">
        <f t="shared" si="6"/>
        <v>В</v>
      </c>
      <c r="Q32" s="16" t="str">
        <f t="shared" si="6"/>
        <v>В</v>
      </c>
      <c r="R32" s="16" t="str">
        <f t="shared" si="6"/>
        <v>Я</v>
      </c>
      <c r="S32" s="16" t="str">
        <f t="shared" si="6"/>
        <v>Я</v>
      </c>
      <c r="T32" s="153" t="s">
        <v>21</v>
      </c>
      <c r="U32" s="40" t="s">
        <v>58</v>
      </c>
      <c r="V32" s="40" t="s">
        <v>58</v>
      </c>
      <c r="W32" s="42"/>
      <c r="X32" s="42"/>
      <c r="Y32" s="42"/>
      <c r="Z32" s="42"/>
      <c r="AA32" s="42"/>
      <c r="AB32" s="42"/>
      <c r="AC32" s="42"/>
      <c r="AD32" s="215" t="s">
        <v>58</v>
      </c>
      <c r="AE32" s="216"/>
      <c r="AF32" s="216"/>
      <c r="AG32" s="216"/>
      <c r="AH32" s="216"/>
      <c r="AI32" s="209" t="s">
        <v>58</v>
      </c>
      <c r="AJ32" s="209"/>
      <c r="AK32" s="209"/>
      <c r="AL32" s="209"/>
      <c r="AM32" s="209"/>
      <c r="AN32" s="209" t="s">
        <v>58</v>
      </c>
      <c r="AO32" s="209"/>
      <c r="AP32" s="209"/>
      <c r="AQ32" s="209"/>
      <c r="AR32" s="209"/>
    </row>
    <row r="33" spans="2:44" ht="20.100000000000001" customHeight="1" thickBot="1">
      <c r="B33" s="178"/>
      <c r="C33" s="167" t="s">
        <v>111</v>
      </c>
      <c r="D33" s="161"/>
      <c r="E33" s="43" t="s">
        <v>58</v>
      </c>
      <c r="F33" s="43" t="s">
        <v>58</v>
      </c>
      <c r="G33" s="43" t="s">
        <v>58</v>
      </c>
      <c r="H33" s="43" t="s">
        <v>58</v>
      </c>
      <c r="I33" s="43" t="s">
        <v>58</v>
      </c>
      <c r="J33" s="43" t="s">
        <v>58</v>
      </c>
      <c r="K33" s="43" t="s">
        <v>58</v>
      </c>
      <c r="L33" s="43" t="s">
        <v>58</v>
      </c>
      <c r="M33" s="43" t="s">
        <v>58</v>
      </c>
      <c r="N33" s="43" t="s">
        <v>58</v>
      </c>
      <c r="O33" s="43" t="s">
        <v>58</v>
      </c>
      <c r="P33" s="43" t="s">
        <v>58</v>
      </c>
      <c r="Q33" s="43" t="s">
        <v>58</v>
      </c>
      <c r="R33" s="43" t="s">
        <v>58</v>
      </c>
      <c r="S33" s="43" t="s">
        <v>58</v>
      </c>
      <c r="T33" s="46" t="str">
        <f>T21</f>
        <v>Х</v>
      </c>
      <c r="U33" s="40" t="s">
        <v>58</v>
      </c>
      <c r="V33" s="40"/>
      <c r="W33" s="42"/>
      <c r="X33" s="42"/>
      <c r="Y33" s="42"/>
      <c r="Z33" s="42"/>
      <c r="AA33" s="42"/>
      <c r="AB33" s="42"/>
      <c r="AC33" s="42"/>
      <c r="AD33" s="216" t="s">
        <v>58</v>
      </c>
      <c r="AE33" s="216"/>
      <c r="AF33" s="216"/>
      <c r="AG33" s="216"/>
      <c r="AH33" s="216"/>
      <c r="AI33" s="209" t="s">
        <v>58</v>
      </c>
      <c r="AJ33" s="217"/>
      <c r="AK33" s="217"/>
      <c r="AL33" s="217"/>
      <c r="AM33" s="217"/>
      <c r="AN33" s="218" t="s">
        <v>58</v>
      </c>
      <c r="AO33" s="219"/>
      <c r="AP33" s="219"/>
      <c r="AQ33" s="219"/>
      <c r="AR33" s="222"/>
    </row>
    <row r="34" spans="2:44" ht="20.100000000000001" customHeight="1">
      <c r="B34" s="178"/>
      <c r="C34" s="167"/>
      <c r="D34" s="161"/>
      <c r="E34" s="16" t="str">
        <f t="shared" ref="E34:T34" si="7">IF(E$17="","",IF(AND(E$17&gt;=$AI34,E$14&lt;=$AJ34),"Р",IF(NOT(ISERROR(VLOOKUP(E$17,предпр,1,0)=E$18)),"Я",IF(NOT(ISERROR(VLOOKUP(E$17,выхрабд,1,0)=E$17)),"Я",IF(OR(WEEKDAY(E$17,2)&gt;5,ISNUMBER(MATCH(E$17,празд,0)),SUMPRODUCT(1*(E$17=допнер))),"В",IF(WEEKDAY(E$17,2)&lt;6,"Я"))))))</f>
        <v>Я</v>
      </c>
      <c r="F34" s="16" t="str">
        <f t="shared" si="7"/>
        <v>Я</v>
      </c>
      <c r="G34" s="16" t="str">
        <f t="shared" si="7"/>
        <v>Я</v>
      </c>
      <c r="H34" s="16" t="str">
        <f t="shared" si="7"/>
        <v>В</v>
      </c>
      <c r="I34" s="16" t="str">
        <f t="shared" si="7"/>
        <v>В</v>
      </c>
      <c r="J34" s="16" t="str">
        <f t="shared" si="7"/>
        <v>Я</v>
      </c>
      <c r="K34" s="16" t="str">
        <f t="shared" si="7"/>
        <v>Я</v>
      </c>
      <c r="L34" s="16" t="str">
        <f t="shared" si="7"/>
        <v>Я</v>
      </c>
      <c r="M34" s="16" t="str">
        <f t="shared" si="7"/>
        <v>Я</v>
      </c>
      <c r="N34" s="16" t="str">
        <f t="shared" si="7"/>
        <v>Я</v>
      </c>
      <c r="O34" s="16" t="str">
        <f t="shared" si="7"/>
        <v>В</v>
      </c>
      <c r="P34" s="16" t="str">
        <f t="shared" si="7"/>
        <v>В</v>
      </c>
      <c r="Q34" s="16" t="str">
        <f t="shared" si="7"/>
        <v>Я</v>
      </c>
      <c r="R34" s="16" t="str">
        <f t="shared" si="7"/>
        <v>Я</v>
      </c>
      <c r="S34" s="16" t="str">
        <f t="shared" si="7"/>
        <v>Я</v>
      </c>
      <c r="T34" s="16" t="str">
        <f t="shared" si="7"/>
        <v>Я</v>
      </c>
      <c r="U34" s="40" t="s">
        <v>58</v>
      </c>
      <c r="V34" s="40" t="s">
        <v>58</v>
      </c>
      <c r="W34" s="42"/>
      <c r="X34" s="42"/>
      <c r="Y34" s="42"/>
      <c r="Z34" s="42"/>
      <c r="AA34" s="42"/>
      <c r="AB34" s="42"/>
      <c r="AC34" s="45" t="s">
        <v>58</v>
      </c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 t="s">
        <v>58</v>
      </c>
      <c r="AO34" s="209"/>
      <c r="AP34" s="209"/>
      <c r="AQ34" s="209"/>
      <c r="AR34" s="209"/>
    </row>
    <row r="35" spans="2:44" ht="20.100000000000001" customHeight="1" thickBot="1">
      <c r="B35" s="179"/>
      <c r="C35" s="167"/>
      <c r="D35" s="161"/>
      <c r="E35" s="43" t="s">
        <v>58</v>
      </c>
      <c r="F35" s="43" t="s">
        <v>58</v>
      </c>
      <c r="G35" s="43" t="s">
        <v>58</v>
      </c>
      <c r="H35" s="43" t="s">
        <v>58</v>
      </c>
      <c r="I35" s="43" t="s">
        <v>58</v>
      </c>
      <c r="J35" s="43" t="s">
        <v>58</v>
      </c>
      <c r="K35" s="43" t="s">
        <v>58</v>
      </c>
      <c r="L35" s="43" t="s">
        <v>58</v>
      </c>
      <c r="M35" s="43" t="s">
        <v>58</v>
      </c>
      <c r="N35" s="43" t="s">
        <v>58</v>
      </c>
      <c r="O35" s="43" t="s">
        <v>58</v>
      </c>
      <c r="P35" s="43" t="s">
        <v>58</v>
      </c>
      <c r="Q35" s="43" t="s">
        <v>58</v>
      </c>
      <c r="R35" s="43" t="s">
        <v>58</v>
      </c>
      <c r="S35" s="43" t="s">
        <v>58</v>
      </c>
      <c r="T35" s="43" t="s">
        <v>58</v>
      </c>
      <c r="U35" s="40" t="s">
        <v>58</v>
      </c>
      <c r="V35" s="40"/>
      <c r="W35" s="42"/>
      <c r="X35" s="42"/>
      <c r="Y35" s="42"/>
      <c r="Z35" s="42"/>
      <c r="AA35" s="42"/>
      <c r="AB35" s="42"/>
      <c r="AC35" s="42" t="s">
        <v>58</v>
      </c>
      <c r="AD35" s="215" t="s">
        <v>112</v>
      </c>
      <c r="AE35" s="216"/>
      <c r="AF35" s="216"/>
      <c r="AG35" s="216"/>
      <c r="AH35" s="216"/>
      <c r="AI35" s="209" t="s">
        <v>58</v>
      </c>
      <c r="AJ35" s="217"/>
      <c r="AK35" s="217"/>
      <c r="AL35" s="217"/>
      <c r="AM35" s="217"/>
      <c r="AN35" s="209" t="s">
        <v>58</v>
      </c>
      <c r="AO35" s="209"/>
      <c r="AP35" s="209"/>
      <c r="AQ35" s="209"/>
      <c r="AR35" s="209"/>
    </row>
    <row r="36" spans="2:44" ht="20.100000000000001" customHeight="1">
      <c r="B36" s="177" t="s">
        <v>69</v>
      </c>
      <c r="C36" s="162" t="str">
        <f>IFERROR(INDEX(INDEX(Структура!$A$1:$H$30,0,MATCH($E$1,Структура!$A$1:$E$1,0)+1),TRUNC(ROW(A20)/4)+1,0),"")</f>
        <v>Воронов Д.Н.</v>
      </c>
      <c r="D36" s="161">
        <f>IFERROR(HLOOKUP($E$1,Структура!$A$1:$H$30,TRUNC(ROW(A20)/4)+1,0),"")</f>
        <v>7</v>
      </c>
      <c r="E36" s="16" t="str">
        <f t="shared" ref="E36:S36" si="8">IF(E$14="","",IF(AND(E$14&gt;=$AI36,E$14&lt;=$AJ36),"Р",IF(NOT(ISERROR(VLOOKUP(E$14,предпр,1,0)=E$18)),"Я",IF(NOT(ISERROR(VLOOKUP(E$14,выхрабд,1,0)=E$14)),"Я",IF(OR(WEEKDAY(E$14,2)&gt;5,ISNUMBER(MATCH(E$14,празд,0)),SUMPRODUCT(1*(E$14=допнер))),"В",IF(WEEKDAY(E$14,2)&lt;6,"Я"))))))</f>
        <v>Я</v>
      </c>
      <c r="F36" s="16" t="str">
        <f t="shared" si="8"/>
        <v>Я</v>
      </c>
      <c r="G36" s="16" t="str">
        <f t="shared" si="8"/>
        <v>Я</v>
      </c>
      <c r="H36" s="16" t="str">
        <f t="shared" si="8"/>
        <v>Я</v>
      </c>
      <c r="I36" s="16" t="str">
        <f>IF(I$14="","",IF(AND(I$14&gt;=$AI36,I$14&lt;=$AJ36),"Р",IF(NOT(ISERROR(VLOOKUP(I$14,предпр,1,0)=I$18)),"Я",IF(NOT(ISERROR(VLOOKUP(I$14,выхрабд,1,0)=I$14)),"Я",IF(OR(WEEKDAY(I$14,2)&gt;5,ISNUMBER(MATCH(I$14,празд,0)),SUMPRODUCT(1*(I$14=допнер))),"В",IF(WEEKDAY(I$14,2)&lt;6,"Я"))))))</f>
        <v>В</v>
      </c>
      <c r="J36" s="16" t="str">
        <f t="shared" si="8"/>
        <v>В</v>
      </c>
      <c r="K36" s="16" t="str">
        <f t="shared" si="8"/>
        <v>Я</v>
      </c>
      <c r="L36" s="16" t="str">
        <f t="shared" si="8"/>
        <v>Я</v>
      </c>
      <c r="M36" s="16" t="str">
        <f t="shared" si="8"/>
        <v>Я</v>
      </c>
      <c r="N36" s="16" t="str">
        <f t="shared" si="8"/>
        <v>Я</v>
      </c>
      <c r="O36" s="16" t="str">
        <f t="shared" si="8"/>
        <v>Я</v>
      </c>
      <c r="P36" s="16" t="str">
        <f t="shared" si="8"/>
        <v>В</v>
      </c>
      <c r="Q36" s="16" t="str">
        <f t="shared" si="8"/>
        <v>В</v>
      </c>
      <c r="R36" s="16" t="str">
        <f t="shared" si="8"/>
        <v>Я</v>
      </c>
      <c r="S36" s="16" t="str">
        <f t="shared" si="8"/>
        <v>Я</v>
      </c>
      <c r="T36" s="153" t="s">
        <v>21</v>
      </c>
      <c r="U36" s="40" t="s">
        <v>58</v>
      </c>
      <c r="V36" s="40" t="s">
        <v>58</v>
      </c>
      <c r="W36" s="42"/>
      <c r="X36" s="42"/>
      <c r="Y36" s="42"/>
      <c r="Z36" s="42"/>
      <c r="AA36" s="42"/>
      <c r="AB36" s="45"/>
      <c r="AC36" s="45"/>
      <c r="AD36" s="229" t="s">
        <v>58</v>
      </c>
      <c r="AE36" s="230"/>
      <c r="AF36" s="230"/>
      <c r="AG36" s="230"/>
      <c r="AH36" s="230"/>
      <c r="AI36" s="236" t="s">
        <v>58</v>
      </c>
      <c r="AJ36" s="236"/>
      <c r="AK36" s="236"/>
      <c r="AL36" s="236"/>
      <c r="AM36" s="236"/>
      <c r="AN36" s="209" t="s">
        <v>58</v>
      </c>
      <c r="AO36" s="209"/>
      <c r="AP36" s="209"/>
      <c r="AQ36" s="209"/>
      <c r="AR36" s="209"/>
    </row>
    <row r="37" spans="2:44" ht="20.100000000000001" customHeight="1" thickBot="1">
      <c r="B37" s="178"/>
      <c r="C37" s="167" t="s">
        <v>114</v>
      </c>
      <c r="D37" s="161"/>
      <c r="E37" s="43" t="s">
        <v>58</v>
      </c>
      <c r="F37" s="43" t="s">
        <v>58</v>
      </c>
      <c r="G37" s="43" t="s">
        <v>58</v>
      </c>
      <c r="H37" s="43" t="s">
        <v>58</v>
      </c>
      <c r="I37" s="43" t="s">
        <v>58</v>
      </c>
      <c r="J37" s="43" t="s">
        <v>58</v>
      </c>
      <c r="K37" s="43" t="s">
        <v>58</v>
      </c>
      <c r="L37" s="43" t="s">
        <v>58</v>
      </c>
      <c r="M37" s="43" t="s">
        <v>58</v>
      </c>
      <c r="N37" s="43" t="s">
        <v>58</v>
      </c>
      <c r="O37" s="43" t="s">
        <v>58</v>
      </c>
      <c r="P37" s="43" t="s">
        <v>58</v>
      </c>
      <c r="Q37" s="43" t="s">
        <v>58</v>
      </c>
      <c r="R37" s="43" t="s">
        <v>58</v>
      </c>
      <c r="S37" s="43" t="s">
        <v>58</v>
      </c>
      <c r="T37" s="40" t="str">
        <f>T21</f>
        <v>Х</v>
      </c>
      <c r="U37" s="40" t="s">
        <v>58</v>
      </c>
      <c r="V37" s="40"/>
      <c r="W37" s="42"/>
      <c r="X37" s="42"/>
      <c r="Y37" s="42"/>
      <c r="Z37" s="42"/>
      <c r="AA37" s="42"/>
      <c r="AB37" s="42"/>
      <c r="AC37" s="42"/>
      <c r="AD37" s="216" t="s">
        <v>58</v>
      </c>
      <c r="AE37" s="216"/>
      <c r="AF37" s="216"/>
      <c r="AG37" s="216"/>
      <c r="AH37" s="216"/>
      <c r="AI37" s="209" t="s">
        <v>58</v>
      </c>
      <c r="AJ37" s="209"/>
      <c r="AK37" s="209"/>
      <c r="AL37" s="209"/>
      <c r="AM37" s="209"/>
      <c r="AN37" s="209" t="s">
        <v>58</v>
      </c>
      <c r="AO37" s="209"/>
      <c r="AP37" s="209"/>
      <c r="AQ37" s="209"/>
      <c r="AR37" s="209"/>
    </row>
    <row r="38" spans="2:44" ht="20.100000000000001" customHeight="1">
      <c r="B38" s="178"/>
      <c r="C38" s="167"/>
      <c r="D38" s="161"/>
      <c r="E38" s="16" t="str">
        <f t="shared" ref="E38:T38" si="9">IF(E$17="","",IF(AND(E$17&gt;=$AI38,E$14&lt;=$AJ38),"Р",IF(NOT(ISERROR(VLOOKUP(E$17,предпр,1,0)=E$18)),"Я",IF(NOT(ISERROR(VLOOKUP(E$17,выхрабд,1,0)=E$17)),"Я",IF(OR(WEEKDAY(E$17,2)&gt;5,ISNUMBER(MATCH(E$17,празд,0)),SUMPRODUCT(1*(E$17=допнер))),"В",IF(WEEKDAY(E$17,2)&lt;6,"Я"))))))</f>
        <v>Я</v>
      </c>
      <c r="F38" s="16" t="str">
        <f t="shared" si="9"/>
        <v>Я</v>
      </c>
      <c r="G38" s="16" t="str">
        <f t="shared" si="9"/>
        <v>Я</v>
      </c>
      <c r="H38" s="16" t="str">
        <f t="shared" si="9"/>
        <v>В</v>
      </c>
      <c r="I38" s="16" t="str">
        <f t="shared" si="9"/>
        <v>В</v>
      </c>
      <c r="J38" s="16" t="str">
        <f t="shared" si="9"/>
        <v>Я</v>
      </c>
      <c r="K38" s="16" t="str">
        <f t="shared" si="9"/>
        <v>Я</v>
      </c>
      <c r="L38" s="16" t="str">
        <f t="shared" si="9"/>
        <v>Я</v>
      </c>
      <c r="M38" s="16" t="str">
        <f t="shared" si="9"/>
        <v>Я</v>
      </c>
      <c r="N38" s="16" t="str">
        <f t="shared" si="9"/>
        <v>Я</v>
      </c>
      <c r="O38" s="16" t="str">
        <f t="shared" si="9"/>
        <v>В</v>
      </c>
      <c r="P38" s="16" t="str">
        <f t="shared" si="9"/>
        <v>В</v>
      </c>
      <c r="Q38" s="16" t="str">
        <f t="shared" si="9"/>
        <v>Я</v>
      </c>
      <c r="R38" s="16" t="str">
        <f t="shared" si="9"/>
        <v>Я</v>
      </c>
      <c r="S38" s="16" t="str">
        <f t="shared" si="9"/>
        <v>Я</v>
      </c>
      <c r="T38" s="16" t="str">
        <f t="shared" si="9"/>
        <v>Я</v>
      </c>
      <c r="U38" s="40" t="s">
        <v>58</v>
      </c>
      <c r="V38" s="40" t="s">
        <v>58</v>
      </c>
      <c r="W38" s="42"/>
      <c r="X38" s="42"/>
      <c r="Y38" s="42"/>
      <c r="Z38" s="42"/>
      <c r="AA38" s="42"/>
      <c r="AB38" s="42"/>
      <c r="AC38" s="42"/>
      <c r="AD38" s="209" t="s">
        <v>58</v>
      </c>
      <c r="AE38" s="209"/>
      <c r="AF38" s="209"/>
      <c r="AG38" s="209"/>
      <c r="AH38" s="209"/>
      <c r="AI38" s="209" t="s">
        <v>58</v>
      </c>
      <c r="AJ38" s="209"/>
      <c r="AK38" s="209"/>
      <c r="AL38" s="209"/>
      <c r="AM38" s="209"/>
      <c r="AN38" s="209" t="s">
        <v>58</v>
      </c>
      <c r="AO38" s="209"/>
      <c r="AP38" s="209"/>
      <c r="AQ38" s="209"/>
      <c r="AR38" s="209"/>
    </row>
    <row r="39" spans="2:44" ht="20.100000000000001" customHeight="1" thickBot="1">
      <c r="B39" s="179"/>
      <c r="C39" s="168"/>
      <c r="D39" s="161"/>
      <c r="E39" s="43" t="s">
        <v>58</v>
      </c>
      <c r="F39" s="43" t="s">
        <v>58</v>
      </c>
      <c r="G39" s="43" t="s">
        <v>58</v>
      </c>
      <c r="H39" s="43" t="s">
        <v>58</v>
      </c>
      <c r="I39" s="43" t="s">
        <v>58</v>
      </c>
      <c r="J39" s="43" t="s">
        <v>58</v>
      </c>
      <c r="K39" s="43" t="s">
        <v>58</v>
      </c>
      <c r="L39" s="43" t="s">
        <v>58</v>
      </c>
      <c r="M39" s="43" t="s">
        <v>58</v>
      </c>
      <c r="N39" s="43" t="s">
        <v>58</v>
      </c>
      <c r="O39" s="43" t="s">
        <v>58</v>
      </c>
      <c r="P39" s="43" t="s">
        <v>58</v>
      </c>
      <c r="Q39" s="43" t="s">
        <v>58</v>
      </c>
      <c r="R39" s="43" t="s">
        <v>58</v>
      </c>
      <c r="S39" s="43" t="s">
        <v>58</v>
      </c>
      <c r="T39" s="43" t="s">
        <v>58</v>
      </c>
      <c r="U39" s="40" t="s">
        <v>58</v>
      </c>
      <c r="V39" s="40"/>
      <c r="W39" s="42"/>
      <c r="X39" s="42"/>
      <c r="Y39" s="42"/>
      <c r="Z39" s="42"/>
      <c r="AA39" s="42"/>
      <c r="AB39" s="42"/>
      <c r="AC39" s="42"/>
      <c r="AD39" s="209" t="s">
        <v>58</v>
      </c>
      <c r="AE39" s="209"/>
      <c r="AF39" s="209"/>
      <c r="AG39" s="209"/>
      <c r="AH39" s="209"/>
      <c r="AI39" s="209" t="s">
        <v>58</v>
      </c>
      <c r="AJ39" s="209"/>
      <c r="AK39" s="209"/>
      <c r="AL39" s="209"/>
      <c r="AM39" s="209"/>
      <c r="AN39" s="209" t="s">
        <v>58</v>
      </c>
      <c r="AO39" s="209"/>
      <c r="AP39" s="209"/>
      <c r="AQ39" s="209"/>
      <c r="AR39" s="209"/>
    </row>
    <row r="40" spans="2:44" ht="20.100000000000001" customHeight="1">
      <c r="B40" s="180" t="s">
        <v>70</v>
      </c>
      <c r="C40" s="162" t="str">
        <f>IFERROR(INDEX(INDEX(Структура!$A$1:$H$30,0,MATCH($E$1,Структура!$A$1:$E$1,0)+1),TRUNC(ROW(A24)/4)+1,0),"")</f>
        <v>Михайлов Р.В.</v>
      </c>
      <c r="D40" s="161">
        <f>IFERROR(HLOOKUP($E$1,Структура!$A$1:$H$30,TRUNC(ROW(A24)/4)+1,0),"")</f>
        <v>16</v>
      </c>
      <c r="E40" s="16" t="str">
        <f t="shared" ref="E40:S40" si="10">IF(E$14="","",IF(AND(E$14&gt;=$AI40,E$14&lt;=$AJ40),"Р",IF(NOT(ISERROR(VLOOKUP(E$14,предпр,1,0)=E$18)),"Я",IF(NOT(ISERROR(VLOOKUP(E$14,выхрабд,1,0)=E$14)),"Я",IF(OR(WEEKDAY(E$14,2)&gt;5,ISNUMBER(MATCH(E$14,празд,0)),SUMPRODUCT(1*(E$14=допнер))),"В",IF(WEEKDAY(E$14,2)&lt;6,"Я"))))))</f>
        <v>Я</v>
      </c>
      <c r="F40" s="16" t="str">
        <f t="shared" si="10"/>
        <v>Я</v>
      </c>
      <c r="G40" s="16" t="str">
        <f t="shared" si="10"/>
        <v>Я</v>
      </c>
      <c r="H40" s="16" t="str">
        <f t="shared" si="10"/>
        <v>Я</v>
      </c>
      <c r="I40" s="16" t="str">
        <f>IF(I$14="","",IF(AND(I$14&gt;=$AI40,I$14&lt;=$AJ40),"Р",IF(NOT(ISERROR(VLOOKUP(I$14,предпр,1,0)=I$18)),"Я",IF(NOT(ISERROR(VLOOKUP(I$14,выхрабд,1,0)=I$14)),"Я",IF(OR(WEEKDAY(I$14,2)&gt;5,ISNUMBER(MATCH(I$14,празд,0)),SUMPRODUCT(1*(I$14=допнер))),"В",IF(WEEKDAY(I$14,2)&lt;6,"Я"))))))</f>
        <v>В</v>
      </c>
      <c r="J40" s="16" t="str">
        <f t="shared" si="10"/>
        <v>В</v>
      </c>
      <c r="K40" s="16" t="str">
        <f t="shared" si="10"/>
        <v>Я</v>
      </c>
      <c r="L40" s="16" t="str">
        <f t="shared" si="10"/>
        <v>Я</v>
      </c>
      <c r="M40" s="16" t="str">
        <f t="shared" si="10"/>
        <v>Я</v>
      </c>
      <c r="N40" s="16" t="str">
        <f t="shared" si="10"/>
        <v>Я</v>
      </c>
      <c r="O40" s="16" t="str">
        <f t="shared" si="10"/>
        <v>Я</v>
      </c>
      <c r="P40" s="16" t="str">
        <f t="shared" si="10"/>
        <v>В</v>
      </c>
      <c r="Q40" s="16" t="str">
        <f t="shared" si="10"/>
        <v>В</v>
      </c>
      <c r="R40" s="16" t="str">
        <f t="shared" si="10"/>
        <v>Я</v>
      </c>
      <c r="S40" s="16" t="str">
        <f t="shared" si="10"/>
        <v>Я</v>
      </c>
      <c r="T40" s="153" t="s">
        <v>21</v>
      </c>
      <c r="U40" s="40" t="s">
        <v>58</v>
      </c>
      <c r="V40" s="40" t="s">
        <v>58</v>
      </c>
      <c r="W40" s="42"/>
      <c r="X40" s="45"/>
      <c r="Y40" s="42"/>
      <c r="Z40" s="42"/>
      <c r="AA40" s="42"/>
      <c r="AB40" s="42"/>
      <c r="AC40" s="47"/>
      <c r="AD40" s="229" t="s">
        <v>58</v>
      </c>
      <c r="AE40" s="230"/>
      <c r="AF40" s="230"/>
      <c r="AG40" s="230"/>
      <c r="AH40" s="230"/>
      <c r="AI40" s="236" t="s">
        <v>58</v>
      </c>
      <c r="AJ40" s="236"/>
      <c r="AK40" s="236"/>
      <c r="AL40" s="236"/>
      <c r="AM40" s="236"/>
      <c r="AN40" s="216" t="s">
        <v>58</v>
      </c>
      <c r="AO40" s="216"/>
      <c r="AP40" s="216"/>
      <c r="AQ40" s="216"/>
      <c r="AR40" s="216"/>
    </row>
    <row r="41" spans="2:44" ht="20.100000000000001" customHeight="1" thickBot="1">
      <c r="B41" s="181"/>
      <c r="C41" s="167" t="s">
        <v>116</v>
      </c>
      <c r="D41" s="161"/>
      <c r="E41" s="43" t="s">
        <v>58</v>
      </c>
      <c r="F41" s="43" t="s">
        <v>58</v>
      </c>
      <c r="G41" s="43" t="s">
        <v>58</v>
      </c>
      <c r="H41" s="43" t="s">
        <v>58</v>
      </c>
      <c r="I41" s="43" t="s">
        <v>58</v>
      </c>
      <c r="J41" s="43" t="s">
        <v>58</v>
      </c>
      <c r="K41" s="43" t="s">
        <v>58</v>
      </c>
      <c r="L41" s="43" t="s">
        <v>58</v>
      </c>
      <c r="M41" s="43" t="s">
        <v>58</v>
      </c>
      <c r="N41" s="43" t="s">
        <v>58</v>
      </c>
      <c r="O41" s="43" t="s">
        <v>58</v>
      </c>
      <c r="P41" s="43" t="s">
        <v>58</v>
      </c>
      <c r="Q41" s="43" t="s">
        <v>58</v>
      </c>
      <c r="R41" s="43" t="s">
        <v>58</v>
      </c>
      <c r="S41" s="43" t="s">
        <v>58</v>
      </c>
      <c r="T41" s="40" t="str">
        <f>T21</f>
        <v>Х</v>
      </c>
      <c r="U41" s="40" t="s">
        <v>58</v>
      </c>
      <c r="V41" s="40"/>
      <c r="W41" s="42"/>
      <c r="X41" s="42"/>
      <c r="Y41" s="42"/>
      <c r="Z41" s="42"/>
      <c r="AA41" s="42"/>
      <c r="AB41" s="42"/>
      <c r="AC41" s="21"/>
      <c r="AD41" s="218" t="s">
        <v>58</v>
      </c>
      <c r="AE41" s="219"/>
      <c r="AF41" s="219"/>
      <c r="AG41" s="219"/>
      <c r="AH41" s="222"/>
      <c r="AI41" s="209"/>
      <c r="AJ41" s="209"/>
      <c r="AK41" s="209"/>
      <c r="AL41" s="209"/>
      <c r="AM41" s="209"/>
      <c r="AN41" s="209" t="s">
        <v>58</v>
      </c>
      <c r="AO41" s="209"/>
      <c r="AP41" s="209"/>
      <c r="AQ41" s="209"/>
      <c r="AR41" s="209"/>
    </row>
    <row r="42" spans="2:44" ht="20.100000000000001" customHeight="1">
      <c r="B42" s="181"/>
      <c r="C42" s="96"/>
      <c r="D42" s="161"/>
      <c r="E42" s="16" t="str">
        <f t="shared" ref="E42:T42" si="11">IF(E$17="","",IF(AND(E$17&gt;=$AI42,E$14&lt;=$AJ42),"Р",IF(NOT(ISERROR(VLOOKUP(E$17,предпр,1,0)=E$18)),"Я",IF(NOT(ISERROR(VLOOKUP(E$17,выхрабд,1,0)=E$17)),"Я",IF(OR(WEEKDAY(E$17,2)&gt;5,ISNUMBER(MATCH(E$17,празд,0)),SUMPRODUCT(1*(E$17=допнер))),"В",IF(WEEKDAY(E$17,2)&lt;6,"Я"))))))</f>
        <v>Я</v>
      </c>
      <c r="F42" s="16" t="str">
        <f t="shared" si="11"/>
        <v>Я</v>
      </c>
      <c r="G42" s="16" t="str">
        <f t="shared" si="11"/>
        <v>Я</v>
      </c>
      <c r="H42" s="16" t="str">
        <f t="shared" si="11"/>
        <v>В</v>
      </c>
      <c r="I42" s="16" t="str">
        <f t="shared" si="11"/>
        <v>В</v>
      </c>
      <c r="J42" s="16" t="str">
        <f t="shared" si="11"/>
        <v>Я</v>
      </c>
      <c r="K42" s="16" t="str">
        <f t="shared" si="11"/>
        <v>Я</v>
      </c>
      <c r="L42" s="16" t="str">
        <f t="shared" si="11"/>
        <v>Я</v>
      </c>
      <c r="M42" s="16" t="str">
        <f t="shared" si="11"/>
        <v>Я</v>
      </c>
      <c r="N42" s="16" t="str">
        <f t="shared" si="11"/>
        <v>Я</v>
      </c>
      <c r="O42" s="16" t="str">
        <f t="shared" si="11"/>
        <v>В</v>
      </c>
      <c r="P42" s="16" t="str">
        <f t="shared" si="11"/>
        <v>В</v>
      </c>
      <c r="Q42" s="16" t="str">
        <f t="shared" si="11"/>
        <v>Я</v>
      </c>
      <c r="R42" s="16" t="str">
        <f t="shared" si="11"/>
        <v>Я</v>
      </c>
      <c r="S42" s="16" t="str">
        <f t="shared" si="11"/>
        <v>Я</v>
      </c>
      <c r="T42" s="16" t="str">
        <f t="shared" si="11"/>
        <v>Я</v>
      </c>
      <c r="U42" s="40" t="s">
        <v>58</v>
      </c>
      <c r="V42" s="40" t="s">
        <v>58</v>
      </c>
      <c r="W42" s="42"/>
      <c r="X42" s="42"/>
      <c r="Y42" s="42"/>
      <c r="Z42" s="42"/>
      <c r="AA42" s="42"/>
      <c r="AB42" s="42"/>
      <c r="AC42" s="47" t="s">
        <v>58</v>
      </c>
      <c r="AD42" s="209"/>
      <c r="AE42" s="209"/>
      <c r="AF42" s="209"/>
      <c r="AG42" s="209"/>
      <c r="AH42" s="209"/>
      <c r="AI42" s="209" t="s">
        <v>58</v>
      </c>
      <c r="AJ42" s="209"/>
      <c r="AK42" s="209"/>
      <c r="AL42" s="209"/>
      <c r="AM42" s="209"/>
      <c r="AN42" s="209" t="s">
        <v>58</v>
      </c>
      <c r="AO42" s="209"/>
      <c r="AP42" s="209"/>
      <c r="AQ42" s="209"/>
      <c r="AR42" s="209"/>
    </row>
    <row r="43" spans="2:44" ht="20.100000000000001" customHeight="1">
      <c r="B43" s="182"/>
      <c r="C43" s="82"/>
      <c r="D43" s="161"/>
      <c r="E43" s="43" t="s">
        <v>58</v>
      </c>
      <c r="F43" s="43" t="s">
        <v>58</v>
      </c>
      <c r="G43" s="43" t="s">
        <v>58</v>
      </c>
      <c r="H43" s="43" t="s">
        <v>58</v>
      </c>
      <c r="I43" s="43" t="s">
        <v>58</v>
      </c>
      <c r="J43" s="43" t="s">
        <v>58</v>
      </c>
      <c r="K43" s="43" t="s">
        <v>58</v>
      </c>
      <c r="L43" s="43" t="s">
        <v>58</v>
      </c>
      <c r="M43" s="43" t="s">
        <v>58</v>
      </c>
      <c r="N43" s="43" t="s">
        <v>58</v>
      </c>
      <c r="O43" s="43" t="s">
        <v>58</v>
      </c>
      <c r="P43" s="43" t="s">
        <v>58</v>
      </c>
      <c r="Q43" s="43" t="s">
        <v>58</v>
      </c>
      <c r="R43" s="43" t="s">
        <v>58</v>
      </c>
      <c r="S43" s="43" t="s">
        <v>58</v>
      </c>
      <c r="T43" s="43" t="s">
        <v>58</v>
      </c>
      <c r="U43" s="40" t="s">
        <v>58</v>
      </c>
      <c r="V43" s="40"/>
      <c r="W43" s="42"/>
      <c r="X43" s="42"/>
      <c r="Y43" s="42"/>
      <c r="Z43" s="42"/>
      <c r="AA43" s="42"/>
      <c r="AB43" s="42"/>
      <c r="AC43" s="42" t="s">
        <v>58</v>
      </c>
      <c r="AD43" s="209" t="s">
        <v>58</v>
      </c>
      <c r="AE43" s="209"/>
      <c r="AF43" s="209"/>
      <c r="AG43" s="209"/>
      <c r="AH43" s="209"/>
      <c r="AI43" s="209" t="s">
        <v>58</v>
      </c>
      <c r="AJ43" s="209"/>
      <c r="AK43" s="209"/>
      <c r="AL43" s="209"/>
      <c r="AM43" s="209"/>
      <c r="AN43" s="209" t="s">
        <v>58</v>
      </c>
      <c r="AO43" s="209"/>
      <c r="AP43" s="209"/>
      <c r="AQ43" s="209"/>
      <c r="AR43" s="209"/>
    </row>
    <row r="44" spans="2:44">
      <c r="B44" s="24"/>
      <c r="C44" s="126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24"/>
      <c r="AO44" s="24"/>
      <c r="AP44" s="24"/>
      <c r="AQ44" s="24"/>
      <c r="AR44" s="24"/>
    </row>
    <row r="45" spans="2:44" ht="39">
      <c r="B45" s="152" t="s">
        <v>62</v>
      </c>
      <c r="C45" s="32" t="s">
        <v>63</v>
      </c>
      <c r="D45" s="32" t="s">
        <v>64</v>
      </c>
      <c r="E45" s="50" t="s">
        <v>7</v>
      </c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2"/>
      <c r="U45" s="33" t="s">
        <v>8</v>
      </c>
      <c r="V45" s="50"/>
      <c r="W45" s="53" t="s">
        <v>65</v>
      </c>
      <c r="X45" s="51"/>
      <c r="Y45" s="51"/>
      <c r="Z45" s="51"/>
      <c r="AA45" s="51"/>
      <c r="AB45" s="54"/>
      <c r="AC45" s="234" t="s">
        <v>9</v>
      </c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</row>
    <row r="46" spans="2:44" ht="29.25">
      <c r="B46" s="55"/>
      <c r="C46" s="56"/>
      <c r="D46" s="56"/>
      <c r="E46" s="57" t="s">
        <v>47</v>
      </c>
      <c r="F46" s="57" t="s">
        <v>66</v>
      </c>
      <c r="G46" s="57" t="s">
        <v>67</v>
      </c>
      <c r="H46" s="57" t="s">
        <v>68</v>
      </c>
      <c r="I46" s="57" t="s">
        <v>69</v>
      </c>
      <c r="J46" s="57" t="s">
        <v>70</v>
      </c>
      <c r="K46" s="57" t="s">
        <v>71</v>
      </c>
      <c r="L46" s="57" t="s">
        <v>72</v>
      </c>
      <c r="M46" s="57" t="s">
        <v>73</v>
      </c>
      <c r="N46" s="57" t="s">
        <v>74</v>
      </c>
      <c r="O46" s="57" t="s">
        <v>75</v>
      </c>
      <c r="P46" s="57" t="s">
        <v>76</v>
      </c>
      <c r="Q46" s="57" t="s">
        <v>77</v>
      </c>
      <c r="R46" s="57" t="s">
        <v>78</v>
      </c>
      <c r="S46" s="57" t="s">
        <v>79</v>
      </c>
      <c r="T46" s="57" t="s">
        <v>16</v>
      </c>
      <c r="U46" s="58" t="s">
        <v>10</v>
      </c>
      <c r="V46" s="59" t="s">
        <v>11</v>
      </c>
      <c r="W46" s="60" t="s">
        <v>12</v>
      </c>
      <c r="X46" s="61"/>
      <c r="Y46" s="61"/>
      <c r="Z46" s="61"/>
      <c r="AA46" s="61"/>
      <c r="AB46" s="62"/>
      <c r="AC46" s="234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</row>
    <row r="47" spans="2:44">
      <c r="B47" s="55"/>
      <c r="C47" s="56"/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8"/>
      <c r="V47" s="59"/>
      <c r="W47" s="63"/>
      <c r="X47" s="64"/>
      <c r="Y47" s="64"/>
      <c r="Z47" s="64"/>
      <c r="AA47" s="64"/>
      <c r="AB47" s="65"/>
      <c r="AC47" s="66" t="s">
        <v>13</v>
      </c>
      <c r="AD47" s="190" t="s">
        <v>80</v>
      </c>
      <c r="AE47" s="190"/>
      <c r="AF47" s="190"/>
      <c r="AG47" s="190"/>
      <c r="AH47" s="190"/>
      <c r="AI47" s="191" t="s">
        <v>81</v>
      </c>
      <c r="AJ47" s="191"/>
      <c r="AK47" s="191"/>
      <c r="AL47" s="191"/>
      <c r="AM47" s="191"/>
      <c r="AN47" s="208" t="s">
        <v>80</v>
      </c>
      <c r="AO47" s="208"/>
      <c r="AP47" s="208"/>
      <c r="AQ47" s="208"/>
      <c r="AR47" s="208"/>
    </row>
    <row r="48" spans="2:44">
      <c r="B48" s="55"/>
      <c r="C48" s="56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8"/>
      <c r="V48" s="59"/>
      <c r="W48" s="60" t="s">
        <v>82</v>
      </c>
      <c r="X48" s="61"/>
      <c r="Y48" s="61"/>
      <c r="Z48" s="61"/>
      <c r="AA48" s="61"/>
      <c r="AB48" s="62"/>
      <c r="AC48" s="66"/>
      <c r="AD48" s="190"/>
      <c r="AE48" s="190"/>
      <c r="AF48" s="190"/>
      <c r="AG48" s="190"/>
      <c r="AH48" s="190"/>
      <c r="AI48" s="191"/>
      <c r="AJ48" s="191"/>
      <c r="AK48" s="191"/>
      <c r="AL48" s="191"/>
      <c r="AM48" s="191"/>
      <c r="AN48" s="208"/>
      <c r="AO48" s="208"/>
      <c r="AP48" s="208"/>
      <c r="AQ48" s="208"/>
      <c r="AR48" s="208"/>
    </row>
    <row r="49" spans="2:44">
      <c r="B49" s="55"/>
      <c r="C49" s="56"/>
      <c r="D49" s="56"/>
      <c r="E49" s="66" t="s">
        <v>83</v>
      </c>
      <c r="F49" s="66" t="s">
        <v>84</v>
      </c>
      <c r="G49" s="66" t="s">
        <v>85</v>
      </c>
      <c r="H49" s="66" t="s">
        <v>86</v>
      </c>
      <c r="I49" s="66" t="s">
        <v>87</v>
      </c>
      <c r="J49" s="66" t="s">
        <v>88</v>
      </c>
      <c r="K49" s="66" t="s">
        <v>89</v>
      </c>
      <c r="L49" s="66" t="s">
        <v>90</v>
      </c>
      <c r="M49" s="66" t="s">
        <v>91</v>
      </c>
      <c r="N49" s="66" t="s">
        <v>92</v>
      </c>
      <c r="O49" s="66" t="s">
        <v>93</v>
      </c>
      <c r="P49" s="66" t="s">
        <v>94</v>
      </c>
      <c r="Q49" s="66" t="s">
        <v>95</v>
      </c>
      <c r="R49" s="66" t="s">
        <v>96</v>
      </c>
      <c r="S49" s="66" t="s">
        <v>97</v>
      </c>
      <c r="T49" s="66" t="s">
        <v>98</v>
      </c>
      <c r="U49" s="67" t="s">
        <v>14</v>
      </c>
      <c r="V49" s="61"/>
      <c r="W49" s="68"/>
      <c r="X49" s="69"/>
      <c r="Y49" s="69"/>
      <c r="Z49" s="69"/>
      <c r="AA49" s="69"/>
      <c r="AB49" s="70"/>
      <c r="AC49" s="66"/>
      <c r="AD49" s="190"/>
      <c r="AE49" s="190"/>
      <c r="AF49" s="190"/>
      <c r="AG49" s="190"/>
      <c r="AH49" s="190"/>
      <c r="AI49" s="191"/>
      <c r="AJ49" s="191"/>
      <c r="AK49" s="191"/>
      <c r="AL49" s="191"/>
      <c r="AM49" s="191"/>
      <c r="AN49" s="208"/>
      <c r="AO49" s="208"/>
      <c r="AP49" s="208"/>
      <c r="AQ49" s="208"/>
      <c r="AR49" s="208"/>
    </row>
    <row r="50" spans="2:44" ht="39">
      <c r="B50" s="32"/>
      <c r="C50" s="32"/>
      <c r="D50" s="32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71" t="s">
        <v>15</v>
      </c>
      <c r="V50" s="72"/>
      <c r="W50" s="73" t="s">
        <v>12</v>
      </c>
      <c r="X50" s="74" t="s">
        <v>99</v>
      </c>
      <c r="Y50" s="75" t="s">
        <v>80</v>
      </c>
      <c r="Z50" s="74" t="s">
        <v>12</v>
      </c>
      <c r="AA50" s="74" t="s">
        <v>99</v>
      </c>
      <c r="AB50" s="74" t="s">
        <v>80</v>
      </c>
      <c r="AC50" s="66"/>
      <c r="AD50" s="190"/>
      <c r="AE50" s="190"/>
      <c r="AF50" s="190"/>
      <c r="AG50" s="190"/>
      <c r="AH50" s="190"/>
      <c r="AI50" s="191"/>
      <c r="AJ50" s="191"/>
      <c r="AK50" s="191"/>
      <c r="AL50" s="191"/>
      <c r="AM50" s="191"/>
      <c r="AN50" s="208"/>
      <c r="AO50" s="208"/>
      <c r="AP50" s="208"/>
      <c r="AQ50" s="208"/>
      <c r="AR50" s="208"/>
    </row>
    <row r="51" spans="2:44">
      <c r="B51" s="36" t="s">
        <v>47</v>
      </c>
      <c r="C51" s="36" t="s">
        <v>66</v>
      </c>
      <c r="D51" s="36" t="s">
        <v>67</v>
      </c>
      <c r="E51" s="76" t="s">
        <v>68</v>
      </c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7"/>
      <c r="U51" s="78" t="s">
        <v>69</v>
      </c>
      <c r="V51" s="79" t="s">
        <v>70</v>
      </c>
      <c r="W51" s="36" t="s">
        <v>71</v>
      </c>
      <c r="X51" s="80" t="s">
        <v>72</v>
      </c>
      <c r="Y51" s="81" t="s">
        <v>73</v>
      </c>
      <c r="Z51" s="80" t="s">
        <v>71</v>
      </c>
      <c r="AA51" s="80" t="s">
        <v>72</v>
      </c>
      <c r="AB51" s="80" t="s">
        <v>73</v>
      </c>
      <c r="AC51" s="36" t="s">
        <v>74</v>
      </c>
      <c r="AD51" s="235" t="s">
        <v>75</v>
      </c>
      <c r="AE51" s="235"/>
      <c r="AF51" s="235"/>
      <c r="AG51" s="235"/>
      <c r="AH51" s="235"/>
      <c r="AI51" s="189" t="s">
        <v>74</v>
      </c>
      <c r="AJ51" s="189"/>
      <c r="AK51" s="189"/>
      <c r="AL51" s="189"/>
      <c r="AM51" s="189"/>
      <c r="AN51" s="189" t="s">
        <v>75</v>
      </c>
      <c r="AO51" s="189"/>
      <c r="AP51" s="189"/>
      <c r="AQ51" s="189"/>
      <c r="AR51" s="189"/>
    </row>
    <row r="52" spans="2:44">
      <c r="B52" s="40" t="s">
        <v>58</v>
      </c>
      <c r="C52" s="41" t="s">
        <v>58</v>
      </c>
      <c r="D52" s="41" t="s">
        <v>58</v>
      </c>
      <c r="E52" s="40" t="s">
        <v>58</v>
      </c>
      <c r="F52" s="40" t="s">
        <v>58</v>
      </c>
      <c r="G52" s="40" t="s">
        <v>58</v>
      </c>
      <c r="H52" s="40" t="s">
        <v>58</v>
      </c>
      <c r="I52" s="40" t="s">
        <v>58</v>
      </c>
      <c r="J52" s="40" t="s">
        <v>58</v>
      </c>
      <c r="K52" s="40" t="s">
        <v>58</v>
      </c>
      <c r="L52" s="40" t="s">
        <v>58</v>
      </c>
      <c r="M52" s="40" t="s">
        <v>58</v>
      </c>
      <c r="N52" s="40" t="s">
        <v>58</v>
      </c>
      <c r="O52" s="40" t="s">
        <v>58</v>
      </c>
      <c r="P52" s="40" t="s">
        <v>58</v>
      </c>
      <c r="Q52" s="40" t="s">
        <v>58</v>
      </c>
      <c r="R52" s="40" t="s">
        <v>58</v>
      </c>
      <c r="S52" s="40" t="s">
        <v>58</v>
      </c>
      <c r="T52" s="40" t="s">
        <v>58</v>
      </c>
      <c r="U52" s="40" t="s">
        <v>58</v>
      </c>
      <c r="V52" s="40" t="s">
        <v>58</v>
      </c>
      <c r="W52" s="82"/>
      <c r="X52" s="83"/>
      <c r="Y52" s="84"/>
      <c r="Z52" s="83"/>
      <c r="AA52" s="83"/>
      <c r="AB52" s="83"/>
      <c r="AC52" s="45"/>
      <c r="AD52" s="229" t="s">
        <v>58</v>
      </c>
      <c r="AE52" s="230"/>
      <c r="AF52" s="230"/>
      <c r="AG52" s="230"/>
      <c r="AH52" s="230"/>
      <c r="AI52" s="230" t="s">
        <v>58</v>
      </c>
      <c r="AJ52" s="230"/>
      <c r="AK52" s="230"/>
      <c r="AL52" s="230"/>
      <c r="AM52" s="230"/>
      <c r="AN52" s="218" t="s">
        <v>58</v>
      </c>
      <c r="AO52" s="219"/>
      <c r="AP52" s="219"/>
      <c r="AQ52" s="219"/>
      <c r="AR52" s="222"/>
    </row>
    <row r="53" spans="2:44">
      <c r="B53" s="40"/>
      <c r="C53" s="41" t="s">
        <v>58</v>
      </c>
      <c r="D53" s="85"/>
      <c r="E53" s="43" t="s">
        <v>58</v>
      </c>
      <c r="F53" s="43" t="s">
        <v>58</v>
      </c>
      <c r="G53" s="43" t="s">
        <v>58</v>
      </c>
      <c r="H53" s="43" t="s">
        <v>58</v>
      </c>
      <c r="I53" s="43" t="s">
        <v>58</v>
      </c>
      <c r="J53" s="43" t="s">
        <v>58</v>
      </c>
      <c r="K53" s="43" t="s">
        <v>58</v>
      </c>
      <c r="L53" s="43" t="s">
        <v>58</v>
      </c>
      <c r="M53" s="43" t="s">
        <v>58</v>
      </c>
      <c r="N53" s="43" t="s">
        <v>58</v>
      </c>
      <c r="O53" s="43" t="s">
        <v>58</v>
      </c>
      <c r="P53" s="43" t="s">
        <v>58</v>
      </c>
      <c r="Q53" s="43" t="s">
        <v>58</v>
      </c>
      <c r="R53" s="43" t="s">
        <v>58</v>
      </c>
      <c r="S53" s="43" t="s">
        <v>58</v>
      </c>
      <c r="T53" s="40" t="s">
        <v>58</v>
      </c>
      <c r="U53" s="40" t="s">
        <v>58</v>
      </c>
      <c r="V53" s="40"/>
      <c r="W53" s="82"/>
      <c r="X53" s="83"/>
      <c r="Y53" s="84"/>
      <c r="Z53" s="83"/>
      <c r="AA53" s="83"/>
      <c r="AB53" s="83"/>
      <c r="AC53" s="86"/>
      <c r="AD53" s="215"/>
      <c r="AE53" s="216"/>
      <c r="AF53" s="216"/>
      <c r="AG53" s="216"/>
      <c r="AH53" s="216"/>
      <c r="AI53" s="231" t="s">
        <v>58</v>
      </c>
      <c r="AJ53" s="232"/>
      <c r="AK53" s="232"/>
      <c r="AL53" s="232"/>
      <c r="AM53" s="233"/>
      <c r="AN53" s="218" t="s">
        <v>58</v>
      </c>
      <c r="AO53" s="219"/>
      <c r="AP53" s="219"/>
      <c r="AQ53" s="219"/>
      <c r="AR53" s="222"/>
    </row>
    <row r="54" spans="2:44">
      <c r="B54" s="40"/>
      <c r="C54" s="41"/>
      <c r="D54" s="41"/>
      <c r="E54" s="40" t="s">
        <v>58</v>
      </c>
      <c r="F54" s="40" t="s">
        <v>58</v>
      </c>
      <c r="G54" s="40" t="s">
        <v>58</v>
      </c>
      <c r="H54" s="40" t="s">
        <v>58</v>
      </c>
      <c r="I54" s="87" t="s">
        <v>58</v>
      </c>
      <c r="J54" s="40" t="s">
        <v>58</v>
      </c>
      <c r="K54" s="40" t="s">
        <v>58</v>
      </c>
      <c r="L54" s="40" t="s">
        <v>58</v>
      </c>
      <c r="M54" s="40" t="s">
        <v>58</v>
      </c>
      <c r="N54" s="40" t="s">
        <v>58</v>
      </c>
      <c r="O54" s="40" t="s">
        <v>58</v>
      </c>
      <c r="P54" s="40" t="s">
        <v>58</v>
      </c>
      <c r="Q54" s="40" t="s">
        <v>58</v>
      </c>
      <c r="R54" s="40" t="s">
        <v>58</v>
      </c>
      <c r="S54" s="40" t="s">
        <v>58</v>
      </c>
      <c r="T54" s="40" t="s">
        <v>58</v>
      </c>
      <c r="U54" s="40" t="s">
        <v>58</v>
      </c>
      <c r="V54" s="40" t="s">
        <v>58</v>
      </c>
      <c r="W54" s="82"/>
      <c r="X54" s="83"/>
      <c r="Y54" s="84"/>
      <c r="Z54" s="83"/>
      <c r="AA54" s="83"/>
      <c r="AB54" s="83"/>
      <c r="AC54" s="82" t="s">
        <v>58</v>
      </c>
      <c r="AD54" s="218" t="s">
        <v>58</v>
      </c>
      <c r="AE54" s="219"/>
      <c r="AF54" s="219"/>
      <c r="AG54" s="219"/>
      <c r="AH54" s="220"/>
      <c r="AI54" s="221" t="s">
        <v>58</v>
      </c>
      <c r="AJ54" s="219"/>
      <c r="AK54" s="219"/>
      <c r="AL54" s="219"/>
      <c r="AM54" s="222"/>
      <c r="AN54" s="218" t="s">
        <v>58</v>
      </c>
      <c r="AO54" s="219"/>
      <c r="AP54" s="219"/>
      <c r="AQ54" s="219"/>
      <c r="AR54" s="222"/>
    </row>
    <row r="55" spans="2:44" ht="13.5" thickBot="1">
      <c r="B55" s="40"/>
      <c r="C55" s="41"/>
      <c r="D55" s="41"/>
      <c r="E55" s="43" t="s">
        <v>58</v>
      </c>
      <c r="F55" s="43" t="s">
        <v>58</v>
      </c>
      <c r="G55" s="43" t="s">
        <v>58</v>
      </c>
      <c r="H55" s="43" t="s">
        <v>58</v>
      </c>
      <c r="I55" s="43" t="s">
        <v>58</v>
      </c>
      <c r="J55" s="43" t="s">
        <v>58</v>
      </c>
      <c r="K55" s="43" t="s">
        <v>58</v>
      </c>
      <c r="L55" s="43" t="s">
        <v>58</v>
      </c>
      <c r="M55" s="43" t="s">
        <v>58</v>
      </c>
      <c r="N55" s="43" t="s">
        <v>58</v>
      </c>
      <c r="O55" s="43" t="s">
        <v>58</v>
      </c>
      <c r="P55" s="43" t="s">
        <v>58</v>
      </c>
      <c r="Q55" s="43" t="s">
        <v>58</v>
      </c>
      <c r="R55" s="43" t="s">
        <v>58</v>
      </c>
      <c r="S55" s="43" t="s">
        <v>58</v>
      </c>
      <c r="T55" s="43" t="s">
        <v>58</v>
      </c>
      <c r="U55" s="40" t="s">
        <v>58</v>
      </c>
      <c r="V55" s="40"/>
      <c r="W55" s="88"/>
      <c r="X55" s="89"/>
      <c r="Y55" s="90"/>
      <c r="Z55" s="89"/>
      <c r="AA55" s="91"/>
      <c r="AB55" s="89"/>
      <c r="AC55" s="88" t="s">
        <v>58</v>
      </c>
      <c r="AD55" s="223" t="s">
        <v>58</v>
      </c>
      <c r="AE55" s="224"/>
      <c r="AF55" s="224"/>
      <c r="AG55" s="224"/>
      <c r="AH55" s="225"/>
      <c r="AI55" s="226" t="s">
        <v>58</v>
      </c>
      <c r="AJ55" s="187"/>
      <c r="AK55" s="187"/>
      <c r="AL55" s="187"/>
      <c r="AM55" s="227"/>
      <c r="AN55" s="228" t="s">
        <v>58</v>
      </c>
      <c r="AO55" s="187"/>
      <c r="AP55" s="187"/>
      <c r="AQ55" s="187"/>
      <c r="AR55" s="227"/>
    </row>
    <row r="56" spans="2:44">
      <c r="B56" s="40" t="s">
        <v>58</v>
      </c>
      <c r="C56" s="42"/>
      <c r="D56" s="41" t="s">
        <v>58</v>
      </c>
      <c r="E56" s="40" t="s">
        <v>58</v>
      </c>
      <c r="F56" s="40" t="s">
        <v>58</v>
      </c>
      <c r="G56" s="40" t="s">
        <v>58</v>
      </c>
      <c r="H56" s="40" t="s">
        <v>58</v>
      </c>
      <c r="I56" s="40" t="s">
        <v>58</v>
      </c>
      <c r="J56" s="40" t="s">
        <v>58</v>
      </c>
      <c r="K56" s="40" t="s">
        <v>58</v>
      </c>
      <c r="L56" s="40" t="s">
        <v>58</v>
      </c>
      <c r="M56" s="40" t="s">
        <v>58</v>
      </c>
      <c r="N56" s="40" t="s">
        <v>58</v>
      </c>
      <c r="O56" s="40" t="s">
        <v>58</v>
      </c>
      <c r="P56" s="40" t="s">
        <v>58</v>
      </c>
      <c r="Q56" s="40" t="s">
        <v>58</v>
      </c>
      <c r="R56" s="40" t="s">
        <v>58</v>
      </c>
      <c r="S56" s="40" t="s">
        <v>58</v>
      </c>
      <c r="T56" s="40" t="s">
        <v>58</v>
      </c>
      <c r="U56" s="40" t="s">
        <v>58</v>
      </c>
      <c r="V56" s="40" t="s">
        <v>58</v>
      </c>
      <c r="W56" s="82"/>
      <c r="X56" s="83"/>
      <c r="Y56" s="84"/>
      <c r="Z56" s="83"/>
      <c r="AA56" s="92"/>
      <c r="AB56" s="83"/>
      <c r="AC56" s="82"/>
      <c r="AD56" s="215" t="s">
        <v>58</v>
      </c>
      <c r="AE56" s="216"/>
      <c r="AF56" s="216"/>
      <c r="AG56" s="216"/>
      <c r="AH56" s="216"/>
      <c r="AI56" s="213" t="s">
        <v>58</v>
      </c>
      <c r="AJ56" s="217"/>
      <c r="AK56" s="217"/>
      <c r="AL56" s="217"/>
      <c r="AM56" s="217"/>
      <c r="AN56" s="205" t="s">
        <v>58</v>
      </c>
      <c r="AO56" s="205"/>
      <c r="AP56" s="205"/>
      <c r="AQ56" s="205"/>
      <c r="AR56" s="205"/>
    </row>
    <row r="57" spans="2:44" ht="13.5" thickBot="1">
      <c r="B57" s="40"/>
      <c r="C57" s="42"/>
      <c r="D57" s="41"/>
      <c r="E57" s="43" t="s">
        <v>58</v>
      </c>
      <c r="F57" s="43" t="s">
        <v>58</v>
      </c>
      <c r="G57" s="43" t="s">
        <v>58</v>
      </c>
      <c r="H57" s="43" t="s">
        <v>58</v>
      </c>
      <c r="I57" s="43" t="s">
        <v>58</v>
      </c>
      <c r="J57" s="43" t="s">
        <v>58</v>
      </c>
      <c r="K57" s="43" t="s">
        <v>58</v>
      </c>
      <c r="L57" s="43" t="s">
        <v>58</v>
      </c>
      <c r="M57" s="43" t="s">
        <v>58</v>
      </c>
      <c r="N57" s="43" t="s">
        <v>58</v>
      </c>
      <c r="O57" s="43" t="s">
        <v>58</v>
      </c>
      <c r="P57" s="43" t="s">
        <v>58</v>
      </c>
      <c r="Q57" s="43" t="s">
        <v>58</v>
      </c>
      <c r="R57" s="43" t="s">
        <v>58</v>
      </c>
      <c r="S57" s="43" t="s">
        <v>58</v>
      </c>
      <c r="T57" s="40" t="s">
        <v>58</v>
      </c>
      <c r="U57" s="40" t="s">
        <v>58</v>
      </c>
      <c r="V57" s="40"/>
      <c r="W57" s="82"/>
      <c r="X57" s="83"/>
      <c r="Y57" s="84"/>
      <c r="Z57" s="83"/>
      <c r="AA57" s="92"/>
      <c r="AB57" s="83"/>
      <c r="AC57" s="82"/>
      <c r="AD57" s="203"/>
      <c r="AE57" s="203"/>
      <c r="AF57" s="203"/>
      <c r="AG57" s="203"/>
      <c r="AH57" s="203"/>
      <c r="AI57" s="188"/>
      <c r="AJ57" s="188"/>
      <c r="AK57" s="188"/>
      <c r="AL57" s="188"/>
      <c r="AM57" s="188"/>
      <c r="AN57" s="205" t="s">
        <v>58</v>
      </c>
      <c r="AO57" s="205"/>
      <c r="AP57" s="205"/>
      <c r="AQ57" s="205"/>
      <c r="AR57" s="205"/>
    </row>
    <row r="58" spans="2:44">
      <c r="B58" s="40"/>
      <c r="C58" s="41"/>
      <c r="D58" s="41"/>
      <c r="E58" s="40" t="s">
        <v>58</v>
      </c>
      <c r="F58" s="40" t="s">
        <v>58</v>
      </c>
      <c r="G58" s="40" t="s">
        <v>58</v>
      </c>
      <c r="H58" s="40" t="s">
        <v>58</v>
      </c>
      <c r="I58" s="40" t="s">
        <v>58</v>
      </c>
      <c r="J58" s="40" t="s">
        <v>58</v>
      </c>
      <c r="K58" s="40" t="s">
        <v>58</v>
      </c>
      <c r="L58" s="40" t="s">
        <v>58</v>
      </c>
      <c r="M58" s="40" t="s">
        <v>58</v>
      </c>
      <c r="N58" s="40" t="s">
        <v>58</v>
      </c>
      <c r="O58" s="40" t="s">
        <v>58</v>
      </c>
      <c r="P58" s="40" t="s">
        <v>58</v>
      </c>
      <c r="Q58" s="40" t="s">
        <v>58</v>
      </c>
      <c r="R58" s="40" t="s">
        <v>58</v>
      </c>
      <c r="S58" s="40" t="s">
        <v>58</v>
      </c>
      <c r="T58" s="40" t="s">
        <v>58</v>
      </c>
      <c r="U58" s="40" t="s">
        <v>58</v>
      </c>
      <c r="V58" s="40" t="s">
        <v>58</v>
      </c>
      <c r="W58" s="82"/>
      <c r="X58" s="83"/>
      <c r="Y58" s="84"/>
      <c r="Z58" s="83"/>
      <c r="AA58" s="92"/>
      <c r="AB58" s="83"/>
      <c r="AC58" s="82" t="s">
        <v>58</v>
      </c>
      <c r="AD58" s="215" t="s">
        <v>58</v>
      </c>
      <c r="AE58" s="216"/>
      <c r="AF58" s="216"/>
      <c r="AG58" s="216"/>
      <c r="AH58" s="216"/>
      <c r="AI58" s="204" t="s">
        <v>58</v>
      </c>
      <c r="AJ58" s="204"/>
      <c r="AK58" s="204"/>
      <c r="AL58" s="204"/>
      <c r="AM58" s="204"/>
      <c r="AN58" s="205" t="s">
        <v>58</v>
      </c>
      <c r="AO58" s="205"/>
      <c r="AP58" s="205"/>
      <c r="AQ58" s="205"/>
      <c r="AR58" s="205"/>
    </row>
    <row r="59" spans="2:44" ht="13.5" thickBot="1">
      <c r="B59" s="40"/>
      <c r="C59" s="41"/>
      <c r="D59" s="41"/>
      <c r="E59" s="43" t="s">
        <v>58</v>
      </c>
      <c r="F59" s="43" t="s">
        <v>58</v>
      </c>
      <c r="G59" s="43" t="s">
        <v>58</v>
      </c>
      <c r="H59" s="43" t="s">
        <v>58</v>
      </c>
      <c r="I59" s="43" t="s">
        <v>58</v>
      </c>
      <c r="J59" s="43" t="s">
        <v>58</v>
      </c>
      <c r="K59" s="43" t="s">
        <v>58</v>
      </c>
      <c r="L59" s="43" t="s">
        <v>58</v>
      </c>
      <c r="M59" s="43" t="s">
        <v>58</v>
      </c>
      <c r="N59" s="43" t="s">
        <v>58</v>
      </c>
      <c r="O59" s="43" t="s">
        <v>58</v>
      </c>
      <c r="P59" s="43" t="s">
        <v>58</v>
      </c>
      <c r="Q59" s="43" t="s">
        <v>112</v>
      </c>
      <c r="R59" s="43" t="s">
        <v>58</v>
      </c>
      <c r="S59" s="43" t="s">
        <v>58</v>
      </c>
      <c r="T59" s="43" t="s">
        <v>58</v>
      </c>
      <c r="U59" s="40" t="s">
        <v>58</v>
      </c>
      <c r="V59" s="40"/>
      <c r="W59" s="88"/>
      <c r="X59" s="89"/>
      <c r="Y59" s="90"/>
      <c r="Z59" s="89"/>
      <c r="AA59" s="93"/>
      <c r="AB59" s="89"/>
      <c r="AC59" s="88" t="s">
        <v>58</v>
      </c>
      <c r="AD59" s="187" t="s">
        <v>58</v>
      </c>
      <c r="AE59" s="187"/>
      <c r="AF59" s="187"/>
      <c r="AG59" s="187"/>
      <c r="AH59" s="187"/>
      <c r="AI59" s="188" t="s">
        <v>58</v>
      </c>
      <c r="AJ59" s="188"/>
      <c r="AK59" s="188"/>
      <c r="AL59" s="188"/>
      <c r="AM59" s="188"/>
      <c r="AN59" s="199" t="s">
        <v>58</v>
      </c>
      <c r="AO59" s="199"/>
      <c r="AP59" s="199"/>
      <c r="AQ59" s="199"/>
      <c r="AR59" s="199"/>
    </row>
    <row r="60" spans="2:44">
      <c r="B60" s="40" t="s">
        <v>58</v>
      </c>
      <c r="C60" s="41" t="s">
        <v>58</v>
      </c>
      <c r="D60" s="41" t="s">
        <v>58</v>
      </c>
      <c r="E60" s="40" t="s">
        <v>58</v>
      </c>
      <c r="F60" s="40" t="s">
        <v>58</v>
      </c>
      <c r="G60" s="40" t="s">
        <v>58</v>
      </c>
      <c r="H60" s="40" t="s">
        <v>58</v>
      </c>
      <c r="I60" s="40" t="s">
        <v>58</v>
      </c>
      <c r="J60" s="40" t="s">
        <v>58</v>
      </c>
      <c r="K60" s="40" t="s">
        <v>58</v>
      </c>
      <c r="L60" s="40" t="s">
        <v>58</v>
      </c>
      <c r="M60" s="40" t="s">
        <v>58</v>
      </c>
      <c r="N60" s="40" t="s">
        <v>58</v>
      </c>
      <c r="O60" s="40" t="s">
        <v>58</v>
      </c>
      <c r="P60" s="40" t="s">
        <v>58</v>
      </c>
      <c r="Q60" s="40" t="s">
        <v>58</v>
      </c>
      <c r="R60" s="40" t="s">
        <v>58</v>
      </c>
      <c r="S60" s="40" t="s">
        <v>58</v>
      </c>
      <c r="T60" s="40" t="s">
        <v>58</v>
      </c>
      <c r="U60" s="40" t="s">
        <v>58</v>
      </c>
      <c r="V60" s="40" t="s">
        <v>58</v>
      </c>
      <c r="W60" s="82"/>
      <c r="X60" s="83"/>
      <c r="Y60" s="84"/>
      <c r="Z60" s="83"/>
      <c r="AA60" s="92"/>
      <c r="AB60" s="83"/>
      <c r="AC60" s="82"/>
      <c r="AD60" s="215" t="s">
        <v>58</v>
      </c>
      <c r="AE60" s="216"/>
      <c r="AF60" s="216"/>
      <c r="AG60" s="216"/>
      <c r="AH60" s="216"/>
      <c r="AI60" s="213" t="s">
        <v>58</v>
      </c>
      <c r="AJ60" s="217"/>
      <c r="AK60" s="217"/>
      <c r="AL60" s="217"/>
      <c r="AM60" s="217"/>
      <c r="AN60" s="205" t="s">
        <v>58</v>
      </c>
      <c r="AO60" s="205"/>
      <c r="AP60" s="205"/>
      <c r="AQ60" s="205"/>
      <c r="AR60" s="205"/>
    </row>
    <row r="61" spans="2:44">
      <c r="B61" s="40"/>
      <c r="C61" s="41" t="s">
        <v>58</v>
      </c>
      <c r="D61" s="41"/>
      <c r="E61" s="43"/>
      <c r="F61" s="43"/>
      <c r="G61" s="43"/>
      <c r="H61" s="43"/>
      <c r="I61" s="43"/>
      <c r="J61" s="43" t="s">
        <v>58</v>
      </c>
      <c r="K61" s="43" t="s">
        <v>58</v>
      </c>
      <c r="L61" s="43" t="s">
        <v>58</v>
      </c>
      <c r="M61" s="43"/>
      <c r="N61" s="43"/>
      <c r="O61" s="43"/>
      <c r="P61" s="43"/>
      <c r="Q61" s="43" t="s">
        <v>58</v>
      </c>
      <c r="R61" s="43" t="s">
        <v>58</v>
      </c>
      <c r="S61" s="43" t="s">
        <v>58</v>
      </c>
      <c r="T61" s="40" t="s">
        <v>58</v>
      </c>
      <c r="U61" s="40" t="s">
        <v>58</v>
      </c>
      <c r="V61" s="42"/>
      <c r="W61" s="82"/>
      <c r="X61" s="83"/>
      <c r="Y61" s="84"/>
      <c r="Z61" s="83"/>
      <c r="AA61" s="92"/>
      <c r="AB61" s="83"/>
      <c r="AC61" s="82"/>
      <c r="AD61" s="213"/>
      <c r="AE61" s="209"/>
      <c r="AF61" s="209"/>
      <c r="AG61" s="209"/>
      <c r="AH61" s="209"/>
      <c r="AI61" s="204"/>
      <c r="AJ61" s="214"/>
      <c r="AK61" s="214"/>
      <c r="AL61" s="214"/>
      <c r="AM61" s="214"/>
      <c r="AN61" s="205" t="s">
        <v>58</v>
      </c>
      <c r="AO61" s="205"/>
      <c r="AP61" s="205"/>
      <c r="AQ61" s="205"/>
      <c r="AR61" s="205"/>
    </row>
    <row r="62" spans="2:44">
      <c r="B62" s="40"/>
      <c r="C62" s="41"/>
      <c r="D62" s="41"/>
      <c r="E62" s="40" t="s">
        <v>58</v>
      </c>
      <c r="F62" s="40" t="s">
        <v>58</v>
      </c>
      <c r="G62" s="40" t="s">
        <v>58</v>
      </c>
      <c r="H62" s="40" t="s">
        <v>58</v>
      </c>
      <c r="I62" s="40" t="s">
        <v>58</v>
      </c>
      <c r="J62" s="40" t="s">
        <v>58</v>
      </c>
      <c r="K62" s="40" t="s">
        <v>58</v>
      </c>
      <c r="L62" s="40" t="s">
        <v>58</v>
      </c>
      <c r="M62" s="40" t="s">
        <v>58</v>
      </c>
      <c r="N62" s="40" t="s">
        <v>58</v>
      </c>
      <c r="O62" s="40" t="s">
        <v>58</v>
      </c>
      <c r="P62" s="40" t="s">
        <v>58</v>
      </c>
      <c r="Q62" s="40" t="s">
        <v>58</v>
      </c>
      <c r="R62" s="40" t="s">
        <v>58</v>
      </c>
      <c r="S62" s="40" t="s">
        <v>58</v>
      </c>
      <c r="T62" s="40" t="s">
        <v>58</v>
      </c>
      <c r="U62" s="40" t="s">
        <v>58</v>
      </c>
      <c r="V62" s="40" t="s">
        <v>58</v>
      </c>
      <c r="W62" s="82"/>
      <c r="X62" s="83"/>
      <c r="Y62" s="84"/>
      <c r="Z62" s="83"/>
      <c r="AA62" s="92"/>
      <c r="AB62" s="83"/>
      <c r="AC62" s="82" t="s">
        <v>58</v>
      </c>
      <c r="AD62" s="215"/>
      <c r="AE62" s="216"/>
      <c r="AF62" s="216"/>
      <c r="AG62" s="216"/>
      <c r="AH62" s="216"/>
      <c r="AI62" s="209"/>
      <c r="AJ62" s="217"/>
      <c r="AK62" s="217"/>
      <c r="AL62" s="217"/>
      <c r="AM62" s="217"/>
      <c r="AN62" s="205" t="s">
        <v>58</v>
      </c>
      <c r="AO62" s="205"/>
      <c r="AP62" s="205"/>
      <c r="AQ62" s="205"/>
      <c r="AR62" s="205"/>
    </row>
    <row r="63" spans="2:44" ht="13.5" thickBot="1">
      <c r="B63" s="40"/>
      <c r="C63" s="41"/>
      <c r="D63" s="41"/>
      <c r="E63" s="43" t="s">
        <v>58</v>
      </c>
      <c r="F63" s="43" t="s">
        <v>58</v>
      </c>
      <c r="G63" s="43"/>
      <c r="H63" s="43"/>
      <c r="I63" s="43" t="s">
        <v>58</v>
      </c>
      <c r="J63" s="43" t="s">
        <v>58</v>
      </c>
      <c r="K63" s="43" t="s">
        <v>58</v>
      </c>
      <c r="L63" s="43" t="s">
        <v>58</v>
      </c>
      <c r="M63" s="43" t="s">
        <v>58</v>
      </c>
      <c r="N63" s="43"/>
      <c r="O63" s="43"/>
      <c r="P63" s="43" t="s">
        <v>58</v>
      </c>
      <c r="Q63" s="43" t="s">
        <v>58</v>
      </c>
      <c r="R63" s="43" t="s">
        <v>58</v>
      </c>
      <c r="S63" s="43" t="s">
        <v>58</v>
      </c>
      <c r="T63" s="43" t="s">
        <v>58</v>
      </c>
      <c r="U63" s="40" t="s">
        <v>58</v>
      </c>
      <c r="V63" s="40"/>
      <c r="W63" s="88"/>
      <c r="X63" s="89"/>
      <c r="Y63" s="90"/>
      <c r="Z63" s="89"/>
      <c r="AA63" s="94"/>
      <c r="AB63" s="95"/>
      <c r="AC63" s="96" t="s">
        <v>58</v>
      </c>
      <c r="AD63" s="216"/>
      <c r="AE63" s="216"/>
      <c r="AF63" s="216"/>
      <c r="AG63" s="216"/>
      <c r="AH63" s="216"/>
      <c r="AI63" s="209"/>
      <c r="AJ63" s="209"/>
      <c r="AK63" s="209"/>
      <c r="AL63" s="209"/>
      <c r="AM63" s="209"/>
      <c r="AN63" s="199" t="s">
        <v>58</v>
      </c>
      <c r="AO63" s="199"/>
      <c r="AP63" s="199"/>
      <c r="AQ63" s="199"/>
      <c r="AR63" s="199"/>
    </row>
    <row r="64" spans="2:44">
      <c r="B64" s="97" t="s">
        <v>58</v>
      </c>
      <c r="C64" s="98" t="s">
        <v>58</v>
      </c>
      <c r="D64" s="99" t="s">
        <v>58</v>
      </c>
      <c r="E64" s="40" t="s">
        <v>58</v>
      </c>
      <c r="F64" s="40" t="s">
        <v>58</v>
      </c>
      <c r="G64" s="40" t="s">
        <v>58</v>
      </c>
      <c r="H64" s="40" t="s">
        <v>58</v>
      </c>
      <c r="I64" s="40" t="s">
        <v>58</v>
      </c>
      <c r="J64" s="40" t="s">
        <v>58</v>
      </c>
      <c r="K64" s="40" t="s">
        <v>58</v>
      </c>
      <c r="L64" s="40" t="s">
        <v>58</v>
      </c>
      <c r="M64" s="40" t="s">
        <v>58</v>
      </c>
      <c r="N64" s="40" t="s">
        <v>58</v>
      </c>
      <c r="O64" s="40" t="s">
        <v>58</v>
      </c>
      <c r="P64" s="40" t="s">
        <v>58</v>
      </c>
      <c r="Q64" s="40" t="s">
        <v>58</v>
      </c>
      <c r="R64" s="40" t="s">
        <v>58</v>
      </c>
      <c r="S64" s="40" t="s">
        <v>58</v>
      </c>
      <c r="T64" s="40" t="s">
        <v>58</v>
      </c>
      <c r="U64" s="40" t="s">
        <v>58</v>
      </c>
      <c r="V64" s="40" t="s">
        <v>58</v>
      </c>
      <c r="W64" s="82"/>
      <c r="X64" s="83"/>
      <c r="Y64" s="84"/>
      <c r="Z64" s="83"/>
      <c r="AA64" s="45"/>
      <c r="AB64" s="42"/>
      <c r="AC64" s="42"/>
      <c r="AD64" s="215" t="s">
        <v>58</v>
      </c>
      <c r="AE64" s="216"/>
      <c r="AF64" s="216"/>
      <c r="AG64" s="216"/>
      <c r="AH64" s="216"/>
      <c r="AI64" s="213" t="s">
        <v>58</v>
      </c>
      <c r="AJ64" s="217"/>
      <c r="AK64" s="217"/>
      <c r="AL64" s="217"/>
      <c r="AM64" s="217"/>
      <c r="AN64" s="205" t="s">
        <v>58</v>
      </c>
      <c r="AO64" s="205"/>
      <c r="AP64" s="205"/>
      <c r="AQ64" s="205"/>
      <c r="AR64" s="205"/>
    </row>
    <row r="65" spans="2:44">
      <c r="B65" s="97"/>
      <c r="C65" s="98" t="s">
        <v>58</v>
      </c>
      <c r="D65" s="41"/>
      <c r="E65" s="43"/>
      <c r="F65" s="43"/>
      <c r="G65" s="43"/>
      <c r="H65" s="43"/>
      <c r="I65" s="43"/>
      <c r="J65" s="43" t="s">
        <v>58</v>
      </c>
      <c r="K65" s="43" t="s">
        <v>58</v>
      </c>
      <c r="L65" s="43" t="s">
        <v>58</v>
      </c>
      <c r="M65" s="43"/>
      <c r="N65" s="43"/>
      <c r="O65" s="43"/>
      <c r="P65" s="43"/>
      <c r="Q65" s="43" t="s">
        <v>58</v>
      </c>
      <c r="R65" s="43" t="s">
        <v>58</v>
      </c>
      <c r="S65" s="43" t="s">
        <v>58</v>
      </c>
      <c r="T65" s="40" t="s">
        <v>58</v>
      </c>
      <c r="U65" s="40" t="s">
        <v>58</v>
      </c>
      <c r="V65" s="40"/>
      <c r="W65" s="82"/>
      <c r="X65" s="83"/>
      <c r="Y65" s="84"/>
      <c r="Z65" s="83"/>
      <c r="AA65" s="45"/>
      <c r="AB65" s="42"/>
      <c r="AC65" s="21"/>
      <c r="AD65" s="215"/>
      <c r="AE65" s="216"/>
      <c r="AF65" s="216"/>
      <c r="AG65" s="216"/>
      <c r="AH65" s="216"/>
      <c r="AI65" s="207"/>
      <c r="AJ65" s="207"/>
      <c r="AK65" s="207"/>
      <c r="AL65" s="207"/>
      <c r="AM65" s="207"/>
      <c r="AN65" s="205" t="s">
        <v>58</v>
      </c>
      <c r="AO65" s="205"/>
      <c r="AP65" s="205"/>
      <c r="AQ65" s="205"/>
      <c r="AR65" s="205"/>
    </row>
    <row r="66" spans="2:44">
      <c r="B66" s="97"/>
      <c r="C66" s="98"/>
      <c r="D66" s="41"/>
      <c r="E66" s="40" t="s">
        <v>58</v>
      </c>
      <c r="F66" s="40" t="s">
        <v>58</v>
      </c>
      <c r="G66" s="40" t="s">
        <v>58</v>
      </c>
      <c r="H66" s="40" t="s">
        <v>58</v>
      </c>
      <c r="I66" s="40" t="s">
        <v>58</v>
      </c>
      <c r="J66" s="40" t="s">
        <v>58</v>
      </c>
      <c r="K66" s="40" t="s">
        <v>58</v>
      </c>
      <c r="L66" s="40" t="s">
        <v>58</v>
      </c>
      <c r="M66" s="40" t="s">
        <v>58</v>
      </c>
      <c r="N66" s="40" t="s">
        <v>58</v>
      </c>
      <c r="O66" s="40" t="s">
        <v>58</v>
      </c>
      <c r="P66" s="40" t="s">
        <v>58</v>
      </c>
      <c r="Q66" s="40" t="s">
        <v>58</v>
      </c>
      <c r="R66" s="40" t="s">
        <v>58</v>
      </c>
      <c r="S66" s="40" t="s">
        <v>58</v>
      </c>
      <c r="T66" s="40" t="s">
        <v>58</v>
      </c>
      <c r="U66" s="40" t="s">
        <v>58</v>
      </c>
      <c r="V66" s="40" t="s">
        <v>58</v>
      </c>
      <c r="W66" s="82"/>
      <c r="X66" s="83"/>
      <c r="Y66" s="84"/>
      <c r="Z66" s="83"/>
      <c r="AA66" s="45"/>
      <c r="AB66" s="42"/>
      <c r="AC66" s="42"/>
      <c r="AD66" s="213"/>
      <c r="AE66" s="209"/>
      <c r="AF66" s="209"/>
      <c r="AG66" s="209"/>
      <c r="AH66" s="209"/>
      <c r="AI66" s="204"/>
      <c r="AJ66" s="214"/>
      <c r="AK66" s="214"/>
      <c r="AL66" s="214"/>
      <c r="AM66" s="214"/>
      <c r="AN66" s="205" t="s">
        <v>58</v>
      </c>
      <c r="AO66" s="205"/>
      <c r="AP66" s="205"/>
      <c r="AQ66" s="205"/>
      <c r="AR66" s="205"/>
    </row>
    <row r="67" spans="2:44" ht="13.5" thickBot="1">
      <c r="B67" s="100"/>
      <c r="C67" s="101"/>
      <c r="D67" s="41"/>
      <c r="E67" s="43" t="s">
        <v>58</v>
      </c>
      <c r="F67" s="43" t="s">
        <v>58</v>
      </c>
      <c r="G67" s="43"/>
      <c r="H67" s="43"/>
      <c r="I67" s="43" t="s">
        <v>58</v>
      </c>
      <c r="J67" s="43" t="s">
        <v>58</v>
      </c>
      <c r="K67" s="43" t="s">
        <v>58</v>
      </c>
      <c r="L67" s="43" t="s">
        <v>58</v>
      </c>
      <c r="M67" s="43" t="s">
        <v>58</v>
      </c>
      <c r="N67" s="43"/>
      <c r="O67" s="43"/>
      <c r="P67" s="43" t="s">
        <v>58</v>
      </c>
      <c r="Q67" s="43" t="s">
        <v>58</v>
      </c>
      <c r="R67" s="43" t="s">
        <v>58</v>
      </c>
      <c r="S67" s="43" t="s">
        <v>58</v>
      </c>
      <c r="T67" s="43" t="s">
        <v>58</v>
      </c>
      <c r="U67" s="40" t="s">
        <v>58</v>
      </c>
      <c r="V67" s="40"/>
      <c r="W67" s="88"/>
      <c r="X67" s="89"/>
      <c r="Y67" s="90"/>
      <c r="Z67" s="89"/>
      <c r="AA67" s="45"/>
      <c r="AB67" s="42"/>
      <c r="AC67" s="42" t="s">
        <v>58</v>
      </c>
      <c r="AD67" s="216"/>
      <c r="AE67" s="216"/>
      <c r="AF67" s="216"/>
      <c r="AG67" s="216"/>
      <c r="AH67" s="216"/>
      <c r="AI67" s="209"/>
      <c r="AJ67" s="209"/>
      <c r="AK67" s="209"/>
      <c r="AL67" s="209"/>
      <c r="AM67" s="209"/>
      <c r="AN67" s="199" t="s">
        <v>58</v>
      </c>
      <c r="AO67" s="199"/>
      <c r="AP67" s="199"/>
      <c r="AQ67" s="199"/>
      <c r="AR67" s="199"/>
    </row>
    <row r="68" spans="2:44">
      <c r="B68" s="102"/>
      <c r="C68" s="103"/>
      <c r="D68" s="41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82"/>
      <c r="X68" s="83"/>
      <c r="Y68" s="84"/>
      <c r="Z68" s="83"/>
      <c r="AA68" s="45"/>
      <c r="AB68" s="42"/>
      <c r="AC68" s="42"/>
      <c r="AD68" s="213"/>
      <c r="AE68" s="209"/>
      <c r="AF68" s="209"/>
      <c r="AG68" s="209"/>
      <c r="AH68" s="209"/>
      <c r="AI68" s="207"/>
      <c r="AJ68" s="207"/>
      <c r="AK68" s="207"/>
      <c r="AL68" s="207"/>
      <c r="AM68" s="207"/>
      <c r="AN68" s="205" t="s">
        <v>58</v>
      </c>
      <c r="AO68" s="205"/>
      <c r="AP68" s="205"/>
      <c r="AQ68" s="205"/>
      <c r="AR68" s="205"/>
    </row>
    <row r="69" spans="2:44">
      <c r="B69" s="97"/>
      <c r="C69" s="98"/>
      <c r="D69" s="41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0"/>
      <c r="U69" s="40"/>
      <c r="V69" s="40"/>
      <c r="W69" s="82"/>
      <c r="X69" s="83"/>
      <c r="Y69" s="84"/>
      <c r="Z69" s="83"/>
      <c r="AA69" s="42"/>
      <c r="AB69" s="42"/>
      <c r="AC69" s="42"/>
      <c r="AD69" s="215"/>
      <c r="AE69" s="216"/>
      <c r="AF69" s="216"/>
      <c r="AG69" s="216"/>
      <c r="AH69" s="216"/>
      <c r="AI69" s="204"/>
      <c r="AJ69" s="214"/>
      <c r="AK69" s="214"/>
      <c r="AL69" s="214"/>
      <c r="AM69" s="214"/>
      <c r="AN69" s="205" t="s">
        <v>58</v>
      </c>
      <c r="AO69" s="205"/>
      <c r="AP69" s="205"/>
      <c r="AQ69" s="205"/>
      <c r="AR69" s="205"/>
    </row>
    <row r="70" spans="2:44">
      <c r="B70" s="97"/>
      <c r="C70" s="98"/>
      <c r="D70" s="41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82"/>
      <c r="X70" s="83"/>
      <c r="Y70" s="84"/>
      <c r="Z70" s="83"/>
      <c r="AA70" s="42"/>
      <c r="AB70" s="42"/>
      <c r="AC70" s="82"/>
      <c r="AD70" s="215"/>
      <c r="AE70" s="216"/>
      <c r="AF70" s="216"/>
      <c r="AG70" s="216"/>
      <c r="AH70" s="216"/>
      <c r="AI70" s="209"/>
      <c r="AJ70" s="217"/>
      <c r="AK70" s="217"/>
      <c r="AL70" s="217"/>
      <c r="AM70" s="217"/>
      <c r="AN70" s="205" t="s">
        <v>58</v>
      </c>
      <c r="AO70" s="205"/>
      <c r="AP70" s="205"/>
      <c r="AQ70" s="205"/>
      <c r="AR70" s="205"/>
    </row>
    <row r="71" spans="2:44" ht="13.5" thickBot="1">
      <c r="B71" s="100"/>
      <c r="C71" s="101"/>
      <c r="D71" s="41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0"/>
      <c r="V71" s="40"/>
      <c r="W71" s="88"/>
      <c r="X71" s="89"/>
      <c r="Y71" s="90"/>
      <c r="Z71" s="89"/>
      <c r="AA71" s="42"/>
      <c r="AB71" s="42"/>
      <c r="AC71" s="42" t="s">
        <v>58</v>
      </c>
      <c r="AD71" s="216"/>
      <c r="AE71" s="216"/>
      <c r="AF71" s="216"/>
      <c r="AG71" s="216"/>
      <c r="AH71" s="216"/>
      <c r="AI71" s="209" t="s">
        <v>58</v>
      </c>
      <c r="AJ71" s="209"/>
      <c r="AK71" s="209"/>
      <c r="AL71" s="209"/>
      <c r="AM71" s="209"/>
      <c r="AN71" s="199" t="s">
        <v>58</v>
      </c>
      <c r="AO71" s="199"/>
      <c r="AP71" s="199"/>
      <c r="AQ71" s="199"/>
      <c r="AR71" s="199"/>
    </row>
    <row r="72" spans="2:44">
      <c r="B72" s="102"/>
      <c r="C72" s="103"/>
      <c r="D72" s="41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82"/>
      <c r="X72" s="83"/>
      <c r="Y72" s="84"/>
      <c r="Z72" s="83"/>
      <c r="AA72" s="45"/>
      <c r="AB72" s="42"/>
      <c r="AC72" s="42"/>
      <c r="AD72" s="213"/>
      <c r="AE72" s="209"/>
      <c r="AF72" s="209"/>
      <c r="AG72" s="209"/>
      <c r="AH72" s="209"/>
      <c r="AI72" s="207"/>
      <c r="AJ72" s="207"/>
      <c r="AK72" s="207"/>
      <c r="AL72" s="207"/>
      <c r="AM72" s="207"/>
      <c r="AN72" s="205" t="s">
        <v>58</v>
      </c>
      <c r="AO72" s="205"/>
      <c r="AP72" s="205"/>
      <c r="AQ72" s="205"/>
      <c r="AR72" s="205"/>
    </row>
    <row r="73" spans="2:44">
      <c r="B73" s="97"/>
      <c r="C73" s="98"/>
      <c r="D73" s="41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0"/>
      <c r="U73" s="40"/>
      <c r="V73" s="40"/>
      <c r="W73" s="82"/>
      <c r="X73" s="83"/>
      <c r="Y73" s="84"/>
      <c r="Z73" s="83"/>
      <c r="AA73" s="42"/>
      <c r="AB73" s="42"/>
      <c r="AC73" s="42"/>
      <c r="AD73" s="209"/>
      <c r="AE73" s="209"/>
      <c r="AF73" s="209"/>
      <c r="AG73" s="209"/>
      <c r="AH73" s="209"/>
      <c r="AI73" s="204"/>
      <c r="AJ73" s="214"/>
      <c r="AK73" s="214"/>
      <c r="AL73" s="214"/>
      <c r="AM73" s="214"/>
      <c r="AN73" s="205" t="s">
        <v>58</v>
      </c>
      <c r="AO73" s="205"/>
      <c r="AP73" s="205"/>
      <c r="AQ73" s="205"/>
      <c r="AR73" s="205"/>
    </row>
    <row r="74" spans="2:44">
      <c r="B74" s="97"/>
      <c r="C74" s="98"/>
      <c r="D74" s="41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82"/>
      <c r="X74" s="83"/>
      <c r="Y74" s="84"/>
      <c r="Z74" s="83"/>
      <c r="AA74" s="42"/>
      <c r="AB74" s="42"/>
      <c r="AC74" s="42"/>
      <c r="AD74" s="209"/>
      <c r="AE74" s="209"/>
      <c r="AF74" s="209"/>
      <c r="AG74" s="209"/>
      <c r="AH74" s="209"/>
      <c r="AI74" s="209"/>
      <c r="AJ74" s="209"/>
      <c r="AK74" s="209"/>
      <c r="AL74" s="209"/>
      <c r="AM74" s="209"/>
      <c r="AN74" s="205" t="s">
        <v>58</v>
      </c>
      <c r="AO74" s="205"/>
      <c r="AP74" s="205"/>
      <c r="AQ74" s="205"/>
      <c r="AR74" s="205"/>
    </row>
    <row r="75" spans="2:44" ht="13.5" thickBot="1">
      <c r="B75" s="100"/>
      <c r="C75" s="101"/>
      <c r="D75" s="41"/>
      <c r="E75" s="98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0"/>
      <c r="V75" s="40"/>
      <c r="W75" s="88"/>
      <c r="X75" s="89"/>
      <c r="Y75" s="90"/>
      <c r="Z75" s="89"/>
      <c r="AA75" s="42"/>
      <c r="AB75" s="42"/>
      <c r="AC75" s="42" t="s">
        <v>58</v>
      </c>
      <c r="AD75" s="209"/>
      <c r="AE75" s="209"/>
      <c r="AF75" s="209"/>
      <c r="AG75" s="209"/>
      <c r="AH75" s="209"/>
      <c r="AI75" s="209" t="s">
        <v>58</v>
      </c>
      <c r="AJ75" s="209"/>
      <c r="AK75" s="209"/>
      <c r="AL75" s="209"/>
      <c r="AM75" s="209"/>
      <c r="AN75" s="199" t="s">
        <v>58</v>
      </c>
      <c r="AO75" s="199"/>
      <c r="AP75" s="199"/>
      <c r="AQ75" s="199"/>
      <c r="AR75" s="199"/>
    </row>
    <row r="76" spans="2:44">
      <c r="B76" s="102"/>
      <c r="C76" s="103"/>
      <c r="D76" s="41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82"/>
      <c r="X76" s="83"/>
      <c r="Y76" s="84"/>
      <c r="Z76" s="83"/>
      <c r="AA76" s="83"/>
      <c r="AB76" s="83"/>
      <c r="AC76" s="42"/>
      <c r="AD76" s="213"/>
      <c r="AE76" s="209"/>
      <c r="AF76" s="209"/>
      <c r="AG76" s="209"/>
      <c r="AH76" s="209"/>
      <c r="AI76" s="207"/>
      <c r="AJ76" s="207"/>
      <c r="AK76" s="207"/>
      <c r="AL76" s="207"/>
      <c r="AM76" s="207"/>
      <c r="AN76" s="205" t="s">
        <v>58</v>
      </c>
      <c r="AO76" s="205"/>
      <c r="AP76" s="205"/>
      <c r="AQ76" s="205"/>
      <c r="AR76" s="205"/>
    </row>
    <row r="77" spans="2:44">
      <c r="B77" s="97"/>
      <c r="C77" s="103"/>
      <c r="D77" s="41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0"/>
      <c r="U77" s="40"/>
      <c r="V77" s="40"/>
      <c r="W77" s="82"/>
      <c r="X77" s="83"/>
      <c r="Y77" s="84"/>
      <c r="Z77" s="83"/>
      <c r="AA77" s="83"/>
      <c r="AB77" s="83"/>
      <c r="AC77" s="82"/>
      <c r="AD77" s="209"/>
      <c r="AE77" s="209"/>
      <c r="AF77" s="209"/>
      <c r="AG77" s="209"/>
      <c r="AH77" s="209"/>
      <c r="AI77" s="204"/>
      <c r="AJ77" s="204"/>
      <c r="AK77" s="204"/>
      <c r="AL77" s="204"/>
      <c r="AM77" s="204"/>
      <c r="AN77" s="205" t="s">
        <v>58</v>
      </c>
      <c r="AO77" s="205"/>
      <c r="AP77" s="205"/>
      <c r="AQ77" s="205"/>
      <c r="AR77" s="205"/>
    </row>
    <row r="78" spans="2:44">
      <c r="B78" s="97"/>
      <c r="C78" s="98"/>
      <c r="D78" s="41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82"/>
      <c r="X78" s="83"/>
      <c r="Y78" s="84"/>
      <c r="Z78" s="83"/>
      <c r="AA78" s="83"/>
      <c r="AB78" s="83"/>
      <c r="AC78" s="82"/>
      <c r="AD78" s="209"/>
      <c r="AE78" s="209"/>
      <c r="AF78" s="209"/>
      <c r="AG78" s="209"/>
      <c r="AH78" s="209"/>
      <c r="AI78" s="204"/>
      <c r="AJ78" s="204"/>
      <c r="AK78" s="204"/>
      <c r="AL78" s="204"/>
      <c r="AM78" s="204"/>
      <c r="AN78" s="205" t="s">
        <v>58</v>
      </c>
      <c r="AO78" s="205"/>
      <c r="AP78" s="205"/>
      <c r="AQ78" s="205"/>
      <c r="AR78" s="205"/>
    </row>
    <row r="79" spans="2:44" ht="13.5" thickBot="1">
      <c r="B79" s="100"/>
      <c r="C79" s="101"/>
      <c r="D79" s="41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0"/>
      <c r="V79" s="40"/>
      <c r="W79" s="88"/>
      <c r="X79" s="89"/>
      <c r="Y79" s="90"/>
      <c r="Z79" s="89"/>
      <c r="AA79" s="89"/>
      <c r="AB79" s="89"/>
      <c r="AC79" s="88"/>
      <c r="AD79" s="187"/>
      <c r="AE79" s="187"/>
      <c r="AF79" s="187"/>
      <c r="AG79" s="187"/>
      <c r="AH79" s="187"/>
      <c r="AI79" s="188"/>
      <c r="AJ79" s="188"/>
      <c r="AK79" s="188"/>
      <c r="AL79" s="188"/>
      <c r="AM79" s="188"/>
      <c r="AN79" s="199" t="s">
        <v>58</v>
      </c>
      <c r="AO79" s="199"/>
      <c r="AP79" s="199"/>
      <c r="AQ79" s="199"/>
      <c r="AR79" s="199"/>
    </row>
    <row r="80" spans="2:44">
      <c r="B80" s="102"/>
      <c r="C80" s="103"/>
      <c r="D80" s="41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82"/>
      <c r="X80" s="83"/>
      <c r="Y80" s="84"/>
      <c r="Z80" s="83"/>
      <c r="AA80" s="83"/>
      <c r="AB80" s="83"/>
      <c r="AC80" s="42"/>
      <c r="AD80" s="209"/>
      <c r="AE80" s="209"/>
      <c r="AF80" s="209"/>
      <c r="AG80" s="209"/>
      <c r="AH80" s="209"/>
      <c r="AI80" s="207" t="s">
        <v>58</v>
      </c>
      <c r="AJ80" s="207"/>
      <c r="AK80" s="207"/>
      <c r="AL80" s="207"/>
      <c r="AM80" s="207"/>
      <c r="AN80" s="205" t="s">
        <v>58</v>
      </c>
      <c r="AO80" s="205"/>
      <c r="AP80" s="205"/>
      <c r="AQ80" s="205"/>
      <c r="AR80" s="205"/>
    </row>
    <row r="81" spans="2:44">
      <c r="B81" s="97"/>
      <c r="C81" s="103"/>
      <c r="D81" s="41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0"/>
      <c r="U81" s="40"/>
      <c r="V81" s="40"/>
      <c r="W81" s="82"/>
      <c r="X81" s="83"/>
      <c r="Y81" s="84"/>
      <c r="Z81" s="83"/>
      <c r="AA81" s="83"/>
      <c r="AB81" s="83"/>
      <c r="AC81" s="42"/>
      <c r="AD81" s="209"/>
      <c r="AE81" s="209"/>
      <c r="AF81" s="209"/>
      <c r="AG81" s="209"/>
      <c r="AH81" s="209"/>
      <c r="AI81" s="204" t="s">
        <v>58</v>
      </c>
      <c r="AJ81" s="204"/>
      <c r="AK81" s="204"/>
      <c r="AL81" s="204"/>
      <c r="AM81" s="204"/>
      <c r="AN81" s="205" t="s">
        <v>58</v>
      </c>
      <c r="AO81" s="205"/>
      <c r="AP81" s="205"/>
      <c r="AQ81" s="205"/>
      <c r="AR81" s="205"/>
    </row>
    <row r="82" spans="2:44">
      <c r="B82" s="97"/>
      <c r="C82" s="98"/>
      <c r="D82" s="41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82"/>
      <c r="X82" s="83"/>
      <c r="Y82" s="84"/>
      <c r="Z82" s="83"/>
      <c r="AA82" s="83"/>
      <c r="AB82" s="83"/>
      <c r="AC82" s="82"/>
      <c r="AD82" s="210"/>
      <c r="AE82" s="211"/>
      <c r="AF82" s="211"/>
      <c r="AG82" s="211"/>
      <c r="AH82" s="212"/>
      <c r="AI82" s="204" t="s">
        <v>58</v>
      </c>
      <c r="AJ82" s="204"/>
      <c r="AK82" s="204"/>
      <c r="AL82" s="204"/>
      <c r="AM82" s="204"/>
      <c r="AN82" s="205" t="s">
        <v>58</v>
      </c>
      <c r="AO82" s="205"/>
      <c r="AP82" s="205"/>
      <c r="AQ82" s="205"/>
      <c r="AR82" s="205"/>
    </row>
    <row r="83" spans="2:44" ht="13.5" thickBot="1">
      <c r="B83" s="100"/>
      <c r="C83" s="101"/>
      <c r="D83" s="41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0"/>
      <c r="V83" s="40"/>
      <c r="W83" s="88"/>
      <c r="X83" s="89"/>
      <c r="Y83" s="90"/>
      <c r="Z83" s="89"/>
      <c r="AA83" s="89"/>
      <c r="AB83" s="89"/>
      <c r="AC83" s="88" t="s">
        <v>58</v>
      </c>
      <c r="AD83" s="187" t="s">
        <v>58</v>
      </c>
      <c r="AE83" s="187"/>
      <c r="AF83" s="187"/>
      <c r="AG83" s="187"/>
      <c r="AH83" s="187"/>
      <c r="AI83" s="188" t="s">
        <v>58</v>
      </c>
      <c r="AJ83" s="188"/>
      <c r="AK83" s="188"/>
      <c r="AL83" s="188"/>
      <c r="AM83" s="188"/>
      <c r="AN83" s="199" t="s">
        <v>58</v>
      </c>
      <c r="AO83" s="199"/>
      <c r="AP83" s="199"/>
      <c r="AQ83" s="199"/>
      <c r="AR83" s="199"/>
    </row>
    <row r="84" spans="2:44">
      <c r="B84" s="102"/>
      <c r="C84" s="21"/>
      <c r="D84" s="41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82"/>
      <c r="X84" s="83"/>
      <c r="Y84" s="84"/>
      <c r="Z84" s="83"/>
      <c r="AA84" s="83"/>
      <c r="AB84" s="83"/>
      <c r="AC84" s="42"/>
      <c r="AD84" s="209"/>
      <c r="AE84" s="209"/>
      <c r="AF84" s="209"/>
      <c r="AG84" s="209"/>
      <c r="AH84" s="209"/>
      <c r="AI84" s="207" t="s">
        <v>58</v>
      </c>
      <c r="AJ84" s="207"/>
      <c r="AK84" s="207"/>
      <c r="AL84" s="207"/>
      <c r="AM84" s="207"/>
      <c r="AN84" s="205" t="s">
        <v>58</v>
      </c>
      <c r="AO84" s="205"/>
      <c r="AP84" s="205"/>
      <c r="AQ84" s="205"/>
      <c r="AR84" s="205"/>
    </row>
    <row r="85" spans="2:44" ht="13.5" thickBot="1">
      <c r="B85" s="97"/>
      <c r="C85" s="44"/>
      <c r="D85" s="41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0"/>
      <c r="U85" s="40"/>
      <c r="V85" s="40"/>
      <c r="W85" s="82"/>
      <c r="X85" s="83"/>
      <c r="Y85" s="84"/>
      <c r="Z85" s="83"/>
      <c r="AA85" s="83"/>
      <c r="AB85" s="83"/>
      <c r="AC85" s="82"/>
      <c r="AD85" s="187"/>
      <c r="AE85" s="187"/>
      <c r="AF85" s="187"/>
      <c r="AG85" s="187"/>
      <c r="AH85" s="187"/>
      <c r="AI85" s="204" t="s">
        <v>58</v>
      </c>
      <c r="AJ85" s="204"/>
      <c r="AK85" s="204"/>
      <c r="AL85" s="204"/>
      <c r="AM85" s="204"/>
      <c r="AN85" s="205" t="s">
        <v>58</v>
      </c>
      <c r="AO85" s="205"/>
      <c r="AP85" s="205"/>
      <c r="AQ85" s="205"/>
      <c r="AR85" s="205"/>
    </row>
    <row r="86" spans="2:44">
      <c r="B86" s="24"/>
      <c r="C86" s="98"/>
      <c r="D86" s="98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24"/>
      <c r="V86" s="24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</row>
    <row r="87" spans="2:44" ht="29.25">
      <c r="B87" s="32" t="s">
        <v>62</v>
      </c>
      <c r="C87" s="155" t="s">
        <v>141</v>
      </c>
      <c r="D87" s="32" t="s">
        <v>64</v>
      </c>
      <c r="E87" s="105" t="s">
        <v>7</v>
      </c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7"/>
      <c r="U87" s="108" t="s">
        <v>8</v>
      </c>
      <c r="V87" s="105"/>
      <c r="W87" s="108" t="s">
        <v>65</v>
      </c>
      <c r="X87" s="106"/>
      <c r="Y87" s="106"/>
      <c r="Z87" s="106"/>
      <c r="AA87" s="106"/>
      <c r="AB87" s="109"/>
      <c r="AC87" s="189" t="s">
        <v>9</v>
      </c>
      <c r="AD87" s="189"/>
      <c r="AE87" s="189"/>
      <c r="AF87" s="189"/>
      <c r="AG87" s="189"/>
      <c r="AH87" s="189"/>
      <c r="AI87" s="189"/>
      <c r="AJ87" s="189"/>
      <c r="AK87" s="189"/>
      <c r="AL87" s="189"/>
      <c r="AM87" s="189"/>
      <c r="AN87" s="189"/>
      <c r="AO87" s="189"/>
      <c r="AP87" s="189"/>
      <c r="AQ87" s="189"/>
      <c r="AR87" s="189"/>
    </row>
    <row r="88" spans="2:44" ht="31.5" customHeight="1">
      <c r="B88" s="32"/>
      <c r="C88" s="38"/>
      <c r="D88" s="32"/>
      <c r="E88" s="57" t="s">
        <v>47</v>
      </c>
      <c r="F88" s="57" t="s">
        <v>66</v>
      </c>
      <c r="G88" s="57" t="s">
        <v>67</v>
      </c>
      <c r="H88" s="57" t="s">
        <v>68</v>
      </c>
      <c r="I88" s="57" t="s">
        <v>69</v>
      </c>
      <c r="J88" s="57" t="s">
        <v>70</v>
      </c>
      <c r="K88" s="57" t="s">
        <v>71</v>
      </c>
      <c r="L88" s="57" t="s">
        <v>72</v>
      </c>
      <c r="M88" s="57" t="s">
        <v>73</v>
      </c>
      <c r="N88" s="57" t="s">
        <v>74</v>
      </c>
      <c r="O88" s="57" t="s">
        <v>75</v>
      </c>
      <c r="P88" s="57" t="s">
        <v>76</v>
      </c>
      <c r="Q88" s="57" t="s">
        <v>77</v>
      </c>
      <c r="R88" s="57" t="s">
        <v>78</v>
      </c>
      <c r="S88" s="57" t="s">
        <v>79</v>
      </c>
      <c r="T88" s="57" t="s">
        <v>16</v>
      </c>
      <c r="U88" s="58" t="s">
        <v>10</v>
      </c>
      <c r="V88" s="59" t="s">
        <v>11</v>
      </c>
      <c r="W88" s="35" t="s">
        <v>12</v>
      </c>
      <c r="X88" s="35"/>
      <c r="Y88" s="35"/>
      <c r="Z88" s="35"/>
      <c r="AA88" s="35"/>
      <c r="AB88" s="35"/>
      <c r="AC88" s="189"/>
      <c r="AD88" s="189"/>
      <c r="AE88" s="189"/>
      <c r="AF88" s="189"/>
      <c r="AG88" s="189"/>
      <c r="AH88" s="189"/>
      <c r="AI88" s="189"/>
      <c r="AJ88" s="189"/>
      <c r="AK88" s="189"/>
      <c r="AL88" s="189"/>
      <c r="AM88" s="189"/>
      <c r="AN88" s="189"/>
      <c r="AO88" s="189"/>
      <c r="AP88" s="189"/>
      <c r="AQ88" s="189"/>
      <c r="AR88" s="189"/>
    </row>
    <row r="89" spans="2:44" ht="20.100000000000001" customHeight="1" thickBot="1">
      <c r="B89" s="32"/>
      <c r="C89" s="165"/>
      <c r="D89" s="32"/>
      <c r="E89" s="46" t="s">
        <v>83</v>
      </c>
      <c r="F89" s="46" t="s">
        <v>84</v>
      </c>
      <c r="G89" s="46" t="s">
        <v>85</v>
      </c>
      <c r="H89" s="46" t="s">
        <v>86</v>
      </c>
      <c r="I89" s="46" t="s">
        <v>87</v>
      </c>
      <c r="J89" s="46" t="s">
        <v>88</v>
      </c>
      <c r="K89" s="46" t="s">
        <v>89</v>
      </c>
      <c r="L89" s="46" t="s">
        <v>90</v>
      </c>
      <c r="M89" s="46" t="s">
        <v>91</v>
      </c>
      <c r="N89" s="46" t="s">
        <v>92</v>
      </c>
      <c r="O89" s="46" t="s">
        <v>93</v>
      </c>
      <c r="P89" s="46" t="s">
        <v>94</v>
      </c>
      <c r="Q89" s="46" t="s">
        <v>95</v>
      </c>
      <c r="R89" s="46" t="s">
        <v>96</v>
      </c>
      <c r="S89" s="46" t="s">
        <v>97</v>
      </c>
      <c r="T89" s="46" t="s">
        <v>98</v>
      </c>
      <c r="U89" s="155">
        <f>COUNTIF(E20:T20,"Я")*1+COUNTIF(E20:T20,"РВ")*1</f>
        <v>11</v>
      </c>
      <c r="V89" s="154">
        <f>COUNTIF(E20:T20,"Я")*1+COUNTIF(E20:T20,"РВ")*1+COUNTIF(E22:T22,"Я")*1+COUNTIF(E22:T22,"РВ")*1</f>
        <v>23</v>
      </c>
      <c r="W89" s="110"/>
      <c r="X89" s="62"/>
      <c r="Y89" s="111"/>
      <c r="Z89" s="62"/>
      <c r="AA89" s="62"/>
      <c r="AB89" s="62"/>
      <c r="AC89" s="66"/>
      <c r="AD89" s="79"/>
      <c r="AE89" s="79"/>
      <c r="AF89" s="79"/>
      <c r="AG89" s="79"/>
      <c r="AH89" s="79"/>
      <c r="AI89" s="112"/>
      <c r="AJ89" s="112"/>
      <c r="AK89" s="112"/>
      <c r="AL89" s="112"/>
      <c r="AM89" s="112"/>
      <c r="AN89" s="66"/>
      <c r="AO89" s="66"/>
      <c r="AP89" s="66"/>
      <c r="AQ89" s="66"/>
      <c r="AR89" s="66"/>
    </row>
    <row r="90" spans="2:44" ht="20.100000000000001" customHeight="1">
      <c r="B90" s="183" t="s">
        <v>117</v>
      </c>
      <c r="C90" s="162" t="str">
        <f>IFERROR(INDEX(INDEX(Структура!$A$1:$H$30,0,MATCH($E$1,Структура!$A$1:$E$1,0)+1),TRUNC(ROW(A28)/4)+1,0),"")</f>
        <v>Сергеева В.В.</v>
      </c>
      <c r="D90" s="164"/>
      <c r="E90" s="16" t="str">
        <f t="shared" ref="E90:S90" si="12">IF(E$14="","",IF(AND(E$14&gt;=$AI90,E$14&lt;=$AJ90),"Р",IF(NOT(ISERROR(VLOOKUP(E$14,предпр,1,0)=E$18)),"Я",IF(NOT(ISERROR(VLOOKUP(E$14,выхрабд,1,0)=E$14)),"Я",IF(OR(WEEKDAY(E$14,2)&gt;5,ISNUMBER(MATCH(E$14,празд,0)),SUMPRODUCT(1*(E$14=допнер))),"В",IF(WEEKDAY(E$14,2)&lt;6,"Я"))))))</f>
        <v>Я</v>
      </c>
      <c r="F90" s="16" t="str">
        <f t="shared" si="12"/>
        <v>Я</v>
      </c>
      <c r="G90" s="16" t="str">
        <f t="shared" si="12"/>
        <v>Я</v>
      </c>
      <c r="H90" s="16" t="str">
        <f t="shared" si="12"/>
        <v>Я</v>
      </c>
      <c r="I90" s="16" t="str">
        <f>IF(I$14="","",IF(AND(I$14&gt;=$AI90,I$14&lt;=$AJ90),"Р",IF(NOT(ISERROR(VLOOKUP(I$14,предпр,1,0)=I$18)),"Я",IF(NOT(ISERROR(VLOOKUP(I$14,выхрабд,1,0)=I$14)),"Я",IF(OR(WEEKDAY(I$14,2)&gt;5,ISNUMBER(MATCH(I$14,празд,0)),SUMPRODUCT(1*(I$14=допнер))),"В",IF(WEEKDAY(I$14,2)&lt;6,"Я"))))))</f>
        <v>В</v>
      </c>
      <c r="J90" s="16" t="str">
        <f t="shared" si="12"/>
        <v>В</v>
      </c>
      <c r="K90" s="16" t="str">
        <f t="shared" si="12"/>
        <v>Я</v>
      </c>
      <c r="L90" s="16" t="str">
        <f t="shared" si="12"/>
        <v>Я</v>
      </c>
      <c r="M90" s="16" t="str">
        <f t="shared" si="12"/>
        <v>Я</v>
      </c>
      <c r="N90" s="16" t="str">
        <f t="shared" si="12"/>
        <v>Я</v>
      </c>
      <c r="O90" s="16" t="str">
        <f t="shared" si="12"/>
        <v>Я</v>
      </c>
      <c r="P90" s="16" t="str">
        <f t="shared" si="12"/>
        <v>В</v>
      </c>
      <c r="Q90" s="16" t="str">
        <f t="shared" si="12"/>
        <v>В</v>
      </c>
      <c r="R90" s="16" t="str">
        <f t="shared" si="12"/>
        <v>Я</v>
      </c>
      <c r="S90" s="16" t="str">
        <f t="shared" si="12"/>
        <v>Я</v>
      </c>
      <c r="T90" s="153" t="s">
        <v>21</v>
      </c>
      <c r="U90" s="32"/>
      <c r="V90" s="36"/>
      <c r="W90" s="73" t="s">
        <v>12</v>
      </c>
      <c r="X90" s="74" t="s">
        <v>99</v>
      </c>
      <c r="Y90" s="75" t="s">
        <v>80</v>
      </c>
      <c r="Z90" s="74" t="s">
        <v>12</v>
      </c>
      <c r="AA90" s="74" t="s">
        <v>99</v>
      </c>
      <c r="AB90" s="74" t="s">
        <v>80</v>
      </c>
      <c r="AC90" s="66" t="s">
        <v>13</v>
      </c>
      <c r="AD90" s="190" t="s">
        <v>80</v>
      </c>
      <c r="AE90" s="190"/>
      <c r="AF90" s="190"/>
      <c r="AG90" s="190"/>
      <c r="AH90" s="190"/>
      <c r="AI90" s="191" t="s">
        <v>81</v>
      </c>
      <c r="AJ90" s="191"/>
      <c r="AK90" s="191"/>
      <c r="AL90" s="191"/>
      <c r="AM90" s="191"/>
      <c r="AN90" s="208" t="s">
        <v>80</v>
      </c>
      <c r="AO90" s="208"/>
      <c r="AP90" s="208"/>
      <c r="AQ90" s="208"/>
      <c r="AR90" s="208"/>
    </row>
    <row r="91" spans="2:44" ht="20.100000000000001" customHeight="1" thickBot="1">
      <c r="B91" s="184"/>
      <c r="C91" s="172" t="s">
        <v>119</v>
      </c>
      <c r="D91" s="164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32"/>
      <c r="V91" s="36"/>
      <c r="W91" s="60" t="s">
        <v>82</v>
      </c>
      <c r="X91" s="61"/>
      <c r="Y91" s="61" t="s">
        <v>58</v>
      </c>
      <c r="Z91" s="61"/>
      <c r="AA91" s="61"/>
      <c r="AB91" s="62"/>
      <c r="AC91" s="66"/>
      <c r="AD91" s="190"/>
      <c r="AE91" s="190"/>
      <c r="AF91" s="190"/>
      <c r="AG91" s="190"/>
      <c r="AH91" s="190"/>
      <c r="AI91" s="191"/>
      <c r="AJ91" s="191"/>
      <c r="AK91" s="191"/>
      <c r="AL91" s="191"/>
      <c r="AM91" s="191"/>
      <c r="AN91" s="208"/>
      <c r="AO91" s="208"/>
      <c r="AP91" s="208"/>
      <c r="AQ91" s="208"/>
      <c r="AR91" s="208"/>
    </row>
    <row r="92" spans="2:44" ht="20.100000000000001" customHeight="1">
      <c r="B92" s="184"/>
      <c r="C92" s="73"/>
      <c r="D92" s="164"/>
      <c r="E92" s="16" t="str">
        <f t="shared" ref="E92:T92" si="13">IF(E$17="","",IF(AND(E$17&gt;=$AI92,E$14&lt;=$AJ92),"Р",IF(NOT(ISERROR(VLOOKUP(E$17,предпр,1,0)=E$18)),"Я",IF(NOT(ISERROR(VLOOKUP(E$17,выхрабд,1,0)=E$17)),"Я",IF(OR(WEEKDAY(E$17,2)&gt;5,ISNUMBER(MATCH(E$17,празд,0)),SUMPRODUCT(1*(E$17=допнер))),"В",IF(WEEKDAY(E$17,2)&lt;6,"Я"))))))</f>
        <v>Я</v>
      </c>
      <c r="F92" s="16" t="str">
        <f t="shared" si="13"/>
        <v>Я</v>
      </c>
      <c r="G92" s="16" t="str">
        <f t="shared" si="13"/>
        <v>Я</v>
      </c>
      <c r="H92" s="16" t="str">
        <f t="shared" si="13"/>
        <v>В</v>
      </c>
      <c r="I92" s="16" t="str">
        <f t="shared" si="13"/>
        <v>В</v>
      </c>
      <c r="J92" s="16" t="str">
        <f t="shared" si="13"/>
        <v>Я</v>
      </c>
      <c r="K92" s="16" t="str">
        <f t="shared" si="13"/>
        <v>Я</v>
      </c>
      <c r="L92" s="16" t="str">
        <f t="shared" si="13"/>
        <v>Я</v>
      </c>
      <c r="M92" s="16" t="str">
        <f t="shared" si="13"/>
        <v>Я</v>
      </c>
      <c r="N92" s="16" t="str">
        <f t="shared" si="13"/>
        <v>Я</v>
      </c>
      <c r="O92" s="16" t="str">
        <f t="shared" si="13"/>
        <v>В</v>
      </c>
      <c r="P92" s="16" t="str">
        <f t="shared" si="13"/>
        <v>В</v>
      </c>
      <c r="Q92" s="16" t="str">
        <f t="shared" si="13"/>
        <v>Я</v>
      </c>
      <c r="R92" s="16" t="str">
        <f t="shared" si="13"/>
        <v>Я</v>
      </c>
      <c r="S92" s="16" t="str">
        <f t="shared" si="13"/>
        <v>Я</v>
      </c>
      <c r="T92" s="16" t="str">
        <f t="shared" si="13"/>
        <v>Я</v>
      </c>
      <c r="U92" s="34" t="s">
        <v>58</v>
      </c>
      <c r="V92" s="35" t="s">
        <v>58</v>
      </c>
      <c r="W92" s="68"/>
      <c r="X92" s="69"/>
      <c r="Y92" s="69"/>
      <c r="Z92" s="69"/>
      <c r="AA92" s="69"/>
      <c r="AB92" s="70"/>
      <c r="AC92" s="66"/>
      <c r="AD92" s="190"/>
      <c r="AE92" s="190"/>
      <c r="AF92" s="190"/>
      <c r="AG92" s="190"/>
      <c r="AH92" s="190"/>
      <c r="AI92" s="191"/>
      <c r="AJ92" s="191"/>
      <c r="AK92" s="191"/>
      <c r="AL92" s="191"/>
      <c r="AM92" s="191"/>
      <c r="AN92" s="208"/>
      <c r="AO92" s="208"/>
      <c r="AP92" s="208"/>
      <c r="AQ92" s="208"/>
      <c r="AR92" s="208"/>
    </row>
    <row r="93" spans="2:44" ht="20.100000000000001" customHeight="1" thickBot="1">
      <c r="B93" s="185"/>
      <c r="C93" s="156"/>
      <c r="D93" s="164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0" t="s">
        <v>58</v>
      </c>
      <c r="U93" s="34" t="s">
        <v>58</v>
      </c>
      <c r="V93" s="39"/>
      <c r="W93" s="73" t="s">
        <v>58</v>
      </c>
      <c r="X93" s="74" t="s">
        <v>58</v>
      </c>
      <c r="Y93" s="75" t="s">
        <v>58</v>
      </c>
      <c r="Z93" s="74" t="s">
        <v>58</v>
      </c>
      <c r="AA93" s="74" t="s">
        <v>58</v>
      </c>
      <c r="AB93" s="74" t="s">
        <v>58</v>
      </c>
      <c r="AC93" s="66"/>
      <c r="AD93" s="190"/>
      <c r="AE93" s="190"/>
      <c r="AF93" s="190"/>
      <c r="AG93" s="190"/>
      <c r="AH93" s="190"/>
      <c r="AI93" s="191"/>
      <c r="AJ93" s="191"/>
      <c r="AK93" s="191"/>
      <c r="AL93" s="191"/>
      <c r="AM93" s="191"/>
      <c r="AN93" s="208"/>
      <c r="AO93" s="208"/>
      <c r="AP93" s="208"/>
      <c r="AQ93" s="208"/>
      <c r="AR93" s="208"/>
    </row>
    <row r="94" spans="2:44" ht="20.100000000000001" customHeight="1">
      <c r="B94" s="177" t="s">
        <v>120</v>
      </c>
      <c r="C94" s="166" t="str">
        <f>IFERROR(INDEX(INDEX(Структура!$A$1:$H$30,0,MATCH($E$1,Структура!$A$1:$E$1,0)+1),TRUNC(ROW(A28)/4)+1,0),"")</f>
        <v>Сергеева В.В.</v>
      </c>
      <c r="D94" s="151"/>
      <c r="E94" s="16" t="str">
        <f t="shared" ref="E94:S94" si="14">IF(E$14="","",IF(AND(E$14&gt;=$AI94,E$14&lt;=$AJ94),"Р",IF(NOT(ISERROR(VLOOKUP(E$14,предпр,1,0)=E$18)),"Я",IF(NOT(ISERROR(VLOOKUP(E$14,выхрабд,1,0)=E$14)),"Я",IF(OR(WEEKDAY(E$14,2)&gt;5,ISNUMBER(MATCH(E$14,празд,0)),SUMPRODUCT(1*(E$14=допнер))),"В",IF(WEEKDAY(E$14,2)&lt;6,"Я"))))))</f>
        <v>Я</v>
      </c>
      <c r="F94" s="16" t="str">
        <f t="shared" si="14"/>
        <v>Я</v>
      </c>
      <c r="G94" s="16" t="str">
        <f t="shared" si="14"/>
        <v>Я</v>
      </c>
      <c r="H94" s="16" t="str">
        <f t="shared" si="14"/>
        <v>Я</v>
      </c>
      <c r="I94" s="16" t="str">
        <f>IF(I$14="","",IF(AND(I$14&gt;=$AI94,I$14&lt;=$AJ94),"Р",IF(NOT(ISERROR(VLOOKUP(I$14,предпр,1,0)=I$18)),"Я",IF(NOT(ISERROR(VLOOKUP(I$14,выхрабд,1,0)=I$14)),"Я",IF(OR(WEEKDAY(I$14,2)&gt;5,ISNUMBER(MATCH(I$14,празд,0)),SUMPRODUCT(1*(I$14=допнер))),"В",IF(WEEKDAY(I$14,2)&lt;6,"Я"))))))</f>
        <v>В</v>
      </c>
      <c r="J94" s="16" t="str">
        <f t="shared" si="14"/>
        <v>В</v>
      </c>
      <c r="K94" s="16" t="str">
        <f t="shared" si="14"/>
        <v>Я</v>
      </c>
      <c r="L94" s="16" t="str">
        <f t="shared" si="14"/>
        <v>Я</v>
      </c>
      <c r="M94" s="16" t="str">
        <f t="shared" si="14"/>
        <v>Я</v>
      </c>
      <c r="N94" s="16" t="str">
        <f t="shared" si="14"/>
        <v>Я</v>
      </c>
      <c r="O94" s="16" t="str">
        <f t="shared" si="14"/>
        <v>Я</v>
      </c>
      <c r="P94" s="16" t="str">
        <f t="shared" si="14"/>
        <v>В</v>
      </c>
      <c r="Q94" s="16" t="str">
        <f t="shared" si="14"/>
        <v>В</v>
      </c>
      <c r="R94" s="16" t="str">
        <f t="shared" si="14"/>
        <v>Я</v>
      </c>
      <c r="S94" s="16" t="str">
        <f t="shared" si="14"/>
        <v>Я</v>
      </c>
      <c r="T94" s="153" t="s">
        <v>21</v>
      </c>
      <c r="U94" s="40"/>
      <c r="V94" s="40"/>
      <c r="W94" s="82"/>
      <c r="X94" s="83"/>
      <c r="Y94" s="84"/>
      <c r="Z94" s="83"/>
      <c r="AA94" s="83"/>
      <c r="AB94" s="83"/>
      <c r="AC94" s="82"/>
      <c r="AD94" s="203"/>
      <c r="AE94" s="203"/>
      <c r="AF94" s="203"/>
      <c r="AG94" s="203"/>
      <c r="AH94" s="203"/>
      <c r="AI94" s="207" t="s">
        <v>58</v>
      </c>
      <c r="AJ94" s="207"/>
      <c r="AK94" s="207"/>
      <c r="AL94" s="207"/>
      <c r="AM94" s="207"/>
      <c r="AN94" s="205" t="s">
        <v>58</v>
      </c>
      <c r="AO94" s="205"/>
      <c r="AP94" s="205"/>
      <c r="AQ94" s="205"/>
      <c r="AR94" s="205"/>
    </row>
    <row r="95" spans="2:44" ht="20.100000000000001" customHeight="1" thickBot="1">
      <c r="B95" s="178"/>
      <c r="C95" s="170" t="s">
        <v>121</v>
      </c>
      <c r="D95" s="161"/>
      <c r="E95" s="43" t="s">
        <v>122</v>
      </c>
      <c r="F95" s="43" t="s">
        <v>123</v>
      </c>
      <c r="G95" s="43" t="s">
        <v>124</v>
      </c>
      <c r="H95" s="43" t="s">
        <v>108</v>
      </c>
      <c r="I95" s="43" t="s">
        <v>125</v>
      </c>
      <c r="J95" s="43" t="s">
        <v>123</v>
      </c>
      <c r="K95" s="43"/>
      <c r="L95" s="43" t="s">
        <v>126</v>
      </c>
      <c r="M95" s="43" t="s">
        <v>108</v>
      </c>
      <c r="N95" s="43"/>
      <c r="O95" s="42" t="s">
        <v>127</v>
      </c>
      <c r="P95" s="42" t="s">
        <v>122</v>
      </c>
      <c r="Q95" s="43" t="s">
        <v>123</v>
      </c>
      <c r="R95" s="43" t="s">
        <v>128</v>
      </c>
      <c r="S95" s="113" t="s">
        <v>129</v>
      </c>
      <c r="T95" s="40" t="s">
        <v>130</v>
      </c>
      <c r="U95" s="40" t="s">
        <v>58</v>
      </c>
      <c r="V95" s="40"/>
      <c r="W95" s="82"/>
      <c r="X95" s="83"/>
      <c r="Y95" s="84"/>
      <c r="Z95" s="83"/>
      <c r="AA95" s="83"/>
      <c r="AB95" s="83"/>
      <c r="AC95" s="82"/>
      <c r="AD95" s="187"/>
      <c r="AE95" s="187"/>
      <c r="AF95" s="187"/>
      <c r="AG95" s="187"/>
      <c r="AH95" s="187"/>
      <c r="AI95" s="204" t="s">
        <v>58</v>
      </c>
      <c r="AJ95" s="204"/>
      <c r="AK95" s="204"/>
      <c r="AL95" s="204"/>
      <c r="AM95" s="204"/>
      <c r="AN95" s="205" t="s">
        <v>58</v>
      </c>
      <c r="AO95" s="205"/>
      <c r="AP95" s="205"/>
      <c r="AQ95" s="205"/>
      <c r="AR95" s="205"/>
    </row>
    <row r="96" spans="2:44" ht="20.100000000000001" customHeight="1" thickBot="1">
      <c r="B96" s="178"/>
      <c r="C96" s="167"/>
      <c r="D96" s="161"/>
      <c r="E96" s="16" t="str">
        <f t="shared" ref="E96:T96" si="15">IF(E$17="","",IF(AND(E$17&gt;=$AI96,E$14&lt;=$AJ96),"Р",IF(NOT(ISERROR(VLOOKUP(E$17,предпр,1,0)=E$18)),"Я",IF(NOT(ISERROR(VLOOKUP(E$17,выхрабд,1,0)=E$17)),"Я",IF(OR(WEEKDAY(E$17,2)&gt;5,ISNUMBER(MATCH(E$17,празд,0)),SUMPRODUCT(1*(E$17=допнер))),"В",IF(WEEKDAY(E$17,2)&lt;6,"Я"))))))</f>
        <v>Я</v>
      </c>
      <c r="F96" s="16" t="str">
        <f t="shared" si="15"/>
        <v>Я</v>
      </c>
      <c r="G96" s="16" t="str">
        <f t="shared" si="15"/>
        <v>Я</v>
      </c>
      <c r="H96" s="16" t="str">
        <f t="shared" si="15"/>
        <v>В</v>
      </c>
      <c r="I96" s="16" t="str">
        <f t="shared" si="15"/>
        <v>В</v>
      </c>
      <c r="J96" s="16" t="str">
        <f t="shared" si="15"/>
        <v>Я</v>
      </c>
      <c r="K96" s="16" t="str">
        <f t="shared" si="15"/>
        <v>Я</v>
      </c>
      <c r="L96" s="16" t="str">
        <f t="shared" si="15"/>
        <v>Я</v>
      </c>
      <c r="M96" s="16" t="str">
        <f t="shared" si="15"/>
        <v>Я</v>
      </c>
      <c r="N96" s="16" t="str">
        <f t="shared" si="15"/>
        <v>Я</v>
      </c>
      <c r="O96" s="16" t="str">
        <f t="shared" si="15"/>
        <v>В</v>
      </c>
      <c r="P96" s="16" t="str">
        <f t="shared" si="15"/>
        <v>В</v>
      </c>
      <c r="Q96" s="16" t="str">
        <f t="shared" si="15"/>
        <v>Я</v>
      </c>
      <c r="R96" s="16" t="str">
        <f t="shared" si="15"/>
        <v>Я</v>
      </c>
      <c r="S96" s="16" t="str">
        <f t="shared" si="15"/>
        <v>Я</v>
      </c>
      <c r="T96" s="16" t="str">
        <f t="shared" si="15"/>
        <v>Я</v>
      </c>
      <c r="U96" s="40"/>
      <c r="V96" s="40"/>
      <c r="W96" s="82"/>
      <c r="X96" s="83"/>
      <c r="Y96" s="84"/>
      <c r="Z96" s="83"/>
      <c r="AA96" s="83"/>
      <c r="AB96" s="83"/>
      <c r="AC96" s="82"/>
      <c r="AD96" s="187"/>
      <c r="AE96" s="187"/>
      <c r="AF96" s="187"/>
      <c r="AG96" s="187"/>
      <c r="AH96" s="187"/>
      <c r="AI96" s="204" t="s">
        <v>58</v>
      </c>
      <c r="AJ96" s="204"/>
      <c r="AK96" s="204"/>
      <c r="AL96" s="204"/>
      <c r="AM96" s="204"/>
      <c r="AN96" s="205" t="s">
        <v>58</v>
      </c>
      <c r="AO96" s="205"/>
      <c r="AP96" s="205"/>
      <c r="AQ96" s="205"/>
      <c r="AR96" s="205"/>
    </row>
    <row r="97" spans="2:44" ht="20.100000000000001" customHeight="1" thickBot="1">
      <c r="B97" s="179"/>
      <c r="C97" s="99"/>
      <c r="D97" s="161"/>
      <c r="E97" s="43" t="s">
        <v>131</v>
      </c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113"/>
      <c r="T97" s="43" t="s">
        <v>58</v>
      </c>
      <c r="U97" s="40"/>
      <c r="V97" s="40"/>
      <c r="W97" s="88"/>
      <c r="X97" s="89"/>
      <c r="Y97" s="90"/>
      <c r="Z97" s="89"/>
      <c r="AA97" s="89"/>
      <c r="AB97" s="89"/>
      <c r="AC97" s="88" t="s">
        <v>58</v>
      </c>
      <c r="AD97" s="187" t="s">
        <v>58</v>
      </c>
      <c r="AE97" s="187"/>
      <c r="AF97" s="187"/>
      <c r="AG97" s="187"/>
      <c r="AH97" s="187"/>
      <c r="AI97" s="188" t="s">
        <v>58</v>
      </c>
      <c r="AJ97" s="188"/>
      <c r="AK97" s="188"/>
      <c r="AL97" s="188"/>
      <c r="AM97" s="188"/>
      <c r="AN97" s="199" t="s">
        <v>58</v>
      </c>
      <c r="AO97" s="199"/>
      <c r="AP97" s="199"/>
      <c r="AQ97" s="199"/>
      <c r="AR97" s="199"/>
    </row>
    <row r="98" spans="2:44" ht="20.100000000000001" customHeight="1">
      <c r="B98" s="40"/>
      <c r="C98" s="99"/>
      <c r="D98" s="41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9"/>
      <c r="T98" s="40"/>
      <c r="U98" s="40"/>
      <c r="V98" s="40"/>
      <c r="W98" s="82"/>
      <c r="X98" s="83"/>
      <c r="Y98" s="84"/>
      <c r="Z98" s="83"/>
      <c r="AA98" s="83"/>
      <c r="AB98" s="83"/>
      <c r="AC98" s="82"/>
      <c r="AD98" s="206"/>
      <c r="AE98" s="206"/>
      <c r="AF98" s="206"/>
      <c r="AG98" s="206"/>
      <c r="AH98" s="206"/>
      <c r="AI98" s="207" t="s">
        <v>58</v>
      </c>
      <c r="AJ98" s="207"/>
      <c r="AK98" s="207"/>
      <c r="AL98" s="207"/>
      <c r="AM98" s="207"/>
      <c r="AN98" s="205" t="s">
        <v>58</v>
      </c>
      <c r="AO98" s="205"/>
      <c r="AP98" s="205"/>
      <c r="AQ98" s="205"/>
      <c r="AR98" s="205"/>
    </row>
    <row r="99" spans="2:44" ht="20.100000000000001" customHeight="1">
      <c r="B99" s="40"/>
      <c r="C99" s="41"/>
      <c r="D99" s="41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113"/>
      <c r="T99" s="40"/>
      <c r="U99" s="40"/>
      <c r="V99" s="40"/>
      <c r="W99" s="82"/>
      <c r="X99" s="83"/>
      <c r="Y99" s="84"/>
      <c r="Z99" s="83"/>
      <c r="AA99" s="83"/>
      <c r="AB99" s="83"/>
      <c r="AC99" s="82"/>
      <c r="AD99" s="203"/>
      <c r="AE99" s="203"/>
      <c r="AF99" s="203"/>
      <c r="AG99" s="203"/>
      <c r="AH99" s="203"/>
      <c r="AI99" s="204" t="s">
        <v>58</v>
      </c>
      <c r="AJ99" s="204"/>
      <c r="AK99" s="204"/>
      <c r="AL99" s="204"/>
      <c r="AM99" s="204"/>
      <c r="AN99" s="205" t="s">
        <v>58</v>
      </c>
      <c r="AO99" s="205"/>
      <c r="AP99" s="205"/>
      <c r="AQ99" s="205"/>
      <c r="AR99" s="205"/>
    </row>
    <row r="100" spans="2:44" ht="20.100000000000001" customHeight="1">
      <c r="B100" s="40"/>
      <c r="C100" s="41"/>
      <c r="D100" s="41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9"/>
      <c r="T100" s="40"/>
      <c r="U100" s="40"/>
      <c r="V100" s="40"/>
      <c r="W100" s="82"/>
      <c r="X100" s="83"/>
      <c r="Y100" s="84"/>
      <c r="Z100" s="83"/>
      <c r="AA100" s="83"/>
      <c r="AB100" s="83"/>
      <c r="AC100" s="82"/>
      <c r="AD100" s="203"/>
      <c r="AE100" s="203"/>
      <c r="AF100" s="203"/>
      <c r="AG100" s="203"/>
      <c r="AH100" s="203"/>
      <c r="AI100" s="204" t="s">
        <v>58</v>
      </c>
      <c r="AJ100" s="204"/>
      <c r="AK100" s="204"/>
      <c r="AL100" s="204"/>
      <c r="AM100" s="204"/>
      <c r="AN100" s="205" t="s">
        <v>58</v>
      </c>
      <c r="AO100" s="205"/>
      <c r="AP100" s="205"/>
      <c r="AQ100" s="205"/>
      <c r="AR100" s="205"/>
    </row>
    <row r="101" spans="2:44" ht="20.100000000000001" customHeight="1" thickBot="1">
      <c r="B101" s="40"/>
      <c r="C101" s="41"/>
      <c r="D101" s="41"/>
      <c r="E101" s="43"/>
      <c r="F101" s="43"/>
      <c r="G101" s="43"/>
      <c r="H101" s="43"/>
      <c r="I101" s="43"/>
      <c r="J101" s="43"/>
      <c r="K101" s="43"/>
      <c r="L101" s="43"/>
      <c r="M101" s="43"/>
      <c r="N101" s="40"/>
      <c r="O101" s="43"/>
      <c r="P101" s="43"/>
      <c r="Q101" s="43"/>
      <c r="R101" s="43"/>
      <c r="S101" s="113"/>
      <c r="T101" s="40"/>
      <c r="U101" s="40"/>
      <c r="V101" s="43"/>
      <c r="W101" s="88"/>
      <c r="X101" s="89"/>
      <c r="Y101" s="90"/>
      <c r="Z101" s="89"/>
      <c r="AA101" s="89"/>
      <c r="AB101" s="89"/>
      <c r="AC101" s="88" t="s">
        <v>58</v>
      </c>
      <c r="AD101" s="187" t="s">
        <v>58</v>
      </c>
      <c r="AE101" s="187"/>
      <c r="AF101" s="187"/>
      <c r="AG101" s="187"/>
      <c r="AH101" s="187"/>
      <c r="AI101" s="188" t="s">
        <v>58</v>
      </c>
      <c r="AJ101" s="188"/>
      <c r="AK101" s="188"/>
      <c r="AL101" s="188"/>
      <c r="AM101" s="188"/>
      <c r="AN101" s="199" t="s">
        <v>58</v>
      </c>
      <c r="AO101" s="199"/>
      <c r="AP101" s="199"/>
      <c r="AQ101" s="199"/>
      <c r="AR101" s="199"/>
    </row>
    <row r="102" spans="2:44" ht="20.100000000000001" customHeight="1">
      <c r="B102" s="114"/>
      <c r="C102" s="82"/>
      <c r="D102" s="99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40"/>
      <c r="T102" s="40"/>
      <c r="U102" s="40"/>
      <c r="V102" s="40"/>
      <c r="W102" s="82"/>
      <c r="X102" s="83"/>
      <c r="Y102" s="84"/>
      <c r="Z102" s="83"/>
      <c r="AA102" s="83"/>
      <c r="AB102" s="83"/>
      <c r="AC102" s="82"/>
      <c r="AD102" s="206"/>
      <c r="AE102" s="206"/>
      <c r="AF102" s="206"/>
      <c r="AG102" s="206"/>
      <c r="AH102" s="206"/>
      <c r="AI102" s="207" t="s">
        <v>58</v>
      </c>
      <c r="AJ102" s="207"/>
      <c r="AK102" s="207"/>
      <c r="AL102" s="207"/>
      <c r="AM102" s="207"/>
      <c r="AN102" s="205" t="s">
        <v>58</v>
      </c>
      <c r="AO102" s="205"/>
      <c r="AP102" s="205"/>
      <c r="AQ102" s="205"/>
      <c r="AR102" s="205"/>
    </row>
    <row r="103" spans="2:44" ht="20.100000000000001" customHeight="1">
      <c r="B103" s="114"/>
      <c r="C103" s="42"/>
      <c r="D103" s="41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0"/>
      <c r="U103" s="40"/>
      <c r="V103" s="40"/>
      <c r="W103" s="82"/>
      <c r="X103" s="83"/>
      <c r="Y103" s="84"/>
      <c r="Z103" s="83"/>
      <c r="AA103" s="83"/>
      <c r="AB103" s="83"/>
      <c r="AC103" s="82"/>
      <c r="AD103" s="203"/>
      <c r="AE103" s="203"/>
      <c r="AF103" s="203"/>
      <c r="AG103" s="203"/>
      <c r="AH103" s="203"/>
      <c r="AI103" s="204" t="s">
        <v>58</v>
      </c>
      <c r="AJ103" s="204"/>
      <c r="AK103" s="204"/>
      <c r="AL103" s="204"/>
      <c r="AM103" s="204"/>
      <c r="AN103" s="205" t="s">
        <v>58</v>
      </c>
      <c r="AO103" s="205"/>
      <c r="AP103" s="205"/>
      <c r="AQ103" s="205"/>
      <c r="AR103" s="205"/>
    </row>
    <row r="104" spans="2:44" ht="20.100000000000001" customHeight="1">
      <c r="B104" s="114"/>
      <c r="C104" s="41"/>
      <c r="D104" s="41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82"/>
      <c r="X104" s="83"/>
      <c r="Y104" s="84"/>
      <c r="Z104" s="83"/>
      <c r="AA104" s="83"/>
      <c r="AB104" s="83"/>
      <c r="AC104" s="82" t="s">
        <v>58</v>
      </c>
      <c r="AD104" s="203" t="s">
        <v>58</v>
      </c>
      <c r="AE104" s="203"/>
      <c r="AF104" s="203"/>
      <c r="AG104" s="203"/>
      <c r="AH104" s="203"/>
      <c r="AI104" s="204" t="s">
        <v>58</v>
      </c>
      <c r="AJ104" s="204"/>
      <c r="AK104" s="204"/>
      <c r="AL104" s="204"/>
      <c r="AM104" s="204"/>
      <c r="AN104" s="205" t="s">
        <v>58</v>
      </c>
      <c r="AO104" s="205"/>
      <c r="AP104" s="205"/>
      <c r="AQ104" s="205"/>
      <c r="AR104" s="205"/>
    </row>
    <row r="105" spans="2:44" ht="20.100000000000001" customHeight="1" thickBot="1">
      <c r="B105" s="116"/>
      <c r="C105" s="41"/>
      <c r="D105" s="41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0"/>
      <c r="V105" s="40"/>
      <c r="W105" s="88"/>
      <c r="X105" s="89"/>
      <c r="Y105" s="90"/>
      <c r="Z105" s="89"/>
      <c r="AA105" s="89"/>
      <c r="AB105" s="89"/>
      <c r="AC105" s="88" t="s">
        <v>58</v>
      </c>
      <c r="AD105" s="187" t="s">
        <v>58</v>
      </c>
      <c r="AE105" s="187"/>
      <c r="AF105" s="187"/>
      <c r="AG105" s="187"/>
      <c r="AH105" s="187"/>
      <c r="AI105" s="188" t="s">
        <v>58</v>
      </c>
      <c r="AJ105" s="188"/>
      <c r="AK105" s="188"/>
      <c r="AL105" s="188"/>
      <c r="AM105" s="188"/>
      <c r="AN105" s="199" t="s">
        <v>58</v>
      </c>
      <c r="AO105" s="199"/>
      <c r="AP105" s="199"/>
      <c r="AQ105" s="199"/>
      <c r="AR105" s="199"/>
    </row>
    <row r="106" spans="2:44" ht="20.100000000000001" customHeight="1">
      <c r="B106" s="117"/>
      <c r="C106" s="42"/>
      <c r="D106" s="41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82"/>
      <c r="X106" s="83"/>
      <c r="Y106" s="84"/>
      <c r="Z106" s="83"/>
      <c r="AA106" s="83"/>
      <c r="AB106" s="83"/>
      <c r="AC106" s="82"/>
      <c r="AD106" s="206" t="s">
        <v>58</v>
      </c>
      <c r="AE106" s="206"/>
      <c r="AF106" s="206"/>
      <c r="AG106" s="206"/>
      <c r="AH106" s="206"/>
      <c r="AI106" s="207" t="s">
        <v>58</v>
      </c>
      <c r="AJ106" s="207"/>
      <c r="AK106" s="207"/>
      <c r="AL106" s="207"/>
      <c r="AM106" s="207"/>
      <c r="AN106" s="205" t="s">
        <v>58</v>
      </c>
      <c r="AO106" s="205"/>
      <c r="AP106" s="205"/>
      <c r="AQ106" s="205"/>
      <c r="AR106" s="205"/>
    </row>
    <row r="107" spans="2:44" ht="20.100000000000001" customHeight="1">
      <c r="B107" s="114"/>
      <c r="C107" s="42"/>
      <c r="D107" s="41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82"/>
      <c r="X107" s="83"/>
      <c r="Y107" s="84"/>
      <c r="Z107" s="83"/>
      <c r="AA107" s="83"/>
      <c r="AB107" s="83"/>
      <c r="AC107" s="82"/>
      <c r="AD107" s="203"/>
      <c r="AE107" s="203"/>
      <c r="AF107" s="203"/>
      <c r="AG107" s="203"/>
      <c r="AH107" s="203"/>
      <c r="AI107" s="204" t="s">
        <v>58</v>
      </c>
      <c r="AJ107" s="204"/>
      <c r="AK107" s="204"/>
      <c r="AL107" s="204"/>
      <c r="AM107" s="204"/>
      <c r="AN107" s="205" t="s">
        <v>58</v>
      </c>
      <c r="AO107" s="205"/>
      <c r="AP107" s="205"/>
      <c r="AQ107" s="205"/>
      <c r="AR107" s="205"/>
    </row>
    <row r="108" spans="2:44" ht="20.100000000000001" customHeight="1" thickBot="1">
      <c r="B108" s="97"/>
      <c r="C108" s="98"/>
      <c r="D108" s="118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5"/>
      <c r="U108" s="115"/>
      <c r="V108" s="120"/>
      <c r="W108" s="82"/>
      <c r="X108" s="83"/>
      <c r="Y108" s="84"/>
      <c r="Z108" s="83"/>
      <c r="AA108" s="83"/>
      <c r="AB108" s="83"/>
      <c r="AC108" s="82" t="s">
        <v>58</v>
      </c>
      <c r="AD108" s="203" t="s">
        <v>58</v>
      </c>
      <c r="AE108" s="203"/>
      <c r="AF108" s="203"/>
      <c r="AG108" s="203"/>
      <c r="AH108" s="203"/>
      <c r="AI108" s="204" t="s">
        <v>58</v>
      </c>
      <c r="AJ108" s="204"/>
      <c r="AK108" s="204"/>
      <c r="AL108" s="204"/>
      <c r="AM108" s="204"/>
      <c r="AN108" s="205" t="s">
        <v>58</v>
      </c>
      <c r="AO108" s="205"/>
      <c r="AP108" s="205"/>
      <c r="AQ108" s="205"/>
      <c r="AR108" s="205"/>
    </row>
    <row r="109" spans="2:44" ht="20.100000000000001" customHeight="1" thickBot="1">
      <c r="B109" s="100"/>
      <c r="C109" s="101"/>
      <c r="D109" s="121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22"/>
      <c r="U109" s="123"/>
      <c r="V109" s="120"/>
      <c r="W109" s="88"/>
      <c r="X109" s="89"/>
      <c r="Y109" s="90"/>
      <c r="Z109" s="89"/>
      <c r="AA109" s="89"/>
      <c r="AB109" s="89"/>
      <c r="AC109" s="88" t="s">
        <v>58</v>
      </c>
      <c r="AD109" s="187" t="s">
        <v>58</v>
      </c>
      <c r="AE109" s="187"/>
      <c r="AF109" s="187"/>
      <c r="AG109" s="187"/>
      <c r="AH109" s="187"/>
      <c r="AI109" s="188" t="s">
        <v>58</v>
      </c>
      <c r="AJ109" s="188"/>
      <c r="AK109" s="188"/>
      <c r="AL109" s="188"/>
      <c r="AM109" s="188"/>
      <c r="AN109" s="199" t="s">
        <v>58</v>
      </c>
      <c r="AO109" s="199"/>
      <c r="AP109" s="199"/>
      <c r="AQ109" s="199"/>
      <c r="AR109" s="199"/>
    </row>
    <row r="110" spans="2:44" ht="20.100000000000001" customHeight="1">
      <c r="B110" s="102"/>
      <c r="C110" s="124"/>
      <c r="D110" s="125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5"/>
      <c r="U110" s="115"/>
      <c r="V110" s="126"/>
      <c r="W110" s="82"/>
      <c r="X110" s="83"/>
      <c r="Y110" s="84"/>
      <c r="Z110" s="83"/>
      <c r="AA110" s="83"/>
      <c r="AB110" s="83"/>
      <c r="AC110" s="82" t="s">
        <v>58</v>
      </c>
      <c r="AD110" s="206" t="s">
        <v>58</v>
      </c>
      <c r="AE110" s="206"/>
      <c r="AF110" s="206"/>
      <c r="AG110" s="206"/>
      <c r="AH110" s="206"/>
      <c r="AI110" s="207" t="s">
        <v>58</v>
      </c>
      <c r="AJ110" s="207"/>
      <c r="AK110" s="207"/>
      <c r="AL110" s="207"/>
      <c r="AM110" s="207"/>
      <c r="AN110" s="205" t="s">
        <v>58</v>
      </c>
      <c r="AO110" s="205"/>
      <c r="AP110" s="205"/>
      <c r="AQ110" s="205"/>
      <c r="AR110" s="205"/>
    </row>
    <row r="111" spans="2:44" ht="20.100000000000001" customHeight="1" thickBot="1">
      <c r="B111" s="97"/>
      <c r="C111" s="98"/>
      <c r="D111" s="118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22"/>
      <c r="T111" s="115"/>
      <c r="U111" s="115"/>
      <c r="V111" s="126"/>
      <c r="W111" s="82"/>
      <c r="X111" s="83"/>
      <c r="Y111" s="84"/>
      <c r="Z111" s="83"/>
      <c r="AA111" s="83"/>
      <c r="AB111" s="83"/>
      <c r="AC111" s="82" t="s">
        <v>58</v>
      </c>
      <c r="AD111" s="203" t="s">
        <v>58</v>
      </c>
      <c r="AE111" s="203"/>
      <c r="AF111" s="203"/>
      <c r="AG111" s="203"/>
      <c r="AH111" s="203"/>
      <c r="AI111" s="204" t="s">
        <v>58</v>
      </c>
      <c r="AJ111" s="204"/>
      <c r="AK111" s="204"/>
      <c r="AL111" s="204"/>
      <c r="AM111" s="204"/>
      <c r="AN111" s="205" t="s">
        <v>58</v>
      </c>
      <c r="AO111" s="205"/>
      <c r="AP111" s="205"/>
      <c r="AQ111" s="205"/>
      <c r="AR111" s="205"/>
    </row>
    <row r="112" spans="2:44" ht="20.100000000000001" customHeight="1" thickBot="1">
      <c r="B112" s="97"/>
      <c r="C112" s="98"/>
      <c r="D112" s="118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27"/>
      <c r="T112" s="128"/>
      <c r="U112" s="128"/>
      <c r="V112" s="120"/>
      <c r="W112" s="82"/>
      <c r="X112" s="83"/>
      <c r="Y112" s="84"/>
      <c r="Z112" s="83"/>
      <c r="AA112" s="83"/>
      <c r="AB112" s="83"/>
      <c r="AC112" s="82" t="s">
        <v>58</v>
      </c>
      <c r="AD112" s="203" t="s">
        <v>58</v>
      </c>
      <c r="AE112" s="203"/>
      <c r="AF112" s="203"/>
      <c r="AG112" s="203"/>
      <c r="AH112" s="203"/>
      <c r="AI112" s="204" t="s">
        <v>58</v>
      </c>
      <c r="AJ112" s="204"/>
      <c r="AK112" s="204"/>
      <c r="AL112" s="204"/>
      <c r="AM112" s="204"/>
      <c r="AN112" s="205" t="s">
        <v>58</v>
      </c>
      <c r="AO112" s="205"/>
      <c r="AP112" s="205"/>
      <c r="AQ112" s="205"/>
      <c r="AR112" s="205"/>
    </row>
    <row r="113" spans="2:44" ht="20.100000000000001" customHeight="1" thickBot="1">
      <c r="B113" s="100"/>
      <c r="C113" s="101"/>
      <c r="D113" s="121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22"/>
      <c r="T113" s="122"/>
      <c r="U113" s="123"/>
      <c r="V113" s="120"/>
      <c r="W113" s="88"/>
      <c r="X113" s="89"/>
      <c r="Y113" s="90"/>
      <c r="Z113" s="89"/>
      <c r="AA113" s="89"/>
      <c r="AB113" s="89"/>
      <c r="AC113" s="88" t="s">
        <v>58</v>
      </c>
      <c r="AD113" s="187" t="s">
        <v>58</v>
      </c>
      <c r="AE113" s="187"/>
      <c r="AF113" s="187"/>
      <c r="AG113" s="187"/>
      <c r="AH113" s="187"/>
      <c r="AI113" s="188" t="s">
        <v>58</v>
      </c>
      <c r="AJ113" s="188"/>
      <c r="AK113" s="188"/>
      <c r="AL113" s="188"/>
      <c r="AM113" s="188"/>
      <c r="AN113" s="199" t="s">
        <v>58</v>
      </c>
      <c r="AO113" s="199"/>
      <c r="AP113" s="199"/>
      <c r="AQ113" s="199"/>
      <c r="AR113" s="199"/>
    </row>
    <row r="114" spans="2:44" ht="20.100000000000001" customHeight="1">
      <c r="B114" s="102"/>
      <c r="C114" s="21"/>
      <c r="D114" s="125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5"/>
      <c r="U114" s="115"/>
      <c r="V114" s="126"/>
      <c r="W114" s="82"/>
      <c r="X114" s="83"/>
      <c r="Y114" s="84"/>
      <c r="Z114" s="83"/>
      <c r="AA114" s="83"/>
      <c r="AB114" s="83"/>
      <c r="AC114" s="82" t="s">
        <v>58</v>
      </c>
      <c r="AD114" s="206" t="s">
        <v>58</v>
      </c>
      <c r="AE114" s="206"/>
      <c r="AF114" s="206"/>
      <c r="AG114" s="206"/>
      <c r="AH114" s="206"/>
      <c r="AI114" s="207" t="s">
        <v>58</v>
      </c>
      <c r="AJ114" s="207"/>
      <c r="AK114" s="207"/>
      <c r="AL114" s="207"/>
      <c r="AM114" s="207"/>
      <c r="AN114" s="205" t="s">
        <v>58</v>
      </c>
      <c r="AO114" s="205"/>
      <c r="AP114" s="205"/>
      <c r="AQ114" s="205"/>
      <c r="AR114" s="205"/>
    </row>
    <row r="115" spans="2:44" ht="20.100000000000001" customHeight="1" thickBot="1">
      <c r="B115" s="97"/>
      <c r="C115" s="21"/>
      <c r="D115" s="118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15"/>
      <c r="U115" s="115"/>
      <c r="V115" s="126"/>
      <c r="W115" s="82"/>
      <c r="X115" s="83"/>
      <c r="Y115" s="84"/>
      <c r="Z115" s="83"/>
      <c r="AA115" s="83"/>
      <c r="AB115" s="83"/>
      <c r="AC115" s="82" t="s">
        <v>58</v>
      </c>
      <c r="AD115" s="203" t="s">
        <v>58</v>
      </c>
      <c r="AE115" s="203"/>
      <c r="AF115" s="203"/>
      <c r="AG115" s="203"/>
      <c r="AH115" s="203"/>
      <c r="AI115" s="204" t="s">
        <v>58</v>
      </c>
      <c r="AJ115" s="204"/>
      <c r="AK115" s="204"/>
      <c r="AL115" s="204"/>
      <c r="AM115" s="204"/>
      <c r="AN115" s="205" t="s">
        <v>58</v>
      </c>
      <c r="AO115" s="205"/>
      <c r="AP115" s="205"/>
      <c r="AQ115" s="205"/>
      <c r="AR115" s="205"/>
    </row>
    <row r="116" spans="2:44" ht="20.100000000000001" customHeight="1" thickBot="1">
      <c r="B116" s="97"/>
      <c r="C116" s="98"/>
      <c r="D116" s="118"/>
      <c r="E116" s="129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8"/>
      <c r="U116" s="128"/>
      <c r="V116" s="120"/>
      <c r="W116" s="82"/>
      <c r="X116" s="83"/>
      <c r="Y116" s="84"/>
      <c r="Z116" s="83"/>
      <c r="AA116" s="83"/>
      <c r="AB116" s="83"/>
      <c r="AC116" s="82" t="s">
        <v>58</v>
      </c>
      <c r="AD116" s="203" t="s">
        <v>58</v>
      </c>
      <c r="AE116" s="203"/>
      <c r="AF116" s="203"/>
      <c r="AG116" s="203"/>
      <c r="AH116" s="203"/>
      <c r="AI116" s="204" t="s">
        <v>58</v>
      </c>
      <c r="AJ116" s="204"/>
      <c r="AK116" s="204"/>
      <c r="AL116" s="204"/>
      <c r="AM116" s="204"/>
      <c r="AN116" s="205" t="s">
        <v>58</v>
      </c>
      <c r="AO116" s="205"/>
      <c r="AP116" s="205"/>
      <c r="AQ116" s="205"/>
      <c r="AR116" s="205"/>
    </row>
    <row r="117" spans="2:44" ht="20.100000000000001" customHeight="1" thickBot="1">
      <c r="B117" s="100"/>
      <c r="C117" s="101"/>
      <c r="D117" s="121"/>
      <c r="E117" s="122"/>
      <c r="F117" s="122"/>
      <c r="G117" s="122"/>
      <c r="H117" s="122"/>
      <c r="I117" s="130"/>
      <c r="J117" s="122"/>
      <c r="K117" s="122"/>
      <c r="L117" s="122"/>
      <c r="M117" s="122"/>
      <c r="N117" s="122"/>
      <c r="O117" s="130"/>
      <c r="P117" s="130"/>
      <c r="Q117" s="122"/>
      <c r="R117" s="122"/>
      <c r="S117" s="130"/>
      <c r="T117" s="122"/>
      <c r="U117" s="123"/>
      <c r="V117" s="120"/>
      <c r="W117" s="88"/>
      <c r="X117" s="89"/>
      <c r="Y117" s="90"/>
      <c r="Z117" s="89"/>
      <c r="AA117" s="89"/>
      <c r="AB117" s="89"/>
      <c r="AC117" s="88" t="s">
        <v>58</v>
      </c>
      <c r="AD117" s="187" t="s">
        <v>58</v>
      </c>
      <c r="AE117" s="187"/>
      <c r="AF117" s="187"/>
      <c r="AG117" s="187"/>
      <c r="AH117" s="187"/>
      <c r="AI117" s="188" t="s">
        <v>58</v>
      </c>
      <c r="AJ117" s="188"/>
      <c r="AK117" s="188"/>
      <c r="AL117" s="188"/>
      <c r="AM117" s="188"/>
      <c r="AN117" s="199" t="s">
        <v>58</v>
      </c>
      <c r="AO117" s="199"/>
      <c r="AP117" s="199"/>
      <c r="AQ117" s="199"/>
      <c r="AR117" s="199"/>
    </row>
    <row r="118" spans="2:44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196" t="s">
        <v>132</v>
      </c>
      <c r="X118" s="196"/>
      <c r="Y118" s="196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</row>
    <row r="119" spans="2:44">
      <c r="B119" s="200" t="s">
        <v>17</v>
      </c>
      <c r="C119" s="200"/>
      <c r="D119" s="131"/>
      <c r="E119" s="131"/>
      <c r="F119" s="131"/>
      <c r="G119" s="131"/>
      <c r="H119" s="132"/>
      <c r="I119" s="131"/>
      <c r="J119" s="131"/>
      <c r="K119" s="131"/>
      <c r="L119" s="131"/>
      <c r="M119" s="131"/>
      <c r="N119" s="21"/>
      <c r="O119" s="131"/>
      <c r="P119" s="131"/>
      <c r="Q119" s="131"/>
      <c r="R119" s="131"/>
      <c r="S119" s="131"/>
      <c r="T119" s="131"/>
      <c r="U119" s="131"/>
      <c r="V119" s="21"/>
      <c r="W119" s="196"/>
      <c r="X119" s="196"/>
      <c r="Y119" s="196"/>
      <c r="Z119" s="201" t="s">
        <v>101</v>
      </c>
      <c r="AA119" s="201"/>
      <c r="AB119" s="133"/>
      <c r="AC119" s="131"/>
      <c r="AD119" s="21"/>
      <c r="AE119" s="201" t="s">
        <v>100</v>
      </c>
      <c r="AF119" s="201"/>
      <c r="AG119" s="201"/>
      <c r="AH119" s="201"/>
      <c r="AI119" s="201"/>
      <c r="AJ119" s="21"/>
      <c r="AK119" s="21">
        <v>31</v>
      </c>
      <c r="AL119" s="21"/>
      <c r="AM119" s="192" t="s">
        <v>133</v>
      </c>
      <c r="AN119" s="192"/>
      <c r="AO119" s="192"/>
      <c r="AP119" s="131"/>
      <c r="AQ119" s="202" t="s">
        <v>134</v>
      </c>
      <c r="AR119" s="202"/>
    </row>
    <row r="120" spans="2:44">
      <c r="B120" s="134"/>
      <c r="C120" s="134"/>
      <c r="D120" s="135" t="s">
        <v>18</v>
      </c>
      <c r="E120" s="135"/>
      <c r="F120" s="135"/>
      <c r="G120" s="135"/>
      <c r="H120" s="136"/>
      <c r="I120" s="21"/>
      <c r="J120" s="135" t="s">
        <v>19</v>
      </c>
      <c r="K120" s="21"/>
      <c r="L120" s="21"/>
      <c r="M120" s="21"/>
      <c r="N120" s="21"/>
      <c r="O120" s="194" t="s">
        <v>135</v>
      </c>
      <c r="P120" s="194"/>
      <c r="Q120" s="194"/>
      <c r="R120" s="194"/>
      <c r="S120" s="194"/>
      <c r="T120" s="194"/>
      <c r="U120" s="194"/>
      <c r="V120" s="21"/>
      <c r="W120" s="133"/>
      <c r="X120" s="133"/>
      <c r="Y120" s="133"/>
      <c r="Z120" s="194" t="s">
        <v>18</v>
      </c>
      <c r="AA120" s="194"/>
      <c r="AB120" s="133"/>
      <c r="AC120" s="135" t="s">
        <v>19</v>
      </c>
      <c r="AD120" s="21"/>
      <c r="AE120" s="194" t="s">
        <v>135</v>
      </c>
      <c r="AF120" s="194"/>
      <c r="AG120" s="194"/>
      <c r="AH120" s="194"/>
      <c r="AI120" s="194"/>
      <c r="AJ120" s="21"/>
      <c r="AK120" s="21"/>
      <c r="AL120" s="21"/>
      <c r="AM120" s="21"/>
      <c r="AN120" s="21"/>
      <c r="AO120" s="21"/>
      <c r="AP120" s="21"/>
      <c r="AQ120" s="136"/>
      <c r="AR120" s="21"/>
    </row>
    <row r="121" spans="2:44">
      <c r="B121" s="21"/>
      <c r="C121" s="21" t="s">
        <v>58</v>
      </c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196" t="s">
        <v>20</v>
      </c>
      <c r="X121" s="196"/>
      <c r="Y121" s="196"/>
      <c r="Z121" s="197" t="s">
        <v>136</v>
      </c>
      <c r="AA121" s="198"/>
      <c r="AB121" s="133"/>
      <c r="AC121" s="137"/>
      <c r="AD121" s="132"/>
      <c r="AE121" s="192" t="s">
        <v>102</v>
      </c>
      <c r="AF121" s="192"/>
      <c r="AG121" s="192"/>
      <c r="AH121" s="192"/>
      <c r="AI121" s="192"/>
      <c r="AJ121" s="21"/>
      <c r="AK121" s="186">
        <v>31</v>
      </c>
      <c r="AL121" s="186"/>
      <c r="AM121" s="192" t="s">
        <v>133</v>
      </c>
      <c r="AN121" s="192"/>
      <c r="AO121" s="192"/>
      <c r="AP121" s="192"/>
      <c r="AQ121" s="193" t="s">
        <v>137</v>
      </c>
      <c r="AR121" s="193"/>
    </row>
    <row r="122" spans="2:44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138"/>
      <c r="P122" s="138"/>
      <c r="Q122" s="138"/>
      <c r="R122" s="138"/>
      <c r="S122" s="138"/>
      <c r="T122" s="138"/>
      <c r="U122" s="138"/>
      <c r="V122" s="21"/>
      <c r="W122" s="21"/>
      <c r="X122" s="21"/>
      <c r="Y122" s="21"/>
      <c r="Z122" s="194" t="s">
        <v>18</v>
      </c>
      <c r="AA122" s="194"/>
      <c r="AB122" s="135"/>
      <c r="AC122" s="135" t="s">
        <v>19</v>
      </c>
      <c r="AD122" s="136"/>
      <c r="AE122" s="195" t="s">
        <v>135</v>
      </c>
      <c r="AF122" s="195"/>
      <c r="AG122" s="195"/>
      <c r="AH122" s="195"/>
      <c r="AI122" s="195"/>
      <c r="AJ122" s="21"/>
      <c r="AK122" s="21"/>
      <c r="AL122" s="21"/>
      <c r="AM122" s="21"/>
      <c r="AN122" s="21"/>
      <c r="AO122" s="21"/>
      <c r="AP122" s="21"/>
      <c r="AQ122" s="21"/>
      <c r="AR122" s="21"/>
    </row>
  </sheetData>
  <mergeCells count="305">
    <mergeCell ref="AA1:AR2"/>
    <mergeCell ref="AN3:AR3"/>
    <mergeCell ref="AN4:AR4"/>
    <mergeCell ref="B5:AJ5"/>
    <mergeCell ref="AN5:AR5"/>
    <mergeCell ref="B6:AC6"/>
    <mergeCell ref="AN6:AR7"/>
    <mergeCell ref="B7:AM7"/>
    <mergeCell ref="AD20:AH20"/>
    <mergeCell ref="AI20:AM20"/>
    <mergeCell ref="AN20:AR20"/>
    <mergeCell ref="AC13:AR14"/>
    <mergeCell ref="B8:AC8"/>
    <mergeCell ref="V9:W10"/>
    <mergeCell ref="X9:Y10"/>
    <mergeCell ref="AA9:AD9"/>
    <mergeCell ref="V11:W11"/>
    <mergeCell ref="X11:Y11"/>
    <mergeCell ref="AA11:AB11"/>
    <mergeCell ref="AC11:AD11"/>
    <mergeCell ref="AD21:AH21"/>
    <mergeCell ref="AI21:AM21"/>
    <mergeCell ref="AN21:AR21"/>
    <mergeCell ref="AD15:AH18"/>
    <mergeCell ref="AI15:AM18"/>
    <mergeCell ref="AN15:AR18"/>
    <mergeCell ref="AD19:AH19"/>
    <mergeCell ref="AI19:AM19"/>
    <mergeCell ref="AN19:AR19"/>
    <mergeCell ref="AD24:AH24"/>
    <mergeCell ref="AI24:AM24"/>
    <mergeCell ref="AN24:AR24"/>
    <mergeCell ref="AD25:AH25"/>
    <mergeCell ref="AI25:AM25"/>
    <mergeCell ref="AN25:AR25"/>
    <mergeCell ref="AD22:AH22"/>
    <mergeCell ref="AI22:AM22"/>
    <mergeCell ref="AN22:AR22"/>
    <mergeCell ref="AD23:AH23"/>
    <mergeCell ref="AI23:AM23"/>
    <mergeCell ref="AN23:AR23"/>
    <mergeCell ref="AD28:AH28"/>
    <mergeCell ref="AI28:AM28"/>
    <mergeCell ref="AN28:AR28"/>
    <mergeCell ref="AD29:AH29"/>
    <mergeCell ref="AI29:AM29"/>
    <mergeCell ref="AN29:AR29"/>
    <mergeCell ref="AD26:AH26"/>
    <mergeCell ref="AI26:AM26"/>
    <mergeCell ref="AN26:AR26"/>
    <mergeCell ref="AD27:AH27"/>
    <mergeCell ref="AI27:AM27"/>
    <mergeCell ref="AN27:AR27"/>
    <mergeCell ref="AD32:AH32"/>
    <mergeCell ref="AI32:AM32"/>
    <mergeCell ref="AN32:AR32"/>
    <mergeCell ref="AD33:AH33"/>
    <mergeCell ref="AI33:AM33"/>
    <mergeCell ref="AN33:AR33"/>
    <mergeCell ref="AD30:AH30"/>
    <mergeCell ref="AI30:AM30"/>
    <mergeCell ref="AN30:AR30"/>
    <mergeCell ref="AD31:AH31"/>
    <mergeCell ref="AI31:AM31"/>
    <mergeCell ref="AN31:AR31"/>
    <mergeCell ref="AD36:AH36"/>
    <mergeCell ref="AI36:AM36"/>
    <mergeCell ref="AN36:AR36"/>
    <mergeCell ref="AD37:AH37"/>
    <mergeCell ref="AI37:AM37"/>
    <mergeCell ref="AN37:AR37"/>
    <mergeCell ref="AD34:AH34"/>
    <mergeCell ref="AI34:AM34"/>
    <mergeCell ref="AN34:AR34"/>
    <mergeCell ref="AD35:AH35"/>
    <mergeCell ref="AI35:AM35"/>
    <mergeCell ref="AN35:AR35"/>
    <mergeCell ref="AD40:AH40"/>
    <mergeCell ref="AI40:AM40"/>
    <mergeCell ref="AN40:AR40"/>
    <mergeCell ref="AD41:AH41"/>
    <mergeCell ref="AI41:AM41"/>
    <mergeCell ref="AN41:AR41"/>
    <mergeCell ref="AD38:AH38"/>
    <mergeCell ref="AI38:AM38"/>
    <mergeCell ref="AN38:AR38"/>
    <mergeCell ref="AD39:AH39"/>
    <mergeCell ref="AI39:AM39"/>
    <mergeCell ref="AN39:AR39"/>
    <mergeCell ref="AC45:AR46"/>
    <mergeCell ref="AD47:AH50"/>
    <mergeCell ref="AI47:AM50"/>
    <mergeCell ref="AN47:AR50"/>
    <mergeCell ref="AD51:AH51"/>
    <mergeCell ref="AI51:AM51"/>
    <mergeCell ref="AN51:AR51"/>
    <mergeCell ref="AD42:AH42"/>
    <mergeCell ref="AI42:AM42"/>
    <mergeCell ref="AN42:AR42"/>
    <mergeCell ref="AD43:AH43"/>
    <mergeCell ref="AI43:AM43"/>
    <mergeCell ref="AN43:AR43"/>
    <mergeCell ref="AD54:AH54"/>
    <mergeCell ref="AI54:AM54"/>
    <mergeCell ref="AN54:AR54"/>
    <mergeCell ref="AD55:AH55"/>
    <mergeCell ref="AI55:AM55"/>
    <mergeCell ref="AN55:AR55"/>
    <mergeCell ref="AD52:AH52"/>
    <mergeCell ref="AI52:AM52"/>
    <mergeCell ref="AN52:AR52"/>
    <mergeCell ref="AD53:AH53"/>
    <mergeCell ref="AI53:AM53"/>
    <mergeCell ref="AN53:AR53"/>
    <mergeCell ref="AD58:AH58"/>
    <mergeCell ref="AI58:AM58"/>
    <mergeCell ref="AN58:AR58"/>
    <mergeCell ref="AD59:AH59"/>
    <mergeCell ref="AI59:AM59"/>
    <mergeCell ref="AN59:AR59"/>
    <mergeCell ref="AD56:AH56"/>
    <mergeCell ref="AI56:AM56"/>
    <mergeCell ref="AN56:AR56"/>
    <mergeCell ref="AD57:AH57"/>
    <mergeCell ref="AI57:AM57"/>
    <mergeCell ref="AN57:AR57"/>
    <mergeCell ref="AD62:AH62"/>
    <mergeCell ref="AI62:AM62"/>
    <mergeCell ref="AN62:AR62"/>
    <mergeCell ref="AD63:AH63"/>
    <mergeCell ref="AI63:AM63"/>
    <mergeCell ref="AN63:AR63"/>
    <mergeCell ref="AD60:AH60"/>
    <mergeCell ref="AI60:AM60"/>
    <mergeCell ref="AN60:AR60"/>
    <mergeCell ref="AD61:AH61"/>
    <mergeCell ref="AI61:AM61"/>
    <mergeCell ref="AN61:AR61"/>
    <mergeCell ref="AD66:AH66"/>
    <mergeCell ref="AI66:AM66"/>
    <mergeCell ref="AN66:AR66"/>
    <mergeCell ref="AD67:AH67"/>
    <mergeCell ref="AI67:AM67"/>
    <mergeCell ref="AN67:AR67"/>
    <mergeCell ref="AD64:AH64"/>
    <mergeCell ref="AI64:AM64"/>
    <mergeCell ref="AN64:AR64"/>
    <mergeCell ref="AD65:AH65"/>
    <mergeCell ref="AI65:AM65"/>
    <mergeCell ref="AN65:AR65"/>
    <mergeCell ref="AD70:AH70"/>
    <mergeCell ref="AI70:AM70"/>
    <mergeCell ref="AN70:AR70"/>
    <mergeCell ref="AD71:AH71"/>
    <mergeCell ref="AI71:AM71"/>
    <mergeCell ref="AN71:AR71"/>
    <mergeCell ref="AD68:AH68"/>
    <mergeCell ref="AI68:AM68"/>
    <mergeCell ref="AN68:AR68"/>
    <mergeCell ref="AD69:AH69"/>
    <mergeCell ref="AI69:AM69"/>
    <mergeCell ref="AN69:AR69"/>
    <mergeCell ref="AD74:AH74"/>
    <mergeCell ref="AI74:AM74"/>
    <mergeCell ref="AN74:AR74"/>
    <mergeCell ref="AD75:AH75"/>
    <mergeCell ref="AI75:AM75"/>
    <mergeCell ref="AN75:AR75"/>
    <mergeCell ref="AD72:AH72"/>
    <mergeCell ref="AI72:AM72"/>
    <mergeCell ref="AN72:AR72"/>
    <mergeCell ref="AD73:AH73"/>
    <mergeCell ref="AI73:AM73"/>
    <mergeCell ref="AN73:AR73"/>
    <mergeCell ref="AD78:AH78"/>
    <mergeCell ref="AI78:AM78"/>
    <mergeCell ref="AN78:AR78"/>
    <mergeCell ref="AD79:AH79"/>
    <mergeCell ref="AI79:AM79"/>
    <mergeCell ref="AN79:AR79"/>
    <mergeCell ref="AD76:AH76"/>
    <mergeCell ref="AI76:AM76"/>
    <mergeCell ref="AN76:AR76"/>
    <mergeCell ref="AD77:AH77"/>
    <mergeCell ref="AI77:AM77"/>
    <mergeCell ref="AN77:AR77"/>
    <mergeCell ref="AD82:AH82"/>
    <mergeCell ref="AI82:AM82"/>
    <mergeCell ref="AN82:AR82"/>
    <mergeCell ref="AD83:AH83"/>
    <mergeCell ref="AI83:AM83"/>
    <mergeCell ref="AN83:AR83"/>
    <mergeCell ref="AD80:AH80"/>
    <mergeCell ref="AI80:AM80"/>
    <mergeCell ref="AN80:AR80"/>
    <mergeCell ref="AD81:AH81"/>
    <mergeCell ref="AI81:AM81"/>
    <mergeCell ref="AN81:AR81"/>
    <mergeCell ref="AN90:AR93"/>
    <mergeCell ref="AD94:AH94"/>
    <mergeCell ref="AI94:AM94"/>
    <mergeCell ref="AN94:AR94"/>
    <mergeCell ref="AD84:AH84"/>
    <mergeCell ref="AI84:AM84"/>
    <mergeCell ref="AN84:AR84"/>
    <mergeCell ref="AD85:AH85"/>
    <mergeCell ref="AI85:AM85"/>
    <mergeCell ref="AN85:AR85"/>
    <mergeCell ref="AN97:AR97"/>
    <mergeCell ref="AD98:AH98"/>
    <mergeCell ref="AI98:AM98"/>
    <mergeCell ref="AN98:AR98"/>
    <mergeCell ref="AD95:AH95"/>
    <mergeCell ref="AI95:AM95"/>
    <mergeCell ref="AN95:AR95"/>
    <mergeCell ref="AD96:AH96"/>
    <mergeCell ref="AI96:AM96"/>
    <mergeCell ref="AN96:AR96"/>
    <mergeCell ref="AN101:AR101"/>
    <mergeCell ref="AD102:AH102"/>
    <mergeCell ref="AI102:AM102"/>
    <mergeCell ref="AN102:AR102"/>
    <mergeCell ref="AD99:AH99"/>
    <mergeCell ref="AI99:AM99"/>
    <mergeCell ref="AN99:AR99"/>
    <mergeCell ref="AD100:AH100"/>
    <mergeCell ref="AI100:AM100"/>
    <mergeCell ref="AN100:AR100"/>
    <mergeCell ref="AN105:AR105"/>
    <mergeCell ref="AD106:AH106"/>
    <mergeCell ref="AI106:AM106"/>
    <mergeCell ref="AN106:AR106"/>
    <mergeCell ref="AD103:AH103"/>
    <mergeCell ref="AI103:AM103"/>
    <mergeCell ref="AN103:AR103"/>
    <mergeCell ref="AD104:AH104"/>
    <mergeCell ref="AI104:AM104"/>
    <mergeCell ref="AN104:AR104"/>
    <mergeCell ref="AN109:AR109"/>
    <mergeCell ref="AD110:AH110"/>
    <mergeCell ref="AI110:AM110"/>
    <mergeCell ref="AN110:AR110"/>
    <mergeCell ref="AD107:AH107"/>
    <mergeCell ref="AI107:AM107"/>
    <mergeCell ref="AN107:AR107"/>
    <mergeCell ref="AD108:AH108"/>
    <mergeCell ref="AI108:AM108"/>
    <mergeCell ref="AN108:AR108"/>
    <mergeCell ref="AN113:AR113"/>
    <mergeCell ref="AD114:AH114"/>
    <mergeCell ref="AI114:AM114"/>
    <mergeCell ref="AN114:AR114"/>
    <mergeCell ref="AD111:AH111"/>
    <mergeCell ref="AI111:AM111"/>
    <mergeCell ref="AN111:AR111"/>
    <mergeCell ref="AD112:AH112"/>
    <mergeCell ref="AI112:AM112"/>
    <mergeCell ref="AN112:AR112"/>
    <mergeCell ref="AN117:AR117"/>
    <mergeCell ref="W118:Y119"/>
    <mergeCell ref="B119:C119"/>
    <mergeCell ref="Z119:AA119"/>
    <mergeCell ref="AE119:AI119"/>
    <mergeCell ref="AM119:AO119"/>
    <mergeCell ref="AQ119:AR119"/>
    <mergeCell ref="AD115:AH115"/>
    <mergeCell ref="AI115:AM115"/>
    <mergeCell ref="AN115:AR115"/>
    <mergeCell ref="AD116:AH116"/>
    <mergeCell ref="AI116:AM116"/>
    <mergeCell ref="AN116:AR116"/>
    <mergeCell ref="AM121:AP121"/>
    <mergeCell ref="AQ121:AR121"/>
    <mergeCell ref="Z122:AA122"/>
    <mergeCell ref="AE122:AI122"/>
    <mergeCell ref="O120:U120"/>
    <mergeCell ref="Z120:AA120"/>
    <mergeCell ref="AE120:AI120"/>
    <mergeCell ref="W121:Y121"/>
    <mergeCell ref="Z121:AA121"/>
    <mergeCell ref="AE121:AI121"/>
    <mergeCell ref="B32:B35"/>
    <mergeCell ref="B36:B39"/>
    <mergeCell ref="B40:B43"/>
    <mergeCell ref="B28:B31"/>
    <mergeCell ref="B24:B27"/>
    <mergeCell ref="B20:B23"/>
    <mergeCell ref="B90:B93"/>
    <mergeCell ref="B94:B97"/>
    <mergeCell ref="AK121:AL121"/>
    <mergeCell ref="AD117:AH117"/>
    <mergeCell ref="AI117:AM117"/>
    <mergeCell ref="AD113:AH113"/>
    <mergeCell ref="AI113:AM113"/>
    <mergeCell ref="AD109:AH109"/>
    <mergeCell ref="AI109:AM109"/>
    <mergeCell ref="AD105:AH105"/>
    <mergeCell ref="AI105:AM105"/>
    <mergeCell ref="AD101:AH101"/>
    <mergeCell ref="AI101:AM101"/>
    <mergeCell ref="AD97:AH97"/>
    <mergeCell ref="AI97:AM97"/>
    <mergeCell ref="AC87:AR88"/>
    <mergeCell ref="AD90:AH93"/>
    <mergeCell ref="AI90:AM93"/>
  </mergeCells>
  <conditionalFormatting sqref="E14:S14 E17:R17 T17">
    <cfRule type="expression" dxfId="48" priority="1551">
      <formula>OR(WEEKDAY(E14,2)&gt;5,ISNUMBER(MATCH(E14,празд,0)))</formula>
    </cfRule>
    <cfRule type="expression" dxfId="47" priority="1552">
      <formula>ISNUMBER(MATCH(E14,допнер,0))</formula>
    </cfRule>
  </conditionalFormatting>
  <conditionalFormatting sqref="E20:S20 E22:T22 E24:S24 E28:S28 E32:S32 E36:S36 E40:S40 E26:T26 E30:T30 E34:T34 E38:T38 E42:T42 E92:T92 E96:T96 E90:S90 E94:S94">
    <cfRule type="cellIs" dxfId="46" priority="1483" operator="equal">
      <formula>"ДО"</formula>
    </cfRule>
    <cfRule type="cellIs" dxfId="45" priority="1484" operator="equal">
      <formula>"К"</formula>
    </cfRule>
    <cfRule type="cellIs" dxfId="44" priority="1485" operator="equal">
      <formula>"ОД"</formula>
    </cfRule>
    <cfRule type="cellIs" dxfId="43" priority="1486" operator="equal">
      <formula>"ОТ"</formula>
    </cfRule>
    <cfRule type="cellIs" dxfId="42" priority="1487" operator="equal">
      <formula>"Б"</formula>
    </cfRule>
    <cfRule type="cellIs" dxfId="41" priority="1488" operator="equal">
      <formula>"В"</formula>
    </cfRule>
  </conditionalFormatting>
  <dataValidations count="2">
    <dataValidation type="list" allowBlank="1" showInputMessage="1" showErrorMessage="1" sqref="D11">
      <formula1>год</formula1>
    </dataValidation>
    <dataValidation type="list" showInputMessage="1" showErrorMessage="1" sqref="C11">
      <formula1>месяц</formula1>
    </dataValidation>
  </dataValidations>
  <printOptions horizontalCentered="1"/>
  <pageMargins left="0.15748031496062992" right="0.15748031496062992" top="0.15748031496062992" bottom="0.15748031496062992" header="0.15748031496062992" footer="0.15748031496062992"/>
  <pageSetup paperSize="9" scale="64" orientation="landscape" r:id="rId1"/>
  <rowBreaks count="2" manualBreakCount="2">
    <brk id="43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E17"/>
  <sheetViews>
    <sheetView workbookViewId="0">
      <selection activeCell="B11" sqref="B11"/>
    </sheetView>
  </sheetViews>
  <sheetFormatPr defaultRowHeight="12.75"/>
  <cols>
    <col min="1" max="2" width="18.5703125" customWidth="1"/>
    <col min="3" max="3" width="21.42578125" customWidth="1"/>
    <col min="4" max="4" width="17.7109375" customWidth="1"/>
    <col min="5" max="5" width="21.85546875" customWidth="1"/>
  </cols>
  <sheetData>
    <row r="1" spans="1:5" ht="18.75">
      <c r="A1" s="248" t="s">
        <v>48</v>
      </c>
      <c r="B1" s="249"/>
      <c r="C1" s="18" t="s">
        <v>49</v>
      </c>
      <c r="D1" s="18" t="s">
        <v>50</v>
      </c>
      <c r="E1" s="18" t="s">
        <v>51</v>
      </c>
    </row>
    <row r="2" spans="1:5" ht="18.75">
      <c r="A2" s="20">
        <v>1</v>
      </c>
      <c r="B2" s="19" t="s">
        <v>138</v>
      </c>
      <c r="C2" s="19"/>
      <c r="D2" s="19"/>
      <c r="E2" s="20"/>
    </row>
    <row r="3" spans="1:5" ht="18.75">
      <c r="A3" s="20">
        <v>2</v>
      </c>
      <c r="B3" s="19" t="s">
        <v>139</v>
      </c>
      <c r="C3" s="20"/>
      <c r="D3" s="20"/>
      <c r="E3" s="20"/>
    </row>
    <row r="4" spans="1:5" ht="18.75">
      <c r="A4" s="20">
        <v>24</v>
      </c>
      <c r="B4" s="19" t="s">
        <v>104</v>
      </c>
      <c r="C4" s="20"/>
      <c r="D4" s="20"/>
      <c r="E4" s="20"/>
    </row>
    <row r="5" spans="1:5" ht="18.75">
      <c r="A5" s="150">
        <v>26</v>
      </c>
      <c r="B5" s="19" t="s">
        <v>110</v>
      </c>
      <c r="C5" s="20"/>
      <c r="D5" s="20"/>
      <c r="E5" s="20"/>
    </row>
    <row r="6" spans="1:5" ht="18.75">
      <c r="A6" s="150">
        <v>7</v>
      </c>
      <c r="B6" s="19" t="s">
        <v>113</v>
      </c>
      <c r="C6" s="20"/>
      <c r="D6" s="20"/>
      <c r="E6" s="20"/>
    </row>
    <row r="7" spans="1:5" ht="18.75">
      <c r="A7" s="150">
        <v>16</v>
      </c>
      <c r="B7" s="19" t="s">
        <v>115</v>
      </c>
      <c r="C7" s="20"/>
      <c r="D7" s="20"/>
      <c r="E7" s="20"/>
    </row>
    <row r="8" spans="1:5" ht="18.75">
      <c r="A8" s="19"/>
      <c r="B8" s="19" t="s">
        <v>118</v>
      </c>
      <c r="C8" s="20"/>
      <c r="D8" s="20"/>
      <c r="E8" s="20"/>
    </row>
    <row r="9" spans="1:5" ht="18.75">
      <c r="A9" s="19"/>
      <c r="B9" s="19"/>
      <c r="C9" s="20"/>
      <c r="D9" s="20"/>
      <c r="E9" s="20"/>
    </row>
    <row r="10" spans="1:5" ht="18.75">
      <c r="A10" s="19"/>
      <c r="B10" s="19"/>
      <c r="C10" s="20"/>
      <c r="D10" s="20"/>
      <c r="E10" s="20"/>
    </row>
    <row r="11" spans="1:5" ht="18.75">
      <c r="A11" s="19"/>
      <c r="B11" s="19"/>
      <c r="C11" s="20"/>
      <c r="D11" s="20"/>
      <c r="E11" s="20"/>
    </row>
    <row r="12" spans="1:5" ht="18.75">
      <c r="A12" s="19"/>
      <c r="B12" s="19"/>
      <c r="C12" s="20"/>
      <c r="D12" s="20"/>
      <c r="E12" s="20"/>
    </row>
    <row r="13" spans="1:5" ht="18.75">
      <c r="A13" s="19"/>
      <c r="B13" s="19"/>
      <c r="C13" s="20"/>
      <c r="D13" s="20"/>
      <c r="E13" s="20"/>
    </row>
    <row r="14" spans="1:5" ht="18.75">
      <c r="A14" s="19"/>
      <c r="B14" s="19"/>
      <c r="C14" s="20"/>
      <c r="D14" s="20"/>
      <c r="E14" s="20"/>
    </row>
    <row r="15" spans="1:5" ht="18.75">
      <c r="A15" s="19"/>
      <c r="B15" s="19"/>
      <c r="C15" s="20"/>
      <c r="D15" s="20"/>
      <c r="E15" s="20"/>
    </row>
    <row r="16" spans="1:5" ht="18.75">
      <c r="A16" s="19"/>
      <c r="B16" s="19"/>
      <c r="C16" s="20"/>
      <c r="D16" s="20"/>
      <c r="E16" s="20"/>
    </row>
    <row r="17" spans="1:5" ht="18.75">
      <c r="A17" s="19"/>
      <c r="B17" s="19"/>
      <c r="C17" s="20"/>
      <c r="D17" s="20"/>
      <c r="E17" s="20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I23"/>
  <sheetViews>
    <sheetView workbookViewId="0">
      <selection activeCell="F3" sqref="F3"/>
    </sheetView>
  </sheetViews>
  <sheetFormatPr defaultRowHeight="12.75"/>
  <cols>
    <col min="2" max="2" width="15.140625" bestFit="1" customWidth="1"/>
    <col min="5" max="5" width="18.5703125" customWidth="1"/>
    <col min="6" max="6" width="14.85546875" customWidth="1"/>
    <col min="7" max="7" width="18.42578125" customWidth="1"/>
    <col min="8" max="8" width="14.85546875" customWidth="1"/>
    <col min="9" max="9" width="13" customWidth="1"/>
  </cols>
  <sheetData>
    <row r="1" spans="1:9" ht="63.75">
      <c r="A1" s="5" t="s">
        <v>22</v>
      </c>
      <c r="B1" s="5">
        <v>1</v>
      </c>
      <c r="C1" s="5">
        <v>2010</v>
      </c>
      <c r="E1" s="5" t="s">
        <v>23</v>
      </c>
      <c r="F1" s="5" t="s">
        <v>24</v>
      </c>
      <c r="G1" s="5" t="s">
        <v>25</v>
      </c>
      <c r="H1" s="5" t="s">
        <v>26</v>
      </c>
      <c r="I1" s="6" t="s">
        <v>27</v>
      </c>
    </row>
    <row r="2" spans="1:9" ht="13.5">
      <c r="A2" s="5" t="s">
        <v>28</v>
      </c>
      <c r="B2" s="5">
        <v>2</v>
      </c>
      <c r="C2" s="5">
        <v>2011</v>
      </c>
      <c r="E2" s="7"/>
      <c r="F2" s="8"/>
      <c r="G2" s="8"/>
      <c r="H2" s="8"/>
      <c r="I2" s="9"/>
    </row>
    <row r="3" spans="1:9" ht="15.75">
      <c r="A3" s="5" t="s">
        <v>29</v>
      </c>
      <c r="B3" s="5">
        <v>3</v>
      </c>
      <c r="C3" s="5">
        <v>2012</v>
      </c>
      <c r="E3" s="10" t="s">
        <v>30</v>
      </c>
      <c r="F3" s="11">
        <f>G3-1</f>
        <v>42369</v>
      </c>
      <c r="G3" s="12">
        <v>42370</v>
      </c>
      <c r="H3" s="12">
        <v>42422</v>
      </c>
      <c r="I3" s="176">
        <v>42420</v>
      </c>
    </row>
    <row r="4" spans="1:9" ht="15.75">
      <c r="A4" s="5" t="s">
        <v>31</v>
      </c>
      <c r="B4" s="5">
        <v>4</v>
      </c>
      <c r="C4" s="5">
        <v>2013</v>
      </c>
      <c r="E4" s="10" t="s">
        <v>30</v>
      </c>
      <c r="F4" s="11"/>
      <c r="G4" s="12">
        <v>42373</v>
      </c>
      <c r="H4" s="12"/>
      <c r="I4" s="175"/>
    </row>
    <row r="5" spans="1:9" ht="15.75">
      <c r="A5" s="5" t="s">
        <v>32</v>
      </c>
      <c r="B5" s="5">
        <v>5</v>
      </c>
      <c r="C5" s="5">
        <v>2014</v>
      </c>
      <c r="E5" s="10" t="s">
        <v>30</v>
      </c>
      <c r="F5" s="11"/>
      <c r="G5" s="12">
        <v>42374</v>
      </c>
      <c r="H5" s="12"/>
      <c r="I5" s="175"/>
    </row>
    <row r="6" spans="1:9" ht="15.75">
      <c r="A6" s="5" t="s">
        <v>33</v>
      </c>
      <c r="B6" s="5">
        <v>6</v>
      </c>
      <c r="C6" s="5">
        <v>2015</v>
      </c>
      <c r="E6" s="10" t="s">
        <v>30</v>
      </c>
      <c r="F6" s="11"/>
      <c r="G6" s="12">
        <v>42375</v>
      </c>
      <c r="H6" s="12"/>
      <c r="I6" s="175"/>
    </row>
    <row r="7" spans="1:9" ht="15.75">
      <c r="A7" s="5" t="s">
        <v>34</v>
      </c>
      <c r="B7" s="5">
        <v>7</v>
      </c>
      <c r="C7" s="5">
        <v>2016</v>
      </c>
      <c r="E7" s="10" t="s">
        <v>37</v>
      </c>
      <c r="F7" s="11"/>
      <c r="G7" s="12">
        <v>42376</v>
      </c>
      <c r="H7" s="12"/>
      <c r="I7" s="175"/>
    </row>
    <row r="8" spans="1:9" ht="15.75">
      <c r="A8" s="5" t="s">
        <v>35</v>
      </c>
      <c r="B8" s="5">
        <v>8</v>
      </c>
      <c r="C8" s="5">
        <v>2017</v>
      </c>
      <c r="E8" s="10" t="s">
        <v>30</v>
      </c>
      <c r="F8" s="11"/>
      <c r="G8" s="12">
        <v>42377</v>
      </c>
      <c r="H8" s="12"/>
      <c r="I8" s="13"/>
    </row>
    <row r="9" spans="1:9" ht="15.75">
      <c r="A9" s="5" t="s">
        <v>36</v>
      </c>
      <c r="B9" s="5">
        <v>9</v>
      </c>
      <c r="C9" s="5">
        <v>2018</v>
      </c>
      <c r="E9" s="11"/>
      <c r="F9" s="11"/>
      <c r="G9" s="12"/>
      <c r="H9" s="12"/>
      <c r="I9" s="13"/>
    </row>
    <row r="10" spans="1:9" ht="15.75">
      <c r="A10" s="5" t="s">
        <v>38</v>
      </c>
      <c r="B10" s="5">
        <v>10</v>
      </c>
      <c r="C10" s="5">
        <v>2019</v>
      </c>
      <c r="E10" s="11"/>
      <c r="F10" s="11"/>
      <c r="G10" s="12"/>
      <c r="H10" s="12"/>
      <c r="I10" s="14"/>
    </row>
    <row r="11" spans="1:9" ht="15.75">
      <c r="A11" s="5" t="s">
        <v>39</v>
      </c>
      <c r="B11" s="5">
        <v>11</v>
      </c>
      <c r="C11" s="5">
        <v>2020</v>
      </c>
      <c r="E11" s="11"/>
      <c r="F11" s="11"/>
      <c r="G11" s="12"/>
      <c r="H11" s="11"/>
      <c r="I11" s="14"/>
    </row>
    <row r="12" spans="1:9" ht="15.75">
      <c r="A12" s="5" t="s">
        <v>40</v>
      </c>
      <c r="B12" s="5">
        <v>12</v>
      </c>
      <c r="C12" s="5">
        <v>2021</v>
      </c>
      <c r="E12" s="11"/>
      <c r="F12" s="11"/>
      <c r="G12" s="12"/>
      <c r="H12" s="11"/>
      <c r="I12" s="14"/>
    </row>
    <row r="13" spans="1:9" ht="15.75">
      <c r="E13" s="10" t="s">
        <v>41</v>
      </c>
      <c r="F13" s="11">
        <f>G13-3</f>
        <v>42420</v>
      </c>
      <c r="G13" s="12">
        <v>42423</v>
      </c>
      <c r="H13" s="12"/>
      <c r="I13" s="14"/>
    </row>
    <row r="14" spans="1:9" ht="15.75">
      <c r="A14" s="158"/>
      <c r="B14" s="159"/>
      <c r="E14" s="10" t="s">
        <v>42</v>
      </c>
      <c r="F14" s="11"/>
      <c r="G14" s="12">
        <v>42436</v>
      </c>
      <c r="H14" s="12"/>
      <c r="I14" s="14"/>
    </row>
    <row r="15" spans="1:9" ht="15.75">
      <c r="E15" s="10" t="s">
        <v>42</v>
      </c>
      <c r="F15" s="11"/>
      <c r="G15" s="12">
        <v>42437</v>
      </c>
      <c r="H15" s="12"/>
      <c r="I15" s="15"/>
    </row>
    <row r="16" spans="1:9" ht="15.75">
      <c r="E16" s="10" t="s">
        <v>43</v>
      </c>
      <c r="F16" s="11"/>
      <c r="G16" s="12">
        <v>42491</v>
      </c>
      <c r="H16" s="12"/>
      <c r="I16" s="15"/>
    </row>
    <row r="17" spans="5:9" ht="15.75">
      <c r="E17" s="10" t="s">
        <v>43</v>
      </c>
      <c r="F17" s="11"/>
      <c r="G17" s="12">
        <v>42492</v>
      </c>
      <c r="H17" s="12"/>
      <c r="I17" s="15"/>
    </row>
    <row r="18" spans="5:9" ht="15.75">
      <c r="E18" s="10" t="s">
        <v>43</v>
      </c>
      <c r="F18" s="11"/>
      <c r="G18" s="12">
        <v>42493</v>
      </c>
      <c r="H18" s="12"/>
      <c r="I18" s="15"/>
    </row>
    <row r="19" spans="5:9" ht="15.75">
      <c r="E19" s="10" t="s">
        <v>44</v>
      </c>
      <c r="F19" s="11"/>
      <c r="G19" s="12">
        <v>42499</v>
      </c>
      <c r="H19" s="12"/>
      <c r="I19" s="17"/>
    </row>
    <row r="20" spans="5:9" ht="15.75">
      <c r="E20" s="10" t="s">
        <v>45</v>
      </c>
      <c r="F20" s="11"/>
      <c r="G20" s="12">
        <v>42534</v>
      </c>
      <c r="H20" s="12"/>
      <c r="I20" s="15"/>
    </row>
    <row r="21" spans="5:9" ht="15.75">
      <c r="E21" s="10" t="s">
        <v>46</v>
      </c>
      <c r="F21" s="11">
        <f>G21-1</f>
        <v>42677</v>
      </c>
      <c r="G21" s="12">
        <v>42678</v>
      </c>
      <c r="H21" s="12"/>
      <c r="I21" s="15"/>
    </row>
    <row r="22" spans="5:9" ht="15.75">
      <c r="E22" s="11"/>
      <c r="F22" s="11"/>
      <c r="G22" s="12"/>
      <c r="H22" s="11"/>
      <c r="I22" s="15"/>
    </row>
    <row r="23" spans="5:9" ht="15.75">
      <c r="E23" s="11"/>
      <c r="F23" s="11"/>
      <c r="G23" s="12"/>
      <c r="H23" s="11"/>
      <c r="I23" s="15"/>
    </row>
  </sheetData>
  <phoneticPr fontId="20" type="noConversion"/>
  <conditionalFormatting sqref="G3:G17">
    <cfRule type="cellIs" dxfId="40" priority="43" stopIfTrue="1" operator="equal">
      <formula>0</formula>
    </cfRule>
  </conditionalFormatting>
  <conditionalFormatting sqref="F3:F20">
    <cfRule type="cellIs" dxfId="39" priority="44" stopIfTrue="1" operator="lessThanOrEqual">
      <formula>0</formula>
    </cfRule>
  </conditionalFormatting>
  <conditionalFormatting sqref="G18">
    <cfRule type="cellIs" dxfId="38" priority="40" stopIfTrue="1" operator="equal">
      <formula>0</formula>
    </cfRule>
  </conditionalFormatting>
  <conditionalFormatting sqref="G19">
    <cfRule type="cellIs" dxfId="37" priority="39" stopIfTrue="1" operator="equal">
      <formula>0</formula>
    </cfRule>
  </conditionalFormatting>
  <conditionalFormatting sqref="F3">
    <cfRule type="cellIs" dxfId="36" priority="38" stopIfTrue="1" operator="equal">
      <formula>0</formula>
    </cfRule>
  </conditionalFormatting>
  <conditionalFormatting sqref="G21">
    <cfRule type="cellIs" dxfId="35" priority="37" stopIfTrue="1" operator="equal">
      <formula>0</formula>
    </cfRule>
  </conditionalFormatting>
  <conditionalFormatting sqref="F21:F22">
    <cfRule type="cellIs" dxfId="34" priority="36" stopIfTrue="1" operator="lessThanOrEqual">
      <formula>0</formula>
    </cfRule>
  </conditionalFormatting>
  <conditionalFormatting sqref="G22">
    <cfRule type="cellIs" dxfId="33" priority="35" stopIfTrue="1" operator="equal">
      <formula>0</formula>
    </cfRule>
  </conditionalFormatting>
  <conditionalFormatting sqref="G23">
    <cfRule type="cellIs" dxfId="32" priority="34" stopIfTrue="1" operator="equal">
      <formula>0</formula>
    </cfRule>
  </conditionalFormatting>
  <conditionalFormatting sqref="G18:G20">
    <cfRule type="cellIs" dxfId="31" priority="33" stopIfTrue="1" operator="equal">
      <formula>0</formula>
    </cfRule>
  </conditionalFormatting>
  <conditionalFormatting sqref="G17">
    <cfRule type="cellIs" dxfId="30" priority="32" stopIfTrue="1" operator="equal">
      <formula>0</formula>
    </cfRule>
  </conditionalFormatting>
  <conditionalFormatting sqref="G17">
    <cfRule type="cellIs" dxfId="29" priority="31" stopIfTrue="1" operator="equal">
      <formula>0</formula>
    </cfRule>
  </conditionalFormatting>
  <conditionalFormatting sqref="G17">
    <cfRule type="cellIs" dxfId="28" priority="30" stopIfTrue="1" operator="equal">
      <formula>0</formula>
    </cfRule>
  </conditionalFormatting>
  <conditionalFormatting sqref="G17">
    <cfRule type="cellIs" dxfId="27" priority="29" stopIfTrue="1" operator="equal">
      <formula>0</formula>
    </cfRule>
  </conditionalFormatting>
  <conditionalFormatting sqref="G16">
    <cfRule type="cellIs" dxfId="26" priority="28" stopIfTrue="1" operator="equal">
      <formula>0</formula>
    </cfRule>
  </conditionalFormatting>
  <conditionalFormatting sqref="G16">
    <cfRule type="cellIs" dxfId="25" priority="27" stopIfTrue="1" operator="equal">
      <formula>0</formula>
    </cfRule>
  </conditionalFormatting>
  <conditionalFormatting sqref="F3">
    <cfRule type="cellIs" dxfId="24" priority="26" stopIfTrue="1" operator="lessThanOrEqual">
      <formula>0</formula>
    </cfRule>
  </conditionalFormatting>
  <conditionalFormatting sqref="H5">
    <cfRule type="cellIs" dxfId="23" priority="25" stopIfTrue="1" operator="equal">
      <formula>0</formula>
    </cfRule>
  </conditionalFormatting>
  <conditionalFormatting sqref="F23">
    <cfRule type="cellIs" dxfId="22" priority="23" stopIfTrue="1" operator="lessThanOrEqual">
      <formula>0</formula>
    </cfRule>
  </conditionalFormatting>
  <conditionalFormatting sqref="E22">
    <cfRule type="cellIs" dxfId="21" priority="22" stopIfTrue="1" operator="lessThanOrEqual">
      <formula>0</formula>
    </cfRule>
  </conditionalFormatting>
  <conditionalFormatting sqref="E23">
    <cfRule type="cellIs" dxfId="20" priority="21" stopIfTrue="1" operator="lessThanOrEqual">
      <formula>0</formula>
    </cfRule>
  </conditionalFormatting>
  <conditionalFormatting sqref="H22">
    <cfRule type="cellIs" dxfId="19" priority="20" stopIfTrue="1" operator="lessThanOrEqual">
      <formula>0</formula>
    </cfRule>
  </conditionalFormatting>
  <conditionalFormatting sqref="H23">
    <cfRule type="cellIs" dxfId="18" priority="19" stopIfTrue="1" operator="lessThanOrEqual">
      <formula>0</formula>
    </cfRule>
  </conditionalFormatting>
  <conditionalFormatting sqref="E11">
    <cfRule type="cellIs" dxfId="17" priority="18" stopIfTrue="1" operator="lessThanOrEqual">
      <formula>0</formula>
    </cfRule>
  </conditionalFormatting>
  <conditionalFormatting sqref="H11">
    <cfRule type="cellIs" dxfId="16" priority="17" stopIfTrue="1" operator="lessThanOrEqual">
      <formula>0</formula>
    </cfRule>
  </conditionalFormatting>
  <conditionalFormatting sqref="E12">
    <cfRule type="cellIs" dxfId="15" priority="16" stopIfTrue="1" operator="lessThanOrEqual">
      <formula>0</formula>
    </cfRule>
  </conditionalFormatting>
  <conditionalFormatting sqref="E4">
    <cfRule type="cellIs" dxfId="14" priority="15" stopIfTrue="1" operator="lessThanOrEqual">
      <formula>0</formula>
    </cfRule>
  </conditionalFormatting>
  <conditionalFormatting sqref="E5">
    <cfRule type="cellIs" dxfId="13" priority="14" stopIfTrue="1" operator="lessThanOrEqual">
      <formula>0</formula>
    </cfRule>
  </conditionalFormatting>
  <conditionalFormatting sqref="H12">
    <cfRule type="cellIs" dxfId="12" priority="13" stopIfTrue="1" operator="lessThanOrEqual">
      <formula>0</formula>
    </cfRule>
  </conditionalFormatting>
  <conditionalFormatting sqref="E10">
    <cfRule type="cellIs" dxfId="11" priority="12" stopIfTrue="1" operator="lessThanOrEqual">
      <formula>0</formula>
    </cfRule>
  </conditionalFormatting>
  <conditionalFormatting sqref="E9">
    <cfRule type="cellIs" dxfId="10" priority="11" stopIfTrue="1" operator="lessThanOrEqual">
      <formula>0</formula>
    </cfRule>
  </conditionalFormatting>
  <conditionalFormatting sqref="H3">
    <cfRule type="cellIs" dxfId="9" priority="10" stopIfTrue="1" operator="equal">
      <formula>0</formula>
    </cfRule>
  </conditionalFormatting>
  <conditionalFormatting sqref="H4">
    <cfRule type="cellIs" dxfId="8" priority="9" stopIfTrue="1" operator="equal">
      <formula>0</formula>
    </cfRule>
  </conditionalFormatting>
  <conditionalFormatting sqref="H6">
    <cfRule type="cellIs" dxfId="7" priority="8" stopIfTrue="1" operator="equal">
      <formula>0</formula>
    </cfRule>
  </conditionalFormatting>
  <conditionalFormatting sqref="H7">
    <cfRule type="cellIs" dxfId="6" priority="7" stopIfTrue="1" operator="equal">
      <formula>0</formula>
    </cfRule>
  </conditionalFormatting>
  <conditionalFormatting sqref="H8">
    <cfRule type="cellIs" dxfId="5" priority="6" stopIfTrue="1" operator="equal">
      <formula>0</formula>
    </cfRule>
  </conditionalFormatting>
  <conditionalFormatting sqref="H9">
    <cfRule type="cellIs" dxfId="4" priority="5" stopIfTrue="1" operator="equal">
      <formula>0</formula>
    </cfRule>
  </conditionalFormatting>
  <conditionalFormatting sqref="H10">
    <cfRule type="cellIs" dxfId="3" priority="4" stopIfTrue="1" operator="equal">
      <formula>0</formula>
    </cfRule>
  </conditionalFormatting>
  <conditionalFormatting sqref="H13">
    <cfRule type="cellIs" dxfId="2" priority="3" stopIfTrue="1" operator="equal">
      <formula>0</formula>
    </cfRule>
  </conditionalFormatting>
  <conditionalFormatting sqref="H14">
    <cfRule type="cellIs" dxfId="1" priority="2" stopIfTrue="1" operator="equal">
      <formula>0</formula>
    </cfRule>
  </conditionalFormatting>
  <conditionalFormatting sqref="H15:H21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Табель учёта рабочего времени</vt:lpstr>
      <vt:lpstr>Структура</vt:lpstr>
      <vt:lpstr>всяки</vt:lpstr>
      <vt:lpstr>выхрабд</vt:lpstr>
      <vt:lpstr>год</vt:lpstr>
      <vt:lpstr>допнер</vt:lpstr>
      <vt:lpstr>месяц</vt:lpstr>
      <vt:lpstr>'Табель учёта рабочего времени'!Область_печати</vt:lpstr>
      <vt:lpstr>празд</vt:lpstr>
      <vt:lpstr>предпр</vt:lpstr>
    </vt:vector>
  </TitlesOfParts>
  <Company>UN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Админ</cp:lastModifiedBy>
  <cp:lastPrinted>2015-12-02T03:40:30Z</cp:lastPrinted>
  <dcterms:created xsi:type="dcterms:W3CDTF">2009-01-14T08:47:39Z</dcterms:created>
  <dcterms:modified xsi:type="dcterms:W3CDTF">2015-12-02T06:29:06Z</dcterms:modified>
</cp:coreProperties>
</file>