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2790" yWindow="0" windowWidth="19530" windowHeight="81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/>
  <c r="G41" i="1"/>
  <c r="H41" i="1"/>
  <c r="K41" i="1"/>
  <c r="L41" i="1"/>
  <c r="M41" i="1"/>
  <c r="N41" i="1"/>
  <c r="O41" i="1"/>
  <c r="P41" i="1"/>
  <c r="D41" i="1"/>
  <c r="E37" i="1"/>
  <c r="F37" i="1"/>
  <c r="G37" i="1"/>
  <c r="H37" i="1"/>
  <c r="K37" i="1"/>
  <c r="L37" i="1"/>
  <c r="M37" i="1"/>
  <c r="N37" i="1"/>
  <c r="O37" i="1"/>
  <c r="P37" i="1"/>
  <c r="D37" i="1"/>
  <c r="E33" i="1"/>
  <c r="F33" i="1"/>
  <c r="G33" i="1"/>
  <c r="H33" i="1"/>
  <c r="D33" i="1"/>
  <c r="T42" i="1" l="1"/>
  <c r="T40" i="1"/>
  <c r="U41" i="1" s="1"/>
  <c r="D39" i="1"/>
  <c r="A39" i="1"/>
  <c r="T38" i="1"/>
  <c r="T36" i="1"/>
  <c r="U37" i="1" s="1"/>
  <c r="P35" i="1"/>
  <c r="O35" i="1"/>
  <c r="N35" i="1"/>
  <c r="M35" i="1"/>
  <c r="L35" i="1"/>
  <c r="I35" i="1"/>
  <c r="H35" i="1"/>
  <c r="G35" i="1"/>
  <c r="F35" i="1"/>
  <c r="E35" i="1"/>
  <c r="D35" i="1"/>
  <c r="A35" i="1"/>
  <c r="T34" i="1"/>
  <c r="T32" i="1"/>
  <c r="U33" i="1" s="1"/>
  <c r="P31" i="1"/>
  <c r="O31" i="1"/>
  <c r="N31" i="1"/>
  <c r="M31" i="1"/>
  <c r="L31" i="1"/>
  <c r="I31" i="1"/>
  <c r="H31" i="1"/>
  <c r="G31" i="1"/>
  <c r="F31" i="1"/>
  <c r="E31" i="1"/>
  <c r="D31" i="1"/>
  <c r="A31" i="1"/>
  <c r="F25" i="1"/>
  <c r="G25" i="1" s="1"/>
  <c r="G24" i="1" s="1"/>
  <c r="E25" i="1"/>
  <c r="F24" i="1"/>
  <c r="E24" i="1"/>
  <c r="D24" i="1"/>
  <c r="O22" i="1"/>
  <c r="V20" i="1"/>
  <c r="AM7" i="1"/>
  <c r="H25" i="1" l="1"/>
  <c r="I25" i="1" l="1"/>
  <c r="H24" i="1"/>
  <c r="I24" i="1" l="1"/>
  <c r="J25" i="1"/>
  <c r="K25" i="1" l="1"/>
  <c r="J31" i="1"/>
  <c r="J24" i="1"/>
  <c r="J35" i="1"/>
  <c r="K35" i="1" l="1"/>
  <c r="K31" i="1"/>
  <c r="K24" i="1"/>
  <c r="L25" i="1"/>
  <c r="M25" i="1" l="1"/>
  <c r="L24" i="1"/>
  <c r="M24" i="1" l="1"/>
  <c r="N25" i="1"/>
  <c r="O25" i="1" l="1"/>
  <c r="N24" i="1"/>
  <c r="O24" i="1" l="1"/>
  <c r="P25" i="1"/>
  <c r="Q25" i="1" l="1"/>
  <c r="P24" i="1"/>
  <c r="Q35" i="1" l="1"/>
  <c r="Q31" i="1"/>
  <c r="Q24" i="1"/>
  <c r="R25" i="1"/>
  <c r="D27" i="1" l="1"/>
  <c r="R31" i="1"/>
  <c r="R24" i="1"/>
  <c r="F20" i="1"/>
  <c r="W20" i="1" s="1"/>
  <c r="R35" i="1"/>
  <c r="T35" i="1"/>
  <c r="T31" i="1"/>
  <c r="T39" i="1"/>
  <c r="D26" i="1" l="1"/>
  <c r="AM8" i="1"/>
  <c r="E27" i="1"/>
  <c r="F27" i="1" l="1"/>
  <c r="E26" i="1"/>
  <c r="F26" i="1" l="1"/>
  <c r="G27" i="1"/>
  <c r="H27" i="1" l="1"/>
  <c r="G26" i="1"/>
  <c r="H26" i="1" l="1"/>
  <c r="I27" i="1"/>
  <c r="I41" i="1" l="1"/>
  <c r="I37" i="1"/>
  <c r="I33" i="1"/>
  <c r="J27" i="1"/>
  <c r="I26" i="1"/>
  <c r="J41" i="1" l="1"/>
  <c r="J37" i="1"/>
  <c r="J33" i="1"/>
  <c r="J26" i="1"/>
  <c r="K27" i="1"/>
  <c r="L27" i="1" l="1"/>
  <c r="K26" i="1"/>
  <c r="L26" i="1" l="1"/>
  <c r="M27" i="1"/>
  <c r="N27" i="1" l="1"/>
  <c r="M26" i="1"/>
  <c r="N26" i="1" l="1"/>
  <c r="O27" i="1"/>
  <c r="P27" i="1" l="1"/>
  <c r="O26" i="1"/>
  <c r="R27" i="1" l="1"/>
  <c r="P26" i="1"/>
  <c r="S27" i="1"/>
  <c r="Q27" i="1"/>
  <c r="Q26" i="1" l="1"/>
  <c r="Q41" i="1"/>
  <c r="Q37" i="1"/>
  <c r="S26" i="1"/>
  <c r="S41" i="1"/>
  <c r="S37" i="1"/>
  <c r="S33" i="1"/>
  <c r="R26" i="1"/>
  <c r="R41" i="1"/>
  <c r="R37" i="1"/>
  <c r="X39" i="1" l="1"/>
  <c r="AC39" i="1" s="1"/>
  <c r="AG41" i="1"/>
  <c r="AH41" i="1" s="1"/>
  <c r="X42" i="1"/>
  <c r="AC42" i="1" s="1"/>
  <c r="AG39" i="1"/>
  <c r="AH39" i="1" s="1"/>
  <c r="T41" i="1"/>
  <c r="U39" i="1" s="1"/>
  <c r="AG40" i="1"/>
  <c r="AH40" i="1" s="1"/>
  <c r="X40" i="1"/>
  <c r="AC40" i="1" s="1"/>
  <c r="X41" i="1"/>
  <c r="AC41" i="1" s="1"/>
  <c r="AG32" i="1"/>
  <c r="AH32" i="1" s="1"/>
  <c r="X31" i="1"/>
  <c r="AC31" i="1" s="1"/>
  <c r="X34" i="1"/>
  <c r="AC34" i="1" s="1"/>
  <c r="X33" i="1"/>
  <c r="AC33" i="1" s="1"/>
  <c r="T33" i="1"/>
  <c r="U31" i="1" s="1"/>
  <c r="AG31" i="1"/>
  <c r="AH31" i="1" s="1"/>
  <c r="X32" i="1"/>
  <c r="AC32" i="1" s="1"/>
  <c r="AG33" i="1"/>
  <c r="AH33" i="1" s="1"/>
  <c r="T37" i="1"/>
  <c r="U35" i="1" s="1"/>
  <c r="X37" i="1"/>
  <c r="AC37" i="1" s="1"/>
  <c r="AG37" i="1"/>
  <c r="AH37" i="1" s="1"/>
  <c r="AG36" i="1"/>
  <c r="AH36" i="1" s="1"/>
  <c r="AG35" i="1"/>
  <c r="AH35" i="1" s="1"/>
  <c r="X35" i="1"/>
  <c r="AC35" i="1" s="1"/>
  <c r="X36" i="1"/>
  <c r="AC36" i="1" s="1"/>
  <c r="X38" i="1"/>
  <c r="AC38" i="1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AC31" authorId="0" shapeId="0">
      <text>
        <r>
          <rPr>
            <sz val="18"/>
            <color indexed="81"/>
            <rFont val="Tahoma"/>
            <family val="2"/>
            <charset val="204"/>
          </rPr>
          <t>должно получиться:
6(47)
так как "от" папало на выходные и предпраздничный день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9" authorId="0" shapeId="0">
      <text>
        <r>
          <rPr>
            <sz val="18"/>
            <color indexed="81"/>
            <rFont val="Tahoma"/>
            <family val="2"/>
            <charset val="204"/>
          </rPr>
          <t>должно получиться:
10(80)
так как "от" папало на выходные дни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<sst xmlns="http://schemas.openxmlformats.org/spreadsheetml/2006/main" count="103" uniqueCount="50">
  <si>
    <t>праздники</t>
  </si>
  <si>
    <t>перенос</t>
  </si>
  <si>
    <t>предпразн.</t>
  </si>
  <si>
    <t>сб. или вс. стали рабочим</t>
  </si>
  <si>
    <t>@</t>
  </si>
  <si>
    <t>Унифицированная форма № Т-13</t>
  </si>
  <si>
    <t>Утверждена постановлением Госкомстата</t>
  </si>
  <si>
    <t>России от 05.01.2004 г. № 1</t>
  </si>
  <si>
    <t>форма по ОКУД</t>
  </si>
  <si>
    <t>по ОКПО</t>
  </si>
  <si>
    <t xml:space="preserve">       наименование организации</t>
  </si>
  <si>
    <t xml:space="preserve">         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</si>
  <si>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</si>
  <si>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</si>
  <si>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</si>
  <si>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</si>
  <si>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</si>
  <si>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 xml:space="preserve"> </t>
  </si>
  <si>
    <t xml:space="preserve">ТАБЕЛЬ  </t>
  </si>
  <si>
    <t>учета  рабочего времени</t>
  </si>
  <si>
    <t>Номер 
по 
порядку</t>
  </si>
  <si>
    <t xml:space="preserve">Фамилия, инициалы,
должность 
(специальность, 
профессия) </t>
  </si>
  <si>
    <t>Табельный
 номер</t>
  </si>
  <si>
    <t>Отметки о явках и неявках на работу по числам месяца</t>
  </si>
  <si>
    <t>Отработано за</t>
  </si>
  <si>
    <t>Ночные</t>
  </si>
  <si>
    <t>Праздничные</t>
  </si>
  <si>
    <t>Неявки по причинам</t>
  </si>
  <si>
    <t>X</t>
  </si>
  <si>
    <t>половину
месяца
(I, II)</t>
  </si>
  <si>
    <t>месяц</t>
  </si>
  <si>
    <t>код</t>
  </si>
  <si>
    <t>дни (часы)</t>
  </si>
  <si>
    <t>дни</t>
  </si>
  <si>
    <t>часы</t>
  </si>
  <si>
    <t>1</t>
  </si>
  <si>
    <t>2</t>
  </si>
  <si>
    <t>3</t>
  </si>
  <si>
    <t>4</t>
  </si>
  <si>
    <t>6</t>
  </si>
  <si>
    <t>х</t>
  </si>
  <si>
    <t>Ответственное лицо</t>
  </si>
  <si>
    <t xml:space="preserve"> Начальник отдела</t>
  </si>
  <si>
    <t>должность</t>
  </si>
  <si>
    <t>подпись</t>
  </si>
  <si>
    <t xml:space="preserve">                                                                        расшифровка</t>
  </si>
  <si>
    <t>расшифровка</t>
  </si>
  <si>
    <t>Проверила  специалист отдела кадров</t>
  </si>
  <si>
    <t>____________________        /_____________________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</si>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</sst>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mm/yyyy\ ddd"/>
    <numFmt numFmtId="165" formatCode="[$-419]mmmm\ yyyy;@"/>
    <numFmt numFmtId="166" formatCode="ddd"/>
    <numFmt numFmtId="167" formatCode="dd"/>
  </numFmts>
  <fonts count="11" x14ac:knownFonts="1">
    <font>
      <sz val="11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Arial"/>
      <family val="2"/>
      <charset val="204"/>
    </font>
    <font>
      <sz val="9"/>
      <color indexed="81"/>
      <name val="Tahoma"/>
      <charset val="1"/>
    </font>
    <font>
      <sz val="1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/>
    <xf numFmtId="0" fontId="2" fillId="0" borderId="0" xfId="0" applyNumberFormat="1" applyFont="1"/>
    <xf numFmtId="0" fontId="0" fillId="0" borderId="0" xfId="0" applyNumberFormat="1" applyFont="1" applyAlignment="1">
      <alignment horizontal="right" wrapText="1"/>
    </xf>
    <xf numFmtId="0" fontId="0" fillId="0" borderId="0" xfId="0" applyNumberFormat="1" applyFont="1" applyBorder="1" applyAlignment="1">
      <alignment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Border="1"/>
    <xf numFmtId="0" fontId="0" fillId="0" borderId="0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0" fillId="0" borderId="0" xfId="0" applyNumberFormat="1" applyFont="1" applyAlignment="1">
      <alignment horizontal="center" vertical="top"/>
    </xf>
    <xf numFmtId="0" fontId="0" fillId="0" borderId="0" xfId="0" applyNumberFormat="1" applyFont="1" applyBorder="1" applyAlignment="1">
      <alignment horizontal="center" vertical="top"/>
    </xf>
    <xf numFmtId="0" fontId="0" fillId="0" borderId="0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vertical="center"/>
    </xf>
    <xf numFmtId="0" fontId="0" fillId="0" borderId="5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left" vertical="center"/>
    </xf>
    <xf numFmtId="14" fontId="0" fillId="0" borderId="2" xfId="0" applyNumberFormat="1" applyFont="1" applyBorder="1" applyAlignment="1">
      <alignment horizontal="left"/>
    </xf>
    <xf numFmtId="0" fontId="0" fillId="0" borderId="6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3" fillId="0" borderId="0" xfId="0" applyNumberFormat="1" applyFont="1" applyAlignment="1">
      <alignment horizontal="center" vertical="top"/>
    </xf>
    <xf numFmtId="14" fontId="0" fillId="0" borderId="0" xfId="0" applyNumberFormat="1" applyFont="1" applyBorder="1" applyAlignment="1"/>
    <xf numFmtId="0" fontId="0" fillId="0" borderId="7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166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0" xfId="0" applyNumberFormat="1" applyFont="1" applyBorder="1"/>
    <xf numFmtId="0" fontId="0" fillId="0" borderId="0" xfId="0" applyNumberFormat="1" applyFont="1" applyBorder="1" applyAlignment="1">
      <alignment horizontal="right" wrapText="1"/>
    </xf>
    <xf numFmtId="0" fontId="0" fillId="0" borderId="9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0" xfId="0" applyNumberFormat="1" applyFont="1" applyAlignment="1"/>
    <xf numFmtId="0" fontId="0" fillId="0" borderId="0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/>
    <xf numFmtId="16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 textRotation="3" wrapText="1"/>
    </xf>
    <xf numFmtId="0" fontId="0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0" fontId="0" fillId="0" borderId="8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49"/>
  <sheetViews>
    <sheetView tabSelected="1" zoomScale="70" zoomScaleNormal="70" workbookViewId="0">
      <selection activeCell="AO41" sqref="AO41"/>
    </sheetView>
  </sheetViews>
  <sheetFormatPr defaultColWidth="11.5703125" defaultRowHeight="15" x14ac:dyDescent="0.25"/>
  <cols>
    <col min="1" max="1" width="5.5703125" style="1" customWidth="1"/>
    <col min="2" max="2" width="26.85546875" style="1" customWidth="1"/>
    <col min="3" max="3" width="5.85546875" style="1" customWidth="1"/>
    <col min="4" max="19" width="4.85546875" style="1" customWidth="1"/>
    <col min="20" max="20" width="10.7109375" style="1" customWidth="1"/>
    <col min="21" max="21" width="8.28515625" style="1" customWidth="1"/>
    <col min="22" max="23" width="14" style="1" customWidth="1"/>
    <col min="24" max="24" width="7.5703125" style="1" customWidth="1"/>
    <col min="25" max="28" width="0" style="1" hidden="1" customWidth="1"/>
    <col min="29" max="29" width="11.42578125" style="1" customWidth="1"/>
    <col min="30" max="32" width="0" style="1" hidden="1" customWidth="1"/>
    <col min="33" max="33" width="7.7109375" style="1" customWidth="1"/>
    <col min="34" max="34" width="11.42578125" style="1" customWidth="1"/>
    <col min="35" max="38" width="2.5703125" style="1" customWidth="1"/>
    <col min="39" max="40" width="9.140625" style="1" customWidth="1"/>
    <col min="41" max="41" width="20" style="1" customWidth="1"/>
    <col min="42" max="42" width="19.5703125" style="1" customWidth="1"/>
    <col min="43" max="43" width="19.85546875" style="1" customWidth="1"/>
    <col min="44" max="44" width="22.140625" style="1" customWidth="1"/>
    <col min="45" max="247" width="9.140625" style="1" customWidth="1"/>
    <col min="256" max="256" width="5.5703125" customWidth="1"/>
    <col min="257" max="257" width="26.85546875" customWidth="1"/>
    <col min="258" max="258" width="5.85546875" customWidth="1"/>
    <col min="259" max="274" width="4.85546875" customWidth="1"/>
    <col min="275" max="275" width="10.7109375" customWidth="1"/>
    <col min="276" max="276" width="8.28515625" customWidth="1"/>
    <col min="277" max="278" width="14" customWidth="1"/>
    <col min="279" max="279" width="7.5703125" customWidth="1"/>
    <col min="280" max="283" width="0" hidden="1" customWidth="1"/>
    <col min="284" max="284" width="11.42578125" customWidth="1"/>
    <col min="285" max="287" width="0" hidden="1" customWidth="1"/>
    <col min="288" max="288" width="7.7109375" customWidth="1"/>
    <col min="289" max="289" width="11.42578125" customWidth="1"/>
    <col min="290" max="293" width="2.5703125" customWidth="1"/>
    <col min="294" max="300" width="0" hidden="1" customWidth="1"/>
    <col min="301" max="503" width="9.140625" customWidth="1"/>
    <col min="512" max="512" width="5.5703125" customWidth="1"/>
    <col min="513" max="513" width="26.85546875" customWidth="1"/>
    <col min="514" max="514" width="5.85546875" customWidth="1"/>
    <col min="515" max="530" width="4.85546875" customWidth="1"/>
    <col min="531" max="531" width="10.7109375" customWidth="1"/>
    <col min="532" max="532" width="8.28515625" customWidth="1"/>
    <col min="533" max="534" width="14" customWidth="1"/>
    <col min="535" max="535" width="7.5703125" customWidth="1"/>
    <col min="536" max="539" width="0" hidden="1" customWidth="1"/>
    <col min="540" max="540" width="11.42578125" customWidth="1"/>
    <col min="541" max="543" width="0" hidden="1" customWidth="1"/>
    <col min="544" max="544" width="7.7109375" customWidth="1"/>
    <col min="545" max="545" width="11.42578125" customWidth="1"/>
    <col min="546" max="549" width="2.5703125" customWidth="1"/>
    <col min="550" max="556" width="0" hidden="1" customWidth="1"/>
    <col min="557" max="759" width="9.140625" customWidth="1"/>
    <col min="768" max="768" width="5.5703125" customWidth="1"/>
    <col min="769" max="769" width="26.85546875" customWidth="1"/>
    <col min="770" max="770" width="5.85546875" customWidth="1"/>
    <col min="771" max="786" width="4.85546875" customWidth="1"/>
    <col min="787" max="787" width="10.7109375" customWidth="1"/>
    <col min="788" max="788" width="8.28515625" customWidth="1"/>
    <col min="789" max="790" width="14" customWidth="1"/>
    <col min="791" max="791" width="7.5703125" customWidth="1"/>
    <col min="792" max="795" width="0" hidden="1" customWidth="1"/>
    <col min="796" max="796" width="11.42578125" customWidth="1"/>
    <col min="797" max="799" width="0" hidden="1" customWidth="1"/>
    <col min="800" max="800" width="7.7109375" customWidth="1"/>
    <col min="801" max="801" width="11.42578125" customWidth="1"/>
    <col min="802" max="805" width="2.5703125" customWidth="1"/>
    <col min="806" max="812" width="0" hidden="1" customWidth="1"/>
    <col min="813" max="1015" width="9.140625" customWidth="1"/>
    <col min="1024" max="1024" width="5.5703125" customWidth="1"/>
    <col min="1025" max="1025" width="26.85546875" customWidth="1"/>
    <col min="1026" max="1026" width="5.85546875" customWidth="1"/>
    <col min="1027" max="1042" width="4.85546875" customWidth="1"/>
    <col min="1043" max="1043" width="10.7109375" customWidth="1"/>
    <col min="1044" max="1044" width="8.28515625" customWidth="1"/>
    <col min="1045" max="1046" width="14" customWidth="1"/>
    <col min="1047" max="1047" width="7.5703125" customWidth="1"/>
    <col min="1048" max="1051" width="0" hidden="1" customWidth="1"/>
    <col min="1052" max="1052" width="11.42578125" customWidth="1"/>
    <col min="1053" max="1055" width="0" hidden="1" customWidth="1"/>
    <col min="1056" max="1056" width="7.7109375" customWidth="1"/>
    <col min="1057" max="1057" width="11.42578125" customWidth="1"/>
    <col min="1058" max="1061" width="2.5703125" customWidth="1"/>
    <col min="1062" max="1068" width="0" hidden="1" customWidth="1"/>
    <col min="1069" max="1271" width="9.140625" customWidth="1"/>
    <col min="1280" max="1280" width="5.5703125" customWidth="1"/>
    <col min="1281" max="1281" width="26.85546875" customWidth="1"/>
    <col min="1282" max="1282" width="5.85546875" customWidth="1"/>
    <col min="1283" max="1298" width="4.85546875" customWidth="1"/>
    <col min="1299" max="1299" width="10.7109375" customWidth="1"/>
    <col min="1300" max="1300" width="8.28515625" customWidth="1"/>
    <col min="1301" max="1302" width="14" customWidth="1"/>
    <col min="1303" max="1303" width="7.5703125" customWidth="1"/>
    <col min="1304" max="1307" width="0" hidden="1" customWidth="1"/>
    <col min="1308" max="1308" width="11.42578125" customWidth="1"/>
    <col min="1309" max="1311" width="0" hidden="1" customWidth="1"/>
    <col min="1312" max="1312" width="7.7109375" customWidth="1"/>
    <col min="1313" max="1313" width="11.42578125" customWidth="1"/>
    <col min="1314" max="1317" width="2.5703125" customWidth="1"/>
    <col min="1318" max="1324" width="0" hidden="1" customWidth="1"/>
    <col min="1325" max="1527" width="9.140625" customWidth="1"/>
    <col min="1536" max="1536" width="5.5703125" customWidth="1"/>
    <col min="1537" max="1537" width="26.85546875" customWidth="1"/>
    <col min="1538" max="1538" width="5.85546875" customWidth="1"/>
    <col min="1539" max="1554" width="4.85546875" customWidth="1"/>
    <col min="1555" max="1555" width="10.7109375" customWidth="1"/>
    <col min="1556" max="1556" width="8.28515625" customWidth="1"/>
    <col min="1557" max="1558" width="14" customWidth="1"/>
    <col min="1559" max="1559" width="7.5703125" customWidth="1"/>
    <col min="1560" max="1563" width="0" hidden="1" customWidth="1"/>
    <col min="1564" max="1564" width="11.42578125" customWidth="1"/>
    <col min="1565" max="1567" width="0" hidden="1" customWidth="1"/>
    <col min="1568" max="1568" width="7.7109375" customWidth="1"/>
    <col min="1569" max="1569" width="11.42578125" customWidth="1"/>
    <col min="1570" max="1573" width="2.5703125" customWidth="1"/>
    <col min="1574" max="1580" width="0" hidden="1" customWidth="1"/>
    <col min="1581" max="1783" width="9.140625" customWidth="1"/>
    <col min="1792" max="1792" width="5.5703125" customWidth="1"/>
    <col min="1793" max="1793" width="26.85546875" customWidth="1"/>
    <col min="1794" max="1794" width="5.85546875" customWidth="1"/>
    <col min="1795" max="1810" width="4.85546875" customWidth="1"/>
    <col min="1811" max="1811" width="10.7109375" customWidth="1"/>
    <col min="1812" max="1812" width="8.28515625" customWidth="1"/>
    <col min="1813" max="1814" width="14" customWidth="1"/>
    <col min="1815" max="1815" width="7.5703125" customWidth="1"/>
    <col min="1816" max="1819" width="0" hidden="1" customWidth="1"/>
    <col min="1820" max="1820" width="11.42578125" customWidth="1"/>
    <col min="1821" max="1823" width="0" hidden="1" customWidth="1"/>
    <col min="1824" max="1824" width="7.7109375" customWidth="1"/>
    <col min="1825" max="1825" width="11.42578125" customWidth="1"/>
    <col min="1826" max="1829" width="2.5703125" customWidth="1"/>
    <col min="1830" max="1836" width="0" hidden="1" customWidth="1"/>
    <col min="1837" max="2039" width="9.140625" customWidth="1"/>
    <col min="2048" max="2048" width="5.5703125" customWidth="1"/>
    <col min="2049" max="2049" width="26.85546875" customWidth="1"/>
    <col min="2050" max="2050" width="5.85546875" customWidth="1"/>
    <col min="2051" max="2066" width="4.85546875" customWidth="1"/>
    <col min="2067" max="2067" width="10.7109375" customWidth="1"/>
    <col min="2068" max="2068" width="8.28515625" customWidth="1"/>
    <col min="2069" max="2070" width="14" customWidth="1"/>
    <col min="2071" max="2071" width="7.5703125" customWidth="1"/>
    <col min="2072" max="2075" width="0" hidden="1" customWidth="1"/>
    <col min="2076" max="2076" width="11.42578125" customWidth="1"/>
    <col min="2077" max="2079" width="0" hidden="1" customWidth="1"/>
    <col min="2080" max="2080" width="7.7109375" customWidth="1"/>
    <col min="2081" max="2081" width="11.42578125" customWidth="1"/>
    <col min="2082" max="2085" width="2.5703125" customWidth="1"/>
    <col min="2086" max="2092" width="0" hidden="1" customWidth="1"/>
    <col min="2093" max="2295" width="9.140625" customWidth="1"/>
    <col min="2304" max="2304" width="5.5703125" customWidth="1"/>
    <col min="2305" max="2305" width="26.85546875" customWidth="1"/>
    <col min="2306" max="2306" width="5.85546875" customWidth="1"/>
    <col min="2307" max="2322" width="4.85546875" customWidth="1"/>
    <col min="2323" max="2323" width="10.7109375" customWidth="1"/>
    <col min="2324" max="2324" width="8.28515625" customWidth="1"/>
    <col min="2325" max="2326" width="14" customWidth="1"/>
    <col min="2327" max="2327" width="7.5703125" customWidth="1"/>
    <col min="2328" max="2331" width="0" hidden="1" customWidth="1"/>
    <col min="2332" max="2332" width="11.42578125" customWidth="1"/>
    <col min="2333" max="2335" width="0" hidden="1" customWidth="1"/>
    <col min="2336" max="2336" width="7.7109375" customWidth="1"/>
    <col min="2337" max="2337" width="11.42578125" customWidth="1"/>
    <col min="2338" max="2341" width="2.5703125" customWidth="1"/>
    <col min="2342" max="2348" width="0" hidden="1" customWidth="1"/>
    <col min="2349" max="2551" width="9.140625" customWidth="1"/>
    <col min="2560" max="2560" width="5.5703125" customWidth="1"/>
    <col min="2561" max="2561" width="26.85546875" customWidth="1"/>
    <col min="2562" max="2562" width="5.85546875" customWidth="1"/>
    <col min="2563" max="2578" width="4.85546875" customWidth="1"/>
    <col min="2579" max="2579" width="10.7109375" customWidth="1"/>
    <col min="2580" max="2580" width="8.28515625" customWidth="1"/>
    <col min="2581" max="2582" width="14" customWidth="1"/>
    <col min="2583" max="2583" width="7.5703125" customWidth="1"/>
    <col min="2584" max="2587" width="0" hidden="1" customWidth="1"/>
    <col min="2588" max="2588" width="11.42578125" customWidth="1"/>
    <col min="2589" max="2591" width="0" hidden="1" customWidth="1"/>
    <col min="2592" max="2592" width="7.7109375" customWidth="1"/>
    <col min="2593" max="2593" width="11.42578125" customWidth="1"/>
    <col min="2594" max="2597" width="2.5703125" customWidth="1"/>
    <col min="2598" max="2604" width="0" hidden="1" customWidth="1"/>
    <col min="2605" max="2807" width="9.140625" customWidth="1"/>
    <col min="2816" max="2816" width="5.5703125" customWidth="1"/>
    <col min="2817" max="2817" width="26.85546875" customWidth="1"/>
    <col min="2818" max="2818" width="5.85546875" customWidth="1"/>
    <col min="2819" max="2834" width="4.85546875" customWidth="1"/>
    <col min="2835" max="2835" width="10.7109375" customWidth="1"/>
    <col min="2836" max="2836" width="8.28515625" customWidth="1"/>
    <col min="2837" max="2838" width="14" customWidth="1"/>
    <col min="2839" max="2839" width="7.5703125" customWidth="1"/>
    <col min="2840" max="2843" width="0" hidden="1" customWidth="1"/>
    <col min="2844" max="2844" width="11.42578125" customWidth="1"/>
    <col min="2845" max="2847" width="0" hidden="1" customWidth="1"/>
    <col min="2848" max="2848" width="7.7109375" customWidth="1"/>
    <col min="2849" max="2849" width="11.42578125" customWidth="1"/>
    <col min="2850" max="2853" width="2.5703125" customWidth="1"/>
    <col min="2854" max="2860" width="0" hidden="1" customWidth="1"/>
    <col min="2861" max="3063" width="9.140625" customWidth="1"/>
    <col min="3072" max="3072" width="5.5703125" customWidth="1"/>
    <col min="3073" max="3073" width="26.85546875" customWidth="1"/>
    <col min="3074" max="3074" width="5.85546875" customWidth="1"/>
    <col min="3075" max="3090" width="4.85546875" customWidth="1"/>
    <col min="3091" max="3091" width="10.7109375" customWidth="1"/>
    <col min="3092" max="3092" width="8.28515625" customWidth="1"/>
    <col min="3093" max="3094" width="14" customWidth="1"/>
    <col min="3095" max="3095" width="7.5703125" customWidth="1"/>
    <col min="3096" max="3099" width="0" hidden="1" customWidth="1"/>
    <col min="3100" max="3100" width="11.42578125" customWidth="1"/>
    <col min="3101" max="3103" width="0" hidden="1" customWidth="1"/>
    <col min="3104" max="3104" width="7.7109375" customWidth="1"/>
    <col min="3105" max="3105" width="11.42578125" customWidth="1"/>
    <col min="3106" max="3109" width="2.5703125" customWidth="1"/>
    <col min="3110" max="3116" width="0" hidden="1" customWidth="1"/>
    <col min="3117" max="3319" width="9.140625" customWidth="1"/>
    <col min="3328" max="3328" width="5.5703125" customWidth="1"/>
    <col min="3329" max="3329" width="26.85546875" customWidth="1"/>
    <col min="3330" max="3330" width="5.85546875" customWidth="1"/>
    <col min="3331" max="3346" width="4.85546875" customWidth="1"/>
    <col min="3347" max="3347" width="10.7109375" customWidth="1"/>
    <col min="3348" max="3348" width="8.28515625" customWidth="1"/>
    <col min="3349" max="3350" width="14" customWidth="1"/>
    <col min="3351" max="3351" width="7.5703125" customWidth="1"/>
    <col min="3352" max="3355" width="0" hidden="1" customWidth="1"/>
    <col min="3356" max="3356" width="11.42578125" customWidth="1"/>
    <col min="3357" max="3359" width="0" hidden="1" customWidth="1"/>
    <col min="3360" max="3360" width="7.7109375" customWidth="1"/>
    <col min="3361" max="3361" width="11.42578125" customWidth="1"/>
    <col min="3362" max="3365" width="2.5703125" customWidth="1"/>
    <col min="3366" max="3372" width="0" hidden="1" customWidth="1"/>
    <col min="3373" max="3575" width="9.140625" customWidth="1"/>
    <col min="3584" max="3584" width="5.5703125" customWidth="1"/>
    <col min="3585" max="3585" width="26.85546875" customWidth="1"/>
    <col min="3586" max="3586" width="5.85546875" customWidth="1"/>
    <col min="3587" max="3602" width="4.85546875" customWidth="1"/>
    <col min="3603" max="3603" width="10.7109375" customWidth="1"/>
    <col min="3604" max="3604" width="8.28515625" customWidth="1"/>
    <col min="3605" max="3606" width="14" customWidth="1"/>
    <col min="3607" max="3607" width="7.5703125" customWidth="1"/>
    <col min="3608" max="3611" width="0" hidden="1" customWidth="1"/>
    <col min="3612" max="3612" width="11.42578125" customWidth="1"/>
    <col min="3613" max="3615" width="0" hidden="1" customWidth="1"/>
    <col min="3616" max="3616" width="7.7109375" customWidth="1"/>
    <col min="3617" max="3617" width="11.42578125" customWidth="1"/>
    <col min="3618" max="3621" width="2.5703125" customWidth="1"/>
    <col min="3622" max="3628" width="0" hidden="1" customWidth="1"/>
    <col min="3629" max="3831" width="9.140625" customWidth="1"/>
    <col min="3840" max="3840" width="5.5703125" customWidth="1"/>
    <col min="3841" max="3841" width="26.85546875" customWidth="1"/>
    <col min="3842" max="3842" width="5.85546875" customWidth="1"/>
    <col min="3843" max="3858" width="4.85546875" customWidth="1"/>
    <col min="3859" max="3859" width="10.7109375" customWidth="1"/>
    <col min="3860" max="3860" width="8.28515625" customWidth="1"/>
    <col min="3861" max="3862" width="14" customWidth="1"/>
    <col min="3863" max="3863" width="7.5703125" customWidth="1"/>
    <col min="3864" max="3867" width="0" hidden="1" customWidth="1"/>
    <col min="3868" max="3868" width="11.42578125" customWidth="1"/>
    <col min="3869" max="3871" width="0" hidden="1" customWidth="1"/>
    <col min="3872" max="3872" width="7.7109375" customWidth="1"/>
    <col min="3873" max="3873" width="11.42578125" customWidth="1"/>
    <col min="3874" max="3877" width="2.5703125" customWidth="1"/>
    <col min="3878" max="3884" width="0" hidden="1" customWidth="1"/>
    <col min="3885" max="4087" width="9.140625" customWidth="1"/>
    <col min="4096" max="4096" width="5.5703125" customWidth="1"/>
    <col min="4097" max="4097" width="26.85546875" customWidth="1"/>
    <col min="4098" max="4098" width="5.85546875" customWidth="1"/>
    <col min="4099" max="4114" width="4.85546875" customWidth="1"/>
    <col min="4115" max="4115" width="10.7109375" customWidth="1"/>
    <col min="4116" max="4116" width="8.28515625" customWidth="1"/>
    <col min="4117" max="4118" width="14" customWidth="1"/>
    <col min="4119" max="4119" width="7.5703125" customWidth="1"/>
    <col min="4120" max="4123" width="0" hidden="1" customWidth="1"/>
    <col min="4124" max="4124" width="11.42578125" customWidth="1"/>
    <col min="4125" max="4127" width="0" hidden="1" customWidth="1"/>
    <col min="4128" max="4128" width="7.7109375" customWidth="1"/>
    <col min="4129" max="4129" width="11.42578125" customWidth="1"/>
    <col min="4130" max="4133" width="2.5703125" customWidth="1"/>
    <col min="4134" max="4140" width="0" hidden="1" customWidth="1"/>
    <col min="4141" max="4343" width="9.140625" customWidth="1"/>
    <col min="4352" max="4352" width="5.5703125" customWidth="1"/>
    <col min="4353" max="4353" width="26.85546875" customWidth="1"/>
    <col min="4354" max="4354" width="5.85546875" customWidth="1"/>
    <col min="4355" max="4370" width="4.85546875" customWidth="1"/>
    <col min="4371" max="4371" width="10.7109375" customWidth="1"/>
    <col min="4372" max="4372" width="8.28515625" customWidth="1"/>
    <col min="4373" max="4374" width="14" customWidth="1"/>
    <col min="4375" max="4375" width="7.5703125" customWidth="1"/>
    <col min="4376" max="4379" width="0" hidden="1" customWidth="1"/>
    <col min="4380" max="4380" width="11.42578125" customWidth="1"/>
    <col min="4381" max="4383" width="0" hidden="1" customWidth="1"/>
    <col min="4384" max="4384" width="7.7109375" customWidth="1"/>
    <col min="4385" max="4385" width="11.42578125" customWidth="1"/>
    <col min="4386" max="4389" width="2.5703125" customWidth="1"/>
    <col min="4390" max="4396" width="0" hidden="1" customWidth="1"/>
    <col min="4397" max="4599" width="9.140625" customWidth="1"/>
    <col min="4608" max="4608" width="5.5703125" customWidth="1"/>
    <col min="4609" max="4609" width="26.85546875" customWidth="1"/>
    <col min="4610" max="4610" width="5.85546875" customWidth="1"/>
    <col min="4611" max="4626" width="4.85546875" customWidth="1"/>
    <col min="4627" max="4627" width="10.7109375" customWidth="1"/>
    <col min="4628" max="4628" width="8.28515625" customWidth="1"/>
    <col min="4629" max="4630" width="14" customWidth="1"/>
    <col min="4631" max="4631" width="7.5703125" customWidth="1"/>
    <col min="4632" max="4635" width="0" hidden="1" customWidth="1"/>
    <col min="4636" max="4636" width="11.42578125" customWidth="1"/>
    <col min="4637" max="4639" width="0" hidden="1" customWidth="1"/>
    <col min="4640" max="4640" width="7.7109375" customWidth="1"/>
    <col min="4641" max="4641" width="11.42578125" customWidth="1"/>
    <col min="4642" max="4645" width="2.5703125" customWidth="1"/>
    <col min="4646" max="4652" width="0" hidden="1" customWidth="1"/>
    <col min="4653" max="4855" width="9.140625" customWidth="1"/>
    <col min="4864" max="4864" width="5.5703125" customWidth="1"/>
    <col min="4865" max="4865" width="26.85546875" customWidth="1"/>
    <col min="4866" max="4866" width="5.85546875" customWidth="1"/>
    <col min="4867" max="4882" width="4.85546875" customWidth="1"/>
    <col min="4883" max="4883" width="10.7109375" customWidth="1"/>
    <col min="4884" max="4884" width="8.28515625" customWidth="1"/>
    <col min="4885" max="4886" width="14" customWidth="1"/>
    <col min="4887" max="4887" width="7.5703125" customWidth="1"/>
    <col min="4888" max="4891" width="0" hidden="1" customWidth="1"/>
    <col min="4892" max="4892" width="11.42578125" customWidth="1"/>
    <col min="4893" max="4895" width="0" hidden="1" customWidth="1"/>
    <col min="4896" max="4896" width="7.7109375" customWidth="1"/>
    <col min="4897" max="4897" width="11.42578125" customWidth="1"/>
    <col min="4898" max="4901" width="2.5703125" customWidth="1"/>
    <col min="4902" max="4908" width="0" hidden="1" customWidth="1"/>
    <col min="4909" max="5111" width="9.140625" customWidth="1"/>
    <col min="5120" max="5120" width="5.5703125" customWidth="1"/>
    <col min="5121" max="5121" width="26.85546875" customWidth="1"/>
    <col min="5122" max="5122" width="5.85546875" customWidth="1"/>
    <col min="5123" max="5138" width="4.85546875" customWidth="1"/>
    <col min="5139" max="5139" width="10.7109375" customWidth="1"/>
    <col min="5140" max="5140" width="8.28515625" customWidth="1"/>
    <col min="5141" max="5142" width="14" customWidth="1"/>
    <col min="5143" max="5143" width="7.5703125" customWidth="1"/>
    <col min="5144" max="5147" width="0" hidden="1" customWidth="1"/>
    <col min="5148" max="5148" width="11.42578125" customWidth="1"/>
    <col min="5149" max="5151" width="0" hidden="1" customWidth="1"/>
    <col min="5152" max="5152" width="7.7109375" customWidth="1"/>
    <col min="5153" max="5153" width="11.42578125" customWidth="1"/>
    <col min="5154" max="5157" width="2.5703125" customWidth="1"/>
    <col min="5158" max="5164" width="0" hidden="1" customWidth="1"/>
    <col min="5165" max="5367" width="9.140625" customWidth="1"/>
    <col min="5376" max="5376" width="5.5703125" customWidth="1"/>
    <col min="5377" max="5377" width="26.85546875" customWidth="1"/>
    <col min="5378" max="5378" width="5.85546875" customWidth="1"/>
    <col min="5379" max="5394" width="4.85546875" customWidth="1"/>
    <col min="5395" max="5395" width="10.7109375" customWidth="1"/>
    <col min="5396" max="5396" width="8.28515625" customWidth="1"/>
    <col min="5397" max="5398" width="14" customWidth="1"/>
    <col min="5399" max="5399" width="7.5703125" customWidth="1"/>
    <col min="5400" max="5403" width="0" hidden="1" customWidth="1"/>
    <col min="5404" max="5404" width="11.42578125" customWidth="1"/>
    <col min="5405" max="5407" width="0" hidden="1" customWidth="1"/>
    <col min="5408" max="5408" width="7.7109375" customWidth="1"/>
    <col min="5409" max="5409" width="11.42578125" customWidth="1"/>
    <col min="5410" max="5413" width="2.5703125" customWidth="1"/>
    <col min="5414" max="5420" width="0" hidden="1" customWidth="1"/>
    <col min="5421" max="5623" width="9.140625" customWidth="1"/>
    <col min="5632" max="5632" width="5.5703125" customWidth="1"/>
    <col min="5633" max="5633" width="26.85546875" customWidth="1"/>
    <col min="5634" max="5634" width="5.85546875" customWidth="1"/>
    <col min="5635" max="5650" width="4.85546875" customWidth="1"/>
    <col min="5651" max="5651" width="10.7109375" customWidth="1"/>
    <col min="5652" max="5652" width="8.28515625" customWidth="1"/>
    <col min="5653" max="5654" width="14" customWidth="1"/>
    <col min="5655" max="5655" width="7.5703125" customWidth="1"/>
    <col min="5656" max="5659" width="0" hidden="1" customWidth="1"/>
    <col min="5660" max="5660" width="11.42578125" customWidth="1"/>
    <col min="5661" max="5663" width="0" hidden="1" customWidth="1"/>
    <col min="5664" max="5664" width="7.7109375" customWidth="1"/>
    <col min="5665" max="5665" width="11.42578125" customWidth="1"/>
    <col min="5666" max="5669" width="2.5703125" customWidth="1"/>
    <col min="5670" max="5676" width="0" hidden="1" customWidth="1"/>
    <col min="5677" max="5879" width="9.140625" customWidth="1"/>
    <col min="5888" max="5888" width="5.5703125" customWidth="1"/>
    <col min="5889" max="5889" width="26.85546875" customWidth="1"/>
    <col min="5890" max="5890" width="5.85546875" customWidth="1"/>
    <col min="5891" max="5906" width="4.85546875" customWidth="1"/>
    <col min="5907" max="5907" width="10.7109375" customWidth="1"/>
    <col min="5908" max="5908" width="8.28515625" customWidth="1"/>
    <col min="5909" max="5910" width="14" customWidth="1"/>
    <col min="5911" max="5911" width="7.5703125" customWidth="1"/>
    <col min="5912" max="5915" width="0" hidden="1" customWidth="1"/>
    <col min="5916" max="5916" width="11.42578125" customWidth="1"/>
    <col min="5917" max="5919" width="0" hidden="1" customWidth="1"/>
    <col min="5920" max="5920" width="7.7109375" customWidth="1"/>
    <col min="5921" max="5921" width="11.42578125" customWidth="1"/>
    <col min="5922" max="5925" width="2.5703125" customWidth="1"/>
    <col min="5926" max="5932" width="0" hidden="1" customWidth="1"/>
    <col min="5933" max="6135" width="9.140625" customWidth="1"/>
    <col min="6144" max="6144" width="5.5703125" customWidth="1"/>
    <col min="6145" max="6145" width="26.85546875" customWidth="1"/>
    <col min="6146" max="6146" width="5.85546875" customWidth="1"/>
    <col min="6147" max="6162" width="4.85546875" customWidth="1"/>
    <col min="6163" max="6163" width="10.7109375" customWidth="1"/>
    <col min="6164" max="6164" width="8.28515625" customWidth="1"/>
    <col min="6165" max="6166" width="14" customWidth="1"/>
    <col min="6167" max="6167" width="7.5703125" customWidth="1"/>
    <col min="6168" max="6171" width="0" hidden="1" customWidth="1"/>
    <col min="6172" max="6172" width="11.42578125" customWidth="1"/>
    <col min="6173" max="6175" width="0" hidden="1" customWidth="1"/>
    <col min="6176" max="6176" width="7.7109375" customWidth="1"/>
    <col min="6177" max="6177" width="11.42578125" customWidth="1"/>
    <col min="6178" max="6181" width="2.5703125" customWidth="1"/>
    <col min="6182" max="6188" width="0" hidden="1" customWidth="1"/>
    <col min="6189" max="6391" width="9.140625" customWidth="1"/>
    <col min="6400" max="6400" width="5.5703125" customWidth="1"/>
    <col min="6401" max="6401" width="26.85546875" customWidth="1"/>
    <col min="6402" max="6402" width="5.85546875" customWidth="1"/>
    <col min="6403" max="6418" width="4.85546875" customWidth="1"/>
    <col min="6419" max="6419" width="10.7109375" customWidth="1"/>
    <col min="6420" max="6420" width="8.28515625" customWidth="1"/>
    <col min="6421" max="6422" width="14" customWidth="1"/>
    <col min="6423" max="6423" width="7.5703125" customWidth="1"/>
    <col min="6424" max="6427" width="0" hidden="1" customWidth="1"/>
    <col min="6428" max="6428" width="11.42578125" customWidth="1"/>
    <col min="6429" max="6431" width="0" hidden="1" customWidth="1"/>
    <col min="6432" max="6432" width="7.7109375" customWidth="1"/>
    <col min="6433" max="6433" width="11.42578125" customWidth="1"/>
    <col min="6434" max="6437" width="2.5703125" customWidth="1"/>
    <col min="6438" max="6444" width="0" hidden="1" customWidth="1"/>
    <col min="6445" max="6647" width="9.140625" customWidth="1"/>
    <col min="6656" max="6656" width="5.5703125" customWidth="1"/>
    <col min="6657" max="6657" width="26.85546875" customWidth="1"/>
    <col min="6658" max="6658" width="5.85546875" customWidth="1"/>
    <col min="6659" max="6674" width="4.85546875" customWidth="1"/>
    <col min="6675" max="6675" width="10.7109375" customWidth="1"/>
    <col min="6676" max="6676" width="8.28515625" customWidth="1"/>
    <col min="6677" max="6678" width="14" customWidth="1"/>
    <col min="6679" max="6679" width="7.5703125" customWidth="1"/>
    <col min="6680" max="6683" width="0" hidden="1" customWidth="1"/>
    <col min="6684" max="6684" width="11.42578125" customWidth="1"/>
    <col min="6685" max="6687" width="0" hidden="1" customWidth="1"/>
    <col min="6688" max="6688" width="7.7109375" customWidth="1"/>
    <col min="6689" max="6689" width="11.42578125" customWidth="1"/>
    <col min="6690" max="6693" width="2.5703125" customWidth="1"/>
    <col min="6694" max="6700" width="0" hidden="1" customWidth="1"/>
    <col min="6701" max="6903" width="9.140625" customWidth="1"/>
    <col min="6912" max="6912" width="5.5703125" customWidth="1"/>
    <col min="6913" max="6913" width="26.85546875" customWidth="1"/>
    <col min="6914" max="6914" width="5.85546875" customWidth="1"/>
    <col min="6915" max="6930" width="4.85546875" customWidth="1"/>
    <col min="6931" max="6931" width="10.7109375" customWidth="1"/>
    <col min="6932" max="6932" width="8.28515625" customWidth="1"/>
    <col min="6933" max="6934" width="14" customWidth="1"/>
    <col min="6935" max="6935" width="7.5703125" customWidth="1"/>
    <col min="6936" max="6939" width="0" hidden="1" customWidth="1"/>
    <col min="6940" max="6940" width="11.42578125" customWidth="1"/>
    <col min="6941" max="6943" width="0" hidden="1" customWidth="1"/>
    <col min="6944" max="6944" width="7.7109375" customWidth="1"/>
    <col min="6945" max="6945" width="11.42578125" customWidth="1"/>
    <col min="6946" max="6949" width="2.5703125" customWidth="1"/>
    <col min="6950" max="6956" width="0" hidden="1" customWidth="1"/>
    <col min="6957" max="7159" width="9.140625" customWidth="1"/>
    <col min="7168" max="7168" width="5.5703125" customWidth="1"/>
    <col min="7169" max="7169" width="26.85546875" customWidth="1"/>
    <col min="7170" max="7170" width="5.85546875" customWidth="1"/>
    <col min="7171" max="7186" width="4.85546875" customWidth="1"/>
    <col min="7187" max="7187" width="10.7109375" customWidth="1"/>
    <col min="7188" max="7188" width="8.28515625" customWidth="1"/>
    <col min="7189" max="7190" width="14" customWidth="1"/>
    <col min="7191" max="7191" width="7.5703125" customWidth="1"/>
    <col min="7192" max="7195" width="0" hidden="1" customWidth="1"/>
    <col min="7196" max="7196" width="11.42578125" customWidth="1"/>
    <col min="7197" max="7199" width="0" hidden="1" customWidth="1"/>
    <col min="7200" max="7200" width="7.7109375" customWidth="1"/>
    <col min="7201" max="7201" width="11.42578125" customWidth="1"/>
    <col min="7202" max="7205" width="2.5703125" customWidth="1"/>
    <col min="7206" max="7212" width="0" hidden="1" customWidth="1"/>
    <col min="7213" max="7415" width="9.140625" customWidth="1"/>
    <col min="7424" max="7424" width="5.5703125" customWidth="1"/>
    <col min="7425" max="7425" width="26.85546875" customWidth="1"/>
    <col min="7426" max="7426" width="5.85546875" customWidth="1"/>
    <col min="7427" max="7442" width="4.85546875" customWidth="1"/>
    <col min="7443" max="7443" width="10.7109375" customWidth="1"/>
    <col min="7444" max="7444" width="8.28515625" customWidth="1"/>
    <col min="7445" max="7446" width="14" customWidth="1"/>
    <col min="7447" max="7447" width="7.5703125" customWidth="1"/>
    <col min="7448" max="7451" width="0" hidden="1" customWidth="1"/>
    <col min="7452" max="7452" width="11.42578125" customWidth="1"/>
    <col min="7453" max="7455" width="0" hidden="1" customWidth="1"/>
    <col min="7456" max="7456" width="7.7109375" customWidth="1"/>
    <col min="7457" max="7457" width="11.42578125" customWidth="1"/>
    <col min="7458" max="7461" width="2.5703125" customWidth="1"/>
    <col min="7462" max="7468" width="0" hidden="1" customWidth="1"/>
    <col min="7469" max="7671" width="9.140625" customWidth="1"/>
    <col min="7680" max="7680" width="5.5703125" customWidth="1"/>
    <col min="7681" max="7681" width="26.85546875" customWidth="1"/>
    <col min="7682" max="7682" width="5.85546875" customWidth="1"/>
    <col min="7683" max="7698" width="4.85546875" customWidth="1"/>
    <col min="7699" max="7699" width="10.7109375" customWidth="1"/>
    <col min="7700" max="7700" width="8.28515625" customWidth="1"/>
    <col min="7701" max="7702" width="14" customWidth="1"/>
    <col min="7703" max="7703" width="7.5703125" customWidth="1"/>
    <col min="7704" max="7707" width="0" hidden="1" customWidth="1"/>
    <col min="7708" max="7708" width="11.42578125" customWidth="1"/>
    <col min="7709" max="7711" width="0" hidden="1" customWidth="1"/>
    <col min="7712" max="7712" width="7.7109375" customWidth="1"/>
    <col min="7713" max="7713" width="11.42578125" customWidth="1"/>
    <col min="7714" max="7717" width="2.5703125" customWidth="1"/>
    <col min="7718" max="7724" width="0" hidden="1" customWidth="1"/>
    <col min="7725" max="7927" width="9.140625" customWidth="1"/>
    <col min="7936" max="7936" width="5.5703125" customWidth="1"/>
    <col min="7937" max="7937" width="26.85546875" customWidth="1"/>
    <col min="7938" max="7938" width="5.85546875" customWidth="1"/>
    <col min="7939" max="7954" width="4.85546875" customWidth="1"/>
    <col min="7955" max="7955" width="10.7109375" customWidth="1"/>
    <col min="7956" max="7956" width="8.28515625" customWidth="1"/>
    <col min="7957" max="7958" width="14" customWidth="1"/>
    <col min="7959" max="7959" width="7.5703125" customWidth="1"/>
    <col min="7960" max="7963" width="0" hidden="1" customWidth="1"/>
    <col min="7964" max="7964" width="11.42578125" customWidth="1"/>
    <col min="7965" max="7967" width="0" hidden="1" customWidth="1"/>
    <col min="7968" max="7968" width="7.7109375" customWidth="1"/>
    <col min="7969" max="7969" width="11.42578125" customWidth="1"/>
    <col min="7970" max="7973" width="2.5703125" customWidth="1"/>
    <col min="7974" max="7980" width="0" hidden="1" customWidth="1"/>
    <col min="7981" max="8183" width="9.140625" customWidth="1"/>
    <col min="8192" max="8192" width="5.5703125" customWidth="1"/>
    <col min="8193" max="8193" width="26.85546875" customWidth="1"/>
    <col min="8194" max="8194" width="5.85546875" customWidth="1"/>
    <col min="8195" max="8210" width="4.85546875" customWidth="1"/>
    <col min="8211" max="8211" width="10.7109375" customWidth="1"/>
    <col min="8212" max="8212" width="8.28515625" customWidth="1"/>
    <col min="8213" max="8214" width="14" customWidth="1"/>
    <col min="8215" max="8215" width="7.5703125" customWidth="1"/>
    <col min="8216" max="8219" width="0" hidden="1" customWidth="1"/>
    <col min="8220" max="8220" width="11.42578125" customWidth="1"/>
    <col min="8221" max="8223" width="0" hidden="1" customWidth="1"/>
    <col min="8224" max="8224" width="7.7109375" customWidth="1"/>
    <col min="8225" max="8225" width="11.42578125" customWidth="1"/>
    <col min="8226" max="8229" width="2.5703125" customWidth="1"/>
    <col min="8230" max="8236" width="0" hidden="1" customWidth="1"/>
    <col min="8237" max="8439" width="9.140625" customWidth="1"/>
    <col min="8448" max="8448" width="5.5703125" customWidth="1"/>
    <col min="8449" max="8449" width="26.85546875" customWidth="1"/>
    <col min="8450" max="8450" width="5.85546875" customWidth="1"/>
    <col min="8451" max="8466" width="4.85546875" customWidth="1"/>
    <col min="8467" max="8467" width="10.7109375" customWidth="1"/>
    <col min="8468" max="8468" width="8.28515625" customWidth="1"/>
    <col min="8469" max="8470" width="14" customWidth="1"/>
    <col min="8471" max="8471" width="7.5703125" customWidth="1"/>
    <col min="8472" max="8475" width="0" hidden="1" customWidth="1"/>
    <col min="8476" max="8476" width="11.42578125" customWidth="1"/>
    <col min="8477" max="8479" width="0" hidden="1" customWidth="1"/>
    <col min="8480" max="8480" width="7.7109375" customWidth="1"/>
    <col min="8481" max="8481" width="11.42578125" customWidth="1"/>
    <col min="8482" max="8485" width="2.5703125" customWidth="1"/>
    <col min="8486" max="8492" width="0" hidden="1" customWidth="1"/>
    <col min="8493" max="8695" width="9.140625" customWidth="1"/>
    <col min="8704" max="8704" width="5.5703125" customWidth="1"/>
    <col min="8705" max="8705" width="26.85546875" customWidth="1"/>
    <col min="8706" max="8706" width="5.85546875" customWidth="1"/>
    <col min="8707" max="8722" width="4.85546875" customWidth="1"/>
    <col min="8723" max="8723" width="10.7109375" customWidth="1"/>
    <col min="8724" max="8724" width="8.28515625" customWidth="1"/>
    <col min="8725" max="8726" width="14" customWidth="1"/>
    <col min="8727" max="8727" width="7.5703125" customWidth="1"/>
    <col min="8728" max="8731" width="0" hidden="1" customWidth="1"/>
    <col min="8732" max="8732" width="11.42578125" customWidth="1"/>
    <col min="8733" max="8735" width="0" hidden="1" customWidth="1"/>
    <col min="8736" max="8736" width="7.7109375" customWidth="1"/>
    <col min="8737" max="8737" width="11.42578125" customWidth="1"/>
    <col min="8738" max="8741" width="2.5703125" customWidth="1"/>
    <col min="8742" max="8748" width="0" hidden="1" customWidth="1"/>
    <col min="8749" max="8951" width="9.140625" customWidth="1"/>
    <col min="8960" max="8960" width="5.5703125" customWidth="1"/>
    <col min="8961" max="8961" width="26.85546875" customWidth="1"/>
    <col min="8962" max="8962" width="5.85546875" customWidth="1"/>
    <col min="8963" max="8978" width="4.85546875" customWidth="1"/>
    <col min="8979" max="8979" width="10.7109375" customWidth="1"/>
    <col min="8980" max="8980" width="8.28515625" customWidth="1"/>
    <col min="8981" max="8982" width="14" customWidth="1"/>
    <col min="8983" max="8983" width="7.5703125" customWidth="1"/>
    <col min="8984" max="8987" width="0" hidden="1" customWidth="1"/>
    <col min="8988" max="8988" width="11.42578125" customWidth="1"/>
    <col min="8989" max="8991" width="0" hidden="1" customWidth="1"/>
    <col min="8992" max="8992" width="7.7109375" customWidth="1"/>
    <col min="8993" max="8993" width="11.42578125" customWidth="1"/>
    <col min="8994" max="8997" width="2.5703125" customWidth="1"/>
    <col min="8998" max="9004" width="0" hidden="1" customWidth="1"/>
    <col min="9005" max="9207" width="9.140625" customWidth="1"/>
    <col min="9216" max="9216" width="5.5703125" customWidth="1"/>
    <col min="9217" max="9217" width="26.85546875" customWidth="1"/>
    <col min="9218" max="9218" width="5.85546875" customWidth="1"/>
    <col min="9219" max="9234" width="4.85546875" customWidth="1"/>
    <col min="9235" max="9235" width="10.7109375" customWidth="1"/>
    <col min="9236" max="9236" width="8.28515625" customWidth="1"/>
    <col min="9237" max="9238" width="14" customWidth="1"/>
    <col min="9239" max="9239" width="7.5703125" customWidth="1"/>
    <col min="9240" max="9243" width="0" hidden="1" customWidth="1"/>
    <col min="9244" max="9244" width="11.42578125" customWidth="1"/>
    <col min="9245" max="9247" width="0" hidden="1" customWidth="1"/>
    <col min="9248" max="9248" width="7.7109375" customWidth="1"/>
    <col min="9249" max="9249" width="11.42578125" customWidth="1"/>
    <col min="9250" max="9253" width="2.5703125" customWidth="1"/>
    <col min="9254" max="9260" width="0" hidden="1" customWidth="1"/>
    <col min="9261" max="9463" width="9.140625" customWidth="1"/>
    <col min="9472" max="9472" width="5.5703125" customWidth="1"/>
    <col min="9473" max="9473" width="26.85546875" customWidth="1"/>
    <col min="9474" max="9474" width="5.85546875" customWidth="1"/>
    <col min="9475" max="9490" width="4.85546875" customWidth="1"/>
    <col min="9491" max="9491" width="10.7109375" customWidth="1"/>
    <col min="9492" max="9492" width="8.28515625" customWidth="1"/>
    <col min="9493" max="9494" width="14" customWidth="1"/>
    <col min="9495" max="9495" width="7.5703125" customWidth="1"/>
    <col min="9496" max="9499" width="0" hidden="1" customWidth="1"/>
    <col min="9500" max="9500" width="11.42578125" customWidth="1"/>
    <col min="9501" max="9503" width="0" hidden="1" customWidth="1"/>
    <col min="9504" max="9504" width="7.7109375" customWidth="1"/>
    <col min="9505" max="9505" width="11.42578125" customWidth="1"/>
    <col min="9506" max="9509" width="2.5703125" customWidth="1"/>
    <col min="9510" max="9516" width="0" hidden="1" customWidth="1"/>
    <col min="9517" max="9719" width="9.140625" customWidth="1"/>
    <col min="9728" max="9728" width="5.5703125" customWidth="1"/>
    <col min="9729" max="9729" width="26.85546875" customWidth="1"/>
    <col min="9730" max="9730" width="5.85546875" customWidth="1"/>
    <col min="9731" max="9746" width="4.85546875" customWidth="1"/>
    <col min="9747" max="9747" width="10.7109375" customWidth="1"/>
    <col min="9748" max="9748" width="8.28515625" customWidth="1"/>
    <col min="9749" max="9750" width="14" customWidth="1"/>
    <col min="9751" max="9751" width="7.5703125" customWidth="1"/>
    <col min="9752" max="9755" width="0" hidden="1" customWidth="1"/>
    <col min="9756" max="9756" width="11.42578125" customWidth="1"/>
    <col min="9757" max="9759" width="0" hidden="1" customWidth="1"/>
    <col min="9760" max="9760" width="7.7109375" customWidth="1"/>
    <col min="9761" max="9761" width="11.42578125" customWidth="1"/>
    <col min="9762" max="9765" width="2.5703125" customWidth="1"/>
    <col min="9766" max="9772" width="0" hidden="1" customWidth="1"/>
    <col min="9773" max="9975" width="9.140625" customWidth="1"/>
    <col min="9984" max="9984" width="5.5703125" customWidth="1"/>
    <col min="9985" max="9985" width="26.85546875" customWidth="1"/>
    <col min="9986" max="9986" width="5.85546875" customWidth="1"/>
    <col min="9987" max="10002" width="4.85546875" customWidth="1"/>
    <col min="10003" max="10003" width="10.7109375" customWidth="1"/>
    <col min="10004" max="10004" width="8.28515625" customWidth="1"/>
    <col min="10005" max="10006" width="14" customWidth="1"/>
    <col min="10007" max="10007" width="7.5703125" customWidth="1"/>
    <col min="10008" max="10011" width="0" hidden="1" customWidth="1"/>
    <col min="10012" max="10012" width="11.42578125" customWidth="1"/>
    <col min="10013" max="10015" width="0" hidden="1" customWidth="1"/>
    <col min="10016" max="10016" width="7.7109375" customWidth="1"/>
    <col min="10017" max="10017" width="11.42578125" customWidth="1"/>
    <col min="10018" max="10021" width="2.5703125" customWidth="1"/>
    <col min="10022" max="10028" width="0" hidden="1" customWidth="1"/>
    <col min="10029" max="10231" width="9.140625" customWidth="1"/>
    <col min="10240" max="10240" width="5.5703125" customWidth="1"/>
    <col min="10241" max="10241" width="26.85546875" customWidth="1"/>
    <col min="10242" max="10242" width="5.85546875" customWidth="1"/>
    <col min="10243" max="10258" width="4.85546875" customWidth="1"/>
    <col min="10259" max="10259" width="10.7109375" customWidth="1"/>
    <col min="10260" max="10260" width="8.28515625" customWidth="1"/>
    <col min="10261" max="10262" width="14" customWidth="1"/>
    <col min="10263" max="10263" width="7.5703125" customWidth="1"/>
    <col min="10264" max="10267" width="0" hidden="1" customWidth="1"/>
    <col min="10268" max="10268" width="11.42578125" customWidth="1"/>
    <col min="10269" max="10271" width="0" hidden="1" customWidth="1"/>
    <col min="10272" max="10272" width="7.7109375" customWidth="1"/>
    <col min="10273" max="10273" width="11.42578125" customWidth="1"/>
    <col min="10274" max="10277" width="2.5703125" customWidth="1"/>
    <col min="10278" max="10284" width="0" hidden="1" customWidth="1"/>
    <col min="10285" max="10487" width="9.140625" customWidth="1"/>
    <col min="10496" max="10496" width="5.5703125" customWidth="1"/>
    <col min="10497" max="10497" width="26.85546875" customWidth="1"/>
    <col min="10498" max="10498" width="5.85546875" customWidth="1"/>
    <col min="10499" max="10514" width="4.85546875" customWidth="1"/>
    <col min="10515" max="10515" width="10.7109375" customWidth="1"/>
    <col min="10516" max="10516" width="8.28515625" customWidth="1"/>
    <col min="10517" max="10518" width="14" customWidth="1"/>
    <col min="10519" max="10519" width="7.5703125" customWidth="1"/>
    <col min="10520" max="10523" width="0" hidden="1" customWidth="1"/>
    <col min="10524" max="10524" width="11.42578125" customWidth="1"/>
    <col min="10525" max="10527" width="0" hidden="1" customWidth="1"/>
    <col min="10528" max="10528" width="7.7109375" customWidth="1"/>
    <col min="10529" max="10529" width="11.42578125" customWidth="1"/>
    <col min="10530" max="10533" width="2.5703125" customWidth="1"/>
    <col min="10534" max="10540" width="0" hidden="1" customWidth="1"/>
    <col min="10541" max="10743" width="9.140625" customWidth="1"/>
    <col min="10752" max="10752" width="5.5703125" customWidth="1"/>
    <col min="10753" max="10753" width="26.85546875" customWidth="1"/>
    <col min="10754" max="10754" width="5.85546875" customWidth="1"/>
    <col min="10755" max="10770" width="4.85546875" customWidth="1"/>
    <col min="10771" max="10771" width="10.7109375" customWidth="1"/>
    <col min="10772" max="10772" width="8.28515625" customWidth="1"/>
    <col min="10773" max="10774" width="14" customWidth="1"/>
    <col min="10775" max="10775" width="7.5703125" customWidth="1"/>
    <col min="10776" max="10779" width="0" hidden="1" customWidth="1"/>
    <col min="10780" max="10780" width="11.42578125" customWidth="1"/>
    <col min="10781" max="10783" width="0" hidden="1" customWidth="1"/>
    <col min="10784" max="10784" width="7.7109375" customWidth="1"/>
    <col min="10785" max="10785" width="11.42578125" customWidth="1"/>
    <col min="10786" max="10789" width="2.5703125" customWidth="1"/>
    <col min="10790" max="10796" width="0" hidden="1" customWidth="1"/>
    <col min="10797" max="10999" width="9.140625" customWidth="1"/>
    <col min="11008" max="11008" width="5.5703125" customWidth="1"/>
    <col min="11009" max="11009" width="26.85546875" customWidth="1"/>
    <col min="11010" max="11010" width="5.85546875" customWidth="1"/>
    <col min="11011" max="11026" width="4.85546875" customWidth="1"/>
    <col min="11027" max="11027" width="10.7109375" customWidth="1"/>
    <col min="11028" max="11028" width="8.28515625" customWidth="1"/>
    <col min="11029" max="11030" width="14" customWidth="1"/>
    <col min="11031" max="11031" width="7.5703125" customWidth="1"/>
    <col min="11032" max="11035" width="0" hidden="1" customWidth="1"/>
    <col min="11036" max="11036" width="11.42578125" customWidth="1"/>
    <col min="11037" max="11039" width="0" hidden="1" customWidth="1"/>
    <col min="11040" max="11040" width="7.7109375" customWidth="1"/>
    <col min="11041" max="11041" width="11.42578125" customWidth="1"/>
    <col min="11042" max="11045" width="2.5703125" customWidth="1"/>
    <col min="11046" max="11052" width="0" hidden="1" customWidth="1"/>
    <col min="11053" max="11255" width="9.140625" customWidth="1"/>
    <col min="11264" max="11264" width="5.5703125" customWidth="1"/>
    <col min="11265" max="11265" width="26.85546875" customWidth="1"/>
    <col min="11266" max="11266" width="5.85546875" customWidth="1"/>
    <col min="11267" max="11282" width="4.85546875" customWidth="1"/>
    <col min="11283" max="11283" width="10.7109375" customWidth="1"/>
    <col min="11284" max="11284" width="8.28515625" customWidth="1"/>
    <col min="11285" max="11286" width="14" customWidth="1"/>
    <col min="11287" max="11287" width="7.5703125" customWidth="1"/>
    <col min="11288" max="11291" width="0" hidden="1" customWidth="1"/>
    <col min="11292" max="11292" width="11.42578125" customWidth="1"/>
    <col min="11293" max="11295" width="0" hidden="1" customWidth="1"/>
    <col min="11296" max="11296" width="7.7109375" customWidth="1"/>
    <col min="11297" max="11297" width="11.42578125" customWidth="1"/>
    <col min="11298" max="11301" width="2.5703125" customWidth="1"/>
    <col min="11302" max="11308" width="0" hidden="1" customWidth="1"/>
    <col min="11309" max="11511" width="9.140625" customWidth="1"/>
    <col min="11520" max="11520" width="5.5703125" customWidth="1"/>
    <col min="11521" max="11521" width="26.85546875" customWidth="1"/>
    <col min="11522" max="11522" width="5.85546875" customWidth="1"/>
    <col min="11523" max="11538" width="4.85546875" customWidth="1"/>
    <col min="11539" max="11539" width="10.7109375" customWidth="1"/>
    <col min="11540" max="11540" width="8.28515625" customWidth="1"/>
    <col min="11541" max="11542" width="14" customWidth="1"/>
    <col min="11543" max="11543" width="7.5703125" customWidth="1"/>
    <col min="11544" max="11547" width="0" hidden="1" customWidth="1"/>
    <col min="11548" max="11548" width="11.42578125" customWidth="1"/>
    <col min="11549" max="11551" width="0" hidden="1" customWidth="1"/>
    <col min="11552" max="11552" width="7.7109375" customWidth="1"/>
    <col min="11553" max="11553" width="11.42578125" customWidth="1"/>
    <col min="11554" max="11557" width="2.5703125" customWidth="1"/>
    <col min="11558" max="11564" width="0" hidden="1" customWidth="1"/>
    <col min="11565" max="11767" width="9.140625" customWidth="1"/>
    <col min="11776" max="11776" width="5.5703125" customWidth="1"/>
    <col min="11777" max="11777" width="26.85546875" customWidth="1"/>
    <col min="11778" max="11778" width="5.85546875" customWidth="1"/>
    <col min="11779" max="11794" width="4.85546875" customWidth="1"/>
    <col min="11795" max="11795" width="10.7109375" customWidth="1"/>
    <col min="11796" max="11796" width="8.28515625" customWidth="1"/>
    <col min="11797" max="11798" width="14" customWidth="1"/>
    <col min="11799" max="11799" width="7.5703125" customWidth="1"/>
    <col min="11800" max="11803" width="0" hidden="1" customWidth="1"/>
    <col min="11804" max="11804" width="11.42578125" customWidth="1"/>
    <col min="11805" max="11807" width="0" hidden="1" customWidth="1"/>
    <col min="11808" max="11808" width="7.7109375" customWidth="1"/>
    <col min="11809" max="11809" width="11.42578125" customWidth="1"/>
    <col min="11810" max="11813" width="2.5703125" customWidth="1"/>
    <col min="11814" max="11820" width="0" hidden="1" customWidth="1"/>
    <col min="11821" max="12023" width="9.140625" customWidth="1"/>
    <col min="12032" max="12032" width="5.5703125" customWidth="1"/>
    <col min="12033" max="12033" width="26.85546875" customWidth="1"/>
    <col min="12034" max="12034" width="5.85546875" customWidth="1"/>
    <col min="12035" max="12050" width="4.85546875" customWidth="1"/>
    <col min="12051" max="12051" width="10.7109375" customWidth="1"/>
    <col min="12052" max="12052" width="8.28515625" customWidth="1"/>
    <col min="12053" max="12054" width="14" customWidth="1"/>
    <col min="12055" max="12055" width="7.5703125" customWidth="1"/>
    <col min="12056" max="12059" width="0" hidden="1" customWidth="1"/>
    <col min="12060" max="12060" width="11.42578125" customWidth="1"/>
    <col min="12061" max="12063" width="0" hidden="1" customWidth="1"/>
    <col min="12064" max="12064" width="7.7109375" customWidth="1"/>
    <col min="12065" max="12065" width="11.42578125" customWidth="1"/>
    <col min="12066" max="12069" width="2.5703125" customWidth="1"/>
    <col min="12070" max="12076" width="0" hidden="1" customWidth="1"/>
    <col min="12077" max="12279" width="9.140625" customWidth="1"/>
    <col min="12288" max="12288" width="5.5703125" customWidth="1"/>
    <col min="12289" max="12289" width="26.85546875" customWidth="1"/>
    <col min="12290" max="12290" width="5.85546875" customWidth="1"/>
    <col min="12291" max="12306" width="4.85546875" customWidth="1"/>
    <col min="12307" max="12307" width="10.7109375" customWidth="1"/>
    <col min="12308" max="12308" width="8.28515625" customWidth="1"/>
    <col min="12309" max="12310" width="14" customWidth="1"/>
    <col min="12311" max="12311" width="7.5703125" customWidth="1"/>
    <col min="12312" max="12315" width="0" hidden="1" customWidth="1"/>
    <col min="12316" max="12316" width="11.42578125" customWidth="1"/>
    <col min="12317" max="12319" width="0" hidden="1" customWidth="1"/>
    <col min="12320" max="12320" width="7.7109375" customWidth="1"/>
    <col min="12321" max="12321" width="11.42578125" customWidth="1"/>
    <col min="12322" max="12325" width="2.5703125" customWidth="1"/>
    <col min="12326" max="12332" width="0" hidden="1" customWidth="1"/>
    <col min="12333" max="12535" width="9.140625" customWidth="1"/>
    <col min="12544" max="12544" width="5.5703125" customWidth="1"/>
    <col min="12545" max="12545" width="26.85546875" customWidth="1"/>
    <col min="12546" max="12546" width="5.85546875" customWidth="1"/>
    <col min="12547" max="12562" width="4.85546875" customWidth="1"/>
    <col min="12563" max="12563" width="10.7109375" customWidth="1"/>
    <col min="12564" max="12564" width="8.28515625" customWidth="1"/>
    <col min="12565" max="12566" width="14" customWidth="1"/>
    <col min="12567" max="12567" width="7.5703125" customWidth="1"/>
    <col min="12568" max="12571" width="0" hidden="1" customWidth="1"/>
    <col min="12572" max="12572" width="11.42578125" customWidth="1"/>
    <col min="12573" max="12575" width="0" hidden="1" customWidth="1"/>
    <col min="12576" max="12576" width="7.7109375" customWidth="1"/>
    <col min="12577" max="12577" width="11.42578125" customWidth="1"/>
    <col min="12578" max="12581" width="2.5703125" customWidth="1"/>
    <col min="12582" max="12588" width="0" hidden="1" customWidth="1"/>
    <col min="12589" max="12791" width="9.140625" customWidth="1"/>
    <col min="12800" max="12800" width="5.5703125" customWidth="1"/>
    <col min="12801" max="12801" width="26.85546875" customWidth="1"/>
    <col min="12802" max="12802" width="5.85546875" customWidth="1"/>
    <col min="12803" max="12818" width="4.85546875" customWidth="1"/>
    <col min="12819" max="12819" width="10.7109375" customWidth="1"/>
    <col min="12820" max="12820" width="8.28515625" customWidth="1"/>
    <col min="12821" max="12822" width="14" customWidth="1"/>
    <col min="12823" max="12823" width="7.5703125" customWidth="1"/>
    <col min="12824" max="12827" width="0" hidden="1" customWidth="1"/>
    <col min="12828" max="12828" width="11.42578125" customWidth="1"/>
    <col min="12829" max="12831" width="0" hidden="1" customWidth="1"/>
    <col min="12832" max="12832" width="7.7109375" customWidth="1"/>
    <col min="12833" max="12833" width="11.42578125" customWidth="1"/>
    <col min="12834" max="12837" width="2.5703125" customWidth="1"/>
    <col min="12838" max="12844" width="0" hidden="1" customWidth="1"/>
    <col min="12845" max="13047" width="9.140625" customWidth="1"/>
    <col min="13056" max="13056" width="5.5703125" customWidth="1"/>
    <col min="13057" max="13057" width="26.85546875" customWidth="1"/>
    <col min="13058" max="13058" width="5.85546875" customWidth="1"/>
    <col min="13059" max="13074" width="4.85546875" customWidth="1"/>
    <col min="13075" max="13075" width="10.7109375" customWidth="1"/>
    <col min="13076" max="13076" width="8.28515625" customWidth="1"/>
    <col min="13077" max="13078" width="14" customWidth="1"/>
    <col min="13079" max="13079" width="7.5703125" customWidth="1"/>
    <col min="13080" max="13083" width="0" hidden="1" customWidth="1"/>
    <col min="13084" max="13084" width="11.42578125" customWidth="1"/>
    <col min="13085" max="13087" width="0" hidden="1" customWidth="1"/>
    <col min="13088" max="13088" width="7.7109375" customWidth="1"/>
    <col min="13089" max="13089" width="11.42578125" customWidth="1"/>
    <col min="13090" max="13093" width="2.5703125" customWidth="1"/>
    <col min="13094" max="13100" width="0" hidden="1" customWidth="1"/>
    <col min="13101" max="13303" width="9.140625" customWidth="1"/>
    <col min="13312" max="13312" width="5.5703125" customWidth="1"/>
    <col min="13313" max="13313" width="26.85546875" customWidth="1"/>
    <col min="13314" max="13314" width="5.85546875" customWidth="1"/>
    <col min="13315" max="13330" width="4.85546875" customWidth="1"/>
    <col min="13331" max="13331" width="10.7109375" customWidth="1"/>
    <col min="13332" max="13332" width="8.28515625" customWidth="1"/>
    <col min="13333" max="13334" width="14" customWidth="1"/>
    <col min="13335" max="13335" width="7.5703125" customWidth="1"/>
    <col min="13336" max="13339" width="0" hidden="1" customWidth="1"/>
    <col min="13340" max="13340" width="11.42578125" customWidth="1"/>
    <col min="13341" max="13343" width="0" hidden="1" customWidth="1"/>
    <col min="13344" max="13344" width="7.7109375" customWidth="1"/>
    <col min="13345" max="13345" width="11.42578125" customWidth="1"/>
    <col min="13346" max="13349" width="2.5703125" customWidth="1"/>
    <col min="13350" max="13356" width="0" hidden="1" customWidth="1"/>
    <col min="13357" max="13559" width="9.140625" customWidth="1"/>
    <col min="13568" max="13568" width="5.5703125" customWidth="1"/>
    <col min="13569" max="13569" width="26.85546875" customWidth="1"/>
    <col min="13570" max="13570" width="5.85546875" customWidth="1"/>
    <col min="13571" max="13586" width="4.85546875" customWidth="1"/>
    <col min="13587" max="13587" width="10.7109375" customWidth="1"/>
    <col min="13588" max="13588" width="8.28515625" customWidth="1"/>
    <col min="13589" max="13590" width="14" customWidth="1"/>
    <col min="13591" max="13591" width="7.5703125" customWidth="1"/>
    <col min="13592" max="13595" width="0" hidden="1" customWidth="1"/>
    <col min="13596" max="13596" width="11.42578125" customWidth="1"/>
    <col min="13597" max="13599" width="0" hidden="1" customWidth="1"/>
    <col min="13600" max="13600" width="7.7109375" customWidth="1"/>
    <col min="13601" max="13601" width="11.42578125" customWidth="1"/>
    <col min="13602" max="13605" width="2.5703125" customWidth="1"/>
    <col min="13606" max="13612" width="0" hidden="1" customWidth="1"/>
    <col min="13613" max="13815" width="9.140625" customWidth="1"/>
    <col min="13824" max="13824" width="5.5703125" customWidth="1"/>
    <col min="13825" max="13825" width="26.85546875" customWidth="1"/>
    <col min="13826" max="13826" width="5.85546875" customWidth="1"/>
    <col min="13827" max="13842" width="4.85546875" customWidth="1"/>
    <col min="13843" max="13843" width="10.7109375" customWidth="1"/>
    <col min="13844" max="13844" width="8.28515625" customWidth="1"/>
    <col min="13845" max="13846" width="14" customWidth="1"/>
    <col min="13847" max="13847" width="7.5703125" customWidth="1"/>
    <col min="13848" max="13851" width="0" hidden="1" customWidth="1"/>
    <col min="13852" max="13852" width="11.42578125" customWidth="1"/>
    <col min="13853" max="13855" width="0" hidden="1" customWidth="1"/>
    <col min="13856" max="13856" width="7.7109375" customWidth="1"/>
    <col min="13857" max="13857" width="11.42578125" customWidth="1"/>
    <col min="13858" max="13861" width="2.5703125" customWidth="1"/>
    <col min="13862" max="13868" width="0" hidden="1" customWidth="1"/>
    <col min="13869" max="14071" width="9.140625" customWidth="1"/>
    <col min="14080" max="14080" width="5.5703125" customWidth="1"/>
    <col min="14081" max="14081" width="26.85546875" customWidth="1"/>
    <col min="14082" max="14082" width="5.85546875" customWidth="1"/>
    <col min="14083" max="14098" width="4.85546875" customWidth="1"/>
    <col min="14099" max="14099" width="10.7109375" customWidth="1"/>
    <col min="14100" max="14100" width="8.28515625" customWidth="1"/>
    <col min="14101" max="14102" width="14" customWidth="1"/>
    <col min="14103" max="14103" width="7.5703125" customWidth="1"/>
    <col min="14104" max="14107" width="0" hidden="1" customWidth="1"/>
    <col min="14108" max="14108" width="11.42578125" customWidth="1"/>
    <col min="14109" max="14111" width="0" hidden="1" customWidth="1"/>
    <col min="14112" max="14112" width="7.7109375" customWidth="1"/>
    <col min="14113" max="14113" width="11.42578125" customWidth="1"/>
    <col min="14114" max="14117" width="2.5703125" customWidth="1"/>
    <col min="14118" max="14124" width="0" hidden="1" customWidth="1"/>
    <col min="14125" max="14327" width="9.140625" customWidth="1"/>
    <col min="14336" max="14336" width="5.5703125" customWidth="1"/>
    <col min="14337" max="14337" width="26.85546875" customWidth="1"/>
    <col min="14338" max="14338" width="5.85546875" customWidth="1"/>
    <col min="14339" max="14354" width="4.85546875" customWidth="1"/>
    <col min="14355" max="14355" width="10.7109375" customWidth="1"/>
    <col min="14356" max="14356" width="8.28515625" customWidth="1"/>
    <col min="14357" max="14358" width="14" customWidth="1"/>
    <col min="14359" max="14359" width="7.5703125" customWidth="1"/>
    <col min="14360" max="14363" width="0" hidden="1" customWidth="1"/>
    <col min="14364" max="14364" width="11.42578125" customWidth="1"/>
    <col min="14365" max="14367" width="0" hidden="1" customWidth="1"/>
    <col min="14368" max="14368" width="7.7109375" customWidth="1"/>
    <col min="14369" max="14369" width="11.42578125" customWidth="1"/>
    <col min="14370" max="14373" width="2.5703125" customWidth="1"/>
    <col min="14374" max="14380" width="0" hidden="1" customWidth="1"/>
    <col min="14381" max="14583" width="9.140625" customWidth="1"/>
    <col min="14592" max="14592" width="5.5703125" customWidth="1"/>
    <col min="14593" max="14593" width="26.85546875" customWidth="1"/>
    <col min="14594" max="14594" width="5.85546875" customWidth="1"/>
    <col min="14595" max="14610" width="4.85546875" customWidth="1"/>
    <col min="14611" max="14611" width="10.7109375" customWidth="1"/>
    <col min="14612" max="14612" width="8.28515625" customWidth="1"/>
    <col min="14613" max="14614" width="14" customWidth="1"/>
    <col min="14615" max="14615" width="7.5703125" customWidth="1"/>
    <col min="14616" max="14619" width="0" hidden="1" customWidth="1"/>
    <col min="14620" max="14620" width="11.42578125" customWidth="1"/>
    <col min="14621" max="14623" width="0" hidden="1" customWidth="1"/>
    <col min="14624" max="14624" width="7.7109375" customWidth="1"/>
    <col min="14625" max="14625" width="11.42578125" customWidth="1"/>
    <col min="14626" max="14629" width="2.5703125" customWidth="1"/>
    <col min="14630" max="14636" width="0" hidden="1" customWidth="1"/>
    <col min="14637" max="14839" width="9.140625" customWidth="1"/>
    <col min="14848" max="14848" width="5.5703125" customWidth="1"/>
    <col min="14849" max="14849" width="26.85546875" customWidth="1"/>
    <col min="14850" max="14850" width="5.85546875" customWidth="1"/>
    <col min="14851" max="14866" width="4.85546875" customWidth="1"/>
    <col min="14867" max="14867" width="10.7109375" customWidth="1"/>
    <col min="14868" max="14868" width="8.28515625" customWidth="1"/>
    <col min="14869" max="14870" width="14" customWidth="1"/>
    <col min="14871" max="14871" width="7.5703125" customWidth="1"/>
    <col min="14872" max="14875" width="0" hidden="1" customWidth="1"/>
    <col min="14876" max="14876" width="11.42578125" customWidth="1"/>
    <col min="14877" max="14879" width="0" hidden="1" customWidth="1"/>
    <col min="14880" max="14880" width="7.7109375" customWidth="1"/>
    <col min="14881" max="14881" width="11.42578125" customWidth="1"/>
    <col min="14882" max="14885" width="2.5703125" customWidth="1"/>
    <col min="14886" max="14892" width="0" hidden="1" customWidth="1"/>
    <col min="14893" max="15095" width="9.140625" customWidth="1"/>
    <col min="15104" max="15104" width="5.5703125" customWidth="1"/>
    <col min="15105" max="15105" width="26.85546875" customWidth="1"/>
    <col min="15106" max="15106" width="5.85546875" customWidth="1"/>
    <col min="15107" max="15122" width="4.85546875" customWidth="1"/>
    <col min="15123" max="15123" width="10.7109375" customWidth="1"/>
    <col min="15124" max="15124" width="8.28515625" customWidth="1"/>
    <col min="15125" max="15126" width="14" customWidth="1"/>
    <col min="15127" max="15127" width="7.5703125" customWidth="1"/>
    <col min="15128" max="15131" width="0" hidden="1" customWidth="1"/>
    <col min="15132" max="15132" width="11.42578125" customWidth="1"/>
    <col min="15133" max="15135" width="0" hidden="1" customWidth="1"/>
    <col min="15136" max="15136" width="7.7109375" customWidth="1"/>
    <col min="15137" max="15137" width="11.42578125" customWidth="1"/>
    <col min="15138" max="15141" width="2.5703125" customWidth="1"/>
    <col min="15142" max="15148" width="0" hidden="1" customWidth="1"/>
    <col min="15149" max="15351" width="9.140625" customWidth="1"/>
    <col min="15360" max="15360" width="5.5703125" customWidth="1"/>
    <col min="15361" max="15361" width="26.85546875" customWidth="1"/>
    <col min="15362" max="15362" width="5.85546875" customWidth="1"/>
    <col min="15363" max="15378" width="4.85546875" customWidth="1"/>
    <col min="15379" max="15379" width="10.7109375" customWidth="1"/>
    <col min="15380" max="15380" width="8.28515625" customWidth="1"/>
    <col min="15381" max="15382" width="14" customWidth="1"/>
    <col min="15383" max="15383" width="7.5703125" customWidth="1"/>
    <col min="15384" max="15387" width="0" hidden="1" customWidth="1"/>
    <col min="15388" max="15388" width="11.42578125" customWidth="1"/>
    <col min="15389" max="15391" width="0" hidden="1" customWidth="1"/>
    <col min="15392" max="15392" width="7.7109375" customWidth="1"/>
    <col min="15393" max="15393" width="11.42578125" customWidth="1"/>
    <col min="15394" max="15397" width="2.5703125" customWidth="1"/>
    <col min="15398" max="15404" width="0" hidden="1" customWidth="1"/>
    <col min="15405" max="15607" width="9.140625" customWidth="1"/>
    <col min="15616" max="15616" width="5.5703125" customWidth="1"/>
    <col min="15617" max="15617" width="26.85546875" customWidth="1"/>
    <col min="15618" max="15618" width="5.85546875" customWidth="1"/>
    <col min="15619" max="15634" width="4.85546875" customWidth="1"/>
    <col min="15635" max="15635" width="10.7109375" customWidth="1"/>
    <col min="15636" max="15636" width="8.28515625" customWidth="1"/>
    <col min="15637" max="15638" width="14" customWidth="1"/>
    <col min="15639" max="15639" width="7.5703125" customWidth="1"/>
    <col min="15640" max="15643" width="0" hidden="1" customWidth="1"/>
    <col min="15644" max="15644" width="11.42578125" customWidth="1"/>
    <col min="15645" max="15647" width="0" hidden="1" customWidth="1"/>
    <col min="15648" max="15648" width="7.7109375" customWidth="1"/>
    <col min="15649" max="15649" width="11.42578125" customWidth="1"/>
    <col min="15650" max="15653" width="2.5703125" customWidth="1"/>
    <col min="15654" max="15660" width="0" hidden="1" customWidth="1"/>
    <col min="15661" max="15863" width="9.140625" customWidth="1"/>
    <col min="15872" max="15872" width="5.5703125" customWidth="1"/>
    <col min="15873" max="15873" width="26.85546875" customWidth="1"/>
    <col min="15874" max="15874" width="5.85546875" customWidth="1"/>
    <col min="15875" max="15890" width="4.85546875" customWidth="1"/>
    <col min="15891" max="15891" width="10.7109375" customWidth="1"/>
    <col min="15892" max="15892" width="8.28515625" customWidth="1"/>
    <col min="15893" max="15894" width="14" customWidth="1"/>
    <col min="15895" max="15895" width="7.5703125" customWidth="1"/>
    <col min="15896" max="15899" width="0" hidden="1" customWidth="1"/>
    <col min="15900" max="15900" width="11.42578125" customWidth="1"/>
    <col min="15901" max="15903" width="0" hidden="1" customWidth="1"/>
    <col min="15904" max="15904" width="7.7109375" customWidth="1"/>
    <col min="15905" max="15905" width="11.42578125" customWidth="1"/>
    <col min="15906" max="15909" width="2.5703125" customWidth="1"/>
    <col min="15910" max="15916" width="0" hidden="1" customWidth="1"/>
    <col min="15917" max="16119" width="9.140625" customWidth="1"/>
    <col min="16128" max="16128" width="5.5703125" customWidth="1"/>
    <col min="16129" max="16129" width="26.85546875" customWidth="1"/>
    <col min="16130" max="16130" width="5.85546875" customWidth="1"/>
    <col min="16131" max="16146" width="4.85546875" customWidth="1"/>
    <col min="16147" max="16147" width="10.7109375" customWidth="1"/>
    <col min="16148" max="16148" width="8.28515625" customWidth="1"/>
    <col min="16149" max="16150" width="14" customWidth="1"/>
    <col min="16151" max="16151" width="7.5703125" customWidth="1"/>
    <col min="16152" max="16155" width="0" hidden="1" customWidth="1"/>
    <col min="16156" max="16156" width="11.42578125" customWidth="1"/>
    <col min="16157" max="16159" width="0" hidden="1" customWidth="1"/>
    <col min="16160" max="16160" width="7.7109375" customWidth="1"/>
    <col min="16161" max="16161" width="11.42578125" customWidth="1"/>
    <col min="16162" max="16165" width="2.5703125" customWidth="1"/>
    <col min="16166" max="16172" width="0" hidden="1" customWidth="1"/>
    <col min="16173" max="16375" width="9.140625" customWidth="1"/>
  </cols>
  <sheetData>
    <row r="1" spans="1:44" ht="7.5" customHeight="1" x14ac:dyDescent="0.25">
      <c r="AO1" s="2" t="s">
        <v>0</v>
      </c>
      <c r="AP1" s="3" t="s">
        <v>1</v>
      </c>
      <c r="AQ1" s="3" t="s">
        <v>2</v>
      </c>
      <c r="AR1" s="4" t="s">
        <v>3</v>
      </c>
    </row>
    <row r="2" spans="1:44" x14ac:dyDescent="0.25">
      <c r="AO2" s="5">
        <v>43101</v>
      </c>
      <c r="AP2" s="5" t="s">
        <v>4</v>
      </c>
      <c r="AQ2" s="5" t="s">
        <v>4</v>
      </c>
      <c r="AR2" s="5" t="s">
        <v>4</v>
      </c>
    </row>
    <row r="3" spans="1:44" ht="15.75" hidden="1" x14ac:dyDescent="0.25">
      <c r="U3" s="6"/>
      <c r="V3" s="6"/>
      <c r="AO3" s="5">
        <v>43102</v>
      </c>
      <c r="AP3" s="5"/>
      <c r="AQ3" s="5">
        <v>42902</v>
      </c>
      <c r="AR3" s="5" t="s">
        <v>4</v>
      </c>
    </row>
    <row r="4" spans="1:44" hidden="1" x14ac:dyDescent="0.25">
      <c r="AO4" s="5">
        <v>43103</v>
      </c>
      <c r="AP4" s="5"/>
      <c r="AQ4" s="5">
        <v>42903</v>
      </c>
      <c r="AR4" s="5" t="s">
        <v>4</v>
      </c>
    </row>
    <row r="5" spans="1:44" ht="15.75" hidden="1" x14ac:dyDescent="0.25">
      <c r="Q5" s="6"/>
      <c r="AO5" s="5">
        <v>43104</v>
      </c>
      <c r="AP5" s="5"/>
      <c r="AQ5" s="5">
        <v>42904</v>
      </c>
      <c r="AR5" s="5" t="s">
        <v>4</v>
      </c>
    </row>
    <row r="6" spans="1:44" hidden="1" x14ac:dyDescent="0.25">
      <c r="AO6" s="5">
        <v>43105</v>
      </c>
      <c r="AP6" s="5"/>
      <c r="AQ6" s="5">
        <v>42905</v>
      </c>
      <c r="AR6" s="5" t="s">
        <v>4</v>
      </c>
    </row>
    <row r="7" spans="1:44" ht="12.75" customHeight="1" x14ac:dyDescent="0.25">
      <c r="T7" s="1" t="s">
        <v>5</v>
      </c>
      <c r="AA7" s="7"/>
      <c r="AB7" s="7"/>
      <c r="AC7" s="8"/>
      <c r="AD7" s="8"/>
      <c r="AE7" s="8"/>
      <c r="AF7" s="8"/>
      <c r="AG7" s="8"/>
      <c r="AH7" s="8"/>
      <c r="AI7" s="8"/>
      <c r="AJ7" s="8"/>
      <c r="AK7" s="8"/>
      <c r="AL7" s="8"/>
      <c r="AM7" s="1">
        <f>(WEEKDAY(D25,2)&gt;5)*(D25&lt;&gt;"")+OR(D25=$AO$2:$AO$15)+OR(D25=$AP$2:$AP$15)-OR(D25=$AR$2:$AR$15)</f>
        <v>1</v>
      </c>
      <c r="AO7" s="5">
        <v>43106</v>
      </c>
      <c r="AP7" s="5">
        <v>43168</v>
      </c>
      <c r="AQ7" s="5" t="s">
        <v>4</v>
      </c>
      <c r="AR7" s="5" t="s">
        <v>4</v>
      </c>
    </row>
    <row r="8" spans="1:44" x14ac:dyDescent="0.25">
      <c r="T8" s="1" t="s">
        <v>6</v>
      </c>
      <c r="AM8" s="1">
        <f>(WEEKDAY(D27,2)&gt;5)*(D27&lt;&gt;"")+OR(D27=$AO$2:$AO$15)+OR(D27=$AP$2:$AP$15)-OR(D27=$AR$2:$AR$15)</f>
        <v>0</v>
      </c>
      <c r="AO8" s="5">
        <v>43107</v>
      </c>
      <c r="AP8" s="5">
        <v>43222</v>
      </c>
      <c r="AQ8" s="5" t="s">
        <v>4</v>
      </c>
      <c r="AR8" s="5" t="s">
        <v>4</v>
      </c>
    </row>
    <row r="9" spans="1:44" ht="12" customHeight="1" x14ac:dyDescent="0.25">
      <c r="T9" s="1" t="s">
        <v>7</v>
      </c>
      <c r="AI9" s="9"/>
      <c r="AJ9" s="9"/>
      <c r="AK9" s="9"/>
      <c r="AL9" s="9"/>
      <c r="AO9" s="5">
        <v>43108</v>
      </c>
      <c r="AP9" s="5" t="s">
        <v>4</v>
      </c>
      <c r="AQ9" s="5" t="s">
        <v>4</v>
      </c>
      <c r="AR9" s="5" t="s">
        <v>4</v>
      </c>
    </row>
    <row r="10" spans="1:44" ht="12" customHeight="1" x14ac:dyDescent="0.25">
      <c r="AI10" s="9"/>
      <c r="AJ10" s="9"/>
      <c r="AK10" s="9"/>
      <c r="AL10" s="9"/>
      <c r="AO10" s="5">
        <v>43154</v>
      </c>
      <c r="AP10" s="5">
        <v>43220</v>
      </c>
      <c r="AQ10" s="5">
        <v>43153</v>
      </c>
      <c r="AR10" s="5" t="s">
        <v>4</v>
      </c>
    </row>
    <row r="11" spans="1:44" ht="12" customHeight="1" x14ac:dyDescent="0.25">
      <c r="T11" s="1" t="s">
        <v>8</v>
      </c>
      <c r="W11" s="10"/>
      <c r="AI11" s="9"/>
      <c r="AJ11" s="9"/>
      <c r="AK11" s="9"/>
      <c r="AL11" s="9"/>
      <c r="AO11" s="5">
        <v>43167</v>
      </c>
      <c r="AP11" s="5">
        <v>43262</v>
      </c>
      <c r="AQ11" s="5">
        <v>43166</v>
      </c>
      <c r="AR11" s="5" t="s">
        <v>4</v>
      </c>
    </row>
    <row r="12" spans="1:44" ht="12" customHeight="1" x14ac:dyDescent="0.25">
      <c r="T12" s="1" t="s">
        <v>9</v>
      </c>
      <c r="W12" s="10"/>
      <c r="AO12" s="5">
        <v>43221</v>
      </c>
      <c r="AP12" s="5">
        <v>43465</v>
      </c>
      <c r="AQ12" s="5">
        <v>43228</v>
      </c>
      <c r="AR12" s="5" t="s">
        <v>4</v>
      </c>
    </row>
    <row r="13" spans="1:44" ht="17.45" customHeight="1" x14ac:dyDescent="0.25">
      <c r="AK13" s="9"/>
      <c r="AO13" s="5">
        <v>43229</v>
      </c>
      <c r="AP13" s="5" t="s">
        <v>4</v>
      </c>
      <c r="AQ13" s="5">
        <v>43218</v>
      </c>
      <c r="AR13" s="5" t="s">
        <v>4</v>
      </c>
    </row>
    <row r="14" spans="1:44" ht="21" customHeigh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11"/>
      <c r="AK14" s="9"/>
      <c r="AO14" s="5">
        <v>43263</v>
      </c>
      <c r="AP14" s="5" t="s">
        <v>4</v>
      </c>
      <c r="AQ14" s="5">
        <v>43260</v>
      </c>
      <c r="AR14" s="5" t="s">
        <v>4</v>
      </c>
    </row>
    <row r="15" spans="1:44" x14ac:dyDescent="0.25">
      <c r="A15" s="52" t="s">
        <v>10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K15" s="11"/>
      <c r="AO15" s="5">
        <v>43408</v>
      </c>
      <c r="AP15" s="5">
        <v>43409</v>
      </c>
      <c r="AQ15" s="5">
        <v>43463</v>
      </c>
      <c r="AR15" s="5" t="s">
        <v>4</v>
      </c>
    </row>
    <row r="16" spans="1:44" ht="15.75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12"/>
      <c r="AE16" s="12"/>
      <c r="AF16" s="12"/>
      <c r="AG16" s="12"/>
      <c r="AK16" s="13"/>
    </row>
    <row r="17" spans="1:34" x14ac:dyDescent="0.25">
      <c r="A17" s="53" t="s">
        <v>11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spans="1:34" x14ac:dyDescent="0.25">
      <c r="A18" s="14"/>
      <c r="B18" s="14"/>
      <c r="C18" s="54" t="s">
        <v>12</v>
      </c>
      <c r="D18" s="54"/>
      <c r="E18" s="54"/>
      <c r="F18" s="54" t="s">
        <v>13</v>
      </c>
      <c r="G18" s="54"/>
      <c r="H18" s="54"/>
      <c r="I18" s="54"/>
      <c r="J18" s="54"/>
      <c r="K18" s="54"/>
      <c r="L18" s="14"/>
      <c r="M18" s="14"/>
      <c r="N18" s="14"/>
      <c r="O18" s="14"/>
      <c r="P18" s="14"/>
      <c r="Q18" s="14"/>
      <c r="R18" s="14"/>
      <c r="S18" s="14"/>
      <c r="T18" s="14"/>
      <c r="U18" s="15"/>
      <c r="V18" s="54" t="s">
        <v>14</v>
      </c>
      <c r="W18" s="54"/>
      <c r="X18" s="14"/>
      <c r="Y18" s="14"/>
      <c r="Z18" s="14"/>
      <c r="AA18" s="14"/>
      <c r="AB18" s="14"/>
      <c r="AC18" s="14"/>
    </row>
    <row r="19" spans="1:34" x14ac:dyDescent="0.25">
      <c r="C19" s="54"/>
      <c r="D19" s="54"/>
      <c r="E19" s="54"/>
      <c r="F19" s="54"/>
      <c r="G19" s="54"/>
      <c r="H19" s="54"/>
      <c r="I19" s="54"/>
      <c r="J19" s="54"/>
      <c r="K19" s="54"/>
      <c r="T19" s="13"/>
      <c r="U19" s="16"/>
      <c r="V19" s="17" t="s">
        <v>15</v>
      </c>
      <c r="W19" s="17" t="s">
        <v>16</v>
      </c>
      <c r="X19" s="16"/>
      <c r="Y19" s="16"/>
      <c r="Z19" s="16"/>
      <c r="AA19" s="16"/>
      <c r="AB19" s="16"/>
      <c r="AC19" s="16"/>
      <c r="AD19" s="18"/>
    </row>
    <row r="20" spans="1:34" ht="15.75" thickBot="1" x14ac:dyDescent="0.3">
      <c r="C20" s="55" t="s">
        <v>17</v>
      </c>
      <c r="D20" s="55"/>
      <c r="E20" s="55"/>
      <c r="F20" s="56">
        <f>R25</f>
        <v>43205</v>
      </c>
      <c r="G20" s="56"/>
      <c r="H20" s="56"/>
      <c r="I20" s="56"/>
      <c r="J20" s="56"/>
      <c r="K20" s="56"/>
      <c r="Q20" s="19" t="s">
        <v>18</v>
      </c>
      <c r="T20" s="13"/>
      <c r="U20" s="16"/>
      <c r="V20" s="20">
        <f>D25</f>
        <v>43191</v>
      </c>
      <c r="W20" s="20">
        <f>IF(AND(DAY(F20)&gt;1,DAY(F20)&lt;16),DATE(YEAR(F20),MONTH(F20),15),EOMONTH(F20,0))</f>
        <v>43205</v>
      </c>
      <c r="X20" s="9"/>
      <c r="Y20" s="16"/>
      <c r="Z20" s="16"/>
      <c r="AA20" s="16"/>
      <c r="AB20" s="16"/>
      <c r="AC20" s="16"/>
      <c r="AD20" s="21"/>
    </row>
    <row r="21" spans="1:34" ht="22.5" customHeight="1" thickBot="1" x14ac:dyDescent="0.3">
      <c r="C21" s="14"/>
      <c r="D21" s="14"/>
      <c r="E21" s="14"/>
      <c r="F21" s="14"/>
      <c r="G21" s="14"/>
      <c r="H21" s="14"/>
      <c r="I21" s="14"/>
      <c r="J21" s="14"/>
      <c r="K21" s="14"/>
      <c r="N21" s="22"/>
      <c r="O21" s="22"/>
      <c r="P21" s="22"/>
      <c r="Q21" s="22"/>
      <c r="R21" s="23" t="s">
        <v>19</v>
      </c>
      <c r="S21" s="22"/>
      <c r="T21" s="22"/>
      <c r="U21" s="24"/>
      <c r="V21" s="15"/>
      <c r="W21" s="14"/>
      <c r="X21" s="24"/>
      <c r="Y21" s="24"/>
      <c r="Z21" s="24"/>
      <c r="AA21" s="24"/>
      <c r="AB21" s="24"/>
      <c r="AC21" s="16"/>
      <c r="AD21" s="25"/>
    </row>
    <row r="22" spans="1:34" ht="22.5" customHeight="1" x14ac:dyDescent="0.35">
      <c r="N22" s="26"/>
      <c r="O22" s="57">
        <f>D25</f>
        <v>43191</v>
      </c>
      <c r="P22" s="57"/>
      <c r="Q22" s="57"/>
      <c r="R22" s="57"/>
      <c r="S22" s="57"/>
      <c r="T22" s="57"/>
      <c r="U22" s="27"/>
      <c r="V22" s="26"/>
    </row>
    <row r="23" spans="1:34" ht="33.75" customHeight="1" x14ac:dyDescent="0.25">
      <c r="A23" s="58" t="s">
        <v>20</v>
      </c>
      <c r="B23" s="58" t="s">
        <v>21</v>
      </c>
      <c r="C23" s="58" t="s">
        <v>22</v>
      </c>
      <c r="D23" s="58" t="s">
        <v>23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 t="s">
        <v>24</v>
      </c>
      <c r="U23" s="58"/>
      <c r="V23" s="58" t="s">
        <v>25</v>
      </c>
      <c r="W23" s="61" t="s">
        <v>26</v>
      </c>
      <c r="X23" s="61" t="s">
        <v>27</v>
      </c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ht="15" customHeight="1" x14ac:dyDescent="0.25">
      <c r="A24" s="58"/>
      <c r="B24" s="58"/>
      <c r="C24" s="58"/>
      <c r="D24" s="42">
        <f>D25</f>
        <v>43191</v>
      </c>
      <c r="E24" s="42">
        <f t="shared" ref="E24:R24" si="0">E25</f>
        <v>43192</v>
      </c>
      <c r="F24" s="42">
        <f t="shared" si="0"/>
        <v>43193</v>
      </c>
      <c r="G24" s="42">
        <f t="shared" si="0"/>
        <v>43194</v>
      </c>
      <c r="H24" s="42">
        <f t="shared" si="0"/>
        <v>43195</v>
      </c>
      <c r="I24" s="42">
        <f t="shared" si="0"/>
        <v>43196</v>
      </c>
      <c r="J24" s="42">
        <f t="shared" si="0"/>
        <v>43197</v>
      </c>
      <c r="K24" s="42">
        <f t="shared" si="0"/>
        <v>43198</v>
      </c>
      <c r="L24" s="42">
        <f t="shared" si="0"/>
        <v>43199</v>
      </c>
      <c r="M24" s="42">
        <f t="shared" si="0"/>
        <v>43200</v>
      </c>
      <c r="N24" s="42">
        <f t="shared" si="0"/>
        <v>43201</v>
      </c>
      <c r="O24" s="42">
        <f t="shared" si="0"/>
        <v>43202</v>
      </c>
      <c r="P24" s="42">
        <f t="shared" si="0"/>
        <v>43203</v>
      </c>
      <c r="Q24" s="42">
        <f t="shared" si="0"/>
        <v>43204</v>
      </c>
      <c r="R24" s="42">
        <f t="shared" si="0"/>
        <v>43205</v>
      </c>
      <c r="S24" s="43"/>
      <c r="T24" s="43"/>
      <c r="U24" s="43"/>
      <c r="V24" s="58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</row>
    <row r="25" spans="1:34" ht="39" customHeight="1" x14ac:dyDescent="0.25">
      <c r="A25" s="58"/>
      <c r="B25" s="58"/>
      <c r="C25" s="58"/>
      <c r="D25" s="29">
        <v>43191</v>
      </c>
      <c r="E25" s="29">
        <f>D25+1</f>
        <v>43192</v>
      </c>
      <c r="F25" s="29">
        <f t="shared" ref="F25:R25" si="1">E25+1</f>
        <v>43193</v>
      </c>
      <c r="G25" s="29">
        <f t="shared" si="1"/>
        <v>43194</v>
      </c>
      <c r="H25" s="29">
        <f t="shared" si="1"/>
        <v>43195</v>
      </c>
      <c r="I25" s="29">
        <f t="shared" si="1"/>
        <v>43196</v>
      </c>
      <c r="J25" s="29">
        <f t="shared" si="1"/>
        <v>43197</v>
      </c>
      <c r="K25" s="29">
        <f t="shared" si="1"/>
        <v>43198</v>
      </c>
      <c r="L25" s="29">
        <f t="shared" si="1"/>
        <v>43199</v>
      </c>
      <c r="M25" s="29">
        <f t="shared" si="1"/>
        <v>43200</v>
      </c>
      <c r="N25" s="29">
        <f t="shared" si="1"/>
        <v>43201</v>
      </c>
      <c r="O25" s="29">
        <f t="shared" si="1"/>
        <v>43202</v>
      </c>
      <c r="P25" s="29">
        <f t="shared" si="1"/>
        <v>43203</v>
      </c>
      <c r="Q25" s="29">
        <f t="shared" si="1"/>
        <v>43204</v>
      </c>
      <c r="R25" s="29">
        <f t="shared" si="1"/>
        <v>43205</v>
      </c>
      <c r="S25" s="44" t="s">
        <v>28</v>
      </c>
      <c r="T25" s="43" t="s">
        <v>29</v>
      </c>
      <c r="U25" s="45" t="s">
        <v>30</v>
      </c>
      <c r="V25" s="58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</row>
    <row r="26" spans="1:34" ht="14.25" customHeight="1" x14ac:dyDescent="0.25">
      <c r="A26" s="58"/>
      <c r="B26" s="58"/>
      <c r="C26" s="58"/>
      <c r="D26" s="28">
        <f>D27</f>
        <v>43206</v>
      </c>
      <c r="E26" s="28">
        <f t="shared" ref="E26:S26" si="2">E27</f>
        <v>43207</v>
      </c>
      <c r="F26" s="28">
        <f t="shared" si="2"/>
        <v>43208</v>
      </c>
      <c r="G26" s="28">
        <f t="shared" si="2"/>
        <v>43209</v>
      </c>
      <c r="H26" s="28">
        <f t="shared" si="2"/>
        <v>43210</v>
      </c>
      <c r="I26" s="28">
        <f t="shared" si="2"/>
        <v>43211</v>
      </c>
      <c r="J26" s="28">
        <f t="shared" si="2"/>
        <v>43212</v>
      </c>
      <c r="K26" s="28">
        <f t="shared" si="2"/>
        <v>43213</v>
      </c>
      <c r="L26" s="28">
        <f t="shared" si="2"/>
        <v>43214</v>
      </c>
      <c r="M26" s="28">
        <f t="shared" si="2"/>
        <v>43215</v>
      </c>
      <c r="N26" s="28">
        <f t="shared" si="2"/>
        <v>43216</v>
      </c>
      <c r="O26" s="28">
        <f t="shared" si="2"/>
        <v>43217</v>
      </c>
      <c r="P26" s="28">
        <f t="shared" si="2"/>
        <v>43218</v>
      </c>
      <c r="Q26" s="28">
        <f t="shared" si="2"/>
        <v>43219</v>
      </c>
      <c r="R26" s="28">
        <f t="shared" si="2"/>
        <v>43220</v>
      </c>
      <c r="S26" s="28" t="str">
        <f t="shared" si="2"/>
        <v/>
      </c>
      <c r="T26" s="43"/>
      <c r="U26" s="45"/>
      <c r="V26" s="58"/>
      <c r="W26" s="61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ht="13.9" customHeight="1" x14ac:dyDescent="0.25">
      <c r="A27" s="58"/>
      <c r="B27" s="58"/>
      <c r="C27" s="58"/>
      <c r="D27" s="59">
        <f>R25+1</f>
        <v>43206</v>
      </c>
      <c r="E27" s="59">
        <f>D27+1</f>
        <v>43207</v>
      </c>
      <c r="F27" s="59">
        <f t="shared" ref="F27:P27" si="3">E27+1</f>
        <v>43208</v>
      </c>
      <c r="G27" s="59">
        <f t="shared" si="3"/>
        <v>43209</v>
      </c>
      <c r="H27" s="59">
        <f t="shared" si="3"/>
        <v>43210</v>
      </c>
      <c r="I27" s="59">
        <f t="shared" si="3"/>
        <v>43211</v>
      </c>
      <c r="J27" s="59">
        <f t="shared" si="3"/>
        <v>43212</v>
      </c>
      <c r="K27" s="59">
        <f t="shared" si="3"/>
        <v>43213</v>
      </c>
      <c r="L27" s="59">
        <f t="shared" si="3"/>
        <v>43214</v>
      </c>
      <c r="M27" s="59">
        <f t="shared" si="3"/>
        <v>43215</v>
      </c>
      <c r="N27" s="59">
        <f t="shared" si="3"/>
        <v>43216</v>
      </c>
      <c r="O27" s="59">
        <f t="shared" si="3"/>
        <v>43217</v>
      </c>
      <c r="P27" s="59">
        <f t="shared" si="3"/>
        <v>43218</v>
      </c>
      <c r="Q27" s="59">
        <f>IF(DAY(P27+1)&gt;DAY(P27),P27+1,"")</f>
        <v>43219</v>
      </c>
      <c r="R27" s="59">
        <f>IF(DAY(P27+2)&gt;DAY(P27),P27+2,"")</f>
        <v>43220</v>
      </c>
      <c r="S27" s="59" t="str">
        <f>IF(DAY(P27+3)&gt;DAY(P27),P27+3,"")</f>
        <v/>
      </c>
      <c r="T27" s="43"/>
      <c r="U27" s="45"/>
      <c r="V27" s="58"/>
      <c r="W27" s="61"/>
      <c r="X27" s="61" t="s">
        <v>31</v>
      </c>
      <c r="Y27" s="46"/>
      <c r="Z27" s="46"/>
      <c r="AA27" s="46"/>
      <c r="AB27" s="46"/>
      <c r="AC27" s="61" t="s">
        <v>32</v>
      </c>
      <c r="AD27" s="61"/>
      <c r="AE27" s="61"/>
      <c r="AF27" s="61"/>
      <c r="AG27" s="61" t="s">
        <v>31</v>
      </c>
      <c r="AH27" s="61" t="s">
        <v>32</v>
      </c>
    </row>
    <row r="28" spans="1:34" ht="13.9" customHeight="1" x14ac:dyDescent="0.25">
      <c r="A28" s="58"/>
      <c r="B28" s="58"/>
      <c r="C28" s="58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45" t="s">
        <v>33</v>
      </c>
      <c r="U28" s="45"/>
      <c r="V28" s="58"/>
      <c r="W28" s="61"/>
      <c r="X28" s="61"/>
      <c r="Y28" s="46"/>
      <c r="Z28" s="46"/>
      <c r="AA28" s="46"/>
      <c r="AB28" s="46"/>
      <c r="AC28" s="61"/>
      <c r="AD28" s="61"/>
      <c r="AE28" s="61"/>
      <c r="AF28" s="61"/>
      <c r="AG28" s="61"/>
      <c r="AH28" s="61"/>
    </row>
    <row r="29" spans="1:34" ht="12.2" customHeight="1" x14ac:dyDescent="0.25">
      <c r="A29" s="58"/>
      <c r="B29" s="58"/>
      <c r="C29" s="58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45" t="s">
        <v>34</v>
      </c>
      <c r="U29" s="45"/>
      <c r="V29" s="58"/>
      <c r="W29" s="61"/>
      <c r="X29" s="61"/>
      <c r="Y29" s="46"/>
      <c r="Z29" s="46"/>
      <c r="AA29" s="46"/>
      <c r="AB29" s="46"/>
      <c r="AC29" s="61"/>
      <c r="AD29" s="61"/>
      <c r="AE29" s="61"/>
      <c r="AF29" s="61"/>
      <c r="AG29" s="61"/>
      <c r="AH29" s="61"/>
    </row>
    <row r="30" spans="1:34" x14ac:dyDescent="0.25">
      <c r="A30" s="45" t="s">
        <v>35</v>
      </c>
      <c r="B30" s="45" t="s">
        <v>36</v>
      </c>
      <c r="C30" s="45" t="s">
        <v>37</v>
      </c>
      <c r="D30" s="62" t="s">
        <v>38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45">
        <v>5</v>
      </c>
      <c r="U30" s="45" t="s">
        <v>39</v>
      </c>
      <c r="V30" s="45">
        <v>7</v>
      </c>
      <c r="W30" s="45">
        <v>8</v>
      </c>
      <c r="X30" s="61">
        <v>9</v>
      </c>
      <c r="Y30" s="61"/>
      <c r="Z30" s="61"/>
      <c r="AA30" s="61"/>
      <c r="AB30" s="61"/>
      <c r="AC30" s="61">
        <v>10</v>
      </c>
      <c r="AD30" s="61"/>
      <c r="AE30" s="61"/>
      <c r="AF30" s="61"/>
      <c r="AG30" s="45">
        <v>11</v>
      </c>
      <c r="AH30" s="47">
        <v>12</v>
      </c>
    </row>
    <row r="31" spans="1:34" ht="18.75" customHeight="1" x14ac:dyDescent="0.25">
      <c r="A31" s="61" t="str">
        <f>IF(ISBLANK(C31),"",COUNTA($C$31:C31))</f>
        <v/>
      </c>
      <c r="B31" s="43"/>
      <c r="C31" s="61"/>
      <c r="D31" s="30" t="str">
        <f t="shared" ref="D31:R31" si="4">IF(D32&gt;0,"я",IF(D25="-","-",IF(D25&gt;0,"в")))</f>
        <v>в</v>
      </c>
      <c r="E31" s="30" t="str">
        <f t="shared" si="4"/>
        <v>я</v>
      </c>
      <c r="F31" s="30" t="str">
        <f t="shared" si="4"/>
        <v>я</v>
      </c>
      <c r="G31" s="30" t="str">
        <f t="shared" si="4"/>
        <v>я</v>
      </c>
      <c r="H31" s="30" t="str">
        <f t="shared" si="4"/>
        <v>я</v>
      </c>
      <c r="I31" s="30" t="str">
        <f t="shared" si="4"/>
        <v>я</v>
      </c>
      <c r="J31" s="30" t="str">
        <f t="shared" si="4"/>
        <v>в</v>
      </c>
      <c r="K31" s="30" t="str">
        <f t="shared" si="4"/>
        <v>в</v>
      </c>
      <c r="L31" s="30" t="str">
        <f t="shared" si="4"/>
        <v>я</v>
      </c>
      <c r="M31" s="30" t="str">
        <f t="shared" si="4"/>
        <v>я</v>
      </c>
      <c r="N31" s="30" t="str">
        <f t="shared" si="4"/>
        <v>я</v>
      </c>
      <c r="O31" s="30" t="str">
        <f t="shared" si="4"/>
        <v>я</v>
      </c>
      <c r="P31" s="30" t="str">
        <f t="shared" si="4"/>
        <v>я</v>
      </c>
      <c r="Q31" s="30" t="str">
        <f t="shared" si="4"/>
        <v>в</v>
      </c>
      <c r="R31" s="30" t="str">
        <f t="shared" si="4"/>
        <v>в</v>
      </c>
      <c r="S31" s="48" t="s">
        <v>40</v>
      </c>
      <c r="T31" s="30">
        <f>COUNTIF(D31:S31,"Я")</f>
        <v>10</v>
      </c>
      <c r="U31" s="63">
        <f>T31+T33</f>
        <v>15</v>
      </c>
      <c r="V31" s="43"/>
      <c r="W31" s="43"/>
      <c r="X31" s="49" t="str">
        <f>IF(SUMPRODUCT(--ISNUMBER(SEARCH("от",D31:S34)))&gt;0,"ОТ","")</f>
        <v>ОТ</v>
      </c>
      <c r="Y31" s="45"/>
      <c r="Z31" s="45"/>
      <c r="AA31" s="45"/>
      <c r="AB31" s="45"/>
      <c r="AC31" s="45" t="str">
        <f>IF(X31=""," ",COUNTIF(D31:S34,X31)&amp;"("&amp;COUNTIF(D31:S34,X31)*8&amp;")")</f>
        <v>8(64)</v>
      </c>
      <c r="AD31" s="45"/>
      <c r="AE31" s="45"/>
      <c r="AF31" s="45"/>
      <c r="AG31" s="45" t="str">
        <f>IF(SUMPRODUCT(--ISNUMBER(SEARCH("ОД",D31:S34)))&gt;0,"ОД","")</f>
        <v/>
      </c>
      <c r="AH31" s="45" t="str">
        <f>IF(AG31=""," ",COUNTIF(D31:S34,AG31)&amp;"("&amp;COUNTIF(D31:S34,AG31)*8&amp;")")</f>
        <v xml:space="preserve"> </v>
      </c>
    </row>
    <row r="32" spans="1:34" ht="18.75" customHeight="1" x14ac:dyDescent="0.25">
      <c r="A32" s="61"/>
      <c r="B32" s="58"/>
      <c r="C32" s="61"/>
      <c r="D32" s="30"/>
      <c r="E32" s="30">
        <v>8</v>
      </c>
      <c r="F32" s="30">
        <v>8</v>
      </c>
      <c r="G32" s="30">
        <v>8</v>
      </c>
      <c r="H32" s="30">
        <v>8</v>
      </c>
      <c r="I32" s="30">
        <v>8</v>
      </c>
      <c r="J32" s="30"/>
      <c r="K32" s="30"/>
      <c r="L32" s="30">
        <v>8</v>
      </c>
      <c r="M32" s="30">
        <v>8</v>
      </c>
      <c r="N32" s="30">
        <v>8</v>
      </c>
      <c r="O32" s="30">
        <v>8</v>
      </c>
      <c r="P32" s="30">
        <v>8</v>
      </c>
      <c r="Q32" s="30"/>
      <c r="R32" s="30"/>
      <c r="S32" s="48" t="s">
        <v>40</v>
      </c>
      <c r="T32" s="30">
        <f>SUM(D32:S32)</f>
        <v>80</v>
      </c>
      <c r="U32" s="63"/>
      <c r="V32" s="43"/>
      <c r="W32" s="43"/>
      <c r="X32" s="49" t="str">
        <f>IF(SUMPRODUCT(--ISNUMBER(SEARCH("Б",D31:S34)))&gt;0,"Б","")</f>
        <v/>
      </c>
      <c r="Y32" s="45"/>
      <c r="Z32" s="45"/>
      <c r="AA32" s="45"/>
      <c r="AB32" s="45"/>
      <c r="AC32" s="45" t="str">
        <f>IF(X32=""," ",COUNTIF(D31:S34,X32)&amp;"("&amp;COUNTIF(D31:S34,X32)*8&amp;")")</f>
        <v xml:space="preserve"> </v>
      </c>
      <c r="AD32" s="45"/>
      <c r="AE32" s="45"/>
      <c r="AF32" s="45"/>
      <c r="AG32" s="45" t="str">
        <f>IF(SUMPRODUCT(--ISNUMBER(SEARCH("ОЖ",D31:S34)))&gt;0,"ОЖ","")</f>
        <v/>
      </c>
      <c r="AH32" s="45" t="str">
        <f>IF(AG32=""," ",COUNTIF(D31:S34,AG32)&amp;"("&amp;COUNTIF(D31:S34,AG32)*8&amp;")")</f>
        <v xml:space="preserve"> </v>
      </c>
    </row>
    <row r="33" spans="1:41" ht="18.75" customHeight="1" x14ac:dyDescent="0.25">
      <c r="A33" s="61"/>
      <c r="B33" s="58"/>
      <c r="C33" s="61"/>
      <c r="D33" s="30" t="str">
        <f>IF(D34&gt;0,"я",IF(D27="","-",IF(D27&gt;0,"в")))</f>
        <v>я</v>
      </c>
      <c r="E33" s="30" t="str">
        <f t="shared" ref="E33:S33" si="5">IF(E34&gt;0,"я",IF(E27="","-",IF(E27&gt;0,"в")))</f>
        <v>я</v>
      </c>
      <c r="F33" s="30" t="str">
        <f t="shared" si="5"/>
        <v>я</v>
      </c>
      <c r="G33" s="30" t="str">
        <f t="shared" si="5"/>
        <v>я</v>
      </c>
      <c r="H33" s="30" t="str">
        <f t="shared" si="5"/>
        <v>я</v>
      </c>
      <c r="I33" s="30" t="str">
        <f t="shared" si="5"/>
        <v>в</v>
      </c>
      <c r="J33" s="30" t="str">
        <f t="shared" si="5"/>
        <v>в</v>
      </c>
      <c r="K33" s="30" t="s">
        <v>49</v>
      </c>
      <c r="L33" s="30" t="s">
        <v>49</v>
      </c>
      <c r="M33" s="30" t="s">
        <v>49</v>
      </c>
      <c r="N33" s="30" t="s">
        <v>49</v>
      </c>
      <c r="O33" s="30" t="s">
        <v>49</v>
      </c>
      <c r="P33" s="30" t="s">
        <v>49</v>
      </c>
      <c r="Q33" s="30" t="s">
        <v>49</v>
      </c>
      <c r="R33" s="30" t="s">
        <v>49</v>
      </c>
      <c r="S33" s="30" t="str">
        <f t="shared" si="5"/>
        <v>-</v>
      </c>
      <c r="T33" s="30">
        <f>COUNTIF(D33:S33,"Я")</f>
        <v>5</v>
      </c>
      <c r="U33" s="60">
        <f>T32+T34</f>
        <v>120</v>
      </c>
      <c r="V33" s="43"/>
      <c r="W33" s="43"/>
      <c r="X33" s="49" t="str">
        <f>IF(SUMPRODUCT(--ISNUMBER(SEARCH("Г",D31:S34)))&gt;0,"Г","")</f>
        <v/>
      </c>
      <c r="Y33" s="45"/>
      <c r="Z33" s="45"/>
      <c r="AA33" s="45"/>
      <c r="AB33" s="45"/>
      <c r="AC33" s="45" t="str">
        <f>IF(X33=""," ",COUNTIF(D31:S34,X33)&amp;"("&amp;COUNTIF(D31:S34,X33)*8&amp;")")</f>
        <v xml:space="preserve"> </v>
      </c>
      <c r="AD33" s="45"/>
      <c r="AE33" s="45"/>
      <c r="AF33" s="45"/>
      <c r="AG33" s="45" t="str">
        <f>IF(SUMPRODUCT(--ISNUMBER(SEARCH("Н",D31:S34)))&gt;0,"Н","")</f>
        <v/>
      </c>
      <c r="AH33" s="45" t="str">
        <f>IF(AG33=""," ",COUNTIF(D31:S34,AG33)&amp;"("&amp;COUNTIF(D31:S34,AG33)*8&amp;")")</f>
        <v xml:space="preserve"> </v>
      </c>
    </row>
    <row r="34" spans="1:41" ht="18.75" customHeight="1" x14ac:dyDescent="0.25">
      <c r="A34" s="61"/>
      <c r="B34" s="58"/>
      <c r="C34" s="61"/>
      <c r="D34" s="30">
        <v>8</v>
      </c>
      <c r="E34" s="30">
        <v>8</v>
      </c>
      <c r="F34" s="30">
        <v>8</v>
      </c>
      <c r="G34" s="30">
        <v>8</v>
      </c>
      <c r="H34" s="30">
        <v>8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>
        <f>SUM(D34:S34)</f>
        <v>40</v>
      </c>
      <c r="U34" s="60"/>
      <c r="V34" s="43"/>
      <c r="W34" s="43"/>
      <c r="X34" s="49" t="str">
        <f>IF(SUMPRODUCT(--ISNUMBER(SEARCH("ДО",D31:S34)))&gt;0,"ДО","")</f>
        <v/>
      </c>
      <c r="Y34" s="45"/>
      <c r="Z34" s="45"/>
      <c r="AA34" s="45"/>
      <c r="AB34" s="45"/>
      <c r="AC34" s="45" t="str">
        <f>IF(X34=""," ",COUNTIF(D31:S34,X34)&amp;"("&amp;COUNTIF(D31:S34,X34)*8&amp;")")</f>
        <v xml:space="preserve"> </v>
      </c>
      <c r="AD34" s="45"/>
      <c r="AE34" s="45"/>
      <c r="AF34" s="45"/>
      <c r="AG34" s="45"/>
      <c r="AH34" s="45"/>
    </row>
    <row r="35" spans="1:41" ht="18.75" customHeight="1" x14ac:dyDescent="0.25">
      <c r="A35" s="61" t="str">
        <f>IF(ISBLANK(C35),"",COUNTA($C$31:C35))</f>
        <v/>
      </c>
      <c r="B35" s="50"/>
      <c r="C35" s="64"/>
      <c r="D35" s="30" t="str">
        <f>IF(D36&gt;0,"я",IF(D25="-","-",IF(D25&gt;0,"в")))</f>
        <v>в</v>
      </c>
      <c r="E35" s="30" t="str">
        <f t="shared" ref="E35:R35" si="6">IF(E36&gt;0,"я",IF(E25="-","-",IF(E25&gt;0,"в")))</f>
        <v>я</v>
      </c>
      <c r="F35" s="30" t="str">
        <f t="shared" si="6"/>
        <v>я</v>
      </c>
      <c r="G35" s="30" t="str">
        <f t="shared" si="6"/>
        <v>я</v>
      </c>
      <c r="H35" s="30" t="str">
        <f t="shared" si="6"/>
        <v>я</v>
      </c>
      <c r="I35" s="30" t="str">
        <f t="shared" si="6"/>
        <v>я</v>
      </c>
      <c r="J35" s="30" t="str">
        <f t="shared" si="6"/>
        <v>в</v>
      </c>
      <c r="K35" s="30" t="str">
        <f t="shared" si="6"/>
        <v>в</v>
      </c>
      <c r="L35" s="30" t="str">
        <f t="shared" si="6"/>
        <v>я</v>
      </c>
      <c r="M35" s="30" t="str">
        <f t="shared" si="6"/>
        <v>я</v>
      </c>
      <c r="N35" s="30" t="str">
        <f t="shared" si="6"/>
        <v>я</v>
      </c>
      <c r="O35" s="30" t="str">
        <f t="shared" si="6"/>
        <v>я</v>
      </c>
      <c r="P35" s="30" t="str">
        <f t="shared" si="6"/>
        <v>я</v>
      </c>
      <c r="Q35" s="30" t="str">
        <f t="shared" si="6"/>
        <v>в</v>
      </c>
      <c r="R35" s="30" t="str">
        <f t="shared" si="6"/>
        <v>в</v>
      </c>
      <c r="S35" s="48" t="s">
        <v>40</v>
      </c>
      <c r="T35" s="30">
        <f>COUNTIF(D35:S35,"Я")</f>
        <v>10</v>
      </c>
      <c r="U35" s="63">
        <f>T35+T37</f>
        <v>21</v>
      </c>
      <c r="V35" s="43"/>
      <c r="W35" s="43"/>
      <c r="X35" s="49" t="str">
        <f>IF(SUMPRODUCT(--ISNUMBER(SEARCH("от",D35:S38)))&gt;0,"ОТ","")</f>
        <v/>
      </c>
      <c r="Y35" s="45"/>
      <c r="Z35" s="45"/>
      <c r="AA35" s="45"/>
      <c r="AB35" s="45"/>
      <c r="AC35" s="45" t="str">
        <f>IF(X35=""," ",COUNTIF(D35:S38,X35)&amp;"("&amp;COUNTIF(D35:S38,X35)*8&amp;")")</f>
        <v xml:space="preserve"> </v>
      </c>
      <c r="AD35" s="45"/>
      <c r="AE35" s="45"/>
      <c r="AF35" s="45"/>
      <c r="AG35" s="45" t="str">
        <f>IF(SUMPRODUCT(--ISNUMBER(SEARCH("ОД",D35:S38)))&gt;0,"ОД","")</f>
        <v/>
      </c>
      <c r="AH35" s="45" t="str">
        <f>IF(AG35=""," ",COUNTIF(D35:S38,AG35)&amp;"("&amp;COUNTIF(D35:S38,AG35)*8&amp;")")</f>
        <v xml:space="preserve"> </v>
      </c>
    </row>
    <row r="36" spans="1:41" ht="18.75" customHeight="1" x14ac:dyDescent="0.25">
      <c r="A36" s="61"/>
      <c r="B36" s="58"/>
      <c r="C36" s="64"/>
      <c r="D36" s="30"/>
      <c r="E36" s="30">
        <v>8</v>
      </c>
      <c r="F36" s="30">
        <v>8</v>
      </c>
      <c r="G36" s="30">
        <v>8</v>
      </c>
      <c r="H36" s="30">
        <v>8</v>
      </c>
      <c r="I36" s="30">
        <v>8</v>
      </c>
      <c r="J36" s="30"/>
      <c r="K36" s="30"/>
      <c r="L36" s="30">
        <v>8</v>
      </c>
      <c r="M36" s="30">
        <v>8</v>
      </c>
      <c r="N36" s="30">
        <v>8</v>
      </c>
      <c r="O36" s="30">
        <v>8</v>
      </c>
      <c r="P36" s="30">
        <v>8</v>
      </c>
      <c r="Q36" s="30"/>
      <c r="R36" s="30"/>
      <c r="S36" s="48" t="s">
        <v>40</v>
      </c>
      <c r="T36" s="30">
        <f>SUM(D36:S36)</f>
        <v>80</v>
      </c>
      <c r="U36" s="63"/>
      <c r="V36" s="43"/>
      <c r="W36" s="43"/>
      <c r="X36" s="49" t="str">
        <f>IF(SUMPRODUCT(--ISNUMBER(SEARCH("Б",D35:S38)))&gt;0,"Б","")</f>
        <v/>
      </c>
      <c r="Y36" s="45"/>
      <c r="Z36" s="45"/>
      <c r="AA36" s="45"/>
      <c r="AB36" s="45"/>
      <c r="AC36" s="45" t="str">
        <f>IF(X36=""," ",COUNTIF(D35:S38,X36)&amp;"("&amp;COUNTIF(D35:S38,X36)*8&amp;")")</f>
        <v xml:space="preserve"> </v>
      </c>
      <c r="AD36" s="45"/>
      <c r="AE36" s="45"/>
      <c r="AF36" s="45"/>
      <c r="AG36" s="45" t="str">
        <f>IF(SUMPRODUCT(--ISNUMBER(SEARCH("ОЖ",D35:S38)))&gt;0,"ОЖ","")</f>
        <v/>
      </c>
      <c r="AH36" s="45" t="str">
        <f>IF(AG36=""," ",COUNTIF(D35:S38,AG36)&amp;"("&amp;COUNTIF(D35:S38,AG36)*8&amp;")")</f>
        <v xml:space="preserve"> </v>
      </c>
    </row>
    <row r="37" spans="1:41" ht="18.75" customHeight="1" x14ac:dyDescent="0.25">
      <c r="A37" s="61"/>
      <c r="B37" s="58"/>
      <c r="C37" s="64"/>
      <c r="D37" s="30" t="str">
        <f>IF(D38&gt;0,"я",IF(D27="","-",IF(D27&gt;0,"в")))</f>
        <v>я</v>
      </c>
      <c r="E37" s="30" t="str">
        <f t="shared" ref="E37:S37" si="7">IF(E38&gt;0,"я",IF(E27="","-",IF(E27&gt;0,"в")))</f>
        <v>я</v>
      </c>
      <c r="F37" s="30" t="str">
        <f t="shared" si="7"/>
        <v>я</v>
      </c>
      <c r="G37" s="30" t="str">
        <f t="shared" si="7"/>
        <v>я</v>
      </c>
      <c r="H37" s="30" t="str">
        <f t="shared" si="7"/>
        <v>я</v>
      </c>
      <c r="I37" s="30" t="str">
        <f t="shared" si="7"/>
        <v>в</v>
      </c>
      <c r="J37" s="30" t="str">
        <f t="shared" si="7"/>
        <v>в</v>
      </c>
      <c r="K37" s="30" t="str">
        <f t="shared" si="7"/>
        <v>я</v>
      </c>
      <c r="L37" s="30" t="str">
        <f t="shared" si="7"/>
        <v>я</v>
      </c>
      <c r="M37" s="30" t="str">
        <f t="shared" si="7"/>
        <v>я</v>
      </c>
      <c r="N37" s="30" t="str">
        <f t="shared" si="7"/>
        <v>я</v>
      </c>
      <c r="O37" s="30" t="str">
        <f t="shared" si="7"/>
        <v>я</v>
      </c>
      <c r="P37" s="30" t="str">
        <f t="shared" si="7"/>
        <v>я</v>
      </c>
      <c r="Q37" s="30" t="str">
        <f t="shared" si="7"/>
        <v>в</v>
      </c>
      <c r="R37" s="30" t="str">
        <f t="shared" si="7"/>
        <v>в</v>
      </c>
      <c r="S37" s="30" t="str">
        <f t="shared" si="7"/>
        <v>-</v>
      </c>
      <c r="T37" s="30">
        <f>COUNTIF(D37:S37,"Я")</f>
        <v>11</v>
      </c>
      <c r="U37" s="60">
        <f>T36+T38</f>
        <v>167</v>
      </c>
      <c r="V37" s="43"/>
      <c r="W37" s="43"/>
      <c r="X37" s="49" t="str">
        <f>IF(SUMPRODUCT(--ISNUMBER(SEARCH("Г",D35:S38)))&gt;0,"Г","")</f>
        <v/>
      </c>
      <c r="Y37" s="45"/>
      <c r="Z37" s="45"/>
      <c r="AA37" s="45"/>
      <c r="AB37" s="45"/>
      <c r="AC37" s="45" t="str">
        <f>IF(X37=""," ",COUNTIF(D35:S38,X37)&amp;"("&amp;COUNTIF(D35:S38,X37)*8&amp;")")</f>
        <v xml:space="preserve"> </v>
      </c>
      <c r="AD37" s="45"/>
      <c r="AE37" s="45"/>
      <c r="AF37" s="45"/>
      <c r="AG37" s="45" t="str">
        <f>IF(SUMPRODUCT(--ISNUMBER(SEARCH("Н",D35:S38)))&gt;0,"Н","")</f>
        <v/>
      </c>
      <c r="AH37" s="45" t="str">
        <f>IF(AG37=""," ",COUNTIF(D35:S38,AG37)&amp;"("&amp;COUNTIF(D35:S38,AG37)*8&amp;")")</f>
        <v xml:space="preserve"> </v>
      </c>
    </row>
    <row r="38" spans="1:41" ht="18.75" customHeight="1" x14ac:dyDescent="0.25">
      <c r="A38" s="61"/>
      <c r="B38" s="58"/>
      <c r="C38" s="64"/>
      <c r="D38" s="30">
        <v>8</v>
      </c>
      <c r="E38" s="30">
        <v>8</v>
      </c>
      <c r="F38" s="30">
        <v>8</v>
      </c>
      <c r="G38" s="30">
        <v>8</v>
      </c>
      <c r="H38" s="30">
        <v>8</v>
      </c>
      <c r="I38" s="30"/>
      <c r="J38" s="30"/>
      <c r="K38" s="30">
        <v>8</v>
      </c>
      <c r="L38" s="30">
        <v>8</v>
      </c>
      <c r="M38" s="30">
        <v>8</v>
      </c>
      <c r="N38" s="30">
        <v>8</v>
      </c>
      <c r="O38" s="30">
        <v>8</v>
      </c>
      <c r="P38" s="30">
        <v>7</v>
      </c>
      <c r="Q38" s="30"/>
      <c r="R38" s="30"/>
      <c r="S38" s="30"/>
      <c r="T38" s="30">
        <f>SUM(D38:S38)</f>
        <v>87</v>
      </c>
      <c r="U38" s="60"/>
      <c r="V38" s="43"/>
      <c r="W38" s="43"/>
      <c r="X38" s="49" t="str">
        <f>IF(SUMPRODUCT(--ISNUMBER(SEARCH("ДО",D35:S38)))&gt;0,"ДО","")</f>
        <v/>
      </c>
      <c r="Y38" s="45"/>
      <c r="Z38" s="45"/>
      <c r="AA38" s="45"/>
      <c r="AB38" s="45"/>
      <c r="AC38" s="45" t="str">
        <f>IF(X38=""," ",COUNTIF(D35:S38,X38)&amp;"("&amp;COUNTIF(D35:S38,X38)*8&amp;")")</f>
        <v xml:space="preserve"> </v>
      </c>
      <c r="AD38" s="45"/>
      <c r="AE38" s="45"/>
      <c r="AF38" s="45"/>
      <c r="AG38" s="45"/>
      <c r="AH38" s="45"/>
    </row>
    <row r="39" spans="1:41" ht="18.75" customHeight="1" x14ac:dyDescent="0.25">
      <c r="A39" s="61" t="str">
        <f>IF(ISBLANK(C39),"",COUNTA($C$31:C39))</f>
        <v/>
      </c>
      <c r="B39" s="43"/>
      <c r="C39" s="61"/>
      <c r="D39" s="30" t="str">
        <f>IF(D40&gt;0,"я",IF(D25="-","-",IF(D25&gt;0,"в")))</f>
        <v>в</v>
      </c>
      <c r="E39" s="30" t="s">
        <v>49</v>
      </c>
      <c r="F39" s="30" t="s">
        <v>49</v>
      </c>
      <c r="G39" s="30" t="s">
        <v>49</v>
      </c>
      <c r="H39" s="30" t="s">
        <v>49</v>
      </c>
      <c r="I39" s="30" t="s">
        <v>49</v>
      </c>
      <c r="J39" s="30" t="s">
        <v>49</v>
      </c>
      <c r="K39" s="30" t="s">
        <v>49</v>
      </c>
      <c r="L39" s="30" t="s">
        <v>49</v>
      </c>
      <c r="M39" s="30" t="s">
        <v>49</v>
      </c>
      <c r="N39" s="30" t="s">
        <v>49</v>
      </c>
      <c r="O39" s="30" t="s">
        <v>49</v>
      </c>
      <c r="P39" s="30" t="s">
        <v>49</v>
      </c>
      <c r="Q39" s="30" t="s">
        <v>49</v>
      </c>
      <c r="R39" s="30" t="s">
        <v>49</v>
      </c>
      <c r="S39" s="48" t="s">
        <v>40</v>
      </c>
      <c r="T39" s="30">
        <f>COUNTIF(D39:S39,"Я")</f>
        <v>0</v>
      </c>
      <c r="U39" s="63">
        <f>T39+T41</f>
        <v>11</v>
      </c>
      <c r="V39" s="45"/>
      <c r="W39" s="45"/>
      <c r="X39" s="49" t="str">
        <f>IF(SUMPRODUCT(--ISNUMBER(SEARCH("от",D39:S42)))&gt;0,"ОТ","")</f>
        <v>ОТ</v>
      </c>
      <c r="Y39" s="45"/>
      <c r="Z39" s="45"/>
      <c r="AA39" s="45"/>
      <c r="AB39" s="45"/>
      <c r="AC39" s="45" t="str">
        <f>IF(X39=""," ",COUNTIF(D39:S42,X39)&amp;"("&amp;COUNTIF(D39:S42,X39)*8&amp;")")</f>
        <v>14(112)</v>
      </c>
      <c r="AD39" s="45"/>
      <c r="AE39" s="45"/>
      <c r="AF39" s="45"/>
      <c r="AG39" s="45" t="str">
        <f>IF(SUMPRODUCT(--ISNUMBER(SEARCH("ОД",D39:S42)))&gt;0,"ОД","")</f>
        <v/>
      </c>
      <c r="AH39" s="45" t="str">
        <f>IF(AG39=""," ",COUNTIF(D39:S42,AG39)&amp;"("&amp;COUNTIF(D39:S42,AG39)*8&amp;")")</f>
        <v xml:space="preserve"> </v>
      </c>
    </row>
    <row r="40" spans="1:41" ht="18.75" customHeight="1" x14ac:dyDescent="0.25">
      <c r="A40" s="61"/>
      <c r="B40" s="58"/>
      <c r="C40" s="6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48" t="s">
        <v>40</v>
      </c>
      <c r="T40" s="30">
        <f>SUM(D40:S40)</f>
        <v>0</v>
      </c>
      <c r="U40" s="63"/>
      <c r="V40" s="45"/>
      <c r="W40" s="45"/>
      <c r="X40" s="49" t="str">
        <f>IF(SUMPRODUCT(--ISNUMBER(SEARCH("Б",D39:S42)))&gt;0,"Б","")</f>
        <v/>
      </c>
      <c r="Y40" s="45"/>
      <c r="Z40" s="45"/>
      <c r="AA40" s="45"/>
      <c r="AB40" s="45"/>
      <c r="AC40" s="45" t="str">
        <f>IF(X40=""," ",COUNTIF(D39:S42,X40)&amp;"("&amp;COUNTIF(D39:S42,X40)*8&amp;")")</f>
        <v xml:space="preserve"> </v>
      </c>
      <c r="AD40" s="45"/>
      <c r="AE40" s="45"/>
      <c r="AF40" s="45"/>
      <c r="AG40" s="45" t="str">
        <f>IF(SUMPRODUCT(--ISNUMBER(SEARCH("ОЖ",D39:S42)))&gt;0,"ОЖ","")</f>
        <v/>
      </c>
      <c r="AH40" s="45" t="str">
        <f>IF(AG40=""," ",COUNTIF(D39:S42,AG40)&amp;"("&amp;COUNTIF(D39:S42,AG40)*8&amp;")")</f>
        <v xml:space="preserve"> </v>
      </c>
    </row>
    <row r="41" spans="1:41" ht="18.75" customHeight="1" x14ac:dyDescent="0.25">
      <c r="A41" s="61"/>
      <c r="B41" s="58"/>
      <c r="C41" s="61"/>
      <c r="D41" s="30" t="str">
        <f>IF(D42&gt;0,"я",IF(D27="","-",IF(D27&gt;0,"в")))</f>
        <v>я</v>
      </c>
      <c r="E41" s="30" t="str">
        <f t="shared" ref="E41:S41" si="8">IF(E42&gt;0,"я",IF(E27="","-",IF(E27&gt;0,"в")))</f>
        <v>я</v>
      </c>
      <c r="F41" s="30" t="str">
        <f t="shared" si="8"/>
        <v>я</v>
      </c>
      <c r="G41" s="30" t="str">
        <f t="shared" si="8"/>
        <v>я</v>
      </c>
      <c r="H41" s="30" t="str">
        <f t="shared" si="8"/>
        <v>я</v>
      </c>
      <c r="I41" s="30" t="str">
        <f t="shared" si="8"/>
        <v>в</v>
      </c>
      <c r="J41" s="30" t="str">
        <f t="shared" si="8"/>
        <v>в</v>
      </c>
      <c r="K41" s="30" t="str">
        <f t="shared" si="8"/>
        <v>я</v>
      </c>
      <c r="L41" s="30" t="str">
        <f t="shared" si="8"/>
        <v>я</v>
      </c>
      <c r="M41" s="30" t="str">
        <f t="shared" si="8"/>
        <v>я</v>
      </c>
      <c r="N41" s="30" t="str">
        <f t="shared" si="8"/>
        <v>я</v>
      </c>
      <c r="O41" s="30" t="str">
        <f t="shared" si="8"/>
        <v>я</v>
      </c>
      <c r="P41" s="30" t="str">
        <f t="shared" si="8"/>
        <v>я</v>
      </c>
      <c r="Q41" s="30" t="str">
        <f t="shared" si="8"/>
        <v>в</v>
      </c>
      <c r="R41" s="30" t="str">
        <f t="shared" si="8"/>
        <v>в</v>
      </c>
      <c r="S41" s="30" t="str">
        <f t="shared" si="8"/>
        <v>-</v>
      </c>
      <c r="T41" s="30">
        <f>COUNTIF(D41:S41,"Я")</f>
        <v>11</v>
      </c>
      <c r="U41" s="60">
        <f>T40+T42</f>
        <v>87</v>
      </c>
      <c r="V41" s="45"/>
      <c r="W41" s="45"/>
      <c r="X41" s="49" t="str">
        <f>IF(SUMPRODUCT(--ISNUMBER(SEARCH("Г",D39:S42)))&gt;0,"Г","")</f>
        <v/>
      </c>
      <c r="Y41" s="45"/>
      <c r="Z41" s="45"/>
      <c r="AA41" s="45"/>
      <c r="AB41" s="45"/>
      <c r="AC41" s="45" t="str">
        <f>IF(X41=""," ",COUNTIF(D39:S42,X41)&amp;"("&amp;COUNTIF(D39:S42,X41)*8&amp;")")</f>
        <v xml:space="preserve"> </v>
      </c>
      <c r="AD41" s="45"/>
      <c r="AE41" s="45"/>
      <c r="AF41" s="45"/>
      <c r="AG41" s="45" t="str">
        <f>IF(SUMPRODUCT(--ISNUMBER(SEARCH("Н",D39:S42)))&gt;0,"Н","")</f>
        <v/>
      </c>
      <c r="AH41" s="45" t="str">
        <f>IF(AG41=""," ",COUNTIF(D39:S42,AG41)&amp;"("&amp;COUNTIF(D39:S42,AG41)*8&amp;")")</f>
        <v xml:space="preserve"> </v>
      </c>
    </row>
    <row r="42" spans="1:41" ht="18.75" customHeight="1" x14ac:dyDescent="0.25">
      <c r="A42" s="61"/>
      <c r="B42" s="58"/>
      <c r="C42" s="61"/>
      <c r="D42" s="30">
        <v>8</v>
      </c>
      <c r="E42" s="30">
        <v>8</v>
      </c>
      <c r="F42" s="30">
        <v>8</v>
      </c>
      <c r="G42" s="30">
        <v>8</v>
      </c>
      <c r="H42" s="30">
        <v>8</v>
      </c>
      <c r="I42" s="30"/>
      <c r="J42" s="30"/>
      <c r="K42" s="30">
        <v>8</v>
      </c>
      <c r="L42" s="30">
        <v>8</v>
      </c>
      <c r="M42" s="30">
        <v>8</v>
      </c>
      <c r="N42" s="30">
        <v>8</v>
      </c>
      <c r="O42" s="30">
        <v>8</v>
      </c>
      <c r="P42" s="30">
        <v>7</v>
      </c>
      <c r="Q42" s="30"/>
      <c r="R42" s="30"/>
      <c r="S42" s="30"/>
      <c r="T42" s="30">
        <f>SUM(D42:S42)</f>
        <v>87</v>
      </c>
      <c r="U42" s="60"/>
      <c r="V42" s="45"/>
      <c r="W42" s="45"/>
      <c r="X42" s="49" t="str">
        <f>IF(SUMPRODUCT(--ISNUMBER(SEARCH("ДО",D39:S42)))&gt;0,"ДО","")</f>
        <v/>
      </c>
      <c r="Y42" s="45"/>
      <c r="Z42" s="45"/>
      <c r="AA42" s="45"/>
      <c r="AB42" s="45"/>
      <c r="AC42" s="45" t="str">
        <f>IF(X42=""," ",COUNTIF(D39:S42,X42)&amp;"("&amp;COUNTIF(D39:S42,X42)*8&amp;")")</f>
        <v xml:space="preserve"> </v>
      </c>
      <c r="AD42" s="45"/>
      <c r="AE42" s="45"/>
      <c r="AF42" s="45"/>
      <c r="AG42" s="45"/>
      <c r="AH42" s="45"/>
    </row>
    <row r="43" spans="1:41" x14ac:dyDescent="0.25">
      <c r="A43" s="3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32"/>
    </row>
    <row r="44" spans="1:41" ht="12.75" customHeight="1" thickBot="1" x14ac:dyDescent="0.3">
      <c r="A44" s="69" t="s">
        <v>41</v>
      </c>
      <c r="B44" s="69"/>
      <c r="C44" s="70"/>
      <c r="D44" s="70"/>
      <c r="E44" s="70"/>
      <c r="F44" s="9"/>
      <c r="G44" s="33"/>
      <c r="H44" s="33"/>
      <c r="I44" s="33"/>
      <c r="J44" s="9" t="s">
        <v>17</v>
      </c>
      <c r="K44" s="34" t="s">
        <v>17</v>
      </c>
      <c r="L44" s="34"/>
      <c r="M44" s="34"/>
      <c r="N44" s="33"/>
      <c r="O44" s="33"/>
      <c r="P44" s="33"/>
      <c r="Q44" s="69" t="s">
        <v>42</v>
      </c>
      <c r="R44" s="69"/>
      <c r="S44" s="69"/>
      <c r="T44" s="69"/>
      <c r="U44" s="33"/>
      <c r="V44" s="33"/>
      <c r="W44" s="3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O44" s="36"/>
    </row>
    <row r="45" spans="1:41" ht="12.75" customHeight="1" x14ac:dyDescent="0.25">
      <c r="A45" s="9"/>
      <c r="B45" s="37"/>
      <c r="C45" s="66" t="s">
        <v>43</v>
      </c>
      <c r="D45" s="66"/>
      <c r="E45" s="9"/>
      <c r="F45" s="9"/>
      <c r="G45" s="67" t="s">
        <v>44</v>
      </c>
      <c r="H45" s="67"/>
      <c r="I45" s="67"/>
      <c r="J45" s="9" t="s">
        <v>45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38" t="s">
        <v>44</v>
      </c>
      <c r="V45" s="38"/>
      <c r="W45" s="38"/>
      <c r="X45" s="13"/>
      <c r="Y45" s="13"/>
      <c r="Z45" s="13"/>
      <c r="AA45" s="13"/>
      <c r="AB45" s="13"/>
      <c r="AC45" s="68" t="s">
        <v>46</v>
      </c>
      <c r="AD45" s="68"/>
      <c r="AE45" s="68"/>
      <c r="AF45" s="68"/>
      <c r="AG45" s="68"/>
    </row>
    <row r="46" spans="1:41" x14ac:dyDescent="0.25">
      <c r="A46" s="39"/>
      <c r="B46" s="40"/>
      <c r="C46" s="4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 t="s">
        <v>17</v>
      </c>
      <c r="Q46" s="39"/>
      <c r="R46" s="39"/>
      <c r="S46" s="39"/>
      <c r="T46" s="39"/>
      <c r="U46" s="39"/>
      <c r="V46" s="39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41" x14ac:dyDescent="0.25">
      <c r="A47" s="39"/>
      <c r="B47" s="40"/>
      <c r="C47" s="40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41" x14ac:dyDescent="0.25">
      <c r="A48" s="13"/>
      <c r="B48" s="13" t="s">
        <v>47</v>
      </c>
      <c r="D48" s="13" t="s">
        <v>48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AH48" s="7"/>
    </row>
    <row r="49" spans="1:33" x14ac:dyDescent="0.25">
      <c r="A49" s="39"/>
      <c r="B49" s="40"/>
      <c r="C49" s="40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</sheetData>
  <mergeCells count="63">
    <mergeCell ref="X44:AG44"/>
    <mergeCell ref="C45:D45"/>
    <mergeCell ref="G45:I45"/>
    <mergeCell ref="AC45:AG45"/>
    <mergeCell ref="A44:B44"/>
    <mergeCell ref="C44:E44"/>
    <mergeCell ref="Q44:T44"/>
    <mergeCell ref="A39:A42"/>
    <mergeCell ref="C39:C42"/>
    <mergeCell ref="U39:U40"/>
    <mergeCell ref="B40:B42"/>
    <mergeCell ref="U41:U42"/>
    <mergeCell ref="A35:A38"/>
    <mergeCell ref="C35:C38"/>
    <mergeCell ref="U35:U36"/>
    <mergeCell ref="B36:B38"/>
    <mergeCell ref="U37:U38"/>
    <mergeCell ref="I27:I29"/>
    <mergeCell ref="J27:J29"/>
    <mergeCell ref="A31:A34"/>
    <mergeCell ref="C31:C34"/>
    <mergeCell ref="U31:U32"/>
    <mergeCell ref="B32:B34"/>
    <mergeCell ref="U33:U34"/>
    <mergeCell ref="X27:X29"/>
    <mergeCell ref="AC27:AF29"/>
    <mergeCell ref="AG27:AG29"/>
    <mergeCell ref="AH27:AH29"/>
    <mergeCell ref="D30:S30"/>
    <mergeCell ref="X30:AB30"/>
    <mergeCell ref="AC30:AF30"/>
    <mergeCell ref="M27:M29"/>
    <mergeCell ref="N27:N29"/>
    <mergeCell ref="O27:O29"/>
    <mergeCell ref="P27:P29"/>
    <mergeCell ref="Q27:Q29"/>
    <mergeCell ref="R27:R29"/>
    <mergeCell ref="V23:V29"/>
    <mergeCell ref="W23:W29"/>
    <mergeCell ref="X23:AH25"/>
    <mergeCell ref="C20:E20"/>
    <mergeCell ref="F20:K20"/>
    <mergeCell ref="O22:T22"/>
    <mergeCell ref="A23:A29"/>
    <mergeCell ref="B23:B29"/>
    <mergeCell ref="C23:C29"/>
    <mergeCell ref="D23:S23"/>
    <mergeCell ref="T23:U23"/>
    <mergeCell ref="K27:K29"/>
    <mergeCell ref="L27:L29"/>
    <mergeCell ref="S27:S29"/>
    <mergeCell ref="D27:D29"/>
    <mergeCell ref="E27:E29"/>
    <mergeCell ref="F27:F29"/>
    <mergeCell ref="G27:G29"/>
    <mergeCell ref="H27:H29"/>
    <mergeCell ref="A14:AG14"/>
    <mergeCell ref="A15:AC15"/>
    <mergeCell ref="A16:AC16"/>
    <mergeCell ref="A17:AC17"/>
    <mergeCell ref="C18:E19"/>
    <mergeCell ref="F18:K19"/>
    <mergeCell ref="V18:W18"/>
  </mergeCells>
  <conditionalFormatting sqref="D25:R25">
    <cfRule type="expression" dxfId="9" priority="7" stopIfTrue="1">
      <formula>OR(D25=$AO$2:$AO$15)</formula>
    </cfRule>
    <cfRule type="expression" dxfId="8" priority="8" stopIfTrue="1">
      <formula>OR(D25=$AQ$2:$AQ$15)</formula>
    </cfRule>
    <cfRule type="expression" dxfId="7" priority="10" stopIfTrue="1">
      <formula>(WEEKDAY(D25,2)&gt;5)*(D25&lt;&gt;"")+OR(D25=$AO$2:$AO$15)+OR(D25=$AP$2:$AP$15)-OR(D25=$AR$2:$AR$15)</formula>
    </cfRule>
  </conditionalFormatting>
  <conditionalFormatting sqref="D27:P29">
    <cfRule type="expression" dxfId="6" priority="5" stopIfTrue="1">
      <formula>OR(D27=$AO$2:$AO$15)</formula>
    </cfRule>
    <cfRule type="expression" dxfId="5" priority="6" stopIfTrue="1">
      <formula>OR(D27=$AQ$2:$AQ$15)</formula>
    </cfRule>
    <cfRule type="expression" dxfId="4" priority="9" stopIfTrue="1">
      <formula>(WEEKDAY(D27,2)&gt;5)*(D27&lt;&gt;"")+OR(D27=$AO$2:$AO$15)+OR(D27=$AP$2:$AP$15)-OR(D27=$AR$2:$AR$15)</formula>
    </cfRule>
  </conditionalFormatting>
  <conditionalFormatting sqref="Q27:S29">
    <cfRule type="expression" dxfId="3" priority="2" stopIfTrue="1">
      <formula>OR(Q27=$AO$2:$AO$15)</formula>
    </cfRule>
    <cfRule type="expression" dxfId="2" priority="3" stopIfTrue="1">
      <formula>OR(Q27=$AQ$2:$AQ$15)</formula>
    </cfRule>
    <cfRule type="expression" dxfId="1" priority="4" stopIfTrue="1">
      <formula>(WEEKDAY(Q27,2)&gt;5)*(Q27&lt;&gt;"")+OR(Q27=$AO$2:$AO$15)+OR(Q27=$AP$2:$AP$15)-OR(Q27=$AR$2:$AR$15)</formula>
    </cfRule>
  </conditionalFormatting>
  <conditionalFormatting sqref="D31:S42">
    <cfRule type="cellIs" dxfId="0" priority="1" stopIfTrue="1" operator="equal">
      <formula>"в"</formula>
    </cfRule>
  </conditionalFormatting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2018-03-31T08:58:23Z</dcterms:created>
  <dcterms:modified xsi:type="dcterms:W3CDTF">2018-03-31T09:44:55Z</dcterms:modified>
</cp:coreProperties>
</file>