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185"/>
  </bookViews>
  <sheets>
    <sheet name="табель" sheetId="1" r:id="rId1"/>
  </sheets>
  <definedNames>
    <definedName name="_xlnm._FilterDatabase" localSheetId="0" hidden="1">табель!$A$1:$V$52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F52" i="1"/>
  <c r="G52" i="1"/>
  <c r="H52" i="1" l="1"/>
  <c r="I3" i="1" l="1"/>
  <c r="J3" i="1" s="1"/>
  <c r="I5" i="1"/>
  <c r="J5" i="1" s="1"/>
  <c r="I7" i="1"/>
  <c r="J7" i="1" s="1"/>
  <c r="I9" i="1"/>
  <c r="J9" i="1" s="1"/>
  <c r="I11" i="1"/>
  <c r="J11" i="1" s="1"/>
  <c r="I13" i="1"/>
  <c r="J13" i="1" s="1"/>
  <c r="I15" i="1"/>
  <c r="J15" i="1" s="1"/>
  <c r="I17" i="1"/>
  <c r="J17" i="1" s="1"/>
  <c r="I19" i="1"/>
  <c r="J19" i="1" s="1"/>
  <c r="I21" i="1"/>
  <c r="J21" i="1" s="1"/>
  <c r="I23" i="1"/>
  <c r="J23" i="1" s="1"/>
  <c r="I25" i="1"/>
  <c r="J25" i="1" s="1"/>
  <c r="I27" i="1"/>
  <c r="J27" i="1" s="1"/>
  <c r="I29" i="1"/>
  <c r="J29" i="1" s="1"/>
  <c r="I31" i="1"/>
  <c r="J31" i="1" s="1"/>
  <c r="I33" i="1"/>
  <c r="J33" i="1" s="1"/>
  <c r="I35" i="1"/>
  <c r="J35" i="1" s="1"/>
  <c r="I37" i="1"/>
  <c r="J37" i="1" s="1"/>
  <c r="I39" i="1"/>
  <c r="J39" i="1" s="1"/>
  <c r="I41" i="1"/>
  <c r="J41" i="1" s="1"/>
  <c r="I43" i="1"/>
  <c r="J43" i="1" s="1"/>
  <c r="I45" i="1"/>
  <c r="J45" i="1" s="1"/>
  <c r="I47" i="1"/>
  <c r="J47" i="1" s="1"/>
  <c r="I49" i="1"/>
  <c r="J49" i="1" s="1"/>
  <c r="I51" i="1"/>
  <c r="J51" i="1" s="1"/>
  <c r="I2" i="1"/>
  <c r="I4" i="1"/>
  <c r="J4" i="1" s="1"/>
  <c r="I6" i="1"/>
  <c r="J6" i="1" s="1"/>
  <c r="I8" i="1"/>
  <c r="J8" i="1" s="1"/>
  <c r="I10" i="1"/>
  <c r="J10" i="1" s="1"/>
  <c r="I12" i="1"/>
  <c r="J12" i="1" s="1"/>
  <c r="I14" i="1"/>
  <c r="J14" i="1" s="1"/>
  <c r="I16" i="1"/>
  <c r="J16" i="1" s="1"/>
  <c r="I18" i="1"/>
  <c r="J18" i="1" s="1"/>
  <c r="I20" i="1"/>
  <c r="J20" i="1" s="1"/>
  <c r="I22" i="1"/>
  <c r="J22" i="1" s="1"/>
  <c r="I24" i="1"/>
  <c r="J24" i="1" s="1"/>
  <c r="I26" i="1"/>
  <c r="J26" i="1" s="1"/>
  <c r="I28" i="1"/>
  <c r="J28" i="1" s="1"/>
  <c r="I30" i="1"/>
  <c r="J30" i="1" s="1"/>
  <c r="I32" i="1"/>
  <c r="J32" i="1" s="1"/>
  <c r="I34" i="1"/>
  <c r="J34" i="1" s="1"/>
  <c r="I36" i="1"/>
  <c r="J36" i="1" s="1"/>
  <c r="I38" i="1"/>
  <c r="J38" i="1" s="1"/>
  <c r="I40" i="1"/>
  <c r="J40" i="1" s="1"/>
  <c r="I42" i="1"/>
  <c r="J42" i="1" s="1"/>
  <c r="I44" i="1"/>
  <c r="J44" i="1" s="1"/>
  <c r="I46" i="1"/>
  <c r="J46" i="1" s="1"/>
  <c r="I48" i="1"/>
  <c r="J48" i="1" s="1"/>
  <c r="I50" i="1"/>
  <c r="J50" i="1" s="1"/>
  <c r="J2" i="1" l="1"/>
  <c r="J52" i="1" s="1"/>
  <c r="I52" i="1"/>
  <c r="K52" i="1" s="1"/>
</calcChain>
</file>

<file path=xl/sharedStrings.xml><?xml version="1.0" encoding="utf-8"?>
<sst xmlns="http://schemas.openxmlformats.org/spreadsheetml/2006/main" count="70" uniqueCount="70">
  <si>
    <t>Итого</t>
  </si>
  <si>
    <t>Кузнечков А.А.</t>
  </si>
  <si>
    <t>Царевников Р.Л.</t>
  </si>
  <si>
    <t>Мулешкин Н.Л.</t>
  </si>
  <si>
    <t>Глушков П.Л.</t>
  </si>
  <si>
    <t>Брагин Ж.З.</t>
  </si>
  <si>
    <t>Буров Ж.К.</t>
  </si>
  <si>
    <t>Жирова В.Ц.</t>
  </si>
  <si>
    <t>Гаврилова Л.П.</t>
  </si>
  <si>
    <t>Фирсова Р.Л.</t>
  </si>
  <si>
    <t>Дурова П.В.</t>
  </si>
  <si>
    <t>Лаврова А.К.</t>
  </si>
  <si>
    <t>Кузнецова А.А.</t>
  </si>
  <si>
    <t>Царев П.Б.</t>
  </si>
  <si>
    <t>Милешкин Д.В.</t>
  </si>
  <si>
    <t>Глушко Л.П.</t>
  </si>
  <si>
    <t>Брагин Ц.Щ.</t>
  </si>
  <si>
    <t>Буров Т.Ф.</t>
  </si>
  <si>
    <t>Жиров К.Д.</t>
  </si>
  <si>
    <t>Гаврилов В.Т.</t>
  </si>
  <si>
    <t>Фирсов В.У.</t>
  </si>
  <si>
    <t>Дуров Ж.А.</t>
  </si>
  <si>
    <t>Лавров П.Ф.</t>
  </si>
  <si>
    <t>Кузнецов Б.В.</t>
  </si>
  <si>
    <t>Царев Р.Л.</t>
  </si>
  <si>
    <t>Милешкин Н.Л.</t>
  </si>
  <si>
    <t>Глушко П.Л.</t>
  </si>
  <si>
    <t>Брагин Р.А.</t>
  </si>
  <si>
    <t>Буров О.П.</t>
  </si>
  <si>
    <t>Жиров Р.О.</t>
  </si>
  <si>
    <t>Гаврилов Л.П.</t>
  </si>
  <si>
    <t>Фирсов Р.Л.</t>
  </si>
  <si>
    <t>Дуров П.В.</t>
  </si>
  <si>
    <t>Лавров А.К.</t>
  </si>
  <si>
    <t>Кузнецов А.А.</t>
  </si>
  <si>
    <t>Сидоров Г.Г.</t>
  </si>
  <si>
    <t>Петров Г.Г.</t>
  </si>
  <si>
    <t>Козлов Г.Г.</t>
  </si>
  <si>
    <t>Иванов Г.Г.</t>
  </si>
  <si>
    <t>Сидоров В.В.</t>
  </si>
  <si>
    <t>Рассчитать ведомость по выдаче зарплаты 50 работников. Известно: Ф.И.О., стаж работы, категория (1,2,3), количество детей, количество часов переработки, количество часов в праздничные дни. Основная зарплата выдается в зависимости от стажа, если стаж: &lt; 5 лет, то Н1 руб.; &lt; 10 лет., то Н2 руб.; &lt;15 лет, то Н3 руб., более 15 лет – Н4 руб. Так же начисляются детские пособия в размере Н5 руб., если у работника 1 или 2 категория, а если третья то Н6 руб. Фонд заработной платы составляет Н7 руб. После всех обязательных выплат, оставшиеся в фонде деньги выдаются в виде премий за часы переработки, причем переработка в праздничные дни на Х% больше, чем в обычные дни. Предусмотреть автоматический перерасчет при любых изменениях данных, для этого все входные данные должны храниться в отдельных ячейках.</t>
  </si>
  <si>
    <t>Петров В.В.</t>
  </si>
  <si>
    <t>Вариант 5</t>
  </si>
  <si>
    <t>Козлов В.В.</t>
  </si>
  <si>
    <t>Иванов В.В.</t>
  </si>
  <si>
    <t>Сидоров Б.Б.</t>
  </si>
  <si>
    <t>H7</t>
  </si>
  <si>
    <t>ПетровБ.Б.</t>
  </si>
  <si>
    <t>H6</t>
  </si>
  <si>
    <t>Козлов Б.Б.</t>
  </si>
  <si>
    <t>H5</t>
  </si>
  <si>
    <t>Иванов Б.Б.</t>
  </si>
  <si>
    <t>H4</t>
  </si>
  <si>
    <t>Сидоров А.А.</t>
  </si>
  <si>
    <t>H3</t>
  </si>
  <si>
    <t>Петров А.А.</t>
  </si>
  <si>
    <t>H2</t>
  </si>
  <si>
    <t>Козлов А.А.</t>
  </si>
  <si>
    <t>H1</t>
  </si>
  <si>
    <t>Иванов А.А.</t>
  </si>
  <si>
    <t>к выдаче</t>
  </si>
  <si>
    <t>премия</t>
  </si>
  <si>
    <t>Заработная плата</t>
  </si>
  <si>
    <t>часов в праздничные дни</t>
  </si>
  <si>
    <t>переработка (часов)</t>
  </si>
  <si>
    <t>Кол-во дедей</t>
  </si>
  <si>
    <t>Категория</t>
  </si>
  <si>
    <t>Стаж</t>
  </si>
  <si>
    <t>Ф.И.О.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</si>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</sst>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9" sqref="N9"/>
    </sheetView>
  </sheetViews>
  <sheetFormatPr defaultRowHeight="15" x14ac:dyDescent="0.25"/>
  <cols>
    <col min="2" max="2" width="15" customWidth="1"/>
    <col min="4" max="4" width="10.28515625" customWidth="1"/>
    <col min="6" max="6" width="10.140625" customWidth="1"/>
    <col min="7" max="7" width="10.28515625" customWidth="1"/>
    <col min="9" max="9" width="9.42578125" customWidth="1"/>
    <col min="14" max="14" width="10" customWidth="1"/>
    <col min="15" max="15" width="11.5703125" customWidth="1"/>
  </cols>
  <sheetData>
    <row r="1" spans="1:25" ht="40.5" customHeight="1" x14ac:dyDescent="0.25">
      <c r="A1" t="s">
        <v>69</v>
      </c>
      <c r="B1" t="s">
        <v>68</v>
      </c>
      <c r="C1" t="s">
        <v>67</v>
      </c>
      <c r="D1" t="s">
        <v>66</v>
      </c>
      <c r="E1" s="12" t="s">
        <v>65</v>
      </c>
      <c r="F1" s="11" t="s">
        <v>64</v>
      </c>
      <c r="G1" s="10" t="s">
        <v>63</v>
      </c>
      <c r="H1" s="9" t="s">
        <v>62</v>
      </c>
      <c r="I1" t="s">
        <v>61</v>
      </c>
      <c r="J1" t="s">
        <v>60</v>
      </c>
      <c r="N1" s="8"/>
      <c r="O1" s="7"/>
    </row>
    <row r="2" spans="1:25" ht="15" customHeight="1" x14ac:dyDescent="0.25">
      <c r="A2">
        <v>1</v>
      </c>
      <c r="B2" t="s">
        <v>59</v>
      </c>
      <c r="C2">
        <v>45</v>
      </c>
      <c r="D2">
        <v>1</v>
      </c>
      <c r="E2">
        <v>0</v>
      </c>
      <c r="F2">
        <v>2</v>
      </c>
      <c r="G2">
        <v>16</v>
      </c>
      <c r="H2">
        <f>IF(C2&lt;5,$L$2,IF(C2&lt;10,$L$3,IF(C2&lt;15,$L$4,$L$5)))+IF(OR(D2=1,D2=2),$L$6*E2,$L$7*E2)</f>
        <v>40000</v>
      </c>
      <c r="I2">
        <f>($L$8-$H$52)*(F2+G2)/($F$52+$G$52)</f>
        <v>20732.984293193716</v>
      </c>
      <c r="J2">
        <f>SUM(H2:I2)</f>
        <v>60732.984293193716</v>
      </c>
      <c r="K2" s="5" t="s">
        <v>58</v>
      </c>
      <c r="L2">
        <v>10000</v>
      </c>
      <c r="O2" s="6"/>
    </row>
    <row r="3" spans="1:25" ht="15" customHeight="1" x14ac:dyDescent="0.25">
      <c r="A3">
        <v>2</v>
      </c>
      <c r="B3" t="s">
        <v>57</v>
      </c>
      <c r="C3">
        <v>4</v>
      </c>
      <c r="D3">
        <v>2</v>
      </c>
      <c r="E3">
        <v>1</v>
      </c>
      <c r="F3">
        <v>4</v>
      </c>
      <c r="G3">
        <v>8</v>
      </c>
      <c r="H3">
        <f>IF(C3&lt;5,$L$2,IF(C3&lt;10,$L$3,IF(C3&lt;15,$L$4,$L$5)))+IF(OR(D3=1,D3=2),$L$6*E3,$L$7*E3)</f>
        <v>20000</v>
      </c>
      <c r="I3">
        <f>($L$8-$H$52)*(F3+G3)/($F$52+$G$52)</f>
        <v>13821.989528795812</v>
      </c>
      <c r="J3">
        <f>SUM(H3:I3)</f>
        <v>33821.989528795813</v>
      </c>
      <c r="K3" s="5" t="s">
        <v>56</v>
      </c>
      <c r="L3">
        <v>20000</v>
      </c>
    </row>
    <row r="4" spans="1:25" ht="15" customHeight="1" x14ac:dyDescent="0.25">
      <c r="A4">
        <v>3</v>
      </c>
      <c r="B4" t="s">
        <v>55</v>
      </c>
      <c r="C4">
        <v>6</v>
      </c>
      <c r="D4">
        <v>3</v>
      </c>
      <c r="E4">
        <v>2</v>
      </c>
      <c r="F4">
        <v>3</v>
      </c>
      <c r="G4">
        <v>8</v>
      </c>
      <c r="H4">
        <f>IF(C4&lt;5,$L$2,IF(C4&lt;10,$L$3,IF(C4&lt;15,$L$4,$L$5)))+IF(OR(D4=1,D4=2),$L$6*E4,$L$7*E4)</f>
        <v>60000</v>
      </c>
      <c r="I4">
        <f>($L$8-$H$52)*(F4+G4)/($F$52+$G$52)</f>
        <v>12670.157068062827</v>
      </c>
      <c r="J4">
        <f>SUM(H4:I4)</f>
        <v>72670.157068062821</v>
      </c>
      <c r="K4" s="5" t="s">
        <v>54</v>
      </c>
      <c r="L4">
        <v>30000</v>
      </c>
    </row>
    <row r="5" spans="1:25" ht="15" customHeight="1" x14ac:dyDescent="0.25">
      <c r="A5">
        <v>4</v>
      </c>
      <c r="B5" t="s">
        <v>53</v>
      </c>
      <c r="C5">
        <v>9</v>
      </c>
      <c r="D5">
        <v>1</v>
      </c>
      <c r="E5">
        <v>3</v>
      </c>
      <c r="F5">
        <v>2</v>
      </c>
      <c r="G5">
        <v>8</v>
      </c>
      <c r="H5">
        <f>IF(C5&lt;5,$L$2,IF(C5&lt;10,$L$3,IF(C5&lt;15,$L$4,$L$5)))+IF(OR(D5=1,D5=2),$L$6*E5,$L$7*E5)</f>
        <v>50000</v>
      </c>
      <c r="I5">
        <f>($L$8-$H$52)*(F5+G5)/($F$52+$G$52)</f>
        <v>11518.324607329843</v>
      </c>
      <c r="J5">
        <f>SUM(H5:I5)</f>
        <v>61518.324607329843</v>
      </c>
      <c r="K5" s="5" t="s">
        <v>52</v>
      </c>
      <c r="L5">
        <v>40000</v>
      </c>
    </row>
    <row r="6" spans="1:25" ht="15" customHeight="1" x14ac:dyDescent="0.25">
      <c r="A6">
        <v>5</v>
      </c>
      <c r="B6" t="s">
        <v>51</v>
      </c>
      <c r="C6">
        <v>11</v>
      </c>
      <c r="D6">
        <v>2</v>
      </c>
      <c r="E6">
        <v>4</v>
      </c>
      <c r="F6">
        <v>10</v>
      </c>
      <c r="G6">
        <v>8</v>
      </c>
      <c r="H6">
        <f>IF(C6&lt;5,$L$2,IF(C6&lt;10,$L$3,IF(C6&lt;15,$L$4,$L$5)))+IF(OR(D6=1,D6=2),$L$6*E6,$L$7*E6)</f>
        <v>70000</v>
      </c>
      <c r="I6">
        <f>($L$8-$H$52)*(F6+G6)/($F$52+$G$52)</f>
        <v>20732.984293193716</v>
      </c>
      <c r="J6">
        <f>SUM(H6:I6)</f>
        <v>90732.984293193716</v>
      </c>
      <c r="K6" s="5" t="s">
        <v>50</v>
      </c>
      <c r="L6">
        <v>10000</v>
      </c>
    </row>
    <row r="7" spans="1:25" ht="15" customHeight="1" x14ac:dyDescent="0.25">
      <c r="A7">
        <v>6</v>
      </c>
      <c r="B7" t="s">
        <v>49</v>
      </c>
      <c r="C7">
        <v>27</v>
      </c>
      <c r="D7">
        <v>3</v>
      </c>
      <c r="E7">
        <v>0</v>
      </c>
      <c r="F7">
        <v>1</v>
      </c>
      <c r="G7">
        <v>8</v>
      </c>
      <c r="H7">
        <f>IF(C7&lt;5,$L$2,IF(C7&lt;10,$L$3,IF(C7&lt;15,$L$4,$L$5)))+IF(OR(D7=1,D7=2),$L$6*E7,$L$7*E7)</f>
        <v>40000</v>
      </c>
      <c r="I7">
        <f>($L$8-$H$52)*(F7+G7)/($F$52+$G$52)</f>
        <v>10366.492146596858</v>
      </c>
      <c r="J7">
        <f>SUM(H7:I7)</f>
        <v>50366.492146596858</v>
      </c>
      <c r="K7" s="5" t="s">
        <v>48</v>
      </c>
      <c r="L7">
        <v>20000</v>
      </c>
    </row>
    <row r="8" spans="1:25" ht="15" customHeight="1" x14ac:dyDescent="0.25">
      <c r="A8">
        <v>7</v>
      </c>
      <c r="B8" t="s">
        <v>47</v>
      </c>
      <c r="C8">
        <v>34</v>
      </c>
      <c r="D8">
        <v>1</v>
      </c>
      <c r="E8">
        <v>1</v>
      </c>
      <c r="F8">
        <v>2</v>
      </c>
      <c r="G8">
        <v>8</v>
      </c>
      <c r="H8">
        <f>IF(C8&lt;5,$L$2,IF(C8&lt;10,$L$3,IF(C8&lt;15,$L$4,$L$5)))+IF(OR(D8=1,D8=2),$L$6*E8,$L$7*E8)</f>
        <v>50000</v>
      </c>
      <c r="I8">
        <f>($L$8-$H$52)*(F8+G8)/($F$52+$G$52)</f>
        <v>11518.324607329843</v>
      </c>
      <c r="J8">
        <f>SUM(H8:I8)</f>
        <v>61518.324607329843</v>
      </c>
      <c r="K8" s="5" t="s">
        <v>46</v>
      </c>
      <c r="L8">
        <v>4000000</v>
      </c>
    </row>
    <row r="9" spans="1:25" ht="15" customHeight="1" x14ac:dyDescent="0.25">
      <c r="A9">
        <v>8</v>
      </c>
      <c r="B9" t="s">
        <v>45</v>
      </c>
      <c r="C9">
        <v>40</v>
      </c>
      <c r="D9">
        <v>2</v>
      </c>
      <c r="E9">
        <v>2</v>
      </c>
      <c r="F9">
        <v>3</v>
      </c>
      <c r="G9">
        <v>8</v>
      </c>
      <c r="H9">
        <f>IF(C9&lt;5,$L$2,IF(C9&lt;10,$L$3,IF(C9&lt;15,$L$4,$L$5)))+IF(OR(D9=1,D9=2),$L$6*E9,$L$7*E9)</f>
        <v>60000</v>
      </c>
      <c r="I9">
        <f>($L$8-$H$52)*(F9+G9)/($F$52+$G$52)</f>
        <v>12670.157068062827</v>
      </c>
      <c r="J9">
        <f>SUM(H9:I9)</f>
        <v>72670.157068062821</v>
      </c>
    </row>
    <row r="10" spans="1:25" ht="15.75" customHeight="1" x14ac:dyDescent="0.25">
      <c r="A10">
        <v>9</v>
      </c>
      <c r="B10" t="s">
        <v>44</v>
      </c>
      <c r="C10">
        <v>12</v>
      </c>
      <c r="D10">
        <v>3</v>
      </c>
      <c r="E10">
        <v>3</v>
      </c>
      <c r="F10">
        <v>1</v>
      </c>
      <c r="G10">
        <v>8</v>
      </c>
      <c r="H10">
        <f>IF(C10&lt;5,$L$2,IF(C10&lt;10,$L$3,IF(C10&lt;15,$L$4,$L$5)))+IF(OR(D10=1,D10=2),$L$6*E10,$L$7*E10)</f>
        <v>90000</v>
      </c>
      <c r="I10">
        <f>($L$8-$H$52)*(F10+G10)/($F$52+$G$52)</f>
        <v>10366.492146596858</v>
      </c>
      <c r="J10">
        <f>SUM(H10:I10)</f>
        <v>100366.49214659687</v>
      </c>
    </row>
    <row r="11" spans="1:25" ht="17.25" customHeight="1" x14ac:dyDescent="0.25">
      <c r="A11">
        <v>10</v>
      </c>
      <c r="B11" t="s">
        <v>43</v>
      </c>
      <c r="C11">
        <v>3</v>
      </c>
      <c r="D11">
        <v>1</v>
      </c>
      <c r="E11">
        <v>4</v>
      </c>
      <c r="F11">
        <v>8</v>
      </c>
      <c r="G11">
        <v>8</v>
      </c>
      <c r="H11">
        <f>IF(C11&lt;5,$L$2,IF(C11&lt;10,$L$3,IF(C11&lt;15,$L$4,$L$5)))+IF(OR(D11=1,D11=2),$L$6*E11,$L$7*E11)</f>
        <v>50000</v>
      </c>
      <c r="I11">
        <f>($L$8-$H$52)*(F11+G11)/($F$52+$G$52)</f>
        <v>18429.31937172775</v>
      </c>
      <c r="J11">
        <f>SUM(H11:I11)</f>
        <v>68429.319371727746</v>
      </c>
      <c r="K11" s="4"/>
      <c r="L11" t="s">
        <v>42</v>
      </c>
    </row>
    <row r="12" spans="1:25" ht="15" customHeight="1" x14ac:dyDescent="0.25">
      <c r="A12">
        <v>11</v>
      </c>
      <c r="B12" t="s">
        <v>41</v>
      </c>
      <c r="C12">
        <v>1</v>
      </c>
      <c r="D12">
        <v>2</v>
      </c>
      <c r="E12">
        <v>0</v>
      </c>
      <c r="F12">
        <v>1</v>
      </c>
      <c r="G12">
        <v>8</v>
      </c>
      <c r="H12">
        <f>IF(C12&lt;5,$L$2,IF(C12&lt;10,$L$3,IF(C12&lt;15,$L$4,$L$5)))+IF(OR(D12=1,D12=2),$L$6*E12,$L$7*E12)</f>
        <v>10000</v>
      </c>
      <c r="I12">
        <f>($L$8-$H$52)*(F12+G12)/($F$52+$G$52)</f>
        <v>10366.492146596858</v>
      </c>
      <c r="J12">
        <f>SUM(H12:I12)</f>
        <v>20366.492146596858</v>
      </c>
      <c r="K12" s="1"/>
      <c r="L12" s="2" t="s">
        <v>40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3"/>
      <c r="X12" s="3"/>
      <c r="Y12" s="3"/>
    </row>
    <row r="13" spans="1:25" ht="15" customHeight="1" x14ac:dyDescent="0.25">
      <c r="A13">
        <v>12</v>
      </c>
      <c r="B13" t="s">
        <v>39</v>
      </c>
      <c r="C13">
        <v>26</v>
      </c>
      <c r="D13">
        <v>3</v>
      </c>
      <c r="E13">
        <v>1</v>
      </c>
      <c r="F13">
        <v>1</v>
      </c>
      <c r="G13">
        <v>8</v>
      </c>
      <c r="H13">
        <f>IF(C13&lt;5,$L$2,IF(C13&lt;10,$L$3,IF(C13&lt;15,$L$4,$L$5)))+IF(OR(D13=1,D13=2),$L$6*E13,$L$7*E13)</f>
        <v>60000</v>
      </c>
      <c r="I13">
        <f>($L$8-$H$52)*(F13+G13)/($F$52+$G$52)</f>
        <v>10366.492146596858</v>
      </c>
      <c r="J13">
        <f>SUM(H13:I13)</f>
        <v>70366.492146596865</v>
      </c>
      <c r="K13" s="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"/>
      <c r="X13" s="3"/>
      <c r="Y13" s="3"/>
    </row>
    <row r="14" spans="1:25" ht="15" customHeight="1" x14ac:dyDescent="0.25">
      <c r="A14">
        <v>13</v>
      </c>
      <c r="B14" t="s">
        <v>38</v>
      </c>
      <c r="C14">
        <v>43</v>
      </c>
      <c r="D14">
        <v>1</v>
      </c>
      <c r="E14">
        <v>2</v>
      </c>
      <c r="F14">
        <v>1</v>
      </c>
      <c r="G14">
        <v>16</v>
      </c>
      <c r="H14">
        <f>IF(C14&lt;5,$L$2,IF(C14&lt;10,$L$3,IF(C14&lt;15,$L$4,$L$5)))+IF(OR(D14=1,D14=2),$L$6*E14,$L$7*E14)</f>
        <v>60000</v>
      </c>
      <c r="I14">
        <f>($L$8-$H$52)*(F14+G14)/($F$52+$G$52)</f>
        <v>19581.151832460731</v>
      </c>
      <c r="J14">
        <f>SUM(H14:I14)</f>
        <v>79581.151832460731</v>
      </c>
      <c r="K14" s="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"/>
      <c r="X14" s="3"/>
      <c r="Y14" s="3"/>
    </row>
    <row r="15" spans="1:25" ht="15" customHeight="1" x14ac:dyDescent="0.25">
      <c r="A15">
        <v>14</v>
      </c>
      <c r="B15" t="s">
        <v>37</v>
      </c>
      <c r="C15">
        <v>24</v>
      </c>
      <c r="D15">
        <v>2</v>
      </c>
      <c r="E15">
        <v>3</v>
      </c>
      <c r="F15">
        <v>8</v>
      </c>
      <c r="G15">
        <v>8</v>
      </c>
      <c r="H15">
        <f>IF(C15&lt;5,$L$2,IF(C15&lt;10,$L$3,IF(C15&lt;15,$L$4,$L$5)))+IF(OR(D15=1,D15=2),$L$6*E15,$L$7*E15)</f>
        <v>70000</v>
      </c>
      <c r="I15">
        <f>($L$8-$H$52)*(F15+G15)/($F$52+$G$52)</f>
        <v>18429.31937172775</v>
      </c>
      <c r="J15">
        <f>SUM(H15:I15)</f>
        <v>88429.319371727746</v>
      </c>
      <c r="K15" s="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"/>
      <c r="X15" s="3"/>
      <c r="Y15" s="3"/>
    </row>
    <row r="16" spans="1:25" ht="15" customHeight="1" x14ac:dyDescent="0.25">
      <c r="A16">
        <v>15</v>
      </c>
      <c r="B16" t="s">
        <v>36</v>
      </c>
      <c r="C16">
        <v>23</v>
      </c>
      <c r="D16">
        <v>3</v>
      </c>
      <c r="E16">
        <v>4</v>
      </c>
      <c r="F16">
        <v>8</v>
      </c>
      <c r="G16">
        <v>8</v>
      </c>
      <c r="H16">
        <f>IF(C16&lt;5,$L$2,IF(C16&lt;10,$L$3,IF(C16&lt;15,$L$4,$L$5)))+IF(OR(D16=1,D16=2),$L$6*E16,$L$7*E16)</f>
        <v>120000</v>
      </c>
      <c r="I16">
        <f>($L$8-$H$52)*(F16+G16)/($F$52+$G$52)</f>
        <v>18429.31937172775</v>
      </c>
      <c r="J16">
        <f>SUM(H16:I16)</f>
        <v>138429.31937172776</v>
      </c>
      <c r="K16" s="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3"/>
      <c r="X16" s="3"/>
      <c r="Y16" s="3"/>
    </row>
    <row r="17" spans="1:25" ht="15" customHeight="1" x14ac:dyDescent="0.25">
      <c r="A17">
        <v>16</v>
      </c>
      <c r="B17" t="s">
        <v>35</v>
      </c>
      <c r="C17">
        <v>1</v>
      </c>
      <c r="D17">
        <v>1</v>
      </c>
      <c r="E17">
        <v>0</v>
      </c>
      <c r="F17">
        <v>8</v>
      </c>
      <c r="G17">
        <v>8</v>
      </c>
      <c r="H17">
        <f>IF(C17&lt;5,$L$2,IF(C17&lt;10,$L$3,IF(C17&lt;15,$L$4,$L$5)))+IF(OR(D17=1,D17=2),$L$6*E17,$L$7*E17)</f>
        <v>10000</v>
      </c>
      <c r="I17">
        <f>($L$8-$H$52)*(F17+G17)/($F$52+$G$52)</f>
        <v>18429.31937172775</v>
      </c>
      <c r="J17">
        <f>SUM(H17:I17)</f>
        <v>28429.31937172775</v>
      </c>
      <c r="K17" s="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/>
      <c r="X17" s="3"/>
      <c r="Y17" s="3"/>
    </row>
    <row r="18" spans="1:25" ht="15" customHeight="1" x14ac:dyDescent="0.25">
      <c r="A18">
        <v>17</v>
      </c>
      <c r="B18" t="s">
        <v>34</v>
      </c>
      <c r="C18">
        <v>2</v>
      </c>
      <c r="D18">
        <v>2</v>
      </c>
      <c r="E18">
        <v>1</v>
      </c>
      <c r="F18">
        <v>8</v>
      </c>
      <c r="G18">
        <v>8</v>
      </c>
      <c r="H18">
        <f>IF(C18&lt;5,$L$2,IF(C18&lt;10,$L$3,IF(C18&lt;15,$L$4,$L$5)))+IF(OR(D18=1,D18=2),$L$6*E18,$L$7*E18)</f>
        <v>20000</v>
      </c>
      <c r="I18">
        <f>($L$8-$H$52)*(F18+G18)/($F$52+$G$52)</f>
        <v>18429.31937172775</v>
      </c>
      <c r="J18">
        <f>SUM(H18:I18)</f>
        <v>38429.319371727746</v>
      </c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3"/>
      <c r="X18" s="3"/>
      <c r="Y18" s="3"/>
    </row>
    <row r="19" spans="1:25" ht="15" customHeight="1" x14ac:dyDescent="0.25">
      <c r="A19">
        <v>18</v>
      </c>
      <c r="B19" t="s">
        <v>33</v>
      </c>
      <c r="C19">
        <v>4</v>
      </c>
      <c r="D19">
        <v>3</v>
      </c>
      <c r="E19">
        <v>2</v>
      </c>
      <c r="F19">
        <v>8</v>
      </c>
      <c r="G19">
        <v>8</v>
      </c>
      <c r="H19">
        <f>IF(C19&lt;5,$L$2,IF(C19&lt;10,$L$3,IF(C19&lt;15,$L$4,$L$5)))+IF(OR(D19=1,D19=2),$L$6*E19,$L$7*E19)</f>
        <v>50000</v>
      </c>
      <c r="I19">
        <f>($L$8-$H$52)*(F19+G19)/($F$52+$G$52)</f>
        <v>18429.31937172775</v>
      </c>
      <c r="J19">
        <f>SUM(H19:I19)</f>
        <v>68429.319371727746</v>
      </c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3"/>
      <c r="Y19" s="3"/>
    </row>
    <row r="20" spans="1:25" ht="15" customHeight="1" x14ac:dyDescent="0.25">
      <c r="A20">
        <v>19</v>
      </c>
      <c r="B20" t="s">
        <v>32</v>
      </c>
      <c r="C20">
        <v>6</v>
      </c>
      <c r="D20">
        <v>1</v>
      </c>
      <c r="E20">
        <v>3</v>
      </c>
      <c r="F20">
        <v>8</v>
      </c>
      <c r="G20">
        <v>8</v>
      </c>
      <c r="H20">
        <f>IF(C20&lt;5,$L$2,IF(C20&lt;10,$L$3,IF(C20&lt;15,$L$4,$L$5)))+IF(OR(D20=1,D20=2),$L$6*E20,$L$7*E20)</f>
        <v>50000</v>
      </c>
      <c r="I20">
        <f>($L$8-$H$52)*(F20+G20)/($F$52+$G$52)</f>
        <v>18429.31937172775</v>
      </c>
      <c r="J20">
        <f>SUM(H20:I20)</f>
        <v>68429.319371727746</v>
      </c>
      <c r="K20" s="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3"/>
      <c r="Y20" s="3"/>
    </row>
    <row r="21" spans="1:25" ht="15" customHeight="1" x14ac:dyDescent="0.25">
      <c r="A21">
        <v>20</v>
      </c>
      <c r="B21" t="s">
        <v>31</v>
      </c>
      <c r="C21">
        <v>8</v>
      </c>
      <c r="D21">
        <v>2</v>
      </c>
      <c r="E21">
        <v>4</v>
      </c>
      <c r="F21">
        <v>8</v>
      </c>
      <c r="G21">
        <v>8</v>
      </c>
      <c r="H21">
        <f>IF(C21&lt;5,$L$2,IF(C21&lt;10,$L$3,IF(C21&lt;15,$L$4,$L$5)))+IF(OR(D21=1,D21=2),$L$6*E21,$L$7*E21)</f>
        <v>60000</v>
      </c>
      <c r="I21">
        <f>($L$8-$H$52)*(F21+G21)/($F$52+$G$52)</f>
        <v>18429.31937172775</v>
      </c>
      <c r="J21">
        <f>SUM(H21:I21)</f>
        <v>78429.319371727746</v>
      </c>
      <c r="K21" s="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5" ht="15" customHeight="1" x14ac:dyDescent="0.25">
      <c r="A22">
        <v>21</v>
      </c>
      <c r="B22" t="s">
        <v>30</v>
      </c>
      <c r="C22">
        <v>10</v>
      </c>
      <c r="D22">
        <v>3</v>
      </c>
      <c r="E22">
        <v>0</v>
      </c>
      <c r="F22">
        <v>8</v>
      </c>
      <c r="G22">
        <v>8</v>
      </c>
      <c r="H22">
        <f>IF(C22&lt;5,$L$2,IF(C22&lt;10,$L$3,IF(C22&lt;15,$L$4,$L$5)))+IF(OR(D22=1,D22=2),$L$6*E22,$L$7*E22)</f>
        <v>30000</v>
      </c>
      <c r="I22">
        <f>($L$8-$H$52)*(F22+G22)/($F$52+$G$52)</f>
        <v>18429.31937172775</v>
      </c>
      <c r="J22">
        <f>SUM(H22:I22)</f>
        <v>48429.319371727746</v>
      </c>
      <c r="K22" s="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5" ht="15" customHeight="1" x14ac:dyDescent="0.25">
      <c r="A23">
        <v>22</v>
      </c>
      <c r="B23" t="s">
        <v>29</v>
      </c>
      <c r="C23">
        <v>12</v>
      </c>
      <c r="D23">
        <v>1</v>
      </c>
      <c r="E23">
        <v>1</v>
      </c>
      <c r="F23">
        <v>8</v>
      </c>
      <c r="G23">
        <v>8</v>
      </c>
      <c r="H23">
        <f>IF(C23&lt;5,$L$2,IF(C23&lt;10,$L$3,IF(C23&lt;15,$L$4,$L$5)))+IF(OR(D23=1,D23=2),$L$6*E23,$L$7*E23)</f>
        <v>40000</v>
      </c>
      <c r="I23">
        <f>($L$8-$H$52)*(F23+G23)/($F$52+$G$52)</f>
        <v>18429.31937172775</v>
      </c>
      <c r="J23">
        <f>SUM(H23:I23)</f>
        <v>58429.319371727746</v>
      </c>
      <c r="K23" s="1"/>
      <c r="L23" s="1"/>
      <c r="M23" s="1"/>
      <c r="N23" s="1"/>
      <c r="O23" s="1"/>
      <c r="P23" s="1"/>
      <c r="Q23" s="1"/>
      <c r="R23" s="1"/>
      <c r="S23" s="1"/>
    </row>
    <row r="24" spans="1:25" ht="15" customHeight="1" x14ac:dyDescent="0.25">
      <c r="A24">
        <v>23</v>
      </c>
      <c r="B24" t="s">
        <v>28</v>
      </c>
      <c r="C24">
        <v>14</v>
      </c>
      <c r="D24">
        <v>2</v>
      </c>
      <c r="E24">
        <v>2</v>
      </c>
      <c r="F24">
        <v>8</v>
      </c>
      <c r="G24">
        <v>16</v>
      </c>
      <c r="H24">
        <f>IF(C24&lt;5,$L$2,IF(C24&lt;10,$L$3,IF(C24&lt;15,$L$4,$L$5)))+IF(OR(D24=1,D24=2),$L$6*E24,$L$7*E24)</f>
        <v>50000</v>
      </c>
      <c r="I24">
        <f>($L$8-$H$52)*(F24+G24)/($F$52+$G$52)</f>
        <v>27643.979057591623</v>
      </c>
      <c r="J24">
        <f>SUM(H24:I24)</f>
        <v>77643.979057591627</v>
      </c>
    </row>
    <row r="25" spans="1:25" ht="15" customHeight="1" x14ac:dyDescent="0.25">
      <c r="A25">
        <v>24</v>
      </c>
      <c r="B25" t="s">
        <v>27</v>
      </c>
      <c r="C25">
        <v>16</v>
      </c>
      <c r="D25">
        <v>3</v>
      </c>
      <c r="E25">
        <v>3</v>
      </c>
      <c r="F25">
        <v>8</v>
      </c>
      <c r="G25">
        <v>16</v>
      </c>
      <c r="H25">
        <f>IF(C25&lt;5,$L$2,IF(C25&lt;10,$L$3,IF(C25&lt;15,$L$4,$L$5)))+IF(OR(D25=1,D25=2),$L$6*E25,$L$7*E25)</f>
        <v>100000</v>
      </c>
      <c r="I25">
        <f>($L$8-$H$52)*(F25+G25)/($F$52+$G$52)</f>
        <v>27643.979057591623</v>
      </c>
      <c r="J25">
        <f>SUM(H25:I25)</f>
        <v>127643.97905759163</v>
      </c>
    </row>
    <row r="26" spans="1:25" ht="15" customHeight="1" x14ac:dyDescent="0.25">
      <c r="A26">
        <v>25</v>
      </c>
      <c r="B26" t="s">
        <v>26</v>
      </c>
      <c r="C26">
        <v>18</v>
      </c>
      <c r="D26">
        <v>1</v>
      </c>
      <c r="E26">
        <v>4</v>
      </c>
      <c r="F26">
        <v>8</v>
      </c>
      <c r="G26">
        <v>16</v>
      </c>
      <c r="H26">
        <f>IF(C26&lt;5,$L$2,IF(C26&lt;10,$L$3,IF(C26&lt;15,$L$4,$L$5)))+IF(OR(D26=1,D26=2),$L$6*E26,$L$7*E26)</f>
        <v>80000</v>
      </c>
      <c r="I26">
        <f>($L$8-$H$52)*(F26+G26)/($F$52+$G$52)</f>
        <v>27643.979057591623</v>
      </c>
      <c r="J26">
        <f>SUM(H26:I26)</f>
        <v>107643.97905759163</v>
      </c>
    </row>
    <row r="27" spans="1:25" ht="15" customHeight="1" x14ac:dyDescent="0.25">
      <c r="A27">
        <v>26</v>
      </c>
      <c r="B27" t="s">
        <v>25</v>
      </c>
      <c r="C27">
        <v>20</v>
      </c>
      <c r="D27">
        <v>2</v>
      </c>
      <c r="E27">
        <v>0</v>
      </c>
      <c r="F27">
        <v>8</v>
      </c>
      <c r="G27">
        <v>16</v>
      </c>
      <c r="H27">
        <f>IF(C27&lt;5,$L$2,IF(C27&lt;10,$L$3,IF(C27&lt;15,$L$4,$L$5)))+IF(OR(D27=1,D27=2),$L$6*E27,$L$7*E27)</f>
        <v>40000</v>
      </c>
      <c r="I27">
        <f>($L$8-$H$52)*(F27+G27)/($F$52+$G$52)</f>
        <v>27643.979057591623</v>
      </c>
      <c r="J27">
        <f>SUM(H27:I27)</f>
        <v>67643.979057591627</v>
      </c>
    </row>
    <row r="28" spans="1:25" ht="15" customHeight="1" x14ac:dyDescent="0.25">
      <c r="A28">
        <v>27</v>
      </c>
      <c r="B28" t="s">
        <v>24</v>
      </c>
      <c r="C28">
        <v>22</v>
      </c>
      <c r="D28">
        <v>3</v>
      </c>
      <c r="E28">
        <v>1</v>
      </c>
      <c r="F28">
        <v>8</v>
      </c>
      <c r="G28">
        <v>16</v>
      </c>
      <c r="H28">
        <f>IF(C28&lt;5,$L$2,IF(C28&lt;10,$L$3,IF(C28&lt;15,$L$4,$L$5)))+IF(OR(D28=1,D28=2),$L$6*E28,$L$7*E28)</f>
        <v>60000</v>
      </c>
      <c r="I28">
        <f>($L$8-$H$52)*(F28+G28)/($F$52+$G$52)</f>
        <v>27643.979057591623</v>
      </c>
      <c r="J28">
        <f>SUM(H28:I28)</f>
        <v>87643.979057591627</v>
      </c>
    </row>
    <row r="29" spans="1:25" ht="15" customHeight="1" x14ac:dyDescent="0.25">
      <c r="A29">
        <v>28</v>
      </c>
      <c r="B29" t="s">
        <v>23</v>
      </c>
      <c r="C29">
        <v>24</v>
      </c>
      <c r="D29">
        <v>1</v>
      </c>
      <c r="E29">
        <v>2</v>
      </c>
      <c r="F29">
        <v>8</v>
      </c>
      <c r="G29">
        <v>16</v>
      </c>
      <c r="H29">
        <f>IF(C29&lt;5,$L$2,IF(C29&lt;10,$L$3,IF(C29&lt;15,$L$4,$L$5)))+IF(OR(D29=1,D29=2),$L$6*E29,$L$7*E29)</f>
        <v>60000</v>
      </c>
      <c r="I29">
        <f>($L$8-$H$52)*(F29+G29)/($F$52+$G$52)</f>
        <v>27643.979057591623</v>
      </c>
      <c r="J29">
        <f>SUM(H29:I29)</f>
        <v>87643.979057591627</v>
      </c>
    </row>
    <row r="30" spans="1:25" ht="15" customHeight="1" x14ac:dyDescent="0.25">
      <c r="A30">
        <v>29</v>
      </c>
      <c r="B30" t="s">
        <v>22</v>
      </c>
      <c r="C30">
        <v>26</v>
      </c>
      <c r="D30">
        <v>2</v>
      </c>
      <c r="E30">
        <v>3</v>
      </c>
      <c r="F30">
        <v>12</v>
      </c>
      <c r="G30">
        <v>16</v>
      </c>
      <c r="H30">
        <f>IF(C30&lt;5,$L$2,IF(C30&lt;10,$L$3,IF(C30&lt;15,$L$4,$L$5)))+IF(OR(D30=1,D30=2),$L$6*E30,$L$7*E30)</f>
        <v>70000</v>
      </c>
      <c r="I30">
        <f>($L$8-$H$52)*(F30+G30)/($F$52+$G$52)</f>
        <v>32251.30890052356</v>
      </c>
      <c r="J30">
        <f>SUM(H30:I30)</f>
        <v>102251.30890052355</v>
      </c>
    </row>
    <row r="31" spans="1:25" ht="15" customHeight="1" x14ac:dyDescent="0.25">
      <c r="A31">
        <v>30</v>
      </c>
      <c r="B31" t="s">
        <v>21</v>
      </c>
      <c r="C31">
        <v>28</v>
      </c>
      <c r="D31">
        <v>3</v>
      </c>
      <c r="E31">
        <v>4</v>
      </c>
      <c r="F31">
        <v>12</v>
      </c>
      <c r="G31">
        <v>16</v>
      </c>
      <c r="H31">
        <f>IF(C31&lt;5,$L$2,IF(C31&lt;10,$L$3,IF(C31&lt;15,$L$4,$L$5)))+IF(OR(D31=1,D31=2),$L$6*E31,$L$7*E31)</f>
        <v>120000</v>
      </c>
      <c r="I31">
        <f>($L$8-$H$52)*(F31+G31)/($F$52+$G$52)</f>
        <v>32251.30890052356</v>
      </c>
      <c r="J31">
        <f>SUM(H31:I31)</f>
        <v>152251.30890052355</v>
      </c>
    </row>
    <row r="32" spans="1:25" ht="15" customHeight="1" x14ac:dyDescent="0.25">
      <c r="A32">
        <v>31</v>
      </c>
      <c r="B32" t="s">
        <v>20</v>
      </c>
      <c r="C32">
        <v>30</v>
      </c>
      <c r="D32">
        <v>3</v>
      </c>
      <c r="E32">
        <v>0</v>
      </c>
      <c r="F32">
        <v>12</v>
      </c>
      <c r="G32">
        <v>16</v>
      </c>
      <c r="H32">
        <f>IF(C32&lt;5,$L$2,IF(C32&lt;10,$L$3,IF(C32&lt;15,$L$4,$L$5)))+IF(OR(D32=1,D32=2),$L$6*E32,$L$7*E32)</f>
        <v>40000</v>
      </c>
      <c r="I32">
        <f>($L$8-$H$52)*(F32+G32)/($F$52+$G$52)</f>
        <v>32251.30890052356</v>
      </c>
      <c r="J32">
        <f>SUM(H32:I32)</f>
        <v>72251.308900523552</v>
      </c>
    </row>
    <row r="33" spans="1:10" ht="15" customHeight="1" x14ac:dyDescent="0.25">
      <c r="A33">
        <v>32</v>
      </c>
      <c r="B33" t="s">
        <v>19</v>
      </c>
      <c r="C33">
        <v>32</v>
      </c>
      <c r="D33">
        <v>2</v>
      </c>
      <c r="E33">
        <v>1</v>
      </c>
      <c r="F33">
        <v>12</v>
      </c>
      <c r="G33">
        <v>16</v>
      </c>
      <c r="H33">
        <f>IF(C33&lt;5,$L$2,IF(C33&lt;10,$L$3,IF(C33&lt;15,$L$4,$L$5)))+IF(OR(D33=1,D33=2),$L$6*E33,$L$7*E33)</f>
        <v>50000</v>
      </c>
      <c r="I33">
        <f>($L$8-$H$52)*(F33+G33)/($F$52+$G$52)</f>
        <v>32251.30890052356</v>
      </c>
      <c r="J33">
        <f>SUM(H33:I33)</f>
        <v>82251.308900523552</v>
      </c>
    </row>
    <row r="34" spans="1:10" ht="15" customHeight="1" x14ac:dyDescent="0.25">
      <c r="A34">
        <v>33</v>
      </c>
      <c r="B34" t="s">
        <v>18</v>
      </c>
      <c r="C34">
        <v>34</v>
      </c>
      <c r="D34">
        <v>1</v>
      </c>
      <c r="E34">
        <v>2</v>
      </c>
      <c r="F34">
        <v>12</v>
      </c>
      <c r="G34">
        <v>16</v>
      </c>
      <c r="H34">
        <f>IF(C34&lt;5,$L$2,IF(C34&lt;10,$L$3,IF(C34&lt;15,$L$4,$L$5)))+IF(OR(D34=1,D34=2),$L$6*E34,$L$7*E34)</f>
        <v>60000</v>
      </c>
      <c r="I34">
        <f>($L$8-$H$52)*(F34+G34)/($F$52+$G$52)</f>
        <v>32251.30890052356</v>
      </c>
      <c r="J34">
        <f>SUM(H34:I34)</f>
        <v>92251.308900523552</v>
      </c>
    </row>
    <row r="35" spans="1:10" ht="15" customHeight="1" x14ac:dyDescent="0.25">
      <c r="A35">
        <v>34</v>
      </c>
      <c r="B35" t="s">
        <v>17</v>
      </c>
      <c r="C35">
        <v>36</v>
      </c>
      <c r="D35">
        <v>2</v>
      </c>
      <c r="E35">
        <v>3</v>
      </c>
      <c r="F35">
        <v>12</v>
      </c>
      <c r="G35">
        <v>16</v>
      </c>
      <c r="H35">
        <f>IF(C35&lt;5,$L$2,IF(C35&lt;10,$L$3,IF(C35&lt;15,$L$4,$L$5)))+IF(OR(D35=1,D35=2),$L$6*E35,$L$7*E35)</f>
        <v>70000</v>
      </c>
      <c r="I35">
        <f>($L$8-$H$52)*(F35+G35)/($F$52+$G$52)</f>
        <v>32251.30890052356</v>
      </c>
      <c r="J35">
        <f>SUM(H35:I35)</f>
        <v>102251.30890052355</v>
      </c>
    </row>
    <row r="36" spans="1:10" ht="15" customHeight="1" x14ac:dyDescent="0.25">
      <c r="A36">
        <v>35</v>
      </c>
      <c r="B36" t="s">
        <v>16</v>
      </c>
      <c r="C36">
        <v>38</v>
      </c>
      <c r="D36">
        <v>3</v>
      </c>
      <c r="E36">
        <v>4</v>
      </c>
      <c r="F36">
        <v>12</v>
      </c>
      <c r="G36">
        <v>16</v>
      </c>
      <c r="H36">
        <f>IF(C36&lt;5,$L$2,IF(C36&lt;10,$L$3,IF(C36&lt;15,$L$4,$L$5)))+IF(OR(D36=1,D36=2),$L$6*E36,$L$7*E36)</f>
        <v>120000</v>
      </c>
      <c r="I36">
        <f>($L$8-$H$52)*(F36+G36)/($F$52+$G$52)</f>
        <v>32251.30890052356</v>
      </c>
      <c r="J36">
        <f>SUM(H36:I36)</f>
        <v>152251.30890052355</v>
      </c>
    </row>
    <row r="37" spans="1:10" ht="15" customHeight="1" x14ac:dyDescent="0.25">
      <c r="A37">
        <v>36</v>
      </c>
      <c r="B37" t="s">
        <v>15</v>
      </c>
      <c r="C37">
        <v>1</v>
      </c>
      <c r="D37">
        <v>3</v>
      </c>
      <c r="E37">
        <v>1</v>
      </c>
      <c r="F37">
        <v>12</v>
      </c>
      <c r="G37">
        <v>16</v>
      </c>
      <c r="H37">
        <f>IF(C37&lt;5,$L$2,IF(C37&lt;10,$L$3,IF(C37&lt;15,$L$4,$L$5)))+IF(OR(D37=1,D37=2),$L$6*E37,$L$7*E37)</f>
        <v>30000</v>
      </c>
      <c r="I37">
        <f>($L$8-$H$52)*(F37+G37)/($F$52+$G$52)</f>
        <v>32251.30890052356</v>
      </c>
      <c r="J37">
        <f>SUM(H37:I37)</f>
        <v>62251.30890052356</v>
      </c>
    </row>
    <row r="38" spans="1:10" ht="15" customHeight="1" x14ac:dyDescent="0.25">
      <c r="A38">
        <v>37</v>
      </c>
      <c r="B38" t="s">
        <v>14</v>
      </c>
      <c r="C38">
        <v>3</v>
      </c>
      <c r="D38">
        <v>2</v>
      </c>
      <c r="E38">
        <v>1</v>
      </c>
      <c r="F38">
        <v>12</v>
      </c>
      <c r="G38">
        <v>16</v>
      </c>
      <c r="H38">
        <f>IF(C38&lt;5,$L$2,IF(C38&lt;10,$L$3,IF(C38&lt;15,$L$4,$L$5)))+IF(OR(D38=1,D38=2),$L$6*E38,$L$7*E38)</f>
        <v>20000</v>
      </c>
      <c r="I38">
        <f>($L$8-$H$52)*(F38+G38)/($F$52+$G$52)</f>
        <v>32251.30890052356</v>
      </c>
      <c r="J38">
        <f>SUM(H38:I38)</f>
        <v>52251.30890052356</v>
      </c>
    </row>
    <row r="39" spans="1:10" ht="15" customHeight="1" x14ac:dyDescent="0.25">
      <c r="A39">
        <v>38</v>
      </c>
      <c r="B39" t="s">
        <v>13</v>
      </c>
      <c r="C39">
        <v>5</v>
      </c>
      <c r="D39">
        <v>1</v>
      </c>
      <c r="E39">
        <v>2</v>
      </c>
      <c r="F39">
        <v>12</v>
      </c>
      <c r="G39">
        <v>16</v>
      </c>
      <c r="H39">
        <f>IF(C39&lt;5,$L$2,IF(C39&lt;10,$L$3,IF(C39&lt;15,$L$4,$L$5)))+IF(OR(D39=1,D39=2),$L$6*E39,$L$7*E39)</f>
        <v>40000</v>
      </c>
      <c r="I39">
        <f>($L$8-$H$52)*(F39+G39)/($F$52+$G$52)</f>
        <v>32251.30890052356</v>
      </c>
      <c r="J39">
        <f>SUM(H39:I39)</f>
        <v>72251.308900523552</v>
      </c>
    </row>
    <row r="40" spans="1:10" ht="15" customHeight="1" x14ac:dyDescent="0.25">
      <c r="A40">
        <v>39</v>
      </c>
      <c r="B40" t="s">
        <v>12</v>
      </c>
      <c r="C40">
        <v>7</v>
      </c>
      <c r="D40">
        <v>3</v>
      </c>
      <c r="E40">
        <v>3</v>
      </c>
      <c r="F40">
        <v>12</v>
      </c>
      <c r="G40">
        <v>16</v>
      </c>
      <c r="H40">
        <f>IF(C40&lt;5,$L$2,IF(C40&lt;10,$L$3,IF(C40&lt;15,$L$4,$L$5)))+IF(OR(D40=1,D40=2),$L$6*E40,$L$7*E40)</f>
        <v>80000</v>
      </c>
      <c r="I40">
        <f>($L$8-$H$52)*(F40+G40)/($F$52+$G$52)</f>
        <v>32251.30890052356</v>
      </c>
      <c r="J40">
        <f>SUM(H40:I40)</f>
        <v>112251.30890052355</v>
      </c>
    </row>
    <row r="41" spans="1:10" ht="15" customHeight="1" x14ac:dyDescent="0.25">
      <c r="A41">
        <v>40</v>
      </c>
      <c r="B41" t="s">
        <v>11</v>
      </c>
      <c r="C41">
        <v>9</v>
      </c>
      <c r="D41">
        <v>2</v>
      </c>
      <c r="E41">
        <v>4</v>
      </c>
      <c r="F41">
        <v>12</v>
      </c>
      <c r="G41">
        <v>16</v>
      </c>
      <c r="H41">
        <f>IF(C41&lt;5,$L$2,IF(C41&lt;10,$L$3,IF(C41&lt;15,$L$4,$L$5)))+IF(OR(D41=1,D41=2),$L$6*E41,$L$7*E41)</f>
        <v>60000</v>
      </c>
      <c r="I41">
        <f>($L$8-$H$52)*(F41+G41)/($F$52+$G$52)</f>
        <v>32251.30890052356</v>
      </c>
      <c r="J41">
        <f>SUM(H41:I41)</f>
        <v>92251.308900523552</v>
      </c>
    </row>
    <row r="42" spans="1:10" ht="15" customHeight="1" x14ac:dyDescent="0.25">
      <c r="A42">
        <v>41</v>
      </c>
      <c r="B42" t="s">
        <v>10</v>
      </c>
      <c r="C42">
        <v>11</v>
      </c>
      <c r="D42">
        <v>3</v>
      </c>
      <c r="E42">
        <v>0</v>
      </c>
      <c r="F42">
        <v>12</v>
      </c>
      <c r="G42">
        <v>16</v>
      </c>
      <c r="H42">
        <f>IF(C42&lt;5,$L$2,IF(C42&lt;10,$L$3,IF(C42&lt;15,$L$4,$L$5)))+IF(OR(D42=1,D42=2),$L$6*E42,$L$7*E42)</f>
        <v>30000</v>
      </c>
      <c r="I42">
        <f>($L$8-$H$52)*(F42+G42)/($F$52+$G$52)</f>
        <v>32251.30890052356</v>
      </c>
      <c r="J42">
        <f>SUM(H42:I42)</f>
        <v>62251.30890052356</v>
      </c>
    </row>
    <row r="43" spans="1:10" ht="15" customHeight="1" x14ac:dyDescent="0.25">
      <c r="A43">
        <v>42</v>
      </c>
      <c r="B43" t="s">
        <v>9</v>
      </c>
      <c r="C43">
        <v>13</v>
      </c>
      <c r="D43">
        <v>3</v>
      </c>
      <c r="E43">
        <v>1</v>
      </c>
      <c r="F43">
        <v>10</v>
      </c>
      <c r="G43">
        <v>16</v>
      </c>
      <c r="H43">
        <f>IF(C43&lt;5,$L$2,IF(C43&lt;10,$L$3,IF(C43&lt;15,$L$4,$L$5)))+IF(OR(D43=1,D43=2),$L$6*E43,$L$7*E43)</f>
        <v>50000</v>
      </c>
      <c r="I43">
        <f>($L$8-$H$52)*(F43+G43)/($F$52+$G$52)</f>
        <v>29947.643979057593</v>
      </c>
      <c r="J43">
        <f>SUM(H43:I43)</f>
        <v>79947.643979057597</v>
      </c>
    </row>
    <row r="44" spans="1:10" ht="15" customHeight="1" x14ac:dyDescent="0.25">
      <c r="A44">
        <v>43</v>
      </c>
      <c r="B44" t="s">
        <v>8</v>
      </c>
      <c r="C44">
        <v>15</v>
      </c>
      <c r="D44">
        <v>3</v>
      </c>
      <c r="E44">
        <v>2</v>
      </c>
      <c r="F44">
        <v>2</v>
      </c>
      <c r="G44">
        <v>8</v>
      </c>
      <c r="H44">
        <f>IF(C44&lt;5,$L$2,IF(C44&lt;10,$L$3,IF(C44&lt;15,$L$4,$L$5)))+IF(OR(D44=1,D44=2),$L$6*E44,$L$7*E44)</f>
        <v>80000</v>
      </c>
      <c r="I44">
        <f>($L$8-$H$52)*(F44+G44)/($F$52+$G$52)</f>
        <v>11518.324607329843</v>
      </c>
      <c r="J44">
        <f>SUM(H44:I44)</f>
        <v>91518.324607329851</v>
      </c>
    </row>
    <row r="45" spans="1:10" ht="15" customHeight="1" x14ac:dyDescent="0.25">
      <c r="A45">
        <v>44</v>
      </c>
      <c r="B45" t="s">
        <v>7</v>
      </c>
      <c r="C45">
        <v>17</v>
      </c>
      <c r="D45">
        <v>2</v>
      </c>
      <c r="E45">
        <v>3</v>
      </c>
      <c r="F45">
        <v>0</v>
      </c>
      <c r="G45">
        <v>16</v>
      </c>
      <c r="H45">
        <f>IF(C45&lt;5,$L$2,IF(C45&lt;10,$L$3,IF(C45&lt;15,$L$4,$L$5)))+IF(OR(D45=1,D45=2),$L$6*E45,$L$7*E45)</f>
        <v>70000</v>
      </c>
      <c r="I45">
        <f>($L$8-$H$52)*(F45+G45)/($F$52+$G$52)</f>
        <v>18429.31937172775</v>
      </c>
      <c r="J45">
        <f>SUM(H45:I45)</f>
        <v>88429.319371727746</v>
      </c>
    </row>
    <row r="46" spans="1:10" ht="15" customHeight="1" x14ac:dyDescent="0.25">
      <c r="A46">
        <v>45</v>
      </c>
      <c r="B46" t="s">
        <v>6</v>
      </c>
      <c r="C46">
        <v>19</v>
      </c>
      <c r="D46">
        <v>2</v>
      </c>
      <c r="E46">
        <v>4</v>
      </c>
      <c r="F46">
        <v>2</v>
      </c>
      <c r="G46">
        <v>8</v>
      </c>
      <c r="H46">
        <f>IF(C46&lt;5,$L$2,IF(C46&lt;10,$L$3,IF(C46&lt;15,$L$4,$L$5)))+IF(OR(D46=1,D46=2),$L$6*E46,$L$7*E46)</f>
        <v>80000</v>
      </c>
      <c r="I46">
        <f>($L$8-$H$52)*(F46+G46)/($F$52+$G$52)</f>
        <v>11518.324607329843</v>
      </c>
      <c r="J46">
        <f>SUM(H46:I46)</f>
        <v>91518.324607329851</v>
      </c>
    </row>
    <row r="47" spans="1:10" ht="15" customHeight="1" x14ac:dyDescent="0.25">
      <c r="A47">
        <v>46</v>
      </c>
      <c r="B47" t="s">
        <v>5</v>
      </c>
      <c r="C47">
        <v>21</v>
      </c>
      <c r="D47">
        <v>1</v>
      </c>
      <c r="E47">
        <v>0</v>
      </c>
      <c r="F47">
        <v>2</v>
      </c>
      <c r="G47">
        <v>8</v>
      </c>
      <c r="H47">
        <f>IF(C47&lt;5,$L$2,IF(C47&lt;10,$L$3,IF(C47&lt;15,$L$4,$L$5)))+IF(OR(D47=1,D47=2),$L$6*E47,$L$7*E47)</f>
        <v>40000</v>
      </c>
      <c r="I47">
        <f>($L$8-$H$52)*(F47+G47)/($F$52+$G$52)</f>
        <v>11518.324607329843</v>
      </c>
      <c r="J47">
        <f>SUM(H47:I47)</f>
        <v>51518.324607329843</v>
      </c>
    </row>
    <row r="48" spans="1:10" ht="15" customHeight="1" x14ac:dyDescent="0.25">
      <c r="A48">
        <v>47</v>
      </c>
      <c r="B48" t="s">
        <v>4</v>
      </c>
      <c r="C48">
        <v>23</v>
      </c>
      <c r="D48">
        <v>1</v>
      </c>
      <c r="E48">
        <v>1</v>
      </c>
      <c r="F48">
        <v>2</v>
      </c>
      <c r="G48">
        <v>16</v>
      </c>
      <c r="H48">
        <f>IF(C48&lt;5,$L$2,IF(C48&lt;10,$L$3,IF(C48&lt;15,$L$4,$L$5)))+IF(OR(D48=1,D48=2),$L$6*E48,$L$7*E48)</f>
        <v>50000</v>
      </c>
      <c r="I48">
        <f>($L$8-$H$52)*(F48+G48)/($F$52+$G$52)</f>
        <v>20732.984293193716</v>
      </c>
      <c r="J48">
        <f>SUM(H48:I48)</f>
        <v>70732.984293193716</v>
      </c>
    </row>
    <row r="49" spans="1:11" ht="15" customHeight="1" x14ac:dyDescent="0.25">
      <c r="A49">
        <v>48</v>
      </c>
      <c r="B49" t="s">
        <v>3</v>
      </c>
      <c r="C49">
        <v>25</v>
      </c>
      <c r="D49">
        <v>2</v>
      </c>
      <c r="E49">
        <v>2</v>
      </c>
      <c r="F49">
        <v>10</v>
      </c>
      <c r="G49">
        <v>8</v>
      </c>
      <c r="H49">
        <f>IF(C49&lt;5,$L$2,IF(C49&lt;10,$L$3,IF(C49&lt;15,$L$4,$L$5)))+IF(OR(D49=1,D49=2),$L$6*E49,$L$7*E49)</f>
        <v>60000</v>
      </c>
      <c r="I49">
        <f>($L$8-$H$52)*(F49+G49)/($F$52+$G$52)</f>
        <v>20732.984293193716</v>
      </c>
      <c r="J49">
        <f>SUM(H49:I49)</f>
        <v>80732.984293193716</v>
      </c>
    </row>
    <row r="50" spans="1:11" ht="15" customHeight="1" x14ac:dyDescent="0.25">
      <c r="A50">
        <v>49</v>
      </c>
      <c r="B50" t="s">
        <v>2</v>
      </c>
      <c r="C50">
        <v>27</v>
      </c>
      <c r="D50">
        <v>3</v>
      </c>
      <c r="E50">
        <v>3</v>
      </c>
      <c r="F50">
        <v>2</v>
      </c>
      <c r="G50">
        <v>16</v>
      </c>
      <c r="H50">
        <f>IF(C50&lt;5,$L$2,IF(C50&lt;10,$L$3,IF(C50&lt;15,$L$4,$L$5)))+IF(OR(D50=1,D50=2),$L$6*E50,$L$7*E50)</f>
        <v>100000</v>
      </c>
      <c r="I50">
        <f>($L$8-$H$52)*(F50+G50)/($F$52+$G$52)</f>
        <v>20732.984293193716</v>
      </c>
      <c r="J50">
        <f>SUM(H50:I50)</f>
        <v>120732.98429319372</v>
      </c>
    </row>
    <row r="51" spans="1:11" ht="15" customHeight="1" x14ac:dyDescent="0.25">
      <c r="A51">
        <v>50</v>
      </c>
      <c r="B51" t="s">
        <v>1</v>
      </c>
      <c r="C51">
        <v>29</v>
      </c>
      <c r="D51">
        <v>2</v>
      </c>
      <c r="E51">
        <v>4</v>
      </c>
      <c r="F51">
        <v>2</v>
      </c>
      <c r="G51">
        <v>16</v>
      </c>
      <c r="H51">
        <f>IF(C51&lt;5,$L$2,IF(C51&lt;10,$L$3,IF(C51&lt;15,$L$4,$L$5)))+IF(OR(D51=1,D51=2),$L$6*E51,$L$7*E51)</f>
        <v>80000</v>
      </c>
      <c r="I51">
        <f>($L$8-$H$52)*(F51+G51)/($F$52+$G$52)</f>
        <v>20732.984293193716</v>
      </c>
      <c r="J51">
        <f>SUM(H51:I51)</f>
        <v>100732.98429319372</v>
      </c>
    </row>
    <row r="52" spans="1:11" ht="15" customHeight="1" x14ac:dyDescent="0.25">
      <c r="A52" t="s">
        <v>0</v>
      </c>
      <c r="F52">
        <f>SUM(F2:F51)</f>
        <v>347</v>
      </c>
      <c r="G52">
        <f>SUM(G2:G51)</f>
        <v>608</v>
      </c>
      <c r="H52">
        <f>SUM(H2:H51)</f>
        <v>2900000</v>
      </c>
      <c r="I52">
        <f>MAX( SUM(I2:I51),$L$8-$H$52)</f>
        <v>1100000.0000000005</v>
      </c>
      <c r="J52">
        <f>SUM(J2:J51)</f>
        <v>3999999.9999999986</v>
      </c>
      <c r="K52">
        <f>SUM(H52:I52)</f>
        <v>4000000.0000000005</v>
      </c>
    </row>
  </sheetData>
  <mergeCells count="1">
    <mergeCell ref="L12:V2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чмутов</dc:creator>
  <cp:lastModifiedBy>дмитрий чмутов</cp:lastModifiedBy>
  <dcterms:created xsi:type="dcterms:W3CDTF">2020-02-04T05:19:55Z</dcterms:created>
  <dcterms:modified xsi:type="dcterms:W3CDTF">2020-02-04T05:22:09Z</dcterms:modified>
</cp:coreProperties>
</file>