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12" windowWidth="22980" windowHeight="9288" tabRatio="948"/>
  </bookViews>
  <sheets>
    <sheet name="Общая доходность" sheetId="2" r:id="rId1"/>
    <sheet name="ПАММ №1" sheetId="4" r:id="rId2"/>
    <sheet name="Формулы" sheetId="1" r:id="rId3"/>
  </sheets>
  <definedNames>
    <definedName name="_xlnm._FilterDatabase" localSheetId="1" hidden="1">'ПАММ №1'!$A$10:$A$40</definedName>
  </definedNames>
  <calcPr calcId="144525"/>
</workbook>
</file>

<file path=xl/calcChain.xml><?xml version="1.0" encoding="utf-8"?>
<calcChain xmlns="http://schemas.openxmlformats.org/spreadsheetml/2006/main">
  <c r="K5" i="2" l="1"/>
  <c r="B5" i="2"/>
  <c r="D5" i="2"/>
  <c r="G5" i="2"/>
  <c r="B3" i="2"/>
  <c r="E2" i="4" l="1"/>
  <c r="D9" i="4" l="1"/>
  <c r="C1" i="1"/>
  <c r="H4" i="1"/>
  <c r="F22" i="4" l="1"/>
  <c r="F26" i="4"/>
  <c r="F30" i="4"/>
  <c r="F34" i="4"/>
  <c r="F38" i="4"/>
  <c r="F13" i="4"/>
  <c r="F17" i="4"/>
  <c r="E9" i="4"/>
  <c r="F23" i="4"/>
  <c r="F27" i="4"/>
  <c r="F31" i="4"/>
  <c r="F35" i="4"/>
  <c r="F39" i="4"/>
  <c r="F14" i="4"/>
  <c r="F18" i="4"/>
  <c r="F20" i="4"/>
  <c r="F24" i="4"/>
  <c r="F28" i="4"/>
  <c r="F32" i="4"/>
  <c r="F36" i="4"/>
  <c r="F40" i="4"/>
  <c r="F15" i="4"/>
  <c r="F19" i="4"/>
  <c r="F21" i="4"/>
  <c r="F25" i="4"/>
  <c r="F29" i="4"/>
  <c r="F33" i="4"/>
  <c r="F37" i="4"/>
  <c r="F12" i="4"/>
  <c r="F16" i="4"/>
  <c r="F11" i="4"/>
  <c r="D28" i="4"/>
  <c r="B28" i="4" s="1"/>
  <c r="E28" i="4" s="1"/>
  <c r="D29" i="4"/>
  <c r="B29" i="4" s="1"/>
  <c r="E29" i="4" s="1"/>
  <c r="D30" i="4"/>
  <c r="B30" i="4" s="1"/>
  <c r="E30" i="4" s="1"/>
  <c r="D31" i="4"/>
  <c r="B31" i="4" s="1"/>
  <c r="E31" i="4" s="1"/>
  <c r="D32" i="4"/>
  <c r="B32" i="4" s="1"/>
  <c r="E32" i="4" s="1"/>
  <c r="D33" i="4"/>
  <c r="B33" i="4" s="1"/>
  <c r="E33" i="4" s="1"/>
  <c r="D34" i="4"/>
  <c r="B34" i="4" s="1"/>
  <c r="E34" i="4" s="1"/>
  <c r="D35" i="4"/>
  <c r="B35" i="4" s="1"/>
  <c r="E35" i="4" s="1"/>
  <c r="D36" i="4"/>
  <c r="B36" i="4" s="1"/>
  <c r="E36" i="4" s="1"/>
  <c r="D37" i="4"/>
  <c r="B37" i="4" s="1"/>
  <c r="E37" i="4" s="1"/>
  <c r="D38" i="4"/>
  <c r="B38" i="4" s="1"/>
  <c r="E38" i="4" s="1"/>
  <c r="D39" i="4"/>
  <c r="B39" i="4" s="1"/>
  <c r="E39" i="4" s="1"/>
  <c r="D40" i="4"/>
  <c r="B40" i="4" s="1"/>
  <c r="E40" i="4" s="1"/>
  <c r="D11" i="4"/>
  <c r="D12" i="4"/>
  <c r="D13" i="4"/>
  <c r="B13" i="4" s="1"/>
  <c r="E13" i="4" s="1"/>
  <c r="D14" i="4"/>
  <c r="B14" i="4" s="1"/>
  <c r="E14" i="4" s="1"/>
  <c r="D15" i="4"/>
  <c r="B15" i="4" s="1"/>
  <c r="E15" i="4" s="1"/>
  <c r="D16" i="4"/>
  <c r="B16" i="4" s="1"/>
  <c r="E16" i="4" s="1"/>
  <c r="D17" i="4"/>
  <c r="B17" i="4" s="1"/>
  <c r="E17" i="4" s="1"/>
  <c r="D18" i="4"/>
  <c r="B18" i="4" s="1"/>
  <c r="E18" i="4" s="1"/>
  <c r="D19" i="4"/>
  <c r="B19" i="4" s="1"/>
  <c r="E19" i="4" s="1"/>
  <c r="D20" i="4"/>
  <c r="B20" i="4" s="1"/>
  <c r="E20" i="4" s="1"/>
  <c r="D21" i="4"/>
  <c r="B21" i="4" s="1"/>
  <c r="E21" i="4" s="1"/>
  <c r="D22" i="4"/>
  <c r="B22" i="4" s="1"/>
  <c r="E22" i="4" s="1"/>
  <c r="D23" i="4"/>
  <c r="B23" i="4" s="1"/>
  <c r="E23" i="4" s="1"/>
  <c r="D24" i="4"/>
  <c r="B24" i="4" s="1"/>
  <c r="E24" i="4" s="1"/>
  <c r="D25" i="4"/>
  <c r="B25" i="4" s="1"/>
  <c r="E25" i="4" s="1"/>
  <c r="D26" i="4"/>
  <c r="B26" i="4" s="1"/>
  <c r="E26" i="4" s="1"/>
  <c r="D27" i="4"/>
  <c r="B27" i="4" s="1"/>
  <c r="E27" i="4" s="1"/>
  <c r="B11" i="4" l="1"/>
  <c r="E4" i="4" s="1"/>
  <c r="I5" i="2" s="1"/>
  <c r="M5" i="2" s="1"/>
  <c r="B12" i="4"/>
  <c r="E12" i="4" s="1"/>
  <c r="E11" i="4" l="1"/>
</calcChain>
</file>

<file path=xl/sharedStrings.xml><?xml version="1.0" encoding="utf-8"?>
<sst xmlns="http://schemas.openxmlformats.org/spreadsheetml/2006/main" count="101" uniqueCount="53">
  <si>
    <t>=</t>
  </si>
  <si>
    <t>-</t>
  </si>
  <si>
    <t>х</t>
  </si>
  <si>
    <t>Доходность, %</t>
  </si>
  <si>
    <t>Ограничение
убытков, %</t>
  </si>
  <si>
    <t>Дата инвест.</t>
  </si>
  <si>
    <t>Доходность на текущую дату</t>
  </si>
  <si>
    <t>Текущая дата</t>
  </si>
  <si>
    <t>Доходность на дату инвестир.</t>
  </si>
  <si>
    <t>ПАММ-счет №</t>
  </si>
  <si>
    <t>Баланс, $</t>
  </si>
  <si>
    <t>Дата:</t>
  </si>
  <si>
    <t>Доходность на
дату инвестир., %</t>
  </si>
  <si>
    <t>Дох./убыток, $:</t>
  </si>
  <si>
    <t>Доход/убыток,%</t>
  </si>
  <si>
    <t>Огран. убытков,
(общий %)</t>
  </si>
  <si>
    <t>Инвестиции, $</t>
  </si>
  <si>
    <t>Текущая дата:</t>
  </si>
  <si>
    <t>Текущ. доходность</t>
  </si>
  <si>
    <t>Доходность на текущую дату:</t>
  </si>
  <si>
    <t>Максимальная просадка трейдера:</t>
  </si>
  <si>
    <t>Огран. убытков,
(% в Альпари)
от начальной инвестиции</t>
  </si>
  <si>
    <t>% ограничения
убытков на
текущую дату</t>
  </si>
  <si>
    <t>Трейдер</t>
  </si>
  <si>
    <t>Общие итоги работы на ПАММ-счетах</t>
  </si>
  <si>
    <t>ПАММ №10</t>
  </si>
  <si>
    <t>ПАММ №11</t>
  </si>
  <si>
    <t>ПАММ №12</t>
  </si>
  <si>
    <t>ПАММ №13</t>
  </si>
  <si>
    <t>ПАММ №14</t>
  </si>
  <si>
    <t>ПАММ №15</t>
  </si>
  <si>
    <t>ПАММ №16</t>
  </si>
  <si>
    <t>ПАММ №17</t>
  </si>
  <si>
    <t>ПАММ №18</t>
  </si>
  <si>
    <t>ПАММ №19</t>
  </si>
  <si>
    <t>ПАММ №20</t>
  </si>
  <si>
    <t>ПАММ №01</t>
  </si>
  <si>
    <t>ПАММ №02</t>
  </si>
  <si>
    <t>ПАММ №03</t>
  </si>
  <si>
    <t>ПАММ №04</t>
  </si>
  <si>
    <t>ПАММ №05</t>
  </si>
  <si>
    <t>ПАММ №06</t>
  </si>
  <si>
    <t>ПАММ №07</t>
  </si>
  <si>
    <t>ПАММ №08</t>
  </si>
  <si>
    <t>ПАММ №09</t>
  </si>
  <si>
    <r>
      <rPr>
        <b/>
        <sz val="11"/>
        <color theme="1"/>
        <rFont val="Calibri"/>
        <family val="2"/>
        <charset val="204"/>
      </rPr>
      <t>Ʃ</t>
    </r>
    <r>
      <rPr>
        <b/>
        <sz val="11"/>
        <color theme="1"/>
        <rFont val="Calibri"/>
        <family val="2"/>
        <charset val="204"/>
        <scheme val="minor"/>
      </rPr>
      <t xml:space="preserve"> инвестиций</t>
    </r>
  </si>
  <si>
    <t>Petrov_Ivan USD</t>
  </si>
  <si>
    <t>12345</t>
  </si>
  <si>
    <t>Доходность</t>
  </si>
  <si>
    <t>Вознаграждение управляющего, %</t>
  </si>
  <si>
    <t>Прибыль/
убыток</t>
  </si>
  <si>
    <t>% управл.</t>
  </si>
  <si>
    <t>Вознагр.
управл-го,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</si>
</sst>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;[Red]0.00"/>
    <numFmt numFmtId="165" formatCode="dd/mm/yy;@"/>
    <numFmt numFmtId="166" formatCode="[$$-409]#,##0.00"/>
    <numFmt numFmtId="167" formatCode="_-[$$-409]* #,##0.00_ ;_-[$$-409]* \-#,##0.00\ ;_-[$$-409]* &quot;-&quot;??_ ;_-@_ "/>
    <numFmt numFmtId="168" formatCode="[$-419]d\-mmm\-yyyy;@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 vertical="center"/>
    </xf>
    <xf numFmtId="164" fontId="0" fillId="2" borderId="4" xfId="0" applyNumberFormat="1" applyFill="1" applyBorder="1"/>
    <xf numFmtId="164" fontId="0" fillId="2" borderId="0" xfId="0" applyNumberFormat="1" applyFill="1" applyBorder="1"/>
    <xf numFmtId="164" fontId="0" fillId="3" borderId="4" xfId="0" applyNumberForma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165" fontId="0" fillId="0" borderId="0" xfId="0" applyNumberFormat="1"/>
    <xf numFmtId="164" fontId="0" fillId="2" borderId="1" xfId="0" applyNumberFormat="1" applyFill="1" applyBorder="1" applyAlignment="1">
      <alignment horizontal="center"/>
    </xf>
    <xf numFmtId="1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0" fillId="4" borderId="0" xfId="0" applyNumberFormat="1" applyFill="1"/>
    <xf numFmtId="0" fontId="0" fillId="4" borderId="0" xfId="0" applyFill="1"/>
    <xf numFmtId="10" fontId="0" fillId="4" borderId="0" xfId="0" applyNumberFormat="1" applyFill="1"/>
    <xf numFmtId="165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/>
    </xf>
    <xf numFmtId="10" fontId="0" fillId="4" borderId="0" xfId="0" applyNumberFormat="1" applyFill="1" applyBorder="1" applyAlignment="1">
      <alignment horizontal="right"/>
    </xf>
    <xf numFmtId="0" fontId="2" fillId="4" borderId="0" xfId="1" applyFill="1" applyBorder="1" applyAlignment="1">
      <alignment horizontal="center"/>
    </xf>
    <xf numFmtId="10" fontId="0" fillId="2" borderId="1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0" fontId="1" fillId="4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168" fontId="0" fillId="2" borderId="2" xfId="0" applyNumberFormat="1" applyFill="1" applyBorder="1" applyAlignment="1">
      <alignment horizontal="center" vertical="center"/>
    </xf>
    <xf numFmtId="10" fontId="1" fillId="4" borderId="0" xfId="0" applyNumberFormat="1" applyFont="1" applyFill="1" applyAlignment="1">
      <alignment horizontal="right" vertical="top"/>
    </xf>
    <xf numFmtId="168" fontId="0" fillId="2" borderId="1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10" fontId="1" fillId="4" borderId="0" xfId="0" applyNumberFormat="1" applyFont="1" applyFill="1" applyAlignment="1">
      <alignment horizontal="center" vertical="top"/>
    </xf>
    <xf numFmtId="0" fontId="0" fillId="0" borderId="0" xfId="0" applyAlignment="1">
      <alignment horizontal="center" vertical="top"/>
    </xf>
    <xf numFmtId="167" fontId="0" fillId="2" borderId="1" xfId="0" applyNumberFormat="1" applyFill="1" applyBorder="1"/>
    <xf numFmtId="49" fontId="2" fillId="2" borderId="1" xfId="1" applyNumberForma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65" fontId="1" fillId="4" borderId="0" xfId="0" applyNumberFormat="1" applyFont="1" applyFill="1" applyAlignment="1">
      <alignment horizontal="center" vertical="center"/>
    </xf>
    <xf numFmtId="167" fontId="0" fillId="2" borderId="1" xfId="0" applyNumberFormat="1" applyFill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/>
    </xf>
    <xf numFmtId="165" fontId="3" fillId="4" borderId="0" xfId="0" applyNumberFormat="1" applyFont="1" applyFill="1" applyAlignment="1">
      <alignment horizontal="center" vertical="center" wrapText="1"/>
    </xf>
    <xf numFmtId="0" fontId="2" fillId="2" borderId="1" xfId="1" applyFill="1" applyBorder="1" applyAlignment="1">
      <alignment horizontal="center" vertical="center"/>
    </xf>
    <xf numFmtId="49" fontId="2" fillId="2" borderId="1" xfId="1" applyNumberFormat="1" applyFill="1" applyBorder="1" applyAlignment="1">
      <alignment horizontal="center" vertical="center"/>
    </xf>
    <xf numFmtId="0" fontId="2" fillId="2" borderId="1" xfId="1" applyNumberFormat="1" applyFill="1" applyBorder="1" applyAlignment="1">
      <alignment horizontal="center" vertical="center"/>
    </xf>
    <xf numFmtId="49" fontId="2" fillId="2" borderId="5" xfId="1" applyNumberFormat="1" applyFill="1" applyBorder="1" applyAlignment="1">
      <alignment horizontal="center" vertical="center"/>
    </xf>
    <xf numFmtId="49" fontId="2" fillId="2" borderId="6" xfId="1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3" borderId="2" xfId="0" applyNumberForma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0" fontId="0" fillId="2" borderId="2" xfId="0" applyNumberFormat="1" applyFill="1" applyBorder="1" applyAlignment="1">
      <alignment horizontal="center" vertical="center"/>
    </xf>
    <xf numFmtId="10" fontId="0" fillId="2" borderId="3" xfId="0" applyNumberForma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10" fontId="0" fillId="5" borderId="2" xfId="0" applyNumberFormat="1" applyFill="1" applyBorder="1" applyAlignment="1">
      <alignment horizontal="center" vertical="center"/>
    </xf>
    <xf numFmtId="10" fontId="0" fillId="5" borderId="1" xfId="0" applyNumberFormat="1" applyFill="1" applyBorder="1"/>
    <xf numFmtId="167" fontId="0" fillId="5" borderId="1" xfId="0" applyNumberFormat="1" applyFill="1" applyBorder="1" applyAlignment="1">
      <alignment horizontal="center"/>
    </xf>
    <xf numFmtId="167" fontId="0" fillId="5" borderId="1" xfId="0" applyNumberFormat="1" applyFill="1" applyBorder="1"/>
    <xf numFmtId="166" fontId="0" fillId="5" borderId="1" xfId="0" applyNumberForma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lpari.ru/ru/investor/pamm/172658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workbookViewId="0">
      <selection activeCell="I5" sqref="I5"/>
    </sheetView>
  </sheetViews>
  <sheetFormatPr defaultRowHeight="14.4" x14ac:dyDescent="0.3"/>
  <cols>
    <col min="1" max="1" width="13.44140625" customWidth="1"/>
    <col min="2" max="2" width="11.44140625" bestFit="1" customWidth="1"/>
    <col min="4" max="5" width="8.88671875" style="31"/>
    <col min="6" max="6" width="12.6640625" bestFit="1" customWidth="1"/>
    <col min="7" max="7" width="11.77734375" customWidth="1"/>
    <col min="8" max="8" width="11.44140625" bestFit="1" customWidth="1"/>
    <col min="12" max="12" width="12.109375" customWidth="1"/>
    <col min="14" max="14" width="10.109375" customWidth="1"/>
  </cols>
  <sheetData>
    <row r="1" spans="1:15" x14ac:dyDescent="0.3">
      <c r="A1" s="30" t="s">
        <v>24</v>
      </c>
    </row>
    <row r="2" spans="1:15" ht="4.05" customHeight="1" x14ac:dyDescent="0.3"/>
    <row r="3" spans="1:15" x14ac:dyDescent="0.3">
      <c r="A3" s="33" t="s">
        <v>17</v>
      </c>
      <c r="B3" s="34">
        <f ca="1">TODAY()</f>
        <v>41668</v>
      </c>
      <c r="C3" s="35"/>
      <c r="D3" s="37"/>
      <c r="E3" s="37"/>
    </row>
    <row r="4" spans="1:15" ht="3.6" customHeight="1" x14ac:dyDescent="0.3">
      <c r="A4" s="33"/>
      <c r="B4" s="36"/>
      <c r="C4" s="35"/>
      <c r="D4" s="37"/>
      <c r="E4" s="37"/>
    </row>
    <row r="5" spans="1:15" s="24" customFormat="1" ht="28.2" customHeight="1" x14ac:dyDescent="0.3">
      <c r="A5" s="40" t="s">
        <v>36</v>
      </c>
      <c r="B5" s="39" t="str">
        <f>'ПАММ №1'!B4</f>
        <v>12345</v>
      </c>
      <c r="C5" s="41" t="s">
        <v>23</v>
      </c>
      <c r="D5" s="46" t="str">
        <f>'ПАММ №1'!B2</f>
        <v>Petrov_Ivan USD</v>
      </c>
      <c r="E5" s="47"/>
      <c r="F5" s="41" t="s">
        <v>45</v>
      </c>
      <c r="G5" s="42">
        <f>'ПАММ №1'!B9</f>
        <v>10</v>
      </c>
      <c r="H5" s="43" t="s">
        <v>48</v>
      </c>
      <c r="I5" s="42">
        <f ca="1">'ПАММ №1'!E4</f>
        <v>12.5</v>
      </c>
      <c r="J5" s="25" t="s">
        <v>51</v>
      </c>
      <c r="K5" s="57">
        <f>'ПАММ №1'!F9</f>
        <v>0.2</v>
      </c>
      <c r="L5" s="44" t="s">
        <v>52</v>
      </c>
      <c r="M5" s="42">
        <f ca="1">(I5-G5)*K5</f>
        <v>0.5</v>
      </c>
      <c r="N5" s="25" t="s">
        <v>50</v>
      </c>
      <c r="O5" s="42"/>
    </row>
    <row r="6" spans="1:15" s="24" customFormat="1" ht="3.6" customHeight="1" x14ac:dyDescent="0.3">
      <c r="A6" s="40"/>
      <c r="B6" s="40"/>
      <c r="C6" s="40"/>
      <c r="D6" s="40"/>
      <c r="E6" s="40"/>
      <c r="F6" s="41"/>
      <c r="G6" s="41"/>
    </row>
    <row r="7" spans="1:15" s="24" customFormat="1" x14ac:dyDescent="0.3">
      <c r="A7" s="40" t="s">
        <v>37</v>
      </c>
      <c r="B7" s="26"/>
      <c r="C7" s="41" t="s">
        <v>23</v>
      </c>
      <c r="D7" s="45"/>
      <c r="E7" s="45"/>
      <c r="F7" s="41" t="s">
        <v>45</v>
      </c>
      <c r="G7" s="42"/>
    </row>
    <row r="8" spans="1:15" s="24" customFormat="1" ht="4.05" customHeight="1" x14ac:dyDescent="0.3">
      <c r="A8" s="40"/>
      <c r="B8" s="40"/>
      <c r="C8" s="40"/>
      <c r="D8" s="40"/>
      <c r="E8" s="40"/>
      <c r="F8" s="40"/>
    </row>
    <row r="9" spans="1:15" s="24" customFormat="1" x14ac:dyDescent="0.3">
      <c r="A9" s="40" t="s">
        <v>38</v>
      </c>
      <c r="B9" s="26"/>
      <c r="C9" s="41" t="s">
        <v>23</v>
      </c>
      <c r="D9" s="45"/>
      <c r="E9" s="45"/>
      <c r="F9" s="41" t="s">
        <v>45</v>
      </c>
      <c r="G9" s="42"/>
    </row>
    <row r="10" spans="1:15" s="24" customFormat="1" ht="4.05" customHeight="1" x14ac:dyDescent="0.3">
      <c r="A10" s="40"/>
      <c r="B10" s="40"/>
      <c r="C10" s="40"/>
      <c r="D10" s="40"/>
      <c r="E10" s="40"/>
      <c r="G10" s="41"/>
    </row>
    <row r="11" spans="1:15" s="24" customFormat="1" x14ac:dyDescent="0.3">
      <c r="A11" s="40" t="s">
        <v>39</v>
      </c>
      <c r="B11" s="26"/>
      <c r="C11" s="41" t="s">
        <v>23</v>
      </c>
      <c r="D11" s="45"/>
      <c r="E11" s="45"/>
      <c r="F11" s="41" t="s">
        <v>45</v>
      </c>
      <c r="G11" s="42"/>
    </row>
    <row r="12" spans="1:15" s="24" customFormat="1" ht="4.05" customHeight="1" x14ac:dyDescent="0.3">
      <c r="A12" s="40"/>
      <c r="B12" s="40"/>
      <c r="C12" s="40"/>
      <c r="D12" s="40"/>
      <c r="E12" s="40"/>
    </row>
    <row r="13" spans="1:15" s="24" customFormat="1" x14ac:dyDescent="0.3">
      <c r="A13" s="40" t="s">
        <v>40</v>
      </c>
      <c r="B13" s="26"/>
      <c r="C13" s="41" t="s">
        <v>23</v>
      </c>
      <c r="D13" s="45"/>
      <c r="E13" s="45"/>
      <c r="F13" s="41" t="s">
        <v>45</v>
      </c>
      <c r="G13" s="42"/>
    </row>
    <row r="14" spans="1:15" s="24" customFormat="1" ht="4.05" customHeight="1" x14ac:dyDescent="0.3">
      <c r="A14" s="40"/>
      <c r="B14" s="40"/>
      <c r="C14" s="40"/>
      <c r="D14" s="40"/>
      <c r="E14" s="40"/>
      <c r="G14" s="41"/>
    </row>
    <row r="15" spans="1:15" s="24" customFormat="1" x14ac:dyDescent="0.3">
      <c r="A15" s="40" t="s">
        <v>41</v>
      </c>
      <c r="B15" s="26"/>
      <c r="C15" s="41" t="s">
        <v>23</v>
      </c>
      <c r="D15" s="45"/>
      <c r="E15" s="45"/>
      <c r="F15" s="41" t="s">
        <v>45</v>
      </c>
      <c r="G15" s="42"/>
    </row>
    <row r="16" spans="1:15" s="24" customFormat="1" ht="4.05" customHeight="1" x14ac:dyDescent="0.3">
      <c r="A16" s="40"/>
      <c r="B16" s="40"/>
      <c r="C16" s="40"/>
      <c r="D16" s="40"/>
      <c r="E16" s="40"/>
    </row>
    <row r="17" spans="1:7" s="24" customFormat="1" x14ac:dyDescent="0.3">
      <c r="A17" s="40" t="s">
        <v>42</v>
      </c>
      <c r="B17" s="26"/>
      <c r="C17" s="41" t="s">
        <v>23</v>
      </c>
      <c r="D17" s="45"/>
      <c r="E17" s="45"/>
      <c r="F17" s="41" t="s">
        <v>45</v>
      </c>
      <c r="G17" s="42"/>
    </row>
    <row r="18" spans="1:7" s="24" customFormat="1" ht="4.05" customHeight="1" x14ac:dyDescent="0.3">
      <c r="A18" s="40"/>
      <c r="B18" s="40"/>
      <c r="C18" s="40"/>
      <c r="D18" s="40"/>
      <c r="E18" s="40"/>
      <c r="G18" s="41"/>
    </row>
    <row r="19" spans="1:7" s="24" customFormat="1" x14ac:dyDescent="0.3">
      <c r="A19" s="40" t="s">
        <v>43</v>
      </c>
      <c r="B19" s="26"/>
      <c r="C19" s="41" t="s">
        <v>23</v>
      </c>
      <c r="D19" s="45"/>
      <c r="E19" s="45"/>
      <c r="F19" s="41" t="s">
        <v>45</v>
      </c>
      <c r="G19" s="42"/>
    </row>
    <row r="20" spans="1:7" s="24" customFormat="1" ht="4.05" customHeight="1" x14ac:dyDescent="0.3">
      <c r="A20" s="40"/>
      <c r="B20" s="40"/>
      <c r="C20" s="40"/>
      <c r="D20" s="40"/>
      <c r="E20" s="40"/>
    </row>
    <row r="21" spans="1:7" s="24" customFormat="1" x14ac:dyDescent="0.3">
      <c r="A21" s="40" t="s">
        <v>44</v>
      </c>
      <c r="B21" s="26"/>
      <c r="C21" s="41" t="s">
        <v>23</v>
      </c>
      <c r="D21" s="45"/>
      <c r="E21" s="45"/>
      <c r="F21" s="41" t="s">
        <v>45</v>
      </c>
      <c r="G21" s="42"/>
    </row>
    <row r="22" spans="1:7" s="24" customFormat="1" ht="4.05" customHeight="1" x14ac:dyDescent="0.3">
      <c r="A22" s="40"/>
      <c r="B22" s="40"/>
      <c r="C22" s="40"/>
      <c r="D22" s="40"/>
      <c r="E22" s="40"/>
      <c r="G22" s="41"/>
    </row>
    <row r="23" spans="1:7" s="24" customFormat="1" x14ac:dyDescent="0.3">
      <c r="A23" s="40" t="s">
        <v>25</v>
      </c>
      <c r="B23" s="26"/>
      <c r="C23" s="41" t="s">
        <v>23</v>
      </c>
      <c r="D23" s="45"/>
      <c r="E23" s="45"/>
      <c r="F23" s="41" t="s">
        <v>45</v>
      </c>
      <c r="G23" s="42"/>
    </row>
    <row r="24" spans="1:7" s="24" customFormat="1" ht="4.05" customHeight="1" x14ac:dyDescent="0.3">
      <c r="A24" s="40"/>
      <c r="B24" s="40"/>
      <c r="C24" s="40"/>
      <c r="D24" s="40"/>
      <c r="E24" s="40"/>
    </row>
    <row r="25" spans="1:7" s="24" customFormat="1" x14ac:dyDescent="0.3">
      <c r="A25" s="40" t="s">
        <v>26</v>
      </c>
      <c r="B25" s="26"/>
      <c r="C25" s="41" t="s">
        <v>23</v>
      </c>
      <c r="D25" s="45"/>
      <c r="E25" s="45"/>
      <c r="F25" s="41" t="s">
        <v>45</v>
      </c>
      <c r="G25" s="42"/>
    </row>
    <row r="26" spans="1:7" s="24" customFormat="1" ht="4.05" customHeight="1" x14ac:dyDescent="0.3">
      <c r="A26" s="40"/>
      <c r="B26" s="40"/>
      <c r="C26" s="40"/>
      <c r="D26" s="40"/>
      <c r="E26" s="40"/>
      <c r="G26" s="41"/>
    </row>
    <row r="27" spans="1:7" s="24" customFormat="1" x14ac:dyDescent="0.3">
      <c r="A27" s="40" t="s">
        <v>27</v>
      </c>
      <c r="B27" s="26"/>
      <c r="C27" s="41" t="s">
        <v>23</v>
      </c>
      <c r="D27" s="45"/>
      <c r="E27" s="45"/>
      <c r="F27" s="41" t="s">
        <v>45</v>
      </c>
      <c r="G27" s="42"/>
    </row>
    <row r="28" spans="1:7" s="24" customFormat="1" ht="4.05" customHeight="1" x14ac:dyDescent="0.3">
      <c r="A28" s="40"/>
      <c r="B28" s="40"/>
      <c r="C28" s="40"/>
      <c r="D28" s="40"/>
      <c r="E28" s="40"/>
      <c r="G28" s="41"/>
    </row>
    <row r="29" spans="1:7" s="24" customFormat="1" x14ac:dyDescent="0.3">
      <c r="A29" s="40" t="s">
        <v>28</v>
      </c>
      <c r="B29" s="26"/>
      <c r="C29" s="41" t="s">
        <v>23</v>
      </c>
      <c r="D29" s="45"/>
      <c r="E29" s="45"/>
      <c r="F29" s="41" t="s">
        <v>45</v>
      </c>
      <c r="G29" s="42"/>
    </row>
    <row r="30" spans="1:7" s="24" customFormat="1" ht="4.05" customHeight="1" x14ac:dyDescent="0.3">
      <c r="A30" s="40"/>
      <c r="B30" s="40"/>
      <c r="C30" s="40"/>
      <c r="D30" s="40"/>
      <c r="E30" s="40"/>
    </row>
    <row r="31" spans="1:7" s="24" customFormat="1" x14ac:dyDescent="0.3">
      <c r="A31" s="40" t="s">
        <v>29</v>
      </c>
      <c r="B31" s="26"/>
      <c r="C31" s="41" t="s">
        <v>23</v>
      </c>
      <c r="D31" s="45"/>
      <c r="E31" s="45"/>
      <c r="F31" s="41" t="s">
        <v>45</v>
      </c>
      <c r="G31" s="42"/>
    </row>
    <row r="32" spans="1:7" s="24" customFormat="1" ht="4.05" customHeight="1" x14ac:dyDescent="0.3">
      <c r="A32" s="40"/>
      <c r="B32" s="40"/>
      <c r="C32" s="40"/>
      <c r="D32" s="40"/>
      <c r="E32" s="40"/>
      <c r="G32" s="41"/>
    </row>
    <row r="33" spans="1:7" s="24" customFormat="1" x14ac:dyDescent="0.3">
      <c r="A33" s="40" t="s">
        <v>30</v>
      </c>
      <c r="B33" s="26"/>
      <c r="C33" s="41" t="s">
        <v>23</v>
      </c>
      <c r="D33" s="45"/>
      <c r="E33" s="45"/>
      <c r="F33" s="41" t="s">
        <v>45</v>
      </c>
      <c r="G33" s="42"/>
    </row>
    <row r="34" spans="1:7" s="24" customFormat="1" ht="4.05" customHeight="1" x14ac:dyDescent="0.3">
      <c r="A34" s="40"/>
      <c r="B34" s="40"/>
      <c r="C34" s="40"/>
      <c r="D34" s="40"/>
      <c r="E34" s="40"/>
    </row>
    <row r="35" spans="1:7" s="24" customFormat="1" x14ac:dyDescent="0.3">
      <c r="A35" s="40" t="s">
        <v>31</v>
      </c>
      <c r="B35" s="26"/>
      <c r="C35" s="41" t="s">
        <v>23</v>
      </c>
      <c r="D35" s="45"/>
      <c r="E35" s="45"/>
      <c r="F35" s="41" t="s">
        <v>45</v>
      </c>
      <c r="G35" s="42"/>
    </row>
    <row r="36" spans="1:7" s="24" customFormat="1" ht="4.05" customHeight="1" x14ac:dyDescent="0.3">
      <c r="A36" s="40"/>
      <c r="B36" s="40"/>
      <c r="C36" s="40"/>
      <c r="D36" s="40"/>
      <c r="E36" s="40"/>
      <c r="G36" s="41"/>
    </row>
    <row r="37" spans="1:7" s="24" customFormat="1" x14ac:dyDescent="0.3">
      <c r="A37" s="40" t="s">
        <v>32</v>
      </c>
      <c r="B37" s="26"/>
      <c r="C37" s="41" t="s">
        <v>23</v>
      </c>
      <c r="D37" s="45"/>
      <c r="E37" s="45"/>
      <c r="F37" s="41" t="s">
        <v>45</v>
      </c>
      <c r="G37" s="42"/>
    </row>
    <row r="38" spans="1:7" s="24" customFormat="1" ht="4.05" customHeight="1" x14ac:dyDescent="0.3">
      <c r="A38" s="40"/>
      <c r="B38" s="40"/>
      <c r="C38" s="40"/>
      <c r="D38" s="40"/>
      <c r="E38" s="40"/>
    </row>
    <row r="39" spans="1:7" s="24" customFormat="1" x14ac:dyDescent="0.3">
      <c r="A39" s="40" t="s">
        <v>33</v>
      </c>
      <c r="B39" s="26"/>
      <c r="C39" s="41" t="s">
        <v>23</v>
      </c>
      <c r="D39" s="45"/>
      <c r="E39" s="45"/>
      <c r="F39" s="41" t="s">
        <v>45</v>
      </c>
      <c r="G39" s="42"/>
    </row>
    <row r="40" spans="1:7" s="24" customFormat="1" ht="4.05" customHeight="1" x14ac:dyDescent="0.3">
      <c r="A40" s="40"/>
      <c r="B40" s="40"/>
      <c r="C40" s="40"/>
      <c r="D40" s="40"/>
      <c r="E40" s="40"/>
      <c r="G40" s="41"/>
    </row>
    <row r="41" spans="1:7" s="24" customFormat="1" x14ac:dyDescent="0.3">
      <c r="A41" s="40" t="s">
        <v>34</v>
      </c>
      <c r="B41" s="26"/>
      <c r="C41" s="41" t="s">
        <v>23</v>
      </c>
      <c r="D41" s="45"/>
      <c r="E41" s="45"/>
      <c r="F41" s="41" t="s">
        <v>45</v>
      </c>
      <c r="G41" s="42"/>
    </row>
    <row r="42" spans="1:7" s="24" customFormat="1" ht="4.05" customHeight="1" x14ac:dyDescent="0.3">
      <c r="A42" s="40"/>
      <c r="B42" s="40"/>
      <c r="C42" s="40"/>
      <c r="D42" s="40"/>
      <c r="E42" s="40"/>
    </row>
    <row r="43" spans="1:7" s="24" customFormat="1" x14ac:dyDescent="0.3">
      <c r="A43" s="40" t="s">
        <v>35</v>
      </c>
      <c r="B43" s="26"/>
      <c r="C43" s="41" t="s">
        <v>23</v>
      </c>
      <c r="D43" s="45"/>
      <c r="E43" s="45"/>
      <c r="F43" s="41" t="s">
        <v>45</v>
      </c>
      <c r="G43" s="42"/>
    </row>
  </sheetData>
  <mergeCells count="20">
    <mergeCell ref="D5:E5"/>
    <mergeCell ref="D7:E7"/>
    <mergeCell ref="D9:E9"/>
    <mergeCell ref="D17:E17"/>
    <mergeCell ref="D19:E19"/>
    <mergeCell ref="D21:E21"/>
    <mergeCell ref="D11:E11"/>
    <mergeCell ref="D13:E13"/>
    <mergeCell ref="D15:E15"/>
    <mergeCell ref="D29:E29"/>
    <mergeCell ref="D31:E31"/>
    <mergeCell ref="D33:E33"/>
    <mergeCell ref="D23:E23"/>
    <mergeCell ref="D25:E25"/>
    <mergeCell ref="D27:E27"/>
    <mergeCell ref="D41:E41"/>
    <mergeCell ref="D43:E43"/>
    <mergeCell ref="D35:E35"/>
    <mergeCell ref="D37:E37"/>
    <mergeCell ref="D39:E39"/>
  </mergeCells>
  <pageMargins left="0.7" right="0.7" top="0.75" bottom="0.75" header="0.3" footer="0.3"/>
  <pageSetup paperSize="9" fitToWidth="0" fitToHeight="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pane ySplit="10" topLeftCell="A11" activePane="bottomLeft" state="frozen"/>
      <selection pane="bottomLeft" activeCell="C11" sqref="C11"/>
    </sheetView>
  </sheetViews>
  <sheetFormatPr defaultRowHeight="14.4" x14ac:dyDescent="0.3"/>
  <cols>
    <col min="1" max="1" width="15.77734375" style="8" bestFit="1" customWidth="1"/>
    <col min="2" max="2" width="16.77734375" bestFit="1" customWidth="1"/>
    <col min="3" max="3" width="17.21875" customWidth="1"/>
    <col min="4" max="4" width="16.109375" style="10" customWidth="1"/>
    <col min="5" max="5" width="15.21875" bestFit="1" customWidth="1"/>
    <col min="6" max="6" width="15.6640625" customWidth="1"/>
    <col min="7" max="7" width="14.44140625" customWidth="1"/>
    <col min="8" max="8" width="10.44140625" customWidth="1"/>
    <col min="9" max="9" width="28.109375" customWidth="1"/>
    <col min="10" max="10" width="7.44140625" customWidth="1"/>
    <col min="11" max="11" width="1.6640625" bestFit="1" customWidth="1"/>
    <col min="12" max="12" width="2" bestFit="1" customWidth="1"/>
    <col min="13" max="13" width="1.88671875" bestFit="1" customWidth="1"/>
    <col min="14" max="14" width="4" bestFit="1" customWidth="1"/>
  </cols>
  <sheetData>
    <row r="1" spans="1:11" ht="4.2" customHeight="1" x14ac:dyDescent="0.3">
      <c r="A1" s="13"/>
      <c r="B1" s="14"/>
      <c r="C1" s="14"/>
      <c r="D1" s="15"/>
      <c r="E1" s="14"/>
    </row>
    <row r="2" spans="1:11" x14ac:dyDescent="0.3">
      <c r="A2" s="16" t="s">
        <v>23</v>
      </c>
      <c r="B2" s="48" t="s">
        <v>46</v>
      </c>
      <c r="C2" s="49"/>
      <c r="D2" s="22" t="s">
        <v>17</v>
      </c>
      <c r="E2" s="32">
        <f ca="1">TODAY()</f>
        <v>41668</v>
      </c>
    </row>
    <row r="3" spans="1:11" ht="3.6" customHeight="1" x14ac:dyDescent="0.3">
      <c r="A3" s="16"/>
      <c r="B3" s="14"/>
      <c r="C3" s="14"/>
      <c r="D3" s="15"/>
      <c r="E3" s="14"/>
    </row>
    <row r="4" spans="1:11" x14ac:dyDescent="0.3">
      <c r="A4" s="17" t="s">
        <v>9</v>
      </c>
      <c r="B4" s="39" t="s">
        <v>47</v>
      </c>
      <c r="C4" s="14"/>
      <c r="D4" s="23" t="s">
        <v>19</v>
      </c>
      <c r="E4" s="60">
        <f ca="1">SUMIF($A$11:$A$40,$E$2,$B$11:$B$40)</f>
        <v>12.5</v>
      </c>
    </row>
    <row r="5" spans="1:11" ht="3.6" customHeight="1" x14ac:dyDescent="0.3">
      <c r="A5" s="16"/>
      <c r="B5" s="19"/>
      <c r="C5" s="14"/>
      <c r="D5" s="17"/>
      <c r="E5" s="18"/>
    </row>
    <row r="6" spans="1:11" x14ac:dyDescent="0.3">
      <c r="A6" s="16"/>
      <c r="B6" s="19"/>
      <c r="C6" s="14"/>
      <c r="D6" s="17" t="s">
        <v>20</v>
      </c>
      <c r="E6" s="20">
        <v>0.2</v>
      </c>
    </row>
    <row r="7" spans="1:11" ht="4.2" customHeight="1" x14ac:dyDescent="0.3">
      <c r="A7" s="16"/>
      <c r="B7" s="19"/>
      <c r="C7" s="14"/>
      <c r="D7" s="23"/>
      <c r="E7" s="23"/>
    </row>
    <row r="8" spans="1:11" ht="72" x14ac:dyDescent="0.3">
      <c r="A8" s="11" t="s">
        <v>11</v>
      </c>
      <c r="B8" s="11" t="s">
        <v>16</v>
      </c>
      <c r="C8" s="12" t="s">
        <v>12</v>
      </c>
      <c r="D8" s="12" t="s">
        <v>15</v>
      </c>
      <c r="E8" s="12" t="s">
        <v>21</v>
      </c>
      <c r="F8" s="12" t="s">
        <v>49</v>
      </c>
    </row>
    <row r="9" spans="1:11" s="1" customFormat="1" x14ac:dyDescent="0.3">
      <c r="A9" s="32">
        <v>41665</v>
      </c>
      <c r="B9" s="38">
        <v>10</v>
      </c>
      <c r="C9" s="27">
        <v>120</v>
      </c>
      <c r="D9" s="58">
        <f>-E6-2%</f>
        <v>-0.22</v>
      </c>
      <c r="E9" s="59">
        <f>(C9*D9+C9)/100</f>
        <v>0.93599999999999994</v>
      </c>
      <c r="F9" s="57">
        <v>0.2</v>
      </c>
      <c r="H9"/>
      <c r="I9"/>
      <c r="J9"/>
      <c r="K9"/>
    </row>
    <row r="10" spans="1:11" ht="43.2" x14ac:dyDescent="0.3">
      <c r="A10" s="28" t="s">
        <v>11</v>
      </c>
      <c r="B10" s="28" t="s">
        <v>10</v>
      </c>
      <c r="C10" s="28" t="s">
        <v>18</v>
      </c>
      <c r="D10" s="28" t="s">
        <v>14</v>
      </c>
      <c r="E10" s="28" t="s">
        <v>13</v>
      </c>
      <c r="F10" s="29" t="s">
        <v>22</v>
      </c>
    </row>
    <row r="11" spans="1:11" x14ac:dyDescent="0.3">
      <c r="A11" s="32">
        <v>41668</v>
      </c>
      <c r="B11" s="61">
        <f t="shared" ref="B11:B40" si="0">$B$9+($B$9*D11)</f>
        <v>12.5</v>
      </c>
      <c r="C11" s="9">
        <v>150</v>
      </c>
      <c r="D11" s="59">
        <f t="shared" ref="D11:D27" si="1">(C11/$C$9-1)</f>
        <v>0.25</v>
      </c>
      <c r="E11" s="62">
        <f t="shared" ref="E11:E40" si="2">B11-$B$9</f>
        <v>2.5</v>
      </c>
      <c r="F11" s="59">
        <f>(C11*$D$9+C11)/100</f>
        <v>1.17</v>
      </c>
    </row>
    <row r="12" spans="1:11" x14ac:dyDescent="0.3">
      <c r="A12" s="32">
        <v>41669</v>
      </c>
      <c r="B12" s="61">
        <f t="shared" si="0"/>
        <v>0</v>
      </c>
      <c r="C12" s="9"/>
      <c r="D12" s="59">
        <f t="shared" si="1"/>
        <v>-1</v>
      </c>
      <c r="E12" s="62">
        <f t="shared" si="2"/>
        <v>-10</v>
      </c>
      <c r="F12" s="59">
        <f t="shared" ref="F12:F40" si="3">(C12*$D$9+C12)/100</f>
        <v>0</v>
      </c>
    </row>
    <row r="13" spans="1:11" x14ac:dyDescent="0.3">
      <c r="A13" s="32">
        <v>41670</v>
      </c>
      <c r="B13" s="61">
        <f t="shared" si="0"/>
        <v>0</v>
      </c>
      <c r="C13" s="9"/>
      <c r="D13" s="59">
        <f t="shared" si="1"/>
        <v>-1</v>
      </c>
      <c r="E13" s="62">
        <f t="shared" si="2"/>
        <v>-10</v>
      </c>
      <c r="F13" s="59">
        <f t="shared" si="3"/>
        <v>0</v>
      </c>
    </row>
    <row r="14" spans="1:11" x14ac:dyDescent="0.3">
      <c r="A14" s="32">
        <v>41671</v>
      </c>
      <c r="B14" s="61">
        <f t="shared" si="0"/>
        <v>0</v>
      </c>
      <c r="C14" s="9"/>
      <c r="D14" s="59">
        <f t="shared" si="1"/>
        <v>-1</v>
      </c>
      <c r="E14" s="62">
        <f t="shared" si="2"/>
        <v>-10</v>
      </c>
      <c r="F14" s="59">
        <f t="shared" si="3"/>
        <v>0</v>
      </c>
    </row>
    <row r="15" spans="1:11" x14ac:dyDescent="0.3">
      <c r="A15" s="32">
        <v>41672</v>
      </c>
      <c r="B15" s="61">
        <f t="shared" si="0"/>
        <v>0</v>
      </c>
      <c r="C15" s="9"/>
      <c r="D15" s="59">
        <f t="shared" si="1"/>
        <v>-1</v>
      </c>
      <c r="E15" s="62">
        <f t="shared" si="2"/>
        <v>-10</v>
      </c>
      <c r="F15" s="59">
        <f t="shared" si="3"/>
        <v>0</v>
      </c>
    </row>
    <row r="16" spans="1:11" x14ac:dyDescent="0.3">
      <c r="A16" s="32">
        <v>41673</v>
      </c>
      <c r="B16" s="61">
        <f t="shared" si="0"/>
        <v>0</v>
      </c>
      <c r="C16" s="9"/>
      <c r="D16" s="59">
        <f t="shared" si="1"/>
        <v>-1</v>
      </c>
      <c r="E16" s="62">
        <f t="shared" si="2"/>
        <v>-10</v>
      </c>
      <c r="F16" s="59">
        <f t="shared" si="3"/>
        <v>0</v>
      </c>
    </row>
    <row r="17" spans="1:6" x14ac:dyDescent="0.3">
      <c r="A17" s="32">
        <v>41674</v>
      </c>
      <c r="B17" s="61">
        <f t="shared" si="0"/>
        <v>0</v>
      </c>
      <c r="C17" s="9"/>
      <c r="D17" s="59">
        <f t="shared" si="1"/>
        <v>-1</v>
      </c>
      <c r="E17" s="62">
        <f t="shared" si="2"/>
        <v>-10</v>
      </c>
      <c r="F17" s="59">
        <f t="shared" si="3"/>
        <v>0</v>
      </c>
    </row>
    <row r="18" spans="1:6" x14ac:dyDescent="0.3">
      <c r="A18" s="32">
        <v>41675</v>
      </c>
      <c r="B18" s="61">
        <f t="shared" si="0"/>
        <v>0</v>
      </c>
      <c r="C18" s="9"/>
      <c r="D18" s="59">
        <f t="shared" si="1"/>
        <v>-1</v>
      </c>
      <c r="E18" s="62">
        <f t="shared" si="2"/>
        <v>-10</v>
      </c>
      <c r="F18" s="59">
        <f t="shared" si="3"/>
        <v>0</v>
      </c>
    </row>
    <row r="19" spans="1:6" x14ac:dyDescent="0.3">
      <c r="A19" s="32">
        <v>41676</v>
      </c>
      <c r="B19" s="61">
        <f t="shared" si="0"/>
        <v>0</v>
      </c>
      <c r="C19" s="9"/>
      <c r="D19" s="59">
        <f t="shared" si="1"/>
        <v>-1</v>
      </c>
      <c r="E19" s="62">
        <f t="shared" si="2"/>
        <v>-10</v>
      </c>
      <c r="F19" s="59">
        <f t="shared" si="3"/>
        <v>0</v>
      </c>
    </row>
    <row r="20" spans="1:6" x14ac:dyDescent="0.3">
      <c r="A20" s="32">
        <v>41677</v>
      </c>
      <c r="B20" s="61">
        <f t="shared" si="0"/>
        <v>0</v>
      </c>
      <c r="C20" s="9"/>
      <c r="D20" s="59">
        <f t="shared" si="1"/>
        <v>-1</v>
      </c>
      <c r="E20" s="62">
        <f t="shared" si="2"/>
        <v>-10</v>
      </c>
      <c r="F20" s="59">
        <f t="shared" si="3"/>
        <v>0</v>
      </c>
    </row>
    <row r="21" spans="1:6" x14ac:dyDescent="0.3">
      <c r="A21" s="32">
        <v>41678</v>
      </c>
      <c r="B21" s="61">
        <f t="shared" si="0"/>
        <v>0</v>
      </c>
      <c r="C21" s="9"/>
      <c r="D21" s="59">
        <f t="shared" si="1"/>
        <v>-1</v>
      </c>
      <c r="E21" s="62">
        <f t="shared" si="2"/>
        <v>-10</v>
      </c>
      <c r="F21" s="59">
        <f t="shared" si="3"/>
        <v>0</v>
      </c>
    </row>
    <row r="22" spans="1:6" x14ac:dyDescent="0.3">
      <c r="A22" s="32">
        <v>41679</v>
      </c>
      <c r="B22" s="61">
        <f t="shared" si="0"/>
        <v>0</v>
      </c>
      <c r="C22" s="9"/>
      <c r="D22" s="59">
        <f t="shared" si="1"/>
        <v>-1</v>
      </c>
      <c r="E22" s="62">
        <f t="shared" si="2"/>
        <v>-10</v>
      </c>
      <c r="F22" s="59">
        <f t="shared" si="3"/>
        <v>0</v>
      </c>
    </row>
    <row r="23" spans="1:6" x14ac:dyDescent="0.3">
      <c r="A23" s="32">
        <v>41680</v>
      </c>
      <c r="B23" s="61">
        <f t="shared" si="0"/>
        <v>0</v>
      </c>
      <c r="C23" s="9"/>
      <c r="D23" s="59">
        <f t="shared" si="1"/>
        <v>-1</v>
      </c>
      <c r="E23" s="62">
        <f t="shared" si="2"/>
        <v>-10</v>
      </c>
      <c r="F23" s="59">
        <f t="shared" si="3"/>
        <v>0</v>
      </c>
    </row>
    <row r="24" spans="1:6" x14ac:dyDescent="0.3">
      <c r="A24" s="32">
        <v>41681</v>
      </c>
      <c r="B24" s="61">
        <f t="shared" si="0"/>
        <v>0</v>
      </c>
      <c r="C24" s="9"/>
      <c r="D24" s="59">
        <f t="shared" si="1"/>
        <v>-1</v>
      </c>
      <c r="E24" s="62">
        <f t="shared" si="2"/>
        <v>-10</v>
      </c>
      <c r="F24" s="59">
        <f t="shared" si="3"/>
        <v>0</v>
      </c>
    </row>
    <row r="25" spans="1:6" x14ac:dyDescent="0.3">
      <c r="A25" s="32">
        <v>41682</v>
      </c>
      <c r="B25" s="61">
        <f t="shared" si="0"/>
        <v>0</v>
      </c>
      <c r="C25" s="9"/>
      <c r="D25" s="59">
        <f t="shared" si="1"/>
        <v>-1</v>
      </c>
      <c r="E25" s="62">
        <f t="shared" si="2"/>
        <v>-10</v>
      </c>
      <c r="F25" s="59">
        <f t="shared" si="3"/>
        <v>0</v>
      </c>
    </row>
    <row r="26" spans="1:6" x14ac:dyDescent="0.3">
      <c r="A26" s="32">
        <v>41683</v>
      </c>
      <c r="B26" s="61">
        <f t="shared" si="0"/>
        <v>0</v>
      </c>
      <c r="C26" s="9"/>
      <c r="D26" s="59">
        <f t="shared" si="1"/>
        <v>-1</v>
      </c>
      <c r="E26" s="62">
        <f t="shared" si="2"/>
        <v>-10</v>
      </c>
      <c r="F26" s="59">
        <f t="shared" si="3"/>
        <v>0</v>
      </c>
    </row>
    <row r="27" spans="1:6" x14ac:dyDescent="0.3">
      <c r="A27" s="32">
        <v>41684</v>
      </c>
      <c r="B27" s="61">
        <f t="shared" si="0"/>
        <v>0</v>
      </c>
      <c r="C27" s="9"/>
      <c r="D27" s="59">
        <f t="shared" si="1"/>
        <v>-1</v>
      </c>
      <c r="E27" s="62">
        <f t="shared" si="2"/>
        <v>-10</v>
      </c>
      <c r="F27" s="59">
        <f t="shared" si="3"/>
        <v>0</v>
      </c>
    </row>
    <row r="28" spans="1:6" x14ac:dyDescent="0.3">
      <c r="A28" s="32">
        <v>41685</v>
      </c>
      <c r="B28" s="61">
        <f t="shared" si="0"/>
        <v>0</v>
      </c>
      <c r="C28" s="9"/>
      <c r="D28" s="59">
        <f t="shared" ref="D28:D40" si="4">(C28/$C$9-1)</f>
        <v>-1</v>
      </c>
      <c r="E28" s="62">
        <f t="shared" si="2"/>
        <v>-10</v>
      </c>
      <c r="F28" s="59">
        <f t="shared" si="3"/>
        <v>0</v>
      </c>
    </row>
    <row r="29" spans="1:6" x14ac:dyDescent="0.3">
      <c r="A29" s="32">
        <v>41686</v>
      </c>
      <c r="B29" s="61">
        <f t="shared" si="0"/>
        <v>0</v>
      </c>
      <c r="C29" s="9"/>
      <c r="D29" s="59">
        <f t="shared" si="4"/>
        <v>-1</v>
      </c>
      <c r="E29" s="62">
        <f t="shared" si="2"/>
        <v>-10</v>
      </c>
      <c r="F29" s="59">
        <f t="shared" si="3"/>
        <v>0</v>
      </c>
    </row>
    <row r="30" spans="1:6" x14ac:dyDescent="0.3">
      <c r="A30" s="32">
        <v>41687</v>
      </c>
      <c r="B30" s="61">
        <f t="shared" si="0"/>
        <v>0</v>
      </c>
      <c r="C30" s="9"/>
      <c r="D30" s="59">
        <f t="shared" si="4"/>
        <v>-1</v>
      </c>
      <c r="E30" s="62">
        <f t="shared" si="2"/>
        <v>-10</v>
      </c>
      <c r="F30" s="59">
        <f t="shared" si="3"/>
        <v>0</v>
      </c>
    </row>
    <row r="31" spans="1:6" x14ac:dyDescent="0.3">
      <c r="A31" s="32">
        <v>41688</v>
      </c>
      <c r="B31" s="61">
        <f t="shared" si="0"/>
        <v>0</v>
      </c>
      <c r="C31" s="9"/>
      <c r="D31" s="59">
        <f t="shared" si="4"/>
        <v>-1</v>
      </c>
      <c r="E31" s="62">
        <f t="shared" si="2"/>
        <v>-10</v>
      </c>
      <c r="F31" s="59">
        <f t="shared" si="3"/>
        <v>0</v>
      </c>
    </row>
    <row r="32" spans="1:6" x14ac:dyDescent="0.3">
      <c r="A32" s="32">
        <v>41689</v>
      </c>
      <c r="B32" s="61">
        <f t="shared" si="0"/>
        <v>0</v>
      </c>
      <c r="C32" s="9"/>
      <c r="D32" s="59">
        <f t="shared" si="4"/>
        <v>-1</v>
      </c>
      <c r="E32" s="62">
        <f t="shared" si="2"/>
        <v>-10</v>
      </c>
      <c r="F32" s="59">
        <f t="shared" si="3"/>
        <v>0</v>
      </c>
    </row>
    <row r="33" spans="1:6" x14ac:dyDescent="0.3">
      <c r="A33" s="32">
        <v>41690</v>
      </c>
      <c r="B33" s="61">
        <f t="shared" si="0"/>
        <v>0</v>
      </c>
      <c r="C33" s="9"/>
      <c r="D33" s="59">
        <f t="shared" si="4"/>
        <v>-1</v>
      </c>
      <c r="E33" s="62">
        <f t="shared" si="2"/>
        <v>-10</v>
      </c>
      <c r="F33" s="59">
        <f t="shared" si="3"/>
        <v>0</v>
      </c>
    </row>
    <row r="34" spans="1:6" x14ac:dyDescent="0.3">
      <c r="A34" s="32">
        <v>41691</v>
      </c>
      <c r="B34" s="61">
        <f t="shared" si="0"/>
        <v>0</v>
      </c>
      <c r="C34" s="9"/>
      <c r="D34" s="59">
        <f t="shared" si="4"/>
        <v>-1</v>
      </c>
      <c r="E34" s="62">
        <f t="shared" si="2"/>
        <v>-10</v>
      </c>
      <c r="F34" s="59">
        <f t="shared" si="3"/>
        <v>0</v>
      </c>
    </row>
    <row r="35" spans="1:6" x14ac:dyDescent="0.3">
      <c r="A35" s="32">
        <v>41692</v>
      </c>
      <c r="B35" s="61">
        <f t="shared" si="0"/>
        <v>0</v>
      </c>
      <c r="C35" s="9"/>
      <c r="D35" s="59">
        <f t="shared" si="4"/>
        <v>-1</v>
      </c>
      <c r="E35" s="62">
        <f t="shared" si="2"/>
        <v>-10</v>
      </c>
      <c r="F35" s="59">
        <f t="shared" si="3"/>
        <v>0</v>
      </c>
    </row>
    <row r="36" spans="1:6" x14ac:dyDescent="0.3">
      <c r="A36" s="32">
        <v>41693</v>
      </c>
      <c r="B36" s="61">
        <f t="shared" si="0"/>
        <v>0</v>
      </c>
      <c r="C36" s="9"/>
      <c r="D36" s="59">
        <f t="shared" si="4"/>
        <v>-1</v>
      </c>
      <c r="E36" s="62">
        <f t="shared" si="2"/>
        <v>-10</v>
      </c>
      <c r="F36" s="59">
        <f t="shared" si="3"/>
        <v>0</v>
      </c>
    </row>
    <row r="37" spans="1:6" x14ac:dyDescent="0.3">
      <c r="A37" s="32">
        <v>41694</v>
      </c>
      <c r="B37" s="61">
        <f t="shared" si="0"/>
        <v>0</v>
      </c>
      <c r="C37" s="9"/>
      <c r="D37" s="59">
        <f t="shared" si="4"/>
        <v>-1</v>
      </c>
      <c r="E37" s="62">
        <f t="shared" si="2"/>
        <v>-10</v>
      </c>
      <c r="F37" s="59">
        <f t="shared" si="3"/>
        <v>0</v>
      </c>
    </row>
    <row r="38" spans="1:6" x14ac:dyDescent="0.3">
      <c r="A38" s="32">
        <v>41695</v>
      </c>
      <c r="B38" s="61">
        <f t="shared" si="0"/>
        <v>0</v>
      </c>
      <c r="C38" s="9"/>
      <c r="D38" s="59">
        <f t="shared" si="4"/>
        <v>-1</v>
      </c>
      <c r="E38" s="62">
        <f t="shared" si="2"/>
        <v>-10</v>
      </c>
      <c r="F38" s="59">
        <f t="shared" si="3"/>
        <v>0</v>
      </c>
    </row>
    <row r="39" spans="1:6" x14ac:dyDescent="0.3">
      <c r="A39" s="32">
        <v>41696</v>
      </c>
      <c r="B39" s="61">
        <f t="shared" si="0"/>
        <v>0</v>
      </c>
      <c r="C39" s="9"/>
      <c r="D39" s="59">
        <f t="shared" si="4"/>
        <v>-1</v>
      </c>
      <c r="E39" s="62">
        <f t="shared" si="2"/>
        <v>-10</v>
      </c>
      <c r="F39" s="59">
        <f t="shared" si="3"/>
        <v>0</v>
      </c>
    </row>
    <row r="40" spans="1:6" x14ac:dyDescent="0.3">
      <c r="A40" s="32">
        <v>41697</v>
      </c>
      <c r="B40" s="61">
        <f t="shared" si="0"/>
        <v>0</v>
      </c>
      <c r="C40" s="9"/>
      <c r="D40" s="59">
        <f t="shared" si="4"/>
        <v>-1</v>
      </c>
      <c r="E40" s="62">
        <f t="shared" si="2"/>
        <v>-10</v>
      </c>
      <c r="F40" s="59">
        <f t="shared" si="3"/>
        <v>0</v>
      </c>
    </row>
    <row r="41" spans="1:6" x14ac:dyDescent="0.3">
      <c r="A41" s="21"/>
      <c r="B41" s="21"/>
      <c r="E41" s="10"/>
      <c r="F41" s="10"/>
    </row>
  </sheetData>
  <mergeCells count="1">
    <mergeCell ref="B2:C2"/>
  </mergeCells>
  <hyperlinks>
    <hyperlink ref="B2:C2" r:id="rId1" display="Petrov_Ivan USD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C1" sqref="C1:C2"/>
    </sheetView>
  </sheetViews>
  <sheetFormatPr defaultRowHeight="14.4" x14ac:dyDescent="0.3"/>
  <cols>
    <col min="1" max="1" width="6.6640625" customWidth="1"/>
    <col min="2" max="2" width="9.6640625" style="8" customWidth="1"/>
    <col min="3" max="3" width="12.6640625" bestFit="1" customWidth="1"/>
    <col min="4" max="4" width="2" bestFit="1" customWidth="1"/>
    <col min="5" max="5" width="14" customWidth="1"/>
    <col min="6" max="6" width="10.109375" bestFit="1" customWidth="1"/>
    <col min="7" max="7" width="26.5546875" style="7" customWidth="1"/>
    <col min="8" max="8" width="7.44140625" customWidth="1"/>
    <col min="9" max="9" width="1.6640625" bestFit="1" customWidth="1"/>
    <col min="10" max="10" width="2" bestFit="1" customWidth="1"/>
    <col min="11" max="11" width="1.88671875" bestFit="1" customWidth="1"/>
    <col min="12" max="12" width="4" bestFit="1" customWidth="1"/>
    <col min="13" max="13" width="7.6640625" customWidth="1"/>
    <col min="14" max="14" width="8.5546875" bestFit="1" customWidth="1"/>
    <col min="16" max="16" width="0" hidden="1" customWidth="1"/>
    <col min="17" max="17" width="3" customWidth="1"/>
    <col min="18" max="18" width="14.44140625" customWidth="1"/>
    <col min="19" max="19" width="10.44140625" customWidth="1"/>
    <col min="20" max="20" width="28.109375" customWidth="1"/>
    <col min="21" max="21" width="7.44140625" customWidth="1"/>
    <col min="22" max="22" width="1.6640625" bestFit="1" customWidth="1"/>
    <col min="23" max="23" width="2" bestFit="1" customWidth="1"/>
    <col min="24" max="24" width="1.88671875" bestFit="1" customWidth="1"/>
    <col min="25" max="25" width="4" bestFit="1" customWidth="1"/>
  </cols>
  <sheetData>
    <row r="1" spans="1:12" x14ac:dyDescent="0.3">
      <c r="A1" s="53" t="s">
        <v>3</v>
      </c>
      <c r="B1" s="53"/>
      <c r="C1" s="51">
        <f>(H1/H2-J1)</f>
        <v>-2.9899049637350905E-2</v>
      </c>
      <c r="D1" s="50" t="s">
        <v>0</v>
      </c>
      <c r="E1" s="1" t="s">
        <v>7</v>
      </c>
      <c r="F1" s="5">
        <v>41666</v>
      </c>
      <c r="G1" s="6" t="s">
        <v>6</v>
      </c>
      <c r="H1" s="2">
        <v>4724.12</v>
      </c>
      <c r="I1" s="50" t="s">
        <v>1</v>
      </c>
      <c r="J1" s="50">
        <v>1</v>
      </c>
      <c r="K1" s="50" t="s">
        <v>2</v>
      </c>
      <c r="L1" s="50">
        <v>100</v>
      </c>
    </row>
    <row r="2" spans="1:12" x14ac:dyDescent="0.3">
      <c r="A2" s="53"/>
      <c r="B2" s="53"/>
      <c r="C2" s="52"/>
      <c r="D2" s="50"/>
      <c r="E2" s="1" t="s">
        <v>5</v>
      </c>
      <c r="F2" s="5">
        <v>41665</v>
      </c>
      <c r="G2" s="6" t="s">
        <v>8</v>
      </c>
      <c r="H2" s="3">
        <v>4869.72</v>
      </c>
      <c r="I2" s="50"/>
      <c r="J2" s="50"/>
      <c r="K2" s="50"/>
      <c r="L2" s="50"/>
    </row>
    <row r="4" spans="1:12" x14ac:dyDescent="0.3">
      <c r="A4" s="54" t="s">
        <v>4</v>
      </c>
      <c r="B4" s="53"/>
      <c r="C4" s="55">
        <v>-0.1</v>
      </c>
      <c r="D4" s="50" t="s">
        <v>0</v>
      </c>
      <c r="E4" s="1" t="s">
        <v>7</v>
      </c>
      <c r="F4" s="5">
        <v>41666</v>
      </c>
      <c r="G4" s="6" t="s">
        <v>6</v>
      </c>
      <c r="H4" s="4">
        <f>H5*C4+H5</f>
        <v>4382.7480000000005</v>
      </c>
      <c r="I4" s="50" t="s">
        <v>1</v>
      </c>
      <c r="J4" s="50">
        <v>1</v>
      </c>
      <c r="K4" s="50" t="s">
        <v>2</v>
      </c>
      <c r="L4" s="50">
        <v>100</v>
      </c>
    </row>
    <row r="5" spans="1:12" x14ac:dyDescent="0.3">
      <c r="A5" s="53"/>
      <c r="B5" s="53"/>
      <c r="C5" s="56"/>
      <c r="D5" s="50"/>
      <c r="E5" s="1" t="s">
        <v>5</v>
      </c>
      <c r="F5" s="5">
        <v>41665</v>
      </c>
      <c r="G5" s="6" t="s">
        <v>8</v>
      </c>
      <c r="H5" s="3">
        <v>4869.72</v>
      </c>
      <c r="I5" s="50"/>
      <c r="J5" s="50"/>
      <c r="K5" s="50"/>
      <c r="L5" s="50"/>
    </row>
  </sheetData>
  <mergeCells count="14">
    <mergeCell ref="L4:L5"/>
    <mergeCell ref="A4:B5"/>
    <mergeCell ref="C4:C5"/>
    <mergeCell ref="D4:D5"/>
    <mergeCell ref="I4:I5"/>
    <mergeCell ref="J4:J5"/>
    <mergeCell ref="K4:K5"/>
    <mergeCell ref="K1:K2"/>
    <mergeCell ref="L1:L2"/>
    <mergeCell ref="C1:C2"/>
    <mergeCell ref="A1:B2"/>
    <mergeCell ref="D1:D2"/>
    <mergeCell ref="I1:I2"/>
    <mergeCell ref="J1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Общая доходность</vt:lpstr>
      <vt:lpstr>ПАММ №1</vt:lpstr>
      <vt:lpstr>Формулы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Алексей Сергеевич</dc:creator>
  <cp:lastModifiedBy>Обухов Алексей Сергеевич</cp:lastModifiedBy>
  <dcterms:created xsi:type="dcterms:W3CDTF">2014-01-27T17:13:45Z</dcterms:created>
  <dcterms:modified xsi:type="dcterms:W3CDTF">2014-01-29T10:07:32Z</dcterms:modified>
</cp:coreProperties>
</file>