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370" windowHeight="10890" activeTab="0"/>
  </bookViews>
  <sheets>
    <sheet name="Расчет" sheetId="1" r:id="rId1"/>
    <sheet name="Прайс" sheetId="2" r:id="rId2"/>
  </sheets>
  <definedNames>
    <definedName name="solver_adj" localSheetId="0" hidden="1">'Расчет'!$H$11</definedName>
    <definedName name="solver_cvg" localSheetId="0" hidden="1">0.0001</definedName>
    <definedName name="solver_drv" localSheetId="0" hidden="1">2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'Расчет'!$D$11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под_стекло">'Прайс'!$G$2:$G$3</definedName>
    <definedName name="Фасады">'Прайс'!$A$1:$A$29</definedName>
    <definedName name="цена">'Расчет'!$H$11</definedName>
    <definedName name="Цены">'Прайс'!$B$2:$B$14</definedName>
    <definedName name="цены1">'Прайс'!$B$2:$B$14,'Прайс'!$B$17:$B$21,'Прайс'!$B$24:$B$29,'Прайс'!$B$35</definedName>
  </definedNames>
  <calcPr fullCalcOnLoad="1"/>
</workbook>
</file>

<file path=xl/sharedStrings.xml><?xml version="1.0" encoding="utf-8"?>
<sst xmlns="http://schemas.openxmlformats.org/spreadsheetml/2006/main" count="93" uniqueCount="83">
  <si>
    <t>Ф.И.О.</t>
  </si>
  <si>
    <t>Лист обсчета корпусной мебели</t>
  </si>
  <si>
    <t>№</t>
  </si>
  <si>
    <t>Наименование</t>
  </si>
  <si>
    <t>Примечание</t>
  </si>
  <si>
    <t>Кол-во/ед.изм.</t>
  </si>
  <si>
    <t>Цена</t>
  </si>
  <si>
    <t>Сумма</t>
  </si>
  <si>
    <t>1.1.</t>
  </si>
  <si>
    <t>1.2.</t>
  </si>
  <si>
    <t>1.3.</t>
  </si>
  <si>
    <t>2.1.</t>
  </si>
  <si>
    <t>2.2.</t>
  </si>
  <si>
    <t>2.3.</t>
  </si>
  <si>
    <t>2.4.</t>
  </si>
  <si>
    <t>2.5.</t>
  </si>
  <si>
    <t>3.</t>
  </si>
  <si>
    <t>4.</t>
  </si>
  <si>
    <t>5.1.</t>
  </si>
  <si>
    <t>5.2.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</si>
  <si>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</si>
  <si>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</si>
  <si>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</si>
  <si>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</si>
  <si>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</si>
  <si>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</si>
  <si>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</si>
  <si>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</si>
  <si>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</si>
  <si>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</si>
  <si>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</si>
  <si>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</si>
  <si>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</si>
  <si>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</si>
  <si>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</si>
  <si>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</si>
  <si>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7.1.</t>
  </si>
  <si>
    <t>7.2.</t>
  </si>
  <si>
    <t>9.1.</t>
  </si>
  <si>
    <t>17.1.</t>
  </si>
  <si>
    <t>17.2.</t>
  </si>
  <si>
    <t>25.</t>
  </si>
  <si>
    <t>26.</t>
  </si>
  <si>
    <t>27.</t>
  </si>
  <si>
    <t>28.</t>
  </si>
  <si>
    <t>29.</t>
  </si>
  <si>
    <t>30.</t>
  </si>
  <si>
    <t>ЛДСП</t>
  </si>
  <si>
    <t>ЛДСП/Стекло</t>
  </si>
  <si>
    <t>31.</t>
  </si>
  <si>
    <t>Итого</t>
  </si>
  <si>
    <t>пластик-с/ф</t>
  </si>
  <si>
    <t>пластик-с/ф с 2х стор.</t>
  </si>
  <si>
    <t>пластик+ПВХ</t>
  </si>
  <si>
    <t>пластик+ПВХ с 2х стор.</t>
  </si>
  <si>
    <t>Эмаль матовая</t>
  </si>
  <si>
    <t>эмаль матовая с 2х стор.</t>
  </si>
  <si>
    <t>Эмаль глян. и флиттер</t>
  </si>
  <si>
    <t>Эмаль глян. и флиттер с 2х стор.</t>
  </si>
  <si>
    <t>Эмаль полиэфир</t>
  </si>
  <si>
    <t>Эмаль полиэфир с 2х стор.</t>
  </si>
  <si>
    <t>Пластик эксклюзивный</t>
  </si>
  <si>
    <t>Пластик эксклюзивный с 2х стор.</t>
  </si>
  <si>
    <t>Ламинат Груша</t>
  </si>
  <si>
    <t>фасады без фрезеровки</t>
  </si>
  <si>
    <t>Фрезеровка внутренняя</t>
  </si>
  <si>
    <t>Пластик</t>
  </si>
  <si>
    <t>пластик эксклюзивный</t>
  </si>
  <si>
    <t>Ламинат груша</t>
  </si>
  <si>
    <t>пластик с 2х стор.</t>
  </si>
  <si>
    <t>пластик эксклюзивный с 2х стор.</t>
  </si>
  <si>
    <t>Фрезеровка БОР</t>
  </si>
  <si>
    <t>Шпон</t>
  </si>
  <si>
    <t>AGT профиль</t>
  </si>
  <si>
    <t>Вставка ДВП+пласт</t>
  </si>
  <si>
    <t>Фасады под стекло</t>
  </si>
  <si>
    <t>AGT</t>
  </si>
  <si>
    <t>F 1-10</t>
  </si>
  <si>
    <t>Скидка:</t>
  </si>
  <si>
    <t>столешница</t>
  </si>
  <si>
    <t>Итого:</t>
  </si>
  <si>
    <t>Al</t>
  </si>
  <si>
    <t>МДФ+ пластик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</si>
</sst>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6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b/>
      <sz val="12"/>
      <color theme="1"/>
      <name val="Calibri"/>
      <family val="2"/>
    </font>
    <font>
      <sz val="10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6" borderId="10" xfId="0" applyFont="1" applyFill="1" applyBorder="1" applyAlignment="1">
      <alignment horizontal="left"/>
    </xf>
    <xf numFmtId="0" fontId="0" fillId="6" borderId="0" xfId="0" applyFill="1" applyAlignment="1">
      <alignment/>
    </xf>
    <xf numFmtId="164" fontId="50" fillId="0" borderId="14" xfId="0" applyNumberFormat="1" applyFont="1" applyBorder="1" applyAlignment="1">
      <alignment/>
    </xf>
    <xf numFmtId="0" fontId="50" fillId="0" borderId="14" xfId="0" applyFont="1" applyBorder="1" applyAlignment="1">
      <alignment/>
    </xf>
    <xf numFmtId="164" fontId="0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164" fontId="52" fillId="0" borderId="13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164" fontId="52" fillId="33" borderId="13" xfId="0" applyNumberFormat="1" applyFont="1" applyFill="1" applyBorder="1" applyAlignment="1">
      <alignment horizontal="center"/>
    </xf>
    <xf numFmtId="164" fontId="52" fillId="33" borderId="15" xfId="0" applyNumberFormat="1" applyFont="1" applyFill="1" applyBorder="1" applyAlignment="1">
      <alignment horizontal="center"/>
    </xf>
    <xf numFmtId="164" fontId="52" fillId="6" borderId="13" xfId="0" applyNumberFormat="1" applyFont="1" applyFill="1" applyBorder="1" applyAlignment="1">
      <alignment horizontal="center"/>
    </xf>
    <xf numFmtId="164" fontId="52" fillId="6" borderId="15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M55"/>
  <sheetViews>
    <sheetView tabSelected="1" workbookViewId="0" topLeftCell="A1">
      <selection activeCell="B12" sqref="B12:C12"/>
    </sheetView>
  </sheetViews>
  <sheetFormatPr defaultColWidth="9.140625" defaultRowHeight="15"/>
  <cols>
    <col min="1" max="1" width="4.7109375" style="0" customWidth="1"/>
    <col min="2" max="3" width="12.57421875" style="0" customWidth="1"/>
    <col min="4" max="4" width="11.28125" style="0" customWidth="1"/>
    <col min="5" max="5" width="8.57421875" style="0" customWidth="1"/>
    <col min="6" max="6" width="9.57421875" style="0" customWidth="1"/>
    <col min="7" max="7" width="13.00390625" style="0" customWidth="1"/>
    <col min="8" max="8" width="7.28125" style="0" customWidth="1"/>
    <col min="9" max="9" width="4.8515625" style="0" customWidth="1"/>
    <col min="10" max="11" width="7.28125" style="10" customWidth="1"/>
  </cols>
  <sheetData>
    <row r="1" spans="1:9" ht="10.5" customHeight="1">
      <c r="A1" s="1"/>
      <c r="B1" s="1"/>
      <c r="C1" s="1"/>
      <c r="D1" s="1"/>
      <c r="E1" s="1"/>
      <c r="F1" s="1"/>
      <c r="G1" s="1"/>
      <c r="H1" s="1"/>
      <c r="I1" s="1"/>
    </row>
    <row r="2" spans="1:10" ht="15">
      <c r="A2" s="38" t="s">
        <v>0</v>
      </c>
      <c r="B2" s="38"/>
      <c r="C2" s="39"/>
      <c r="D2" s="39"/>
      <c r="E2" s="39"/>
      <c r="F2" s="39"/>
      <c r="G2" s="39"/>
      <c r="H2" s="39"/>
      <c r="I2" s="39"/>
      <c r="J2" s="39"/>
    </row>
    <row r="3" spans="1:9" ht="10.5" customHeight="1">
      <c r="A3" s="2"/>
      <c r="B3" s="2"/>
      <c r="C3" s="1"/>
      <c r="D3" s="1"/>
      <c r="E3" s="1"/>
      <c r="F3" s="1"/>
      <c r="G3" s="1"/>
      <c r="H3" s="1"/>
      <c r="I3" s="1"/>
    </row>
    <row r="4" spans="1:10" ht="15">
      <c r="A4" s="1"/>
      <c r="B4" s="40" t="s">
        <v>1</v>
      </c>
      <c r="C4" s="41"/>
      <c r="D4" s="41"/>
      <c r="E4" s="41"/>
      <c r="F4" s="41"/>
      <c r="G4" s="41"/>
      <c r="H4" s="41"/>
      <c r="I4" s="41"/>
      <c r="J4" s="41"/>
    </row>
    <row r="5" spans="1:9" ht="10.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0.5" customHeight="1">
      <c r="A6" s="1"/>
      <c r="B6" s="1"/>
      <c r="C6" s="1"/>
      <c r="D6" s="1"/>
      <c r="E6" s="1"/>
      <c r="F6" s="1"/>
      <c r="G6" s="1"/>
      <c r="H6" s="1"/>
      <c r="I6" s="1"/>
    </row>
    <row r="7" spans="1:11" ht="15">
      <c r="A7" s="3" t="s">
        <v>2</v>
      </c>
      <c r="B7" s="42" t="s">
        <v>3</v>
      </c>
      <c r="C7" s="43"/>
      <c r="D7" s="42" t="s">
        <v>4</v>
      </c>
      <c r="E7" s="43"/>
      <c r="F7" s="42" t="s">
        <v>5</v>
      </c>
      <c r="G7" s="36"/>
      <c r="H7" s="42" t="s">
        <v>6</v>
      </c>
      <c r="I7" s="43"/>
      <c r="J7" s="48" t="s">
        <v>7</v>
      </c>
      <c r="K7" s="49"/>
    </row>
    <row r="8" spans="1:11" ht="15">
      <c r="A8" s="4" t="s">
        <v>8</v>
      </c>
      <c r="B8" s="33" t="s">
        <v>67</v>
      </c>
      <c r="C8" s="34"/>
      <c r="D8" s="37"/>
      <c r="E8" s="36"/>
      <c r="F8" s="37">
        <v>5</v>
      </c>
      <c r="G8" s="36"/>
      <c r="H8" s="37">
        <f>IF(ISNA(VLOOKUP($B8,Прайс!$A$1:$B$35,2,0)),0,VLOOKUP($B8,Прайс!$A$1:$B$35,2,0))</f>
        <v>9198</v>
      </c>
      <c r="I8" s="36"/>
      <c r="J8" s="31">
        <f>H8*F8</f>
        <v>45990</v>
      </c>
      <c r="K8" s="32"/>
    </row>
    <row r="9" spans="1:11" ht="15">
      <c r="A9" s="4" t="s">
        <v>9</v>
      </c>
      <c r="B9" s="33" t="s">
        <v>66</v>
      </c>
      <c r="C9" s="34"/>
      <c r="D9" s="37"/>
      <c r="E9" s="36"/>
      <c r="F9" s="37">
        <v>3</v>
      </c>
      <c r="G9" s="36"/>
      <c r="H9" s="37">
        <f>IF(ISNA(VLOOKUP($B9,Прайс!$A$1:$B$35,2,0)),0,VLOOKUP($B9,Прайс!$A$1:$B$35,2,0))</f>
        <v>5274</v>
      </c>
      <c r="I9" s="36"/>
      <c r="J9" s="31">
        <f>H9*F9*0.4</f>
        <v>6328.8</v>
      </c>
      <c r="K9" s="32"/>
    </row>
    <row r="10" spans="1:11" ht="15">
      <c r="A10" s="4" t="s">
        <v>10</v>
      </c>
      <c r="B10" s="33" t="s">
        <v>63</v>
      </c>
      <c r="C10" s="34"/>
      <c r="D10" s="37"/>
      <c r="E10" s="36"/>
      <c r="F10" s="37">
        <v>9</v>
      </c>
      <c r="G10" s="36"/>
      <c r="H10" s="37">
        <f>IF(ISNA(VLOOKUP($B10,Прайс!$A$1:$B$35,2,0)),0,VLOOKUP($B10,Прайс!$A$1:$B$35,2,0))</f>
        <v>2905</v>
      </c>
      <c r="I10" s="36"/>
      <c r="J10" s="31">
        <f>F10*H10*0.6</f>
        <v>15687</v>
      </c>
      <c r="K10" s="32"/>
    </row>
    <row r="11" spans="1:11" s="15" customFormat="1" ht="15">
      <c r="A11" s="14" t="s">
        <v>11</v>
      </c>
      <c r="B11" s="33" t="s">
        <v>67</v>
      </c>
      <c r="C11" s="34"/>
      <c r="D11" s="37"/>
      <c r="E11" s="36"/>
      <c r="F11" s="37">
        <v>4</v>
      </c>
      <c r="G11" s="36"/>
      <c r="H11" s="37">
        <f>IF(ISNA(VLOOKUP($B11,Прайс!$A$1:$B$35,2,0)),0,VLOOKUP($B11,Прайс!$A$1:$B$35,2,0))</f>
        <v>9198</v>
      </c>
      <c r="I11" s="36"/>
      <c r="J11" s="46">
        <f>F11*H11</f>
        <v>36792</v>
      </c>
      <c r="K11" s="47"/>
    </row>
    <row r="12" spans="1:11" ht="15">
      <c r="A12" s="5" t="s">
        <v>12</v>
      </c>
      <c r="B12" s="33" t="s">
        <v>66</v>
      </c>
      <c r="C12" s="34"/>
      <c r="D12" s="37"/>
      <c r="E12" s="36"/>
      <c r="F12" s="37"/>
      <c r="G12" s="36"/>
      <c r="H12" s="37">
        <f>IF(ISNA(VLOOKUP($B12,Прайс!$A$1:$B$35,2,0)),0,VLOOKUP($B12,Прайс!$A$1:$B$35,2,0))</f>
        <v>5274</v>
      </c>
      <c r="I12" s="36"/>
      <c r="J12" s="31">
        <f aca="true" t="shared" si="0" ref="J12:J50">F12*H12</f>
        <v>0</v>
      </c>
      <c r="K12" s="32"/>
    </row>
    <row r="13" spans="1:11" ht="15">
      <c r="A13" s="5" t="s">
        <v>13</v>
      </c>
      <c r="B13" s="33"/>
      <c r="C13" s="34"/>
      <c r="D13" s="37"/>
      <c r="E13" s="36"/>
      <c r="F13" s="37"/>
      <c r="G13" s="36"/>
      <c r="H13" s="37">
        <f>IF(ISNA(VLOOKUP($B13,Прайс!$A$1:$B$35,2,0)),0,VLOOKUP($B13,Прайс!$A$1:$B$35,2,0))</f>
        <v>0</v>
      </c>
      <c r="I13" s="36"/>
      <c r="J13" s="31">
        <f t="shared" si="0"/>
        <v>0</v>
      </c>
      <c r="K13" s="32"/>
    </row>
    <row r="14" spans="1:11" ht="15">
      <c r="A14" s="5" t="s">
        <v>14</v>
      </c>
      <c r="B14" s="33"/>
      <c r="C14" s="34"/>
      <c r="D14" s="37"/>
      <c r="E14" s="36"/>
      <c r="F14" s="37"/>
      <c r="G14" s="36"/>
      <c r="H14" s="37">
        <f>IF(ISNA(VLOOKUP($B14,Прайс!$A$1:$B$35,2,0)),0,VLOOKUP($B14,Прайс!$A$1:$B$35,2,0))</f>
        <v>0</v>
      </c>
      <c r="I14" s="36"/>
      <c r="J14" s="31">
        <f t="shared" si="0"/>
        <v>0</v>
      </c>
      <c r="K14" s="32"/>
    </row>
    <row r="15" spans="1:11" ht="15">
      <c r="A15" s="5" t="s">
        <v>15</v>
      </c>
      <c r="B15" s="33"/>
      <c r="C15" s="34"/>
      <c r="D15" s="37"/>
      <c r="E15" s="36"/>
      <c r="F15" s="37"/>
      <c r="G15" s="36"/>
      <c r="H15" s="37">
        <f>IF(ISNA(VLOOKUP($B15,Прайс!$A$1:$B$35,2,0)),0,VLOOKUP($B15,Прайс!$A$1:$B$35,2,0))</f>
        <v>0</v>
      </c>
      <c r="I15" s="36"/>
      <c r="J15" s="31">
        <f t="shared" si="0"/>
        <v>0</v>
      </c>
      <c r="K15" s="32"/>
    </row>
    <row r="16" spans="1:11" ht="15">
      <c r="A16" s="5" t="s">
        <v>16</v>
      </c>
      <c r="B16" s="33"/>
      <c r="C16" s="34"/>
      <c r="D16" s="37"/>
      <c r="E16" s="36"/>
      <c r="F16" s="37"/>
      <c r="G16" s="36"/>
      <c r="H16" s="37">
        <f>IF(ISNA(VLOOKUP($B16,Прайс!$A$1:$B$35,2,0)),0,VLOOKUP($B16,Прайс!$A$1:$B$35,2,0))</f>
        <v>0</v>
      </c>
      <c r="I16" s="36"/>
      <c r="J16" s="31">
        <f t="shared" si="0"/>
        <v>0</v>
      </c>
      <c r="K16" s="32"/>
    </row>
    <row r="17" spans="1:11" ht="15">
      <c r="A17" s="5" t="s">
        <v>17</v>
      </c>
      <c r="B17" s="33"/>
      <c r="C17" s="34"/>
      <c r="D17" s="37"/>
      <c r="E17" s="36"/>
      <c r="F17" s="37"/>
      <c r="G17" s="36"/>
      <c r="H17" s="37">
        <f>IF(ISNA(VLOOKUP($B17,Прайс!$A$1:$B$35,2,0)),0,VLOOKUP($B17,Прайс!$A$1:$B$35,2,0))</f>
        <v>0</v>
      </c>
      <c r="I17" s="36"/>
      <c r="J17" s="31">
        <f t="shared" si="0"/>
        <v>0</v>
      </c>
      <c r="K17" s="32"/>
    </row>
    <row r="18" spans="1:11" ht="15">
      <c r="A18" s="5" t="s">
        <v>18</v>
      </c>
      <c r="B18" s="33"/>
      <c r="C18" s="34"/>
      <c r="D18" s="37"/>
      <c r="E18" s="36"/>
      <c r="F18" s="37"/>
      <c r="G18" s="36"/>
      <c r="H18" s="37">
        <f>IF(ISNA(VLOOKUP($B18,Прайс!$A$1:$B$35,2,0)),0,VLOOKUP($B18,Прайс!$A$1:$B$35,2,0))</f>
        <v>0</v>
      </c>
      <c r="I18" s="36"/>
      <c r="J18" s="31">
        <v>0</v>
      </c>
      <c r="K18" s="32"/>
    </row>
    <row r="19" spans="1:11" ht="15">
      <c r="A19" s="5" t="s">
        <v>19</v>
      </c>
      <c r="B19" s="33"/>
      <c r="C19" s="34"/>
      <c r="D19" s="37"/>
      <c r="E19" s="36"/>
      <c r="F19" s="37"/>
      <c r="G19" s="36"/>
      <c r="H19" s="37">
        <f>IF(ISNA(VLOOKUP($B19,Прайс!$A$1:$B$35,2,0)),0,VLOOKUP($B19,Прайс!$A$1:$B$35,2,0))</f>
        <v>0</v>
      </c>
      <c r="I19" s="36"/>
      <c r="J19" s="31">
        <f t="shared" si="0"/>
        <v>0</v>
      </c>
      <c r="K19" s="32"/>
    </row>
    <row r="20" spans="1:11" ht="15">
      <c r="A20" s="5" t="s">
        <v>20</v>
      </c>
      <c r="B20" s="33"/>
      <c r="C20" s="34"/>
      <c r="D20" s="37"/>
      <c r="E20" s="36"/>
      <c r="F20" s="37"/>
      <c r="G20" s="36"/>
      <c r="H20" s="37">
        <f>IF(ISNA(VLOOKUP($B20,Прайс!$A$1:$B$35,2,0)),0,VLOOKUP($B20,Прайс!$A$1:$B$35,2,0))</f>
        <v>0</v>
      </c>
      <c r="I20" s="36"/>
      <c r="J20" s="31">
        <f t="shared" si="0"/>
        <v>0</v>
      </c>
      <c r="K20" s="32"/>
    </row>
    <row r="21" spans="1:13" ht="15">
      <c r="A21" s="5" t="s">
        <v>36</v>
      </c>
      <c r="B21" s="33"/>
      <c r="C21" s="34"/>
      <c r="D21" s="37"/>
      <c r="E21" s="36"/>
      <c r="F21" s="37"/>
      <c r="G21" s="36"/>
      <c r="H21" s="37">
        <f>IF(ISNA(VLOOKUP($B21,Прайс!$A$1:$B$35,2,0)),0,VLOOKUP($B21,Прайс!$A$1:$B$35,2,0))</f>
        <v>0</v>
      </c>
      <c r="I21" s="36"/>
      <c r="J21" s="31">
        <f t="shared" si="0"/>
        <v>0</v>
      </c>
      <c r="K21" s="32"/>
      <c r="M21" s="13"/>
    </row>
    <row r="22" spans="1:11" ht="15">
      <c r="A22" s="5" t="s">
        <v>37</v>
      </c>
      <c r="B22" s="33"/>
      <c r="C22" s="34"/>
      <c r="D22" s="37"/>
      <c r="E22" s="36"/>
      <c r="F22" s="37"/>
      <c r="G22" s="36"/>
      <c r="H22" s="37">
        <f>IF(ISNA(VLOOKUP($B22,Прайс!$A$1:$B$35,2,0)),0,VLOOKUP($B22,Прайс!$A$1:$B$35,2,0))</f>
        <v>0</v>
      </c>
      <c r="I22" s="36"/>
      <c r="J22" s="31">
        <f t="shared" si="0"/>
        <v>0</v>
      </c>
      <c r="K22" s="32"/>
    </row>
    <row r="23" spans="1:11" ht="15">
      <c r="A23" s="4" t="s">
        <v>21</v>
      </c>
      <c r="B23" s="33"/>
      <c r="C23" s="34"/>
      <c r="D23" s="37"/>
      <c r="E23" s="36"/>
      <c r="F23" s="37"/>
      <c r="G23" s="36"/>
      <c r="H23" s="37">
        <f>IF(ISNA(VLOOKUP($B23,Прайс!$A$1:$B$35,2,0)),0,VLOOKUP($B23,Прайс!$A$1:$B$35,2,0))</f>
        <v>0</v>
      </c>
      <c r="I23" s="36"/>
      <c r="J23" s="31">
        <f t="shared" si="0"/>
        <v>0</v>
      </c>
      <c r="K23" s="32"/>
    </row>
    <row r="24" spans="1:11" ht="15">
      <c r="A24" s="5">
        <v>9</v>
      </c>
      <c r="B24" s="33"/>
      <c r="C24" s="34"/>
      <c r="D24" s="37"/>
      <c r="E24" s="36"/>
      <c r="F24" s="37"/>
      <c r="G24" s="36"/>
      <c r="H24" s="37">
        <f>IF(ISNA(VLOOKUP($B24,Прайс!$A$1:$B$35,2,0)),0,VLOOKUP($B24,Прайс!$A$1:$B$35,2,0))</f>
        <v>0</v>
      </c>
      <c r="I24" s="36"/>
      <c r="J24" s="44">
        <f>F24*H24</f>
        <v>0</v>
      </c>
      <c r="K24" s="45"/>
    </row>
    <row r="25" spans="1:11" ht="15">
      <c r="A25" s="5" t="s">
        <v>38</v>
      </c>
      <c r="B25" s="33"/>
      <c r="C25" s="34"/>
      <c r="D25" s="37"/>
      <c r="E25" s="36"/>
      <c r="F25" s="37"/>
      <c r="G25" s="36"/>
      <c r="H25" s="37">
        <f>IF(ISNA(VLOOKUP($B25,Прайс!$A$1:$B$35,2,0)),0,VLOOKUP($B25,Прайс!$A$1:$B$35,2,0))</f>
        <v>0</v>
      </c>
      <c r="I25" s="36"/>
      <c r="J25" s="31">
        <f t="shared" si="0"/>
        <v>0</v>
      </c>
      <c r="K25" s="32"/>
    </row>
    <row r="26" spans="1:11" ht="15">
      <c r="A26" s="4" t="s">
        <v>22</v>
      </c>
      <c r="B26" s="33"/>
      <c r="C26" s="34"/>
      <c r="D26" s="37"/>
      <c r="E26" s="36"/>
      <c r="F26" s="37"/>
      <c r="G26" s="36"/>
      <c r="H26" s="37">
        <f>IF(ISNA(VLOOKUP($B26,Прайс!$A$1:$B$35,2,0)),0,VLOOKUP($B26,Прайс!$A$1:$B$35,2,0))</f>
        <v>0</v>
      </c>
      <c r="I26" s="36"/>
      <c r="J26" s="31">
        <f t="shared" si="0"/>
        <v>0</v>
      </c>
      <c r="K26" s="32"/>
    </row>
    <row r="27" spans="1:11" ht="15">
      <c r="A27" s="4" t="s">
        <v>23</v>
      </c>
      <c r="B27" s="33"/>
      <c r="C27" s="34"/>
      <c r="D27" s="37"/>
      <c r="E27" s="36"/>
      <c r="F27" s="37"/>
      <c r="G27" s="36"/>
      <c r="H27" s="37">
        <f>IF(ISNA(VLOOKUP($B27,Прайс!$A$1:$B$35,2,0)),0,VLOOKUP($B27,Прайс!$A$1:$B$35,2,0))</f>
        <v>0</v>
      </c>
      <c r="I27" s="36"/>
      <c r="J27" s="31">
        <f t="shared" si="0"/>
        <v>0</v>
      </c>
      <c r="K27" s="32"/>
    </row>
    <row r="28" spans="1:11" ht="15">
      <c r="A28" s="4" t="s">
        <v>24</v>
      </c>
      <c r="B28" s="33"/>
      <c r="C28" s="34"/>
      <c r="D28" s="37"/>
      <c r="E28" s="36"/>
      <c r="F28" s="37"/>
      <c r="G28" s="36"/>
      <c r="H28" s="37">
        <f>IF(ISNA(VLOOKUP($B28,Прайс!$A$1:$B$35,2,0)),0,VLOOKUP($B28,Прайс!$A$1:$B$35,2,0))</f>
        <v>0</v>
      </c>
      <c r="I28" s="36"/>
      <c r="J28" s="31">
        <f t="shared" si="0"/>
        <v>0</v>
      </c>
      <c r="K28" s="32"/>
    </row>
    <row r="29" spans="1:11" ht="15">
      <c r="A29" s="4" t="s">
        <v>25</v>
      </c>
      <c r="B29" s="33"/>
      <c r="C29" s="34"/>
      <c r="D29" s="37"/>
      <c r="E29" s="36"/>
      <c r="F29" s="37"/>
      <c r="G29" s="36"/>
      <c r="H29" s="37">
        <f>IF(ISNA(VLOOKUP($B29,Прайс!$A$1:$B$35,2,0)),0,VLOOKUP($B29,Прайс!$A$1:$B$35,2,0))</f>
        <v>0</v>
      </c>
      <c r="I29" s="36"/>
      <c r="J29" s="31">
        <f t="shared" si="0"/>
        <v>0</v>
      </c>
      <c r="K29" s="32"/>
    </row>
    <row r="30" spans="1:11" ht="15">
      <c r="A30" s="4" t="s">
        <v>26</v>
      </c>
      <c r="B30" s="33"/>
      <c r="C30" s="34"/>
      <c r="D30" s="37"/>
      <c r="E30" s="36"/>
      <c r="F30" s="37"/>
      <c r="G30" s="36"/>
      <c r="H30" s="37">
        <f>IF(ISNA(VLOOKUP($B30,Прайс!$A$1:$B$35,2,0)),0,VLOOKUP($B30,Прайс!$A$1:$B$35,2,0))</f>
        <v>0</v>
      </c>
      <c r="I30" s="36"/>
      <c r="J30" s="31">
        <f t="shared" si="0"/>
        <v>0</v>
      </c>
      <c r="K30" s="32"/>
    </row>
    <row r="31" spans="1:11" ht="15">
      <c r="A31" s="6" t="s">
        <v>27</v>
      </c>
      <c r="B31" s="33"/>
      <c r="C31" s="34"/>
      <c r="D31" s="37"/>
      <c r="E31" s="36"/>
      <c r="F31" s="37"/>
      <c r="G31" s="36"/>
      <c r="H31" s="37">
        <f>IF(ISNA(VLOOKUP($B31,Прайс!$A$1:$B$35,2,0)),0,VLOOKUP($B31,Прайс!$A$1:$B$35,2,0))</f>
        <v>0</v>
      </c>
      <c r="I31" s="36"/>
      <c r="J31" s="31">
        <f t="shared" si="0"/>
        <v>0</v>
      </c>
      <c r="K31" s="32"/>
    </row>
    <row r="32" spans="1:11" ht="15">
      <c r="A32" s="6" t="s">
        <v>28</v>
      </c>
      <c r="B32" s="33"/>
      <c r="C32" s="34"/>
      <c r="D32" s="35"/>
      <c r="E32" s="36"/>
      <c r="F32" s="37"/>
      <c r="G32" s="36"/>
      <c r="H32" s="37">
        <f>IF(ISNA(VLOOKUP($B32,Прайс!$A$1:$B$35,2,0)),0,VLOOKUP($B32,Прайс!$A$1:$B$35,2,0))</f>
        <v>0</v>
      </c>
      <c r="I32" s="36"/>
      <c r="J32" s="31">
        <f t="shared" si="0"/>
        <v>0</v>
      </c>
      <c r="K32" s="32"/>
    </row>
    <row r="33" spans="1:11" ht="15">
      <c r="A33" s="7"/>
      <c r="B33" s="33"/>
      <c r="C33" s="34"/>
      <c r="D33" s="35"/>
      <c r="E33" s="36"/>
      <c r="F33" s="37"/>
      <c r="G33" s="36"/>
      <c r="H33" s="37">
        <f>IF(ISNA(VLOOKUP($B33,Прайс!$A$1:$B$35,2,0)),0,VLOOKUP($B33,Прайс!$A$1:$B$35,2,0))</f>
        <v>0</v>
      </c>
      <c r="I33" s="36"/>
      <c r="J33" s="31">
        <f t="shared" si="0"/>
        <v>0</v>
      </c>
      <c r="K33" s="32"/>
    </row>
    <row r="34" spans="1:11" ht="15">
      <c r="A34" s="4" t="s">
        <v>39</v>
      </c>
      <c r="B34" s="33"/>
      <c r="C34" s="34"/>
      <c r="D34" s="35"/>
      <c r="E34" s="36"/>
      <c r="F34" s="37"/>
      <c r="G34" s="36"/>
      <c r="H34" s="37">
        <f>IF(ISNA(VLOOKUP($B34,Прайс!$A$1:$B$35,2,0)),0,VLOOKUP($B34,Прайс!$A$1:$B$35,2,0))</f>
        <v>0</v>
      </c>
      <c r="I34" s="36"/>
      <c r="J34" s="31">
        <f t="shared" si="0"/>
        <v>0</v>
      </c>
      <c r="K34" s="32"/>
    </row>
    <row r="35" spans="1:11" ht="15">
      <c r="A35" s="4" t="s">
        <v>40</v>
      </c>
      <c r="B35" s="33"/>
      <c r="C35" s="34"/>
      <c r="D35" s="35"/>
      <c r="E35" s="36"/>
      <c r="F35" s="37"/>
      <c r="G35" s="36"/>
      <c r="H35" s="37">
        <f>IF(ISNA(VLOOKUP($B35,Прайс!$A$1:$B$35,2,0)),0,VLOOKUP($B35,Прайс!$A$1:$B$35,2,0))</f>
        <v>0</v>
      </c>
      <c r="I35" s="36"/>
      <c r="J35" s="31">
        <f t="shared" si="0"/>
        <v>0</v>
      </c>
      <c r="K35" s="32"/>
    </row>
    <row r="36" spans="1:11" ht="15">
      <c r="A36" s="7" t="s">
        <v>29</v>
      </c>
      <c r="B36" s="33"/>
      <c r="C36" s="34"/>
      <c r="D36" s="37"/>
      <c r="E36" s="36"/>
      <c r="F36" s="37"/>
      <c r="G36" s="36"/>
      <c r="H36" s="37">
        <f>IF(ISNA(VLOOKUP($B36,Прайс!$A$1:$B$35,2,0)),0,VLOOKUP($B36,Прайс!$A$1:$B$35,2,0))</f>
        <v>0</v>
      </c>
      <c r="I36" s="36"/>
      <c r="J36" s="31">
        <f t="shared" si="0"/>
        <v>0</v>
      </c>
      <c r="K36" s="32"/>
    </row>
    <row r="37" spans="1:11" ht="15">
      <c r="A37" s="7" t="s">
        <v>30</v>
      </c>
      <c r="B37" s="33"/>
      <c r="C37" s="34"/>
      <c r="D37" s="37"/>
      <c r="E37" s="36"/>
      <c r="F37" s="37"/>
      <c r="G37" s="36"/>
      <c r="H37" s="37">
        <f>IF(ISNA(VLOOKUP($B37,Прайс!$A$1:$B$35,2,0)),0,VLOOKUP($B37,Прайс!$A$1:$B$35,2,0))</f>
        <v>0</v>
      </c>
      <c r="I37" s="36"/>
      <c r="J37" s="31">
        <f t="shared" si="0"/>
        <v>0</v>
      </c>
      <c r="K37" s="32"/>
    </row>
    <row r="38" spans="1:11" ht="15">
      <c r="A38" s="7" t="s">
        <v>31</v>
      </c>
      <c r="B38" s="33"/>
      <c r="C38" s="34"/>
      <c r="D38" s="37"/>
      <c r="E38" s="36"/>
      <c r="F38" s="37"/>
      <c r="G38" s="36"/>
      <c r="H38" s="37">
        <f>IF(ISNA(VLOOKUP($B38,Прайс!$A$1:$B$35,2,0)),0,VLOOKUP($B38,Прайс!$A$1:$B$35,2,0))</f>
        <v>0</v>
      </c>
      <c r="I38" s="36"/>
      <c r="J38" s="31">
        <f t="shared" si="0"/>
        <v>0</v>
      </c>
      <c r="K38" s="32"/>
    </row>
    <row r="39" spans="1:11" ht="15">
      <c r="A39" s="7" t="s">
        <v>32</v>
      </c>
      <c r="B39" s="33"/>
      <c r="C39" s="34"/>
      <c r="D39" s="37"/>
      <c r="E39" s="36"/>
      <c r="F39" s="37"/>
      <c r="G39" s="36"/>
      <c r="H39" s="37">
        <f>IF(ISNA(VLOOKUP($B39,Прайс!$A$1:$B$35,2,0)),0,VLOOKUP($B39,Прайс!$A$1:$B$35,2,0))</f>
        <v>0</v>
      </c>
      <c r="I39" s="36"/>
      <c r="J39" s="31">
        <f t="shared" si="0"/>
        <v>0</v>
      </c>
      <c r="K39" s="32"/>
    </row>
    <row r="40" spans="1:11" ht="15">
      <c r="A40" s="7" t="s">
        <v>33</v>
      </c>
      <c r="B40" s="33"/>
      <c r="C40" s="34"/>
      <c r="D40" s="37"/>
      <c r="E40" s="36"/>
      <c r="F40" s="37"/>
      <c r="G40" s="36"/>
      <c r="H40" s="37">
        <f>IF(ISNA(VLOOKUP($B40,Прайс!$A$1:$B$35,2,0)),0,VLOOKUP($B40,Прайс!$A$1:$B$35,2,0))</f>
        <v>0</v>
      </c>
      <c r="I40" s="36"/>
      <c r="J40" s="31">
        <f t="shared" si="0"/>
        <v>0</v>
      </c>
      <c r="K40" s="32"/>
    </row>
    <row r="41" spans="1:11" ht="15">
      <c r="A41" s="7" t="s">
        <v>34</v>
      </c>
      <c r="B41" s="33"/>
      <c r="C41" s="34"/>
      <c r="D41" s="33"/>
      <c r="E41" s="34"/>
      <c r="F41" s="24"/>
      <c r="G41" s="25"/>
      <c r="H41" s="37">
        <f>IF(ISNA(VLOOKUP($B41,Прайс!$A$1:$B$35,2,0)),0,VLOOKUP($B41,Прайс!$A$1:$B$35,2,0))</f>
        <v>0</v>
      </c>
      <c r="I41" s="36"/>
      <c r="J41" s="31">
        <f t="shared" si="0"/>
        <v>0</v>
      </c>
      <c r="K41" s="32"/>
    </row>
    <row r="42" spans="1:11" ht="15">
      <c r="A42" s="7" t="s">
        <v>35</v>
      </c>
      <c r="B42" s="33"/>
      <c r="C42" s="34"/>
      <c r="D42" s="33"/>
      <c r="E42" s="34"/>
      <c r="F42" s="24"/>
      <c r="G42" s="25"/>
      <c r="H42" s="37">
        <f>IF(ISNA(VLOOKUP($B42,Прайс!$A$1:$B$35,2,0)),0,VLOOKUP($B42,Прайс!$A$1:$B$35,2,0))</f>
        <v>0</v>
      </c>
      <c r="I42" s="36"/>
      <c r="J42" s="31">
        <f t="shared" si="0"/>
        <v>0</v>
      </c>
      <c r="K42" s="32"/>
    </row>
    <row r="43" spans="1:11" ht="15">
      <c r="A43" s="7" t="s">
        <v>41</v>
      </c>
      <c r="B43" s="33"/>
      <c r="C43" s="34"/>
      <c r="D43" s="24"/>
      <c r="E43" s="25"/>
      <c r="F43" s="24"/>
      <c r="G43" s="25"/>
      <c r="H43" s="37">
        <f>IF(ISNA(VLOOKUP($B43,Прайс!$A$1:$B$35,2,0)),0,VLOOKUP($B43,Прайс!$A$1:$B$35,2,0))</f>
        <v>0</v>
      </c>
      <c r="I43" s="36"/>
      <c r="J43" s="31">
        <f t="shared" si="0"/>
        <v>0</v>
      </c>
      <c r="K43" s="32"/>
    </row>
    <row r="44" spans="1:11" ht="15">
      <c r="A44" s="7" t="s">
        <v>42</v>
      </c>
      <c r="B44" s="33"/>
      <c r="C44" s="34"/>
      <c r="D44" s="33"/>
      <c r="E44" s="34"/>
      <c r="F44" s="24"/>
      <c r="G44" s="25"/>
      <c r="H44" s="37">
        <f>IF(ISNA(VLOOKUP($B44,Прайс!$A$1:$B$35,2,0)),0,VLOOKUP($B44,Прайс!$A$1:$B$35,2,0))</f>
        <v>0</v>
      </c>
      <c r="I44" s="36"/>
      <c r="J44" s="31">
        <f t="shared" si="0"/>
        <v>0</v>
      </c>
      <c r="K44" s="32"/>
    </row>
    <row r="45" spans="1:11" ht="15">
      <c r="A45" s="7" t="s">
        <v>43</v>
      </c>
      <c r="B45" s="33"/>
      <c r="C45" s="34"/>
      <c r="D45" s="24"/>
      <c r="E45" s="25"/>
      <c r="F45" s="24"/>
      <c r="G45" s="25"/>
      <c r="H45" s="37">
        <f>IF(ISNA(VLOOKUP($B45,Прайс!$A$1:$B$35,2,0)),0,VLOOKUP($B45,Прайс!$A$1:$B$35,2,0))</f>
        <v>0</v>
      </c>
      <c r="I45" s="36"/>
      <c r="J45" s="31">
        <f t="shared" si="0"/>
        <v>0</v>
      </c>
      <c r="K45" s="32"/>
    </row>
    <row r="46" spans="1:11" ht="15">
      <c r="A46" s="7" t="s">
        <v>44</v>
      </c>
      <c r="B46" s="33"/>
      <c r="C46" s="34"/>
      <c r="D46" s="33" t="s">
        <v>47</v>
      </c>
      <c r="E46" s="34"/>
      <c r="F46" s="24"/>
      <c r="G46" s="25"/>
      <c r="H46" s="37">
        <f>IF(ISNA(VLOOKUP($B46,Прайс!$A$1:$B$35,2,0)),0,VLOOKUP($B46,Прайс!$A$1:$B$35,2,0))</f>
        <v>0</v>
      </c>
      <c r="I46" s="36"/>
      <c r="J46" s="31">
        <f t="shared" si="0"/>
        <v>0</v>
      </c>
      <c r="K46" s="32"/>
    </row>
    <row r="47" spans="1:11" ht="15">
      <c r="A47" s="7" t="s">
        <v>45</v>
      </c>
      <c r="B47" s="33"/>
      <c r="C47" s="34"/>
      <c r="D47" s="33" t="s">
        <v>48</v>
      </c>
      <c r="E47" s="34"/>
      <c r="F47" s="24"/>
      <c r="G47" s="25"/>
      <c r="H47" s="37">
        <f>IF(ISNA(VLOOKUP($B47,Прайс!$A$1:$B$35,2,0)),0,VLOOKUP($B47,Прайс!$A$1:$B$35,2,0))</f>
        <v>0</v>
      </c>
      <c r="I47" s="36"/>
      <c r="J47" s="31">
        <f t="shared" si="0"/>
        <v>0</v>
      </c>
      <c r="K47" s="32"/>
    </row>
    <row r="48" spans="1:11" ht="15">
      <c r="A48" s="7" t="s">
        <v>46</v>
      </c>
      <c r="B48" s="33"/>
      <c r="C48" s="34"/>
      <c r="D48" s="24"/>
      <c r="E48" s="25"/>
      <c r="F48" s="24"/>
      <c r="G48" s="25"/>
      <c r="H48" s="37">
        <f>IF(ISNA(VLOOKUP($B48,Прайс!$A$1:$B$35,2,0)),0,VLOOKUP($B48,Прайс!$A$1:$B$35,2,0))</f>
        <v>0</v>
      </c>
      <c r="I48" s="36"/>
      <c r="J48" s="31">
        <f t="shared" si="0"/>
        <v>0</v>
      </c>
      <c r="K48" s="32"/>
    </row>
    <row r="49" spans="1:11" ht="15">
      <c r="A49" s="7" t="s">
        <v>49</v>
      </c>
      <c r="B49" s="33"/>
      <c r="C49" s="34"/>
      <c r="D49" s="24"/>
      <c r="E49" s="25"/>
      <c r="F49" s="24"/>
      <c r="G49" s="25"/>
      <c r="H49" s="37">
        <f>IF(ISNA(VLOOKUP($B49,Прайс!$A$1:$B$35,2,0)),0,VLOOKUP($B49,Прайс!$A$1:$B$35,2,0))</f>
        <v>0</v>
      </c>
      <c r="I49" s="36"/>
      <c r="J49" s="31">
        <f t="shared" si="0"/>
        <v>0</v>
      </c>
      <c r="K49" s="32"/>
    </row>
    <row r="50" spans="1:11" ht="15">
      <c r="A50" s="8"/>
      <c r="B50" s="33"/>
      <c r="C50" s="34"/>
      <c r="D50" s="24"/>
      <c r="E50" s="25"/>
      <c r="F50" s="24"/>
      <c r="G50" s="25"/>
      <c r="H50" s="37">
        <f>IF(ISNA(VLOOKUP($B50,Прайс!$A$1:$B$35,2,0)),0,VLOOKUP($B50,Прайс!$A$1:$B$35,2,0))</f>
        <v>0</v>
      </c>
      <c r="I50" s="36"/>
      <c r="J50" s="31">
        <f t="shared" si="0"/>
        <v>0</v>
      </c>
      <c r="K50" s="32"/>
    </row>
    <row r="51" spans="1:11" ht="15.75" customHeight="1">
      <c r="A51" s="28" t="s">
        <v>50</v>
      </c>
      <c r="B51" s="29"/>
      <c r="C51" s="29"/>
      <c r="D51" s="29"/>
      <c r="E51" s="29"/>
      <c r="F51" s="29"/>
      <c r="G51" s="29"/>
      <c r="H51" s="29"/>
      <c r="I51" s="30"/>
      <c r="J51" s="26">
        <f>SUM(J8:K23,J25:K49)</f>
        <v>104797.8</v>
      </c>
      <c r="K51" s="27"/>
    </row>
    <row r="52" spans="8:11" ht="15.75">
      <c r="H52" t="s">
        <v>78</v>
      </c>
      <c r="I52" s="11">
        <v>0.15</v>
      </c>
      <c r="J52" s="16">
        <f>J51-(J51*I52)</f>
        <v>89078.13</v>
      </c>
      <c r="K52" s="17"/>
    </row>
    <row r="53" spans="1:11" ht="15">
      <c r="A53" s="21"/>
      <c r="B53" s="21"/>
      <c r="C53" s="22"/>
      <c r="D53" s="22"/>
      <c r="E53" s="22"/>
      <c r="F53" s="22"/>
      <c r="G53" s="22"/>
      <c r="H53" t="s">
        <v>79</v>
      </c>
      <c r="J53" s="18">
        <f>J24</f>
        <v>0</v>
      </c>
      <c r="K53" s="18"/>
    </row>
    <row r="54" spans="1:11" ht="15">
      <c r="A54" s="23"/>
      <c r="B54" s="22"/>
      <c r="C54" s="22"/>
      <c r="D54" s="22"/>
      <c r="E54" s="22"/>
      <c r="F54" s="22"/>
      <c r="G54" s="22"/>
      <c r="H54" s="12" t="s">
        <v>80</v>
      </c>
      <c r="J54" s="19">
        <f>J52+J53</f>
        <v>89078.13</v>
      </c>
      <c r="K54" s="20"/>
    </row>
    <row r="55" spans="1:7" ht="15">
      <c r="A55" s="23"/>
      <c r="B55" s="22"/>
      <c r="C55" s="22"/>
      <c r="D55" s="22"/>
      <c r="E55" s="22"/>
      <c r="F55" s="22"/>
      <c r="G55" s="22"/>
    </row>
  </sheetData>
  <sheetProtection/>
  <mergeCells count="231">
    <mergeCell ref="J7:K7"/>
    <mergeCell ref="J8:K8"/>
    <mergeCell ref="J9:K9"/>
    <mergeCell ref="J25:K25"/>
    <mergeCell ref="J26:K26"/>
    <mergeCell ref="J27:K27"/>
    <mergeCell ref="J16:K16"/>
    <mergeCell ref="J17:K17"/>
    <mergeCell ref="J18:K18"/>
    <mergeCell ref="J23:K23"/>
    <mergeCell ref="J30:K30"/>
    <mergeCell ref="J10:K10"/>
    <mergeCell ref="J11:K11"/>
    <mergeCell ref="J12:K12"/>
    <mergeCell ref="J13:K13"/>
    <mergeCell ref="J14:K14"/>
    <mergeCell ref="J15:K15"/>
    <mergeCell ref="J22:K22"/>
    <mergeCell ref="H7:I7"/>
    <mergeCell ref="H8:I8"/>
    <mergeCell ref="H9:I9"/>
    <mergeCell ref="H10:I10"/>
    <mergeCell ref="H11:I11"/>
    <mergeCell ref="H12:I12"/>
    <mergeCell ref="H37:I37"/>
    <mergeCell ref="H13:I13"/>
    <mergeCell ref="H14:I14"/>
    <mergeCell ref="H15:I15"/>
    <mergeCell ref="H16:I16"/>
    <mergeCell ref="H17:I17"/>
    <mergeCell ref="H18:I18"/>
    <mergeCell ref="H23:I23"/>
    <mergeCell ref="H24:I24"/>
    <mergeCell ref="H28:I28"/>
    <mergeCell ref="J31:K31"/>
    <mergeCell ref="J32:K32"/>
    <mergeCell ref="J34:K34"/>
    <mergeCell ref="J35:K35"/>
    <mergeCell ref="J36:K36"/>
    <mergeCell ref="J37:K37"/>
    <mergeCell ref="J19:K19"/>
    <mergeCell ref="J20:K20"/>
    <mergeCell ref="J21:K21"/>
    <mergeCell ref="H26:I26"/>
    <mergeCell ref="H27:I27"/>
    <mergeCell ref="H19:I19"/>
    <mergeCell ref="H25:I25"/>
    <mergeCell ref="H20:I20"/>
    <mergeCell ref="H22:I22"/>
    <mergeCell ref="H29:I29"/>
    <mergeCell ref="J24:K24"/>
    <mergeCell ref="J28:K28"/>
    <mergeCell ref="J29:K29"/>
    <mergeCell ref="F15:G15"/>
    <mergeCell ref="H31:I31"/>
    <mergeCell ref="F23:G23"/>
    <mergeCell ref="F24:G24"/>
    <mergeCell ref="F25:G25"/>
    <mergeCell ref="F26:G26"/>
    <mergeCell ref="H32:I32"/>
    <mergeCell ref="H34:I34"/>
    <mergeCell ref="H35:I35"/>
    <mergeCell ref="F20:G20"/>
    <mergeCell ref="F28:G28"/>
    <mergeCell ref="F29:G29"/>
    <mergeCell ref="F30:G30"/>
    <mergeCell ref="H21:I21"/>
    <mergeCell ref="F21:G21"/>
    <mergeCell ref="F22:G22"/>
    <mergeCell ref="H38:I38"/>
    <mergeCell ref="F7:G7"/>
    <mergeCell ref="F8:G8"/>
    <mergeCell ref="F9:G9"/>
    <mergeCell ref="F10:G10"/>
    <mergeCell ref="F11:G11"/>
    <mergeCell ref="F12:G12"/>
    <mergeCell ref="F13:G13"/>
    <mergeCell ref="H30:I30"/>
    <mergeCell ref="F14:G14"/>
    <mergeCell ref="F16:G16"/>
    <mergeCell ref="F17:G17"/>
    <mergeCell ref="F18:G18"/>
    <mergeCell ref="F19:G19"/>
    <mergeCell ref="F31:G31"/>
    <mergeCell ref="F32:G32"/>
    <mergeCell ref="F27:G27"/>
    <mergeCell ref="F34:G3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7:E37"/>
    <mergeCell ref="B7:C7"/>
    <mergeCell ref="B8:C8"/>
    <mergeCell ref="B9:C9"/>
    <mergeCell ref="B13:C13"/>
    <mergeCell ref="B14:C14"/>
    <mergeCell ref="B16:C16"/>
    <mergeCell ref="B17:C17"/>
    <mergeCell ref="D28:E28"/>
    <mergeCell ref="D29:E29"/>
    <mergeCell ref="B21:C21"/>
    <mergeCell ref="A2:B2"/>
    <mergeCell ref="C2:J2"/>
    <mergeCell ref="B4:J4"/>
    <mergeCell ref="D35:E35"/>
    <mergeCell ref="D36:E36"/>
    <mergeCell ref="D30:E30"/>
    <mergeCell ref="D31:E31"/>
    <mergeCell ref="D32:E32"/>
    <mergeCell ref="D34:E34"/>
    <mergeCell ref="B28:C28"/>
    <mergeCell ref="B22:C22"/>
    <mergeCell ref="B23:C23"/>
    <mergeCell ref="B24:C24"/>
    <mergeCell ref="B25:C25"/>
    <mergeCell ref="B15:C15"/>
    <mergeCell ref="B27:C27"/>
    <mergeCell ref="B18:C18"/>
    <mergeCell ref="B19:C19"/>
    <mergeCell ref="B20:C20"/>
    <mergeCell ref="B32:C32"/>
    <mergeCell ref="B34:C34"/>
    <mergeCell ref="D38:E38"/>
    <mergeCell ref="B10:C10"/>
    <mergeCell ref="B11:C11"/>
    <mergeCell ref="B12:C12"/>
    <mergeCell ref="B29:C29"/>
    <mergeCell ref="B30:C30"/>
    <mergeCell ref="B31:C31"/>
    <mergeCell ref="B26:C26"/>
    <mergeCell ref="J39:K39"/>
    <mergeCell ref="B35:C35"/>
    <mergeCell ref="B36:C36"/>
    <mergeCell ref="B37:C37"/>
    <mergeCell ref="F35:G35"/>
    <mergeCell ref="F36:G36"/>
    <mergeCell ref="F37:G37"/>
    <mergeCell ref="F38:G38"/>
    <mergeCell ref="H36:I36"/>
    <mergeCell ref="J38:K38"/>
    <mergeCell ref="B38:C38"/>
    <mergeCell ref="D41:E41"/>
    <mergeCell ref="F41:G41"/>
    <mergeCell ref="H41:I41"/>
    <mergeCell ref="J41:K41"/>
    <mergeCell ref="B39:C39"/>
    <mergeCell ref="D39:E39"/>
    <mergeCell ref="D40:E40"/>
    <mergeCell ref="F39:G39"/>
    <mergeCell ref="H39:I39"/>
    <mergeCell ref="B41:C41"/>
    <mergeCell ref="D43:E43"/>
    <mergeCell ref="F43:G43"/>
    <mergeCell ref="H43:I43"/>
    <mergeCell ref="J43:K43"/>
    <mergeCell ref="J40:K40"/>
    <mergeCell ref="F40:G40"/>
    <mergeCell ref="B42:C42"/>
    <mergeCell ref="B40:C40"/>
    <mergeCell ref="H40:I40"/>
    <mergeCell ref="D45:E45"/>
    <mergeCell ref="H45:I45"/>
    <mergeCell ref="J45:K45"/>
    <mergeCell ref="D42:E42"/>
    <mergeCell ref="F42:G42"/>
    <mergeCell ref="H42:I42"/>
    <mergeCell ref="J42:K42"/>
    <mergeCell ref="D44:E44"/>
    <mergeCell ref="F44:G44"/>
    <mergeCell ref="H44:I44"/>
    <mergeCell ref="J44:K44"/>
    <mergeCell ref="B43:C43"/>
    <mergeCell ref="H46:I46"/>
    <mergeCell ref="J46:K46"/>
    <mergeCell ref="B47:C47"/>
    <mergeCell ref="D47:E47"/>
    <mergeCell ref="F47:G47"/>
    <mergeCell ref="H47:I47"/>
    <mergeCell ref="J47:K47"/>
    <mergeCell ref="B45:C45"/>
    <mergeCell ref="H48:I48"/>
    <mergeCell ref="J48:K48"/>
    <mergeCell ref="B33:C33"/>
    <mergeCell ref="D33:E33"/>
    <mergeCell ref="F33:G33"/>
    <mergeCell ref="H33:I33"/>
    <mergeCell ref="J33:K33"/>
    <mergeCell ref="B44:C44"/>
    <mergeCell ref="D46:E46"/>
    <mergeCell ref="F46:G46"/>
    <mergeCell ref="B46:C46"/>
    <mergeCell ref="B49:C49"/>
    <mergeCell ref="D49:E49"/>
    <mergeCell ref="F49:G49"/>
    <mergeCell ref="B48:C48"/>
    <mergeCell ref="D48:E48"/>
    <mergeCell ref="F48:G48"/>
    <mergeCell ref="F45:G45"/>
    <mergeCell ref="J51:K51"/>
    <mergeCell ref="A51:I51"/>
    <mergeCell ref="H49:I49"/>
    <mergeCell ref="J49:K49"/>
    <mergeCell ref="B50:C50"/>
    <mergeCell ref="D50:E50"/>
    <mergeCell ref="F50:G50"/>
    <mergeCell ref="H50:I50"/>
    <mergeCell ref="J50:K50"/>
    <mergeCell ref="J52:K52"/>
    <mergeCell ref="J53:K53"/>
    <mergeCell ref="J54:K54"/>
    <mergeCell ref="A53:G53"/>
    <mergeCell ref="A54:G54"/>
    <mergeCell ref="A55:G55"/>
  </mergeCells>
  <dataValidations count="1">
    <dataValidation type="list" allowBlank="1" showInputMessage="1" showErrorMessage="1" sqref="B8:C50">
      <formula1>Фасады</formula1>
    </dataValidation>
  </dataValidations>
  <printOptions/>
  <pageMargins left="0" right="0.010416666666666666" top="0" bottom="0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35"/>
  <sheetViews>
    <sheetView zoomScale="85" zoomScaleNormal="85" zoomScalePageLayoutView="0" workbookViewId="0" topLeftCell="A1">
      <selection activeCell="A1" sqref="A1:A35"/>
    </sheetView>
  </sheetViews>
  <sheetFormatPr defaultColWidth="9.140625" defaultRowHeight="15"/>
  <cols>
    <col min="1" max="1" width="37.140625" style="0" customWidth="1"/>
    <col min="6" max="6" width="18.7109375" style="0" customWidth="1"/>
  </cols>
  <sheetData>
    <row r="1" spans="1:6" ht="15">
      <c r="A1" s="9" t="s">
        <v>64</v>
      </c>
      <c r="F1" s="9" t="s">
        <v>75</v>
      </c>
    </row>
    <row r="2" spans="1:7" ht="15">
      <c r="A2" t="s">
        <v>51</v>
      </c>
      <c r="B2">
        <v>4244</v>
      </c>
      <c r="F2" t="s">
        <v>76</v>
      </c>
      <c r="G2">
        <v>3296</v>
      </c>
    </row>
    <row r="3" spans="1:7" ht="15">
      <c r="A3" t="s">
        <v>52</v>
      </c>
      <c r="B3">
        <v>5418</v>
      </c>
      <c r="F3" t="s">
        <v>77</v>
      </c>
      <c r="G3">
        <v>5892</v>
      </c>
    </row>
    <row r="4" spans="1:2" ht="15">
      <c r="A4" t="s">
        <v>53</v>
      </c>
      <c r="B4">
        <v>4027</v>
      </c>
    </row>
    <row r="5" spans="1:2" ht="15">
      <c r="A5" t="s">
        <v>54</v>
      </c>
      <c r="B5">
        <v>5150</v>
      </c>
    </row>
    <row r="6" spans="1:2" ht="15">
      <c r="A6" t="s">
        <v>55</v>
      </c>
      <c r="B6">
        <v>5768</v>
      </c>
    </row>
    <row r="7" spans="1:2" ht="15">
      <c r="A7" t="s">
        <v>56</v>
      </c>
      <c r="B7">
        <v>11536</v>
      </c>
    </row>
    <row r="8" spans="1:2" ht="15">
      <c r="A8" t="s">
        <v>57</v>
      </c>
      <c r="B8">
        <v>6180</v>
      </c>
    </row>
    <row r="9" spans="1:2" ht="15">
      <c r="A9" t="s">
        <v>58</v>
      </c>
      <c r="B9">
        <v>12360</v>
      </c>
    </row>
    <row r="10" spans="1:2" ht="15">
      <c r="A10" t="s">
        <v>59</v>
      </c>
      <c r="B10">
        <v>7725</v>
      </c>
    </row>
    <row r="11" spans="1:2" ht="15">
      <c r="A11" t="s">
        <v>60</v>
      </c>
      <c r="B11">
        <v>15450</v>
      </c>
    </row>
    <row r="12" spans="1:2" ht="15">
      <c r="A12" t="s">
        <v>61</v>
      </c>
      <c r="B12">
        <v>9198</v>
      </c>
    </row>
    <row r="13" spans="1:2" ht="15">
      <c r="A13" t="s">
        <v>62</v>
      </c>
      <c r="B13">
        <v>13998</v>
      </c>
    </row>
    <row r="14" spans="1:2" ht="15">
      <c r="A14" t="s">
        <v>63</v>
      </c>
      <c r="B14">
        <v>2905</v>
      </c>
    </row>
    <row r="16" ht="15">
      <c r="A16" s="9" t="s">
        <v>65</v>
      </c>
    </row>
    <row r="17" spans="1:2" ht="15">
      <c r="A17" t="s">
        <v>66</v>
      </c>
      <c r="B17">
        <v>5274</v>
      </c>
    </row>
    <row r="18" spans="1:2" ht="15">
      <c r="A18" t="s">
        <v>69</v>
      </c>
      <c r="B18">
        <v>6448</v>
      </c>
    </row>
    <row r="19" spans="1:2" ht="15">
      <c r="A19" t="s">
        <v>67</v>
      </c>
      <c r="B19">
        <v>10079</v>
      </c>
    </row>
    <row r="20" spans="1:2" ht="15">
      <c r="A20" t="s">
        <v>70</v>
      </c>
      <c r="B20">
        <v>14884</v>
      </c>
    </row>
    <row r="21" spans="1:2" ht="15">
      <c r="A21" t="s">
        <v>68</v>
      </c>
      <c r="B21">
        <v>3708</v>
      </c>
    </row>
    <row r="23" ht="15">
      <c r="A23" s="9" t="s">
        <v>71</v>
      </c>
    </row>
    <row r="24" spans="1:2" ht="15">
      <c r="A24" t="s">
        <v>63</v>
      </c>
      <c r="B24">
        <v>5699</v>
      </c>
    </row>
    <row r="25" spans="1:2" ht="15">
      <c r="A25" t="s">
        <v>66</v>
      </c>
      <c r="B25">
        <v>5624</v>
      </c>
    </row>
    <row r="26" spans="1:2" ht="15">
      <c r="A26" t="s">
        <v>69</v>
      </c>
      <c r="B26">
        <v>6798</v>
      </c>
    </row>
    <row r="27" spans="1:2" ht="15">
      <c r="A27" t="s">
        <v>72</v>
      </c>
      <c r="B27">
        <v>5140</v>
      </c>
    </row>
    <row r="28" spans="1:2" ht="15">
      <c r="A28" t="s">
        <v>67</v>
      </c>
      <c r="B28">
        <v>11351</v>
      </c>
    </row>
    <row r="29" spans="1:2" ht="15">
      <c r="A29" t="s">
        <v>70</v>
      </c>
      <c r="B29">
        <v>16202</v>
      </c>
    </row>
    <row r="31" ht="15">
      <c r="A31" s="9" t="s">
        <v>73</v>
      </c>
    </row>
    <row r="32" ht="15">
      <c r="A32" t="s">
        <v>74</v>
      </c>
    </row>
    <row r="34" ht="15">
      <c r="A34" t="s">
        <v>81</v>
      </c>
    </row>
    <row r="35" spans="1:2" ht="15">
      <c r="A35" t="s">
        <v>82</v>
      </c>
      <c r="B35">
        <v>4429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rakitin</cp:lastModifiedBy>
  <cp:lastPrinted>2011-11-14T12:57:25Z</cp:lastPrinted>
  <dcterms:created xsi:type="dcterms:W3CDTF">2010-06-07T12:24:27Z</dcterms:created>
  <dcterms:modified xsi:type="dcterms:W3CDTF">2014-02-12T03:48:47Z</dcterms:modified>
  <cp:category/>
  <cp:version/>
  <cp:contentType/>
  <cp:contentStatus/>
</cp:coreProperties>
</file>