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169"/>
  </bookViews>
  <sheets>
    <sheet name="Список" sheetId="3" r:id="rId1"/>
    <sheet name="табель" sheetId="2" r:id="rId2"/>
  </sheets>
  <definedNames>
    <definedName name="_xlnm.Print_Area" localSheetId="1">табель!$A$1:$AO$23</definedName>
    <definedName name="отд">Список!$B$1:$O$1</definedName>
  </definedNames>
  <calcPr calcId="124519"/>
</workbook>
</file>

<file path=xl/calcChain.xml><?xml version="1.0" encoding="utf-8"?>
<calcChain xmlns="http://schemas.openxmlformats.org/spreadsheetml/2006/main">
  <c r="B19" i="2"/>
  <c r="C19" s="1"/>
  <c r="B18"/>
  <c r="C18" s="1"/>
  <c r="B17"/>
  <c r="C17" s="1"/>
  <c r="B16"/>
  <c r="C16" s="1"/>
  <c r="B15"/>
  <c r="C15" s="1"/>
  <c r="B14"/>
  <c r="C14" s="1"/>
  <c r="B13"/>
  <c r="C13" s="1"/>
  <c r="B12"/>
  <c r="C12" s="1"/>
  <c r="B11"/>
  <c r="C11" s="1"/>
  <c r="B10"/>
  <c r="C10" s="1"/>
  <c r="B9"/>
  <c r="C9" s="1"/>
  <c r="AO19"/>
  <c r="AN19"/>
  <c r="AM19"/>
  <c r="AL19"/>
  <c r="AK19"/>
  <c r="AJ19"/>
  <c r="AI19" a="1"/>
  <c r="AI19" s="1"/>
  <c r="AO18"/>
  <c r="AN18"/>
  <c r="AM18"/>
  <c r="AL18"/>
  <c r="AK18"/>
  <c r="AJ18"/>
  <c r="AI18" a="1"/>
  <c r="AI18" s="1"/>
  <c r="AO17"/>
  <c r="AN17"/>
  <c r="AM17"/>
  <c r="AL17"/>
  <c r="AK17"/>
  <c r="AJ17"/>
  <c r="AI17" a="1"/>
  <c r="AI17" s="1"/>
  <c r="AO16"/>
  <c r="AN16"/>
  <c r="AM16"/>
  <c r="AL16"/>
  <c r="AK16"/>
  <c r="AJ16"/>
  <c r="AI16" a="1"/>
  <c r="AI16" s="1"/>
  <c r="AO15"/>
  <c r="AN15"/>
  <c r="AM15"/>
  <c r="AL15"/>
  <c r="AK15"/>
  <c r="AJ15"/>
  <c r="AI15" a="1"/>
  <c r="AI15" s="1"/>
  <c r="AO14"/>
  <c r="AN14"/>
  <c r="AM14"/>
  <c r="AL14"/>
  <c r="AK14"/>
  <c r="AJ14"/>
  <c r="AI14" a="1"/>
  <c r="AI14" s="1"/>
  <c r="AO13"/>
  <c r="AN13"/>
  <c r="AM13"/>
  <c r="AL13"/>
  <c r="AK13"/>
  <c r="AJ13"/>
  <c r="AI13" a="1"/>
  <c r="AI13" s="1"/>
  <c r="AO12"/>
  <c r="AN12"/>
  <c r="AM12"/>
  <c r="AL12"/>
  <c r="AK12"/>
  <c r="AJ12"/>
  <c r="AI12" a="1"/>
  <c r="AI12" s="1"/>
  <c r="AO11"/>
  <c r="AN11"/>
  <c r="AM11"/>
  <c r="AL11"/>
  <c r="AK11"/>
  <c r="AJ11"/>
  <c r="AI11" a="1"/>
  <c r="AI11" s="1"/>
  <c r="AO10"/>
  <c r="AN10"/>
  <c r="AM10"/>
  <c r="AL10"/>
  <c r="AK10"/>
  <c r="AJ10"/>
  <c r="AI10" a="1"/>
  <c r="AI10" s="1"/>
  <c r="AI9" a="1"/>
  <c r="AI9" s="1"/>
  <c r="AN9"/>
  <c r="AM9"/>
  <c r="AK9"/>
  <c r="AJ9"/>
  <c r="N12" i="3"/>
  <c r="L12"/>
  <c r="J12"/>
  <c r="H12"/>
  <c r="F12"/>
  <c r="D12"/>
  <c r="B12"/>
  <c r="AO9" i="2" l="1"/>
  <c r="AL9"/>
</calcChain>
</file>

<file path=xl/sharedStrings.xml><?xml version="1.0" encoding="utf-8"?>
<sst xmlns="http://schemas.openxmlformats.org/spreadsheetml/2006/main" count="113" uniqueCount="81">
  <si>
    <t>№</t>
  </si>
  <si>
    <t>д</t>
  </si>
  <si>
    <t>б</t>
  </si>
  <si>
    <t>ТАБЕЛЬ ЗА март 2012 г.</t>
  </si>
  <si>
    <t>Отдел:</t>
  </si>
  <si>
    <t>Ф.И.О</t>
  </si>
  <si>
    <t>Должность</t>
  </si>
  <si>
    <t>Ген.директор</t>
  </si>
  <si>
    <t>ООО " "</t>
  </si>
  <si>
    <t>_________________ Начальник</t>
  </si>
  <si>
    <t>Иванов</t>
  </si>
  <si>
    <t>Петров</t>
  </si>
  <si>
    <t>УПРАВЛЕНИЕ</t>
  </si>
  <si>
    <t>ОТДЕЛ КАДРОВ</t>
  </si>
  <si>
    <t>БУХГАЛТЕРИЯ</t>
  </si>
  <si>
    <t>ОТД.1</t>
  </si>
  <si>
    <t>ОТД.2</t>
  </si>
  <si>
    <t>ОТД.3</t>
  </si>
  <si>
    <t>ОТД.4</t>
  </si>
  <si>
    <t>Горбунков</t>
  </si>
  <si>
    <t>Путин</t>
  </si>
  <si>
    <t>директор</t>
  </si>
  <si>
    <t>гл.инж</t>
  </si>
  <si>
    <t>гл.механик</t>
  </si>
  <si>
    <t>гл.энергетик</t>
  </si>
  <si>
    <t>нач</t>
  </si>
  <si>
    <t>инж</t>
  </si>
  <si>
    <t>гл.бух</t>
  </si>
  <si>
    <t>экономист</t>
  </si>
  <si>
    <t>бух</t>
  </si>
  <si>
    <t>к</t>
  </si>
  <si>
    <t>К-во раб.дней</t>
  </si>
  <si>
    <t>выходные</t>
  </si>
  <si>
    <t>отпускные</t>
  </si>
  <si>
    <t>командировочные</t>
  </si>
  <si>
    <t>административные</t>
  </si>
  <si>
    <t>в</t>
  </si>
  <si>
    <t>о</t>
  </si>
  <si>
    <t>а</t>
  </si>
  <si>
    <t>Д н и   н е я в о к</t>
  </si>
  <si>
    <t>декретные</t>
  </si>
  <si>
    <t>больничные</t>
  </si>
  <si>
    <t>Глушко</t>
  </si>
  <si>
    <t>Петросян</t>
  </si>
  <si>
    <t>Медведев</t>
  </si>
  <si>
    <t>Громов</t>
  </si>
  <si>
    <t>инспектор</t>
  </si>
  <si>
    <t>спец</t>
  </si>
  <si>
    <t>Борисов</t>
  </si>
  <si>
    <t>Шевченко</t>
  </si>
  <si>
    <t>Цветков</t>
  </si>
  <si>
    <t>Кузнецов</t>
  </si>
  <si>
    <t>Володин</t>
  </si>
  <si>
    <t>Владимиров</t>
  </si>
  <si>
    <t>мастер</t>
  </si>
  <si>
    <t>пом.мастера</t>
  </si>
  <si>
    <t>рабочий</t>
  </si>
  <si>
    <t>кузнец</t>
  </si>
  <si>
    <t>столяр</t>
  </si>
  <si>
    <t>маляр</t>
  </si>
  <si>
    <t>художник</t>
  </si>
  <si>
    <t>Димитров</t>
  </si>
  <si>
    <t>Резник</t>
  </si>
  <si>
    <t>Павлов</t>
  </si>
  <si>
    <t>Блохин</t>
  </si>
  <si>
    <t>Потапов</t>
  </si>
  <si>
    <t>Образцов</t>
  </si>
  <si>
    <t>Никифоров</t>
  </si>
  <si>
    <t>Сабенко</t>
  </si>
  <si>
    <t>электрик</t>
  </si>
  <si>
    <t>сантехник</t>
  </si>
  <si>
    <t>слесарь</t>
  </si>
  <si>
    <t>ученик</t>
  </si>
  <si>
    <t>Дроздов</t>
  </si>
  <si>
    <t>Лукницкий</t>
  </si>
  <si>
    <t>Жуков</t>
  </si>
  <si>
    <t>Васильев</t>
  </si>
  <si>
    <t>шофер</t>
  </si>
  <si>
    <t>техник</t>
  </si>
  <si>
    <t>секретарь</t>
  </si>
  <si>
    <t>Яроменко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</si>
</sst>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Arial Narrow"/>
      <family val="2"/>
      <charset val="204"/>
    </font>
    <font>
      <b/>
      <i/>
      <sz val="13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Cambria"/>
      <family val="1"/>
      <charset val="204"/>
      <scheme val="major"/>
    </font>
    <font>
      <b/>
      <sz val="9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i/>
      <sz val="14"/>
      <color theme="1"/>
      <name val="Cambria"/>
      <family val="1"/>
      <charset val="204"/>
      <scheme val="major"/>
    </font>
    <font>
      <sz val="9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4" fillId="4" borderId="0" xfId="0" applyFont="1" applyFill="1" applyAlignment="1">
      <alignment horizontal="center" vertical="center"/>
    </xf>
    <xf numFmtId="0" fontId="8" fillId="0" borderId="0" xfId="0" applyFont="1"/>
    <xf numFmtId="0" fontId="7" fillId="4" borderId="0" xfId="0" applyFont="1" applyFill="1" applyAlignment="1">
      <alignment horizontal="center" vertical="center" wrapText="1"/>
    </xf>
    <xf numFmtId="0" fontId="1" fillId="0" borderId="0" xfId="0" applyFont="1"/>
    <xf numFmtId="0" fontId="6" fillId="0" borderId="0" xfId="0" applyFont="1" applyBorder="1" applyAlignment="1" applyProtection="1">
      <alignment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12" fillId="0" borderId="0" xfId="0" applyFont="1" applyBorder="1" applyAlignment="1">
      <alignment horizontal="center"/>
    </xf>
    <xf numFmtId="0" fontId="13" fillId="0" borderId="6" xfId="0" applyFont="1" applyBorder="1" applyAlignment="1">
      <alignment horizontal="right" vertical="top"/>
    </xf>
    <xf numFmtId="0" fontId="14" fillId="0" borderId="6" xfId="0" applyFont="1" applyBorder="1" applyAlignment="1">
      <alignment vertical="top"/>
    </xf>
    <xf numFmtId="0" fontId="14" fillId="0" borderId="0" xfId="0" applyFont="1" applyBorder="1" applyAlignment="1">
      <alignment vertical="center"/>
    </xf>
    <xf numFmtId="0" fontId="1" fillId="0" borderId="28" xfId="0" applyFont="1" applyBorder="1"/>
    <xf numFmtId="0" fontId="15" fillId="2" borderId="16" xfId="0" applyFont="1" applyFill="1" applyBorder="1" applyAlignment="1">
      <alignment horizontal="center" vertical="center" shrinkToFit="1"/>
    </xf>
    <xf numFmtId="0" fontId="15" fillId="2" borderId="23" xfId="0" applyNumberFormat="1" applyFont="1" applyFill="1" applyBorder="1" applyAlignment="1">
      <alignment horizontal="left" vertical="center"/>
    </xf>
    <xf numFmtId="0" fontId="15" fillId="2" borderId="1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shrinkToFit="1"/>
    </xf>
    <xf numFmtId="0" fontId="15" fillId="0" borderId="8" xfId="0" applyFont="1" applyFill="1" applyBorder="1" applyAlignment="1">
      <alignment horizontal="center" vertical="center" shrinkToFit="1"/>
    </xf>
    <xf numFmtId="0" fontId="11" fillId="3" borderId="16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 shrinkToFit="1"/>
    </xf>
    <xf numFmtId="0" fontId="15" fillId="3" borderId="9" xfId="0" applyFont="1" applyFill="1" applyBorder="1" applyAlignment="1">
      <alignment horizontal="center" vertical="center" shrinkToFit="1"/>
    </xf>
    <xf numFmtId="0" fontId="15" fillId="2" borderId="17" xfId="0" applyFont="1" applyFill="1" applyBorder="1" applyAlignment="1">
      <alignment horizontal="center" vertical="center" shrinkToFit="1"/>
    </xf>
    <xf numFmtId="0" fontId="15" fillId="0" borderId="24" xfId="0" applyNumberFormat="1" applyFont="1" applyFill="1" applyBorder="1" applyAlignment="1">
      <alignment horizontal="left" vertical="center"/>
    </xf>
    <xf numFmtId="0" fontId="15" fillId="0" borderId="10" xfId="0" applyFont="1" applyFill="1" applyBorder="1" applyAlignment="1">
      <alignment horizontal="center" vertical="center" shrinkToFit="1"/>
    </xf>
    <xf numFmtId="0" fontId="15" fillId="0" borderId="11" xfId="0" applyFont="1" applyFill="1" applyBorder="1" applyAlignment="1">
      <alignment horizontal="center" vertical="center" shrinkToFit="1"/>
    </xf>
    <xf numFmtId="0" fontId="15" fillId="3" borderId="21" xfId="0" applyFont="1" applyFill="1" applyBorder="1" applyAlignment="1">
      <alignment horizontal="center" vertical="center" shrinkToFit="1"/>
    </xf>
    <xf numFmtId="0" fontId="11" fillId="3" borderId="17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 shrinkToFit="1"/>
    </xf>
    <xf numFmtId="0" fontId="15" fillId="3" borderId="12" xfId="0" applyFont="1" applyFill="1" applyBorder="1" applyAlignment="1">
      <alignment horizontal="center" vertical="center" shrinkToFit="1"/>
    </xf>
    <xf numFmtId="0" fontId="15" fillId="2" borderId="24" xfId="0" applyNumberFormat="1" applyFont="1" applyFill="1" applyBorder="1" applyAlignment="1">
      <alignment horizontal="left" vertical="center"/>
    </xf>
    <xf numFmtId="0" fontId="15" fillId="0" borderId="24" xfId="0" applyNumberFormat="1" applyFont="1" applyBorder="1" applyAlignment="1">
      <alignment horizontal="left" vertical="center"/>
    </xf>
    <xf numFmtId="0" fontId="15" fillId="2" borderId="24" xfId="0" applyNumberFormat="1" applyFont="1" applyFill="1" applyBorder="1" applyAlignment="1">
      <alignment horizontal="left" vertical="center" shrinkToFit="1"/>
    </xf>
    <xf numFmtId="0" fontId="15" fillId="2" borderId="18" xfId="0" applyFont="1" applyFill="1" applyBorder="1" applyAlignment="1">
      <alignment horizontal="center" vertical="center" shrinkToFit="1"/>
    </xf>
    <xf numFmtId="0" fontId="15" fillId="0" borderId="13" xfId="0" applyFont="1" applyFill="1" applyBorder="1" applyAlignment="1">
      <alignment horizontal="center" vertical="center" shrinkToFit="1"/>
    </xf>
    <xf numFmtId="0" fontId="15" fillId="0" borderId="14" xfId="0" applyFont="1" applyFill="1" applyBorder="1" applyAlignment="1">
      <alignment horizontal="center" vertical="center" shrinkToFit="1"/>
    </xf>
    <xf numFmtId="0" fontId="15" fillId="3" borderId="22" xfId="0" applyFont="1" applyFill="1" applyBorder="1" applyAlignment="1">
      <alignment horizontal="center" vertical="center" shrinkToFit="1"/>
    </xf>
    <xf numFmtId="0" fontId="11" fillId="3" borderId="18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 shrinkToFit="1"/>
    </xf>
    <xf numFmtId="0" fontId="15" fillId="3" borderId="15" xfId="0" applyFont="1" applyFill="1" applyBorder="1" applyAlignment="1">
      <alignment horizontal="center" vertical="center" shrinkToFit="1"/>
    </xf>
    <xf numFmtId="0" fontId="17" fillId="3" borderId="19" xfId="0" applyFont="1" applyFill="1" applyBorder="1" applyAlignment="1">
      <alignment horizontal="center" vertical="center" textRotation="90" shrinkToFit="1"/>
    </xf>
    <xf numFmtId="0" fontId="18" fillId="4" borderId="0" xfId="0" applyFont="1" applyFill="1" applyAlignment="1">
      <alignment horizontal="center" vertical="center"/>
    </xf>
    <xf numFmtId="0" fontId="13" fillId="0" borderId="26" xfId="0" applyFont="1" applyBorder="1" applyAlignment="1" applyProtection="1">
      <alignment horizontal="left" vertical="center"/>
      <protection locked="0"/>
    </xf>
    <xf numFmtId="0" fontId="19" fillId="0" borderId="26" xfId="0" applyFont="1" applyBorder="1" applyAlignment="1" applyProtection="1">
      <alignment horizontal="left" vertical="center"/>
      <protection locked="0"/>
    </xf>
    <xf numFmtId="49" fontId="13" fillId="0" borderId="26" xfId="0" applyNumberFormat="1" applyFont="1" applyBorder="1" applyAlignment="1" applyProtection="1">
      <alignment horizontal="left" vertical="center"/>
      <protection locked="0"/>
    </xf>
    <xf numFmtId="49" fontId="19" fillId="0" borderId="26" xfId="0" applyNumberFormat="1" applyFont="1" applyBorder="1" applyAlignment="1" applyProtection="1">
      <alignment horizontal="left" vertical="center"/>
      <protection locked="0"/>
    </xf>
    <xf numFmtId="0" fontId="18" fillId="0" borderId="0" xfId="0" applyFont="1"/>
    <xf numFmtId="0" fontId="13" fillId="0" borderId="0" xfId="0" applyFont="1" applyBorder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49" fontId="13" fillId="0" borderId="0" xfId="0" applyNumberFormat="1" applyFont="1" applyBorder="1" applyAlignment="1" applyProtection="1">
      <alignment horizontal="left" vertical="center"/>
      <protection locked="0"/>
    </xf>
    <xf numFmtId="49" fontId="19" fillId="0" borderId="0" xfId="0" applyNumberFormat="1" applyFont="1" applyBorder="1" applyAlignment="1" applyProtection="1">
      <alignment horizontal="left"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49" fontId="18" fillId="0" borderId="0" xfId="0" applyNumberFormat="1" applyFont="1" applyBorder="1" applyAlignment="1" applyProtection="1">
      <alignment horizontal="left" vertical="center"/>
      <protection locked="0"/>
    </xf>
    <xf numFmtId="0" fontId="15" fillId="2" borderId="25" xfId="0" applyNumberFormat="1" applyFont="1" applyFill="1" applyBorder="1" applyAlignment="1">
      <alignment horizontal="left" vertical="center"/>
    </xf>
    <xf numFmtId="0" fontId="15" fillId="2" borderId="31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/>
    </xf>
    <xf numFmtId="0" fontId="5" fillId="0" borderId="0" xfId="0" applyFont="1" applyBorder="1"/>
    <xf numFmtId="0" fontId="1" fillId="0" borderId="0" xfId="0" applyFont="1" applyBorder="1"/>
    <xf numFmtId="0" fontId="13" fillId="0" borderId="27" xfId="0" applyFont="1" applyBorder="1" applyAlignment="1" applyProtection="1">
      <alignment horizontal="left" vertical="center"/>
      <protection locked="0"/>
    </xf>
    <xf numFmtId="0" fontId="19" fillId="0" borderId="29" xfId="0" applyFont="1" applyBorder="1" applyAlignment="1" applyProtection="1">
      <alignment horizontal="left" vertical="center"/>
      <protection locked="0"/>
    </xf>
    <xf numFmtId="0" fontId="13" fillId="0" borderId="28" xfId="0" applyFont="1" applyBorder="1" applyAlignment="1" applyProtection="1">
      <alignment horizontal="left" vertical="center"/>
      <protection locked="0"/>
    </xf>
    <xf numFmtId="0" fontId="19" fillId="0" borderId="32" xfId="0" applyFont="1" applyBorder="1" applyAlignment="1" applyProtection="1">
      <alignment horizontal="left" vertical="center"/>
      <protection locked="0"/>
    </xf>
    <xf numFmtId="0" fontId="18" fillId="0" borderId="32" xfId="0" applyFont="1" applyBorder="1" applyAlignment="1" applyProtection="1">
      <alignment horizontal="left" vertical="center"/>
      <protection locked="0"/>
    </xf>
    <xf numFmtId="0" fontId="18" fillId="0" borderId="28" xfId="0" applyFont="1" applyBorder="1" applyAlignment="1" applyProtection="1">
      <alignment horizontal="left" vertical="center"/>
      <protection locked="0"/>
    </xf>
    <xf numFmtId="0" fontId="4" fillId="4" borderId="28" xfId="0" applyFont="1" applyFill="1" applyBorder="1" applyAlignment="1">
      <alignment horizontal="center" vertical="center"/>
    </xf>
    <xf numFmtId="0" fontId="4" fillId="4" borderId="32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2" fillId="0" borderId="29" xfId="0" applyNumberFormat="1" applyFont="1" applyFill="1" applyBorder="1" applyAlignment="1">
      <alignment horizontal="center" vertical="distributed"/>
    </xf>
    <xf numFmtId="0" fontId="2" fillId="0" borderId="30" xfId="0" applyNumberFormat="1" applyFont="1" applyFill="1" applyBorder="1" applyAlignment="1">
      <alignment horizontal="center" vertical="distributed"/>
    </xf>
    <xf numFmtId="0" fontId="2" fillId="0" borderId="26" xfId="0" applyNumberFormat="1" applyFont="1" applyFill="1" applyBorder="1" applyAlignment="1">
      <alignment horizontal="center" vertical="distributed"/>
    </xf>
    <xf numFmtId="0" fontId="2" fillId="0" borderId="6" xfId="0" applyNumberFormat="1" applyFont="1" applyFill="1" applyBorder="1" applyAlignment="1">
      <alignment horizontal="center" vertical="distributed"/>
    </xf>
    <xf numFmtId="0" fontId="11" fillId="2" borderId="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shrinkToFit="1"/>
    </xf>
    <xf numFmtId="0" fontId="11" fillId="2" borderId="3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wrapText="1" shrinkToFit="1"/>
    </xf>
    <xf numFmtId="0" fontId="5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 vertical="top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textRotation="90" shrinkToFit="1"/>
    </xf>
    <xf numFmtId="0" fontId="10" fillId="3" borderId="3" xfId="0" applyFont="1" applyFill="1" applyBorder="1" applyAlignment="1">
      <alignment horizontal="center" vertical="center" textRotation="90" shrinkToFit="1"/>
    </xf>
    <xf numFmtId="0" fontId="2" fillId="0" borderId="27" xfId="0" applyNumberFormat="1" applyFont="1" applyFill="1" applyBorder="1" applyAlignment="1">
      <alignment horizontal="center" vertical="center"/>
    </xf>
    <xf numFmtId="0" fontId="2" fillId="0" borderId="19" xfId="0" applyNumberFormat="1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top"/>
    </xf>
  </cellXfs>
  <cellStyles count="1">
    <cellStyle name="Обычный" xfId="0" builtinId="0"/>
  </cellStyles>
  <dxfs count="17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123825</xdr:colOff>
      <xdr:row>6</xdr:row>
      <xdr:rowOff>152400</xdr:rowOff>
    </xdr:from>
    <xdr:to>
      <xdr:col>25</xdr:col>
      <xdr:colOff>28575</xdr:colOff>
      <xdr:row>7</xdr:row>
      <xdr:rowOff>847725</xdr:rowOff>
    </xdr:to>
    <xdr:sp macro="" textlink="">
      <xdr:nvSpPr>
        <xdr:cNvPr id="2" name="Скругленная прямоугольная выноска 1"/>
        <xdr:cNvSpPr/>
      </xdr:nvSpPr>
      <xdr:spPr>
        <a:xfrm>
          <a:off x="4743450" y="1628775"/>
          <a:ext cx="2628900" cy="914400"/>
        </a:xfrm>
        <a:prstGeom prst="wedgeRoundRectCallout">
          <a:avLst>
            <a:gd name="adj1" fmla="val -32427"/>
            <a:gd name="adj2" fmla="val -73959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400"/>
            <a:t>как в</a:t>
          </a:r>
          <a:r>
            <a:rPr lang="ru-RU" sz="1400" baseline="0"/>
            <a:t> этом списке убрать лишные пустые строки?</a:t>
          </a:r>
          <a:endParaRPr lang="ru-RU" sz="1400"/>
        </a:p>
      </xdr:txBody>
    </xdr:sp>
    <xdr:clientData/>
  </xdr:twoCellAnchor>
  <xdr:twoCellAnchor>
    <xdr:from>
      <xdr:col>3</xdr:col>
      <xdr:colOff>133350</xdr:colOff>
      <xdr:row>14</xdr:row>
      <xdr:rowOff>38100</xdr:rowOff>
    </xdr:from>
    <xdr:to>
      <xdr:col>16</xdr:col>
      <xdr:colOff>180975</xdr:colOff>
      <xdr:row>18</xdr:row>
      <xdr:rowOff>114300</xdr:rowOff>
    </xdr:to>
    <xdr:sp macro="" textlink="">
      <xdr:nvSpPr>
        <xdr:cNvPr id="3" name="Скругленная прямоугольная выноска 2"/>
        <xdr:cNvSpPr/>
      </xdr:nvSpPr>
      <xdr:spPr>
        <a:xfrm>
          <a:off x="3009900" y="4191000"/>
          <a:ext cx="2628900" cy="914400"/>
        </a:xfrm>
        <a:prstGeom prst="wedgeRoundRectCallout">
          <a:avLst>
            <a:gd name="adj1" fmla="val -63586"/>
            <a:gd name="adj2" fmla="val -148959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400" baseline="0"/>
            <a:t>и как тут заставить ВПР выбрать соответствующий столбец?</a:t>
          </a:r>
          <a:endParaRPr lang="ru-RU" sz="14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3"/>
  <sheetViews>
    <sheetView tabSelected="1" zoomScale="85" zoomScaleNormal="85" workbookViewId="0">
      <pane xSplit="1" ySplit="1" topLeftCell="B2" activePane="bottomRight" state="frozenSplit"/>
      <selection pane="topRight" activeCell="B1" sqref="B1"/>
      <selection pane="bottomLeft" activeCell="A2" sqref="A2"/>
      <selection pane="bottomRight" activeCell="B12" sqref="B12"/>
    </sheetView>
  </sheetViews>
  <sheetFormatPr defaultColWidth="15.42578125" defaultRowHeight="15"/>
  <cols>
    <col min="1" max="1" width="3.5703125" style="6" bestFit="1" customWidth="1"/>
    <col min="2" max="2" width="12.28515625" style="4" bestFit="1" customWidth="1"/>
    <col min="3" max="3" width="15.7109375" style="4" bestFit="1" customWidth="1"/>
    <col min="4" max="4" width="11.7109375" style="4" customWidth="1"/>
    <col min="5" max="5" width="12.85546875" style="4" bestFit="1" customWidth="1"/>
    <col min="6" max="6" width="11.85546875" style="4" bestFit="1" customWidth="1"/>
    <col min="7" max="7" width="13.140625" style="4" bestFit="1" customWidth="1"/>
    <col min="8" max="8" width="14.5703125" style="4" bestFit="1" customWidth="1"/>
    <col min="9" max="9" width="15.5703125" style="4" bestFit="1" customWidth="1"/>
    <col min="10" max="10" width="11.7109375" style="4" customWidth="1"/>
    <col min="11" max="11" width="11.5703125" style="4" bestFit="1" customWidth="1"/>
    <col min="12" max="12" width="13.42578125" style="4" bestFit="1" customWidth="1"/>
    <col min="13" max="13" width="12.7109375" style="4" bestFit="1" customWidth="1"/>
    <col min="14" max="15" width="12.85546875" style="4" bestFit="1" customWidth="1"/>
    <col min="16" max="16384" width="15.42578125" style="4"/>
  </cols>
  <sheetData>
    <row r="1" spans="1:15" s="2" customFormat="1" ht="33.75" customHeight="1">
      <c r="A1" s="3" t="s">
        <v>0</v>
      </c>
      <c r="B1" s="70" t="s">
        <v>12</v>
      </c>
      <c r="C1" s="69"/>
      <c r="D1" s="68" t="s">
        <v>13</v>
      </c>
      <c r="E1" s="68"/>
      <c r="F1" s="70" t="s">
        <v>14</v>
      </c>
      <c r="G1" s="68"/>
      <c r="H1" s="68" t="s">
        <v>15</v>
      </c>
      <c r="I1" s="68"/>
      <c r="J1" s="68" t="s">
        <v>16</v>
      </c>
      <c r="K1" s="68"/>
      <c r="L1" s="68" t="s">
        <v>17</v>
      </c>
      <c r="M1" s="68"/>
      <c r="N1" s="68" t="s">
        <v>18</v>
      </c>
      <c r="O1" s="69"/>
    </row>
    <row r="2" spans="1:15" s="47" customFormat="1" ht="15.75">
      <c r="A2" s="42">
        <v>1</v>
      </c>
      <c r="B2" s="43" t="s">
        <v>10</v>
      </c>
      <c r="C2" s="44" t="s">
        <v>21</v>
      </c>
      <c r="D2" s="60" t="s">
        <v>42</v>
      </c>
      <c r="E2" s="61" t="s">
        <v>25</v>
      </c>
      <c r="F2" s="43" t="s">
        <v>48</v>
      </c>
      <c r="G2" s="44" t="s">
        <v>27</v>
      </c>
      <c r="H2" s="60" t="s">
        <v>50</v>
      </c>
      <c r="I2" s="61" t="s">
        <v>54</v>
      </c>
      <c r="J2" s="45" t="s">
        <v>61</v>
      </c>
      <c r="K2" s="46" t="s">
        <v>57</v>
      </c>
      <c r="L2" s="60" t="s">
        <v>65</v>
      </c>
      <c r="M2" s="61" t="s">
        <v>69</v>
      </c>
      <c r="N2" s="43" t="s">
        <v>73</v>
      </c>
      <c r="O2" s="44" t="s">
        <v>54</v>
      </c>
    </row>
    <row r="3" spans="1:15" s="47" customFormat="1" ht="15.75">
      <c r="A3" s="42">
        <v>2</v>
      </c>
      <c r="B3" s="48" t="s">
        <v>11</v>
      </c>
      <c r="C3" s="49" t="s">
        <v>22</v>
      </c>
      <c r="D3" s="62" t="s">
        <v>43</v>
      </c>
      <c r="E3" s="63" t="s">
        <v>26</v>
      </c>
      <c r="F3" s="48" t="s">
        <v>80</v>
      </c>
      <c r="G3" s="49" t="s">
        <v>28</v>
      </c>
      <c r="H3" s="62" t="s">
        <v>51</v>
      </c>
      <c r="I3" s="63" t="s">
        <v>55</v>
      </c>
      <c r="J3" s="50" t="s">
        <v>62</v>
      </c>
      <c r="K3" s="51" t="s">
        <v>58</v>
      </c>
      <c r="L3" s="62" t="s">
        <v>66</v>
      </c>
      <c r="M3" s="63" t="s">
        <v>70</v>
      </c>
      <c r="N3" s="48" t="s">
        <v>74</v>
      </c>
      <c r="O3" s="49" t="s">
        <v>78</v>
      </c>
    </row>
    <row r="4" spans="1:15" s="47" customFormat="1" ht="15.75">
      <c r="A4" s="42">
        <v>3</v>
      </c>
      <c r="B4" s="48" t="s">
        <v>19</v>
      </c>
      <c r="C4" s="49" t="s">
        <v>23</v>
      </c>
      <c r="D4" s="62" t="s">
        <v>44</v>
      </c>
      <c r="E4" s="63" t="s">
        <v>46</v>
      </c>
      <c r="F4" s="48" t="s">
        <v>49</v>
      </c>
      <c r="G4" s="49" t="s">
        <v>29</v>
      </c>
      <c r="H4" s="62" t="s">
        <v>52</v>
      </c>
      <c r="I4" s="63" t="s">
        <v>56</v>
      </c>
      <c r="J4" s="50" t="s">
        <v>63</v>
      </c>
      <c r="K4" s="51" t="s">
        <v>59</v>
      </c>
      <c r="L4" s="62" t="s">
        <v>67</v>
      </c>
      <c r="M4" s="63" t="s">
        <v>71</v>
      </c>
      <c r="N4" s="48" t="s">
        <v>75</v>
      </c>
      <c r="O4" s="49" t="s">
        <v>79</v>
      </c>
    </row>
    <row r="5" spans="1:15" s="47" customFormat="1" ht="15.75">
      <c r="A5" s="42">
        <v>4</v>
      </c>
      <c r="B5" s="48" t="s">
        <v>20</v>
      </c>
      <c r="C5" s="49" t="s">
        <v>24</v>
      </c>
      <c r="D5" s="62" t="s">
        <v>45</v>
      </c>
      <c r="E5" s="63" t="s">
        <v>47</v>
      </c>
      <c r="F5" s="48"/>
      <c r="G5" s="49"/>
      <c r="H5" s="62" t="s">
        <v>53</v>
      </c>
      <c r="I5" s="63" t="s">
        <v>56</v>
      </c>
      <c r="J5" s="50" t="s">
        <v>64</v>
      </c>
      <c r="K5" s="51" t="s">
        <v>60</v>
      </c>
      <c r="L5" s="62" t="s">
        <v>68</v>
      </c>
      <c r="M5" s="63" t="s">
        <v>72</v>
      </c>
      <c r="N5" s="48" t="s">
        <v>76</v>
      </c>
      <c r="O5" s="49" t="s">
        <v>77</v>
      </c>
    </row>
    <row r="6" spans="1:15" s="47" customFormat="1" ht="15.75">
      <c r="A6" s="42">
        <v>5</v>
      </c>
      <c r="B6" s="52"/>
      <c r="C6" s="52"/>
      <c r="D6" s="62"/>
      <c r="E6" s="64"/>
      <c r="F6" s="48"/>
      <c r="G6" s="52"/>
      <c r="H6" s="62"/>
      <c r="I6" s="63"/>
      <c r="J6" s="50"/>
      <c r="K6" s="51"/>
      <c r="L6" s="62"/>
      <c r="M6" s="63"/>
      <c r="N6" s="48"/>
      <c r="O6" s="49"/>
    </row>
    <row r="7" spans="1:15" s="47" customFormat="1" ht="15.75">
      <c r="A7" s="42">
        <v>6</v>
      </c>
      <c r="B7" s="52"/>
      <c r="C7" s="52"/>
      <c r="D7" s="65"/>
      <c r="E7" s="64"/>
      <c r="F7" s="48"/>
      <c r="G7" s="52"/>
      <c r="H7" s="62"/>
      <c r="I7" s="63"/>
      <c r="J7" s="50"/>
      <c r="K7" s="53"/>
      <c r="L7" s="62"/>
      <c r="M7" s="64"/>
      <c r="N7" s="48"/>
      <c r="O7" s="52"/>
    </row>
    <row r="8" spans="1:15" s="47" customFormat="1" ht="15.75">
      <c r="A8" s="42">
        <v>7</v>
      </c>
      <c r="B8" s="52"/>
      <c r="C8" s="52"/>
      <c r="D8" s="65"/>
      <c r="E8" s="64"/>
      <c r="F8" s="48"/>
      <c r="G8" s="52"/>
      <c r="H8" s="62"/>
      <c r="I8" s="63"/>
      <c r="J8" s="50"/>
      <c r="K8" s="53"/>
      <c r="L8" s="65"/>
      <c r="M8" s="64"/>
      <c r="N8" s="48"/>
      <c r="O8" s="52"/>
    </row>
    <row r="9" spans="1:15" s="47" customFormat="1" ht="15.75">
      <c r="A9" s="42">
        <v>8</v>
      </c>
      <c r="B9" s="52"/>
      <c r="C9" s="52"/>
      <c r="D9" s="65"/>
      <c r="E9" s="64"/>
      <c r="F9" s="52"/>
      <c r="G9" s="52"/>
      <c r="H9" s="62"/>
      <c r="I9" s="63"/>
      <c r="J9" s="50"/>
      <c r="K9" s="53"/>
      <c r="L9" s="65"/>
      <c r="M9" s="64"/>
      <c r="N9" s="48"/>
      <c r="O9" s="52"/>
    </row>
    <row r="10" spans="1:15" s="47" customFormat="1" ht="15.75">
      <c r="A10" s="42">
        <v>9</v>
      </c>
      <c r="B10" s="52"/>
      <c r="C10" s="52"/>
      <c r="D10" s="65"/>
      <c r="E10" s="64"/>
      <c r="F10" s="52"/>
      <c r="G10" s="52"/>
      <c r="H10" s="65"/>
      <c r="I10" s="64"/>
      <c r="J10" s="53"/>
      <c r="K10" s="53"/>
      <c r="L10" s="65"/>
      <c r="M10" s="64"/>
      <c r="N10" s="52"/>
      <c r="O10" s="52"/>
    </row>
    <row r="11" spans="1:15" s="47" customFormat="1" ht="15.75">
      <c r="A11" s="42">
        <v>10</v>
      </c>
      <c r="B11" s="52"/>
      <c r="C11" s="52"/>
      <c r="D11" s="65"/>
      <c r="E11" s="64"/>
      <c r="F11" s="52"/>
      <c r="G11" s="52"/>
      <c r="H11" s="65"/>
      <c r="I11" s="64"/>
      <c r="J11" s="53"/>
      <c r="K11" s="53"/>
      <c r="L11" s="65"/>
      <c r="M11" s="64"/>
      <c r="N11" s="52"/>
      <c r="O11" s="52"/>
    </row>
    <row r="12" spans="1:15" ht="20.25" customHeight="1">
      <c r="A12" s="1"/>
      <c r="B12" s="1">
        <f>COUNTA(B2:B11)</f>
        <v>4</v>
      </c>
      <c r="C12" s="1"/>
      <c r="D12" s="66">
        <f>COUNTA(D2:D11)</f>
        <v>4</v>
      </c>
      <c r="E12" s="67"/>
      <c r="F12" s="1">
        <f>COUNTA(F2:F11)</f>
        <v>3</v>
      </c>
      <c r="G12" s="1"/>
      <c r="H12" s="66">
        <f>COUNTA(H2:H11)</f>
        <v>4</v>
      </c>
      <c r="I12" s="67"/>
      <c r="J12" s="1">
        <f>COUNTA(J2:J11)</f>
        <v>4</v>
      </c>
      <c r="K12" s="1"/>
      <c r="L12" s="66">
        <f>COUNTA(L2:L11)</f>
        <v>4</v>
      </c>
      <c r="M12" s="67"/>
      <c r="N12" s="1">
        <f>COUNTA(N2:N11)</f>
        <v>4</v>
      </c>
      <c r="O12" s="1"/>
    </row>
    <row r="13" spans="1: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</sheetData>
  <mergeCells count="7">
    <mergeCell ref="L1:M1"/>
    <mergeCell ref="N1:O1"/>
    <mergeCell ref="B1:C1"/>
    <mergeCell ref="D1:E1"/>
    <mergeCell ref="F1:G1"/>
    <mergeCell ref="H1:I1"/>
    <mergeCell ref="J1:K1"/>
  </mergeCells>
  <conditionalFormatting sqref="L6:M11">
    <cfRule type="expression" dxfId="16" priority="748">
      <formula>COUNTIF($J$2:$J$481,#REF!)&gt;1</formula>
    </cfRule>
  </conditionalFormatting>
  <conditionalFormatting sqref="N8:O11">
    <cfRule type="expression" dxfId="15" priority="749">
      <formula>COUNTIF($J$2:$J$481,#REF!)&gt;1</formula>
    </cfRule>
  </conditionalFormatting>
  <conditionalFormatting sqref="B2:O11 B13:O13">
    <cfRule type="expression" dxfId="14" priority="752">
      <formula>COUNTIF($J$2:$J$481,#REF!)&gt;1</formula>
    </cfRule>
  </conditionalFormatting>
  <conditionalFormatting sqref="L2:O2">
    <cfRule type="expression" dxfId="13" priority="769">
      <formula>COUNTIF($J$2:$J$501,$J2)&gt;1</formula>
    </cfRule>
  </conditionalFormatting>
  <conditionalFormatting sqref="L3:O3">
    <cfRule type="expression" dxfId="12" priority="770">
      <formula>COUNTIF($J$2:$J$501,$J4)&gt;1</formula>
    </cfRule>
  </conditionalFormatting>
  <conditionalFormatting sqref="L4:O4">
    <cfRule type="expression" dxfId="11" priority="771">
      <formula>COUNTIF($J$2:$J$501,$J6)&gt;1</formula>
    </cfRule>
  </conditionalFormatting>
  <conditionalFormatting sqref="L5:O5">
    <cfRule type="expression" dxfId="10" priority="772">
      <formula>COUNTIF($J$2:$J$501,$J8)&gt;1</formula>
    </cfRule>
  </conditionalFormatting>
  <conditionalFormatting sqref="N6:O6">
    <cfRule type="expression" dxfId="9" priority="773">
      <formula>COUNTIF($J$2:$J$501,$J10)&gt;1</formula>
    </cfRule>
  </conditionalFormatting>
  <conditionalFormatting sqref="N7:O7">
    <cfRule type="expression" dxfId="8" priority="774">
      <formula>COUNTIF($J$2:$J$501,#REF!)&gt;1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P24"/>
  <sheetViews>
    <sheetView workbookViewId="0">
      <pane xSplit="3" topLeftCell="D1" activePane="topRight" state="frozenSplit"/>
      <selection pane="topRight" activeCell="B2" sqref="B2"/>
    </sheetView>
  </sheetViews>
  <sheetFormatPr defaultRowHeight="15"/>
  <cols>
    <col min="1" max="1" width="3.42578125" style="4" bestFit="1" customWidth="1"/>
    <col min="2" max="2" width="20.85546875" style="4" bestFit="1" customWidth="1"/>
    <col min="3" max="3" width="18.85546875" style="4" customWidth="1"/>
    <col min="4" max="7" width="3" style="4" bestFit="1" customWidth="1"/>
    <col min="8" max="9" width="2.85546875" style="4" bestFit="1" customWidth="1"/>
    <col min="10" max="11" width="3" style="4" bestFit="1" customWidth="1"/>
    <col min="12" max="12" width="2.42578125" style="4" bestFit="1" customWidth="1"/>
    <col min="13" max="33" width="3.140625" style="4" bestFit="1" customWidth="1"/>
    <col min="34" max="34" width="3.140625" style="4" customWidth="1"/>
    <col min="35" max="35" width="7.28515625" style="4" bestFit="1" customWidth="1"/>
    <col min="36" max="36" width="3.140625" style="4" customWidth="1"/>
    <col min="37" max="39" width="3.5703125" style="4" bestFit="1" customWidth="1"/>
    <col min="40" max="40" width="4.140625" style="4" bestFit="1" customWidth="1"/>
    <col min="41" max="41" width="3.5703125" style="4" bestFit="1" customWidth="1"/>
    <col min="42" max="42" width="4" style="4" bestFit="1" customWidth="1"/>
    <col min="43" max="16384" width="9.140625" style="4"/>
  </cols>
  <sheetData>
    <row r="1" spans="1:42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AA1" s="85" t="s">
        <v>7</v>
      </c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</row>
    <row r="2" spans="1:42" ht="18" customHeight="1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AA2" s="86" t="s">
        <v>8</v>
      </c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</row>
    <row r="3" spans="1:42" ht="20.25" customHeigh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AA3" s="87" t="s">
        <v>9</v>
      </c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</row>
    <row r="4" spans="1:42" ht="18" customHeight="1">
      <c r="B4" s="81" t="s">
        <v>3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K4" s="8"/>
      <c r="AL4" s="8"/>
      <c r="AM4" s="8"/>
      <c r="AN4" s="8"/>
      <c r="AO4" s="8"/>
    </row>
    <row r="5" spans="1:42" ht="15" customHeight="1"/>
    <row r="6" spans="1:42" ht="30" customHeight="1">
      <c r="C6" s="9" t="s">
        <v>4</v>
      </c>
      <c r="D6" s="92" t="s">
        <v>12</v>
      </c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1"/>
    </row>
    <row r="7" spans="1:42" ht="17.25" customHeight="1">
      <c r="A7" s="75" t="s">
        <v>0</v>
      </c>
      <c r="B7" s="77" t="s">
        <v>5</v>
      </c>
      <c r="C7" s="79" t="s">
        <v>6</v>
      </c>
      <c r="D7" s="90">
        <v>1</v>
      </c>
      <c r="E7" s="73">
        <v>2</v>
      </c>
      <c r="F7" s="73">
        <v>3</v>
      </c>
      <c r="G7" s="73">
        <v>4</v>
      </c>
      <c r="H7" s="73">
        <v>5</v>
      </c>
      <c r="I7" s="73">
        <v>6</v>
      </c>
      <c r="J7" s="73">
        <v>7</v>
      </c>
      <c r="K7" s="73">
        <v>8</v>
      </c>
      <c r="L7" s="73">
        <v>9</v>
      </c>
      <c r="M7" s="73">
        <v>10</v>
      </c>
      <c r="N7" s="73">
        <v>11</v>
      </c>
      <c r="O7" s="73">
        <v>12</v>
      </c>
      <c r="P7" s="73">
        <v>13</v>
      </c>
      <c r="Q7" s="73">
        <v>14</v>
      </c>
      <c r="R7" s="73">
        <v>15</v>
      </c>
      <c r="S7" s="73">
        <v>16</v>
      </c>
      <c r="T7" s="73">
        <v>17</v>
      </c>
      <c r="U7" s="73">
        <v>18</v>
      </c>
      <c r="V7" s="73">
        <v>19</v>
      </c>
      <c r="W7" s="73">
        <v>20</v>
      </c>
      <c r="X7" s="73">
        <v>21</v>
      </c>
      <c r="Y7" s="73">
        <v>22</v>
      </c>
      <c r="Z7" s="73">
        <v>23</v>
      </c>
      <c r="AA7" s="73">
        <v>24</v>
      </c>
      <c r="AB7" s="73">
        <v>25</v>
      </c>
      <c r="AC7" s="73">
        <v>26</v>
      </c>
      <c r="AD7" s="73">
        <v>27</v>
      </c>
      <c r="AE7" s="73">
        <v>28</v>
      </c>
      <c r="AF7" s="73">
        <v>29</v>
      </c>
      <c r="AG7" s="73">
        <v>30</v>
      </c>
      <c r="AH7" s="71">
        <v>31</v>
      </c>
      <c r="AI7" s="88" t="s">
        <v>31</v>
      </c>
      <c r="AJ7" s="82" t="s">
        <v>39</v>
      </c>
      <c r="AK7" s="83"/>
      <c r="AL7" s="83"/>
      <c r="AM7" s="83"/>
      <c r="AN7" s="83"/>
      <c r="AO7" s="84"/>
    </row>
    <row r="8" spans="1:42" ht="97.5" customHeight="1">
      <c r="A8" s="76"/>
      <c r="B8" s="78"/>
      <c r="C8" s="78"/>
      <c r="D8" s="91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2"/>
      <c r="AI8" s="89"/>
      <c r="AJ8" s="41" t="s">
        <v>32</v>
      </c>
      <c r="AK8" s="41" t="s">
        <v>33</v>
      </c>
      <c r="AL8" s="41" t="s">
        <v>40</v>
      </c>
      <c r="AM8" s="41" t="s">
        <v>34</v>
      </c>
      <c r="AN8" s="41" t="s">
        <v>35</v>
      </c>
      <c r="AO8" s="41" t="s">
        <v>41</v>
      </c>
      <c r="AP8" s="12"/>
    </row>
    <row r="9" spans="1:42">
      <c r="A9" s="13">
        <v>1</v>
      </c>
      <c r="B9" s="14" t="str">
        <f>IF(ISERROR(HLOOKUP($D$6,Список!$B$1:$O$11,A9+1,0)),"",HLOOKUP($D$6,Список!$B$1:$O$11,A9+1,0))</f>
        <v>Иванов</v>
      </c>
      <c r="C9" s="15" t="str">
        <f>VLOOKUP($B9,Список!$B$2:$O$11,COLUMN(B9))</f>
        <v>директор</v>
      </c>
      <c r="D9" s="16" t="s">
        <v>37</v>
      </c>
      <c r="E9" s="17" t="s">
        <v>37</v>
      </c>
      <c r="F9" s="17" t="s">
        <v>37</v>
      </c>
      <c r="G9" s="17" t="s">
        <v>36</v>
      </c>
      <c r="H9" s="25">
        <v>8</v>
      </c>
      <c r="I9" s="25">
        <v>8</v>
      </c>
      <c r="J9" s="25">
        <v>8</v>
      </c>
      <c r="K9" s="25">
        <v>8</v>
      </c>
      <c r="L9" s="25">
        <v>8</v>
      </c>
      <c r="M9" s="25">
        <v>8</v>
      </c>
      <c r="N9" s="25" t="s">
        <v>36</v>
      </c>
      <c r="O9" s="25">
        <v>8</v>
      </c>
      <c r="P9" s="25">
        <v>8</v>
      </c>
      <c r="Q9" s="25">
        <v>8</v>
      </c>
      <c r="R9" s="25">
        <v>8</v>
      </c>
      <c r="S9" s="25">
        <v>8</v>
      </c>
      <c r="T9" s="25">
        <v>8</v>
      </c>
      <c r="U9" s="25" t="s">
        <v>36</v>
      </c>
      <c r="V9" s="25">
        <v>8</v>
      </c>
      <c r="W9" s="25">
        <v>8</v>
      </c>
      <c r="X9" s="25">
        <v>8</v>
      </c>
      <c r="Y9" s="25">
        <v>8</v>
      </c>
      <c r="Z9" s="25">
        <v>8</v>
      </c>
      <c r="AA9" s="25">
        <v>8</v>
      </c>
      <c r="AB9" s="25" t="s">
        <v>36</v>
      </c>
      <c r="AC9" s="25">
        <v>8</v>
      </c>
      <c r="AD9" s="25">
        <v>8</v>
      </c>
      <c r="AE9" s="25">
        <v>8</v>
      </c>
      <c r="AF9" s="25">
        <v>8</v>
      </c>
      <c r="AG9" s="25">
        <v>8</v>
      </c>
      <c r="AH9" s="26">
        <v>8</v>
      </c>
      <c r="AI9" s="18">
        <f t="array" ref="AI9">COUNTIF(D9:AH9,"&gt;=4")+SUM((WEEKDAY($D$8:$AH$8,2)&lt;6)*(D9:AH9="к"))</f>
        <v>24</v>
      </c>
      <c r="AJ9" s="19">
        <f>COUNTIF(D9:AH9,"в")</f>
        <v>4</v>
      </c>
      <c r="AK9" s="20">
        <f>COUNTIF(D9:AH9,"о")</f>
        <v>3</v>
      </c>
      <c r="AL9" s="20">
        <f>COUNTIF(D9:AH9,"д")</f>
        <v>0</v>
      </c>
      <c r="AM9" s="20">
        <f>COUNTIF(D9:AH9,"к")</f>
        <v>0</v>
      </c>
      <c r="AN9" s="20">
        <f>COUNTIF(D9:AH9,"а")</f>
        <v>0</v>
      </c>
      <c r="AO9" s="21">
        <f>COUNTIF(D9:AH9,"б")</f>
        <v>0</v>
      </c>
    </row>
    <row r="10" spans="1:42">
      <c r="A10" s="22">
        <v>2</v>
      </c>
      <c r="B10" s="23" t="str">
        <f>IF(ISERROR(HLOOKUP($D$6,Список!$B$1:$O$11,A10+1,0)),"",HLOOKUP($D$6,Список!$B$1:$O$11,A10+1,0))</f>
        <v>Петров</v>
      </c>
      <c r="C10" s="15" t="str">
        <f>VLOOKUP($B10,Список!$B$2:$O$11,COLUMN(B10))</f>
        <v>гл.инж</v>
      </c>
      <c r="D10" s="24">
        <v>8</v>
      </c>
      <c r="E10" s="25">
        <v>8</v>
      </c>
      <c r="F10" s="25">
        <v>8</v>
      </c>
      <c r="G10" s="25" t="s">
        <v>36</v>
      </c>
      <c r="H10" s="25">
        <v>8</v>
      </c>
      <c r="I10" s="25">
        <v>8</v>
      </c>
      <c r="J10" s="25">
        <v>8</v>
      </c>
      <c r="K10" s="25">
        <v>8</v>
      </c>
      <c r="L10" s="25">
        <v>8</v>
      </c>
      <c r="M10" s="25">
        <v>8</v>
      </c>
      <c r="N10" s="25" t="s">
        <v>36</v>
      </c>
      <c r="O10" s="25">
        <v>8</v>
      </c>
      <c r="P10" s="25">
        <v>8</v>
      </c>
      <c r="Q10" s="25">
        <v>8</v>
      </c>
      <c r="R10" s="25">
        <v>8</v>
      </c>
      <c r="S10" s="25">
        <v>8</v>
      </c>
      <c r="T10" s="25">
        <v>8</v>
      </c>
      <c r="U10" s="25" t="s">
        <v>36</v>
      </c>
      <c r="V10" s="25">
        <v>8</v>
      </c>
      <c r="W10" s="25">
        <v>8</v>
      </c>
      <c r="X10" s="25">
        <v>8</v>
      </c>
      <c r="Y10" s="25" t="s">
        <v>38</v>
      </c>
      <c r="Z10" s="25" t="s">
        <v>38</v>
      </c>
      <c r="AA10" s="25" t="s">
        <v>38</v>
      </c>
      <c r="AB10" s="25" t="s">
        <v>36</v>
      </c>
      <c r="AC10" s="25">
        <v>8</v>
      </c>
      <c r="AD10" s="25">
        <v>8</v>
      </c>
      <c r="AE10" s="25">
        <v>8</v>
      </c>
      <c r="AF10" s="25">
        <v>8</v>
      </c>
      <c r="AG10" s="25">
        <v>8</v>
      </c>
      <c r="AH10" s="26">
        <v>8</v>
      </c>
      <c r="AI10" s="27">
        <f t="array" ref="AI10">COUNTIF(D10:AH10,"&gt;=4")+SUM((WEEKDAY($D$8:$AH$8,2)&lt;6)*(D10:AH10="к"))</f>
        <v>24</v>
      </c>
      <c r="AJ10" s="28">
        <f t="shared" ref="AJ10:AJ19" si="0">COUNTIF(D10:AH10,"в")</f>
        <v>4</v>
      </c>
      <c r="AK10" s="29">
        <f t="shared" ref="AK10:AK19" si="1">COUNTIF(D10:AH10,"о")</f>
        <v>0</v>
      </c>
      <c r="AL10" s="29">
        <f t="shared" ref="AL10:AL19" si="2">COUNTIF(D10:AH10,"д")</f>
        <v>0</v>
      </c>
      <c r="AM10" s="29">
        <f t="shared" ref="AM10:AM19" si="3">COUNTIF(D10:AH10,"к")</f>
        <v>0</v>
      </c>
      <c r="AN10" s="29">
        <f t="shared" ref="AN10:AN19" si="4">COUNTIF(D10:AH10,"а")</f>
        <v>3</v>
      </c>
      <c r="AO10" s="30">
        <f t="shared" ref="AO10:AO19" si="5">COUNTIF(D10:AH10,"б")</f>
        <v>0</v>
      </c>
    </row>
    <row r="11" spans="1:42" ht="16.5" customHeight="1">
      <c r="A11" s="22">
        <v>3</v>
      </c>
      <c r="B11" s="31" t="str">
        <f>IF(ISERROR(HLOOKUP($D$6,Список!$B$1:$O$11,A11+1,0)),"",HLOOKUP($D$6,Список!$B$1:$O$11,A11+1,0))</f>
        <v>Горбунков</v>
      </c>
      <c r="C11" s="15" t="e">
        <f>VLOOKUP($B11,Список!$B$2:$O$11,COLUMN(B11))</f>
        <v>#N/A</v>
      </c>
      <c r="D11" s="24" t="s">
        <v>30</v>
      </c>
      <c r="E11" s="25" t="s">
        <v>30</v>
      </c>
      <c r="F11" s="25" t="s">
        <v>30</v>
      </c>
      <c r="G11" s="25" t="s">
        <v>36</v>
      </c>
      <c r="H11" s="25">
        <v>8</v>
      </c>
      <c r="I11" s="25">
        <v>8</v>
      </c>
      <c r="J11" s="25">
        <v>8</v>
      </c>
      <c r="K11" s="25">
        <v>8</v>
      </c>
      <c r="L11" s="25">
        <v>8</v>
      </c>
      <c r="M11" s="25">
        <v>8</v>
      </c>
      <c r="N11" s="25" t="s">
        <v>36</v>
      </c>
      <c r="O11" s="25">
        <v>8</v>
      </c>
      <c r="P11" s="25">
        <v>8</v>
      </c>
      <c r="Q11" s="25">
        <v>8</v>
      </c>
      <c r="R11" s="25">
        <v>8</v>
      </c>
      <c r="S11" s="25">
        <v>8</v>
      </c>
      <c r="T11" s="25">
        <v>8</v>
      </c>
      <c r="U11" s="25" t="s">
        <v>36</v>
      </c>
      <c r="V11" s="25">
        <v>8</v>
      </c>
      <c r="W11" s="25">
        <v>8</v>
      </c>
      <c r="X11" s="25">
        <v>8</v>
      </c>
      <c r="Y11" s="25">
        <v>8</v>
      </c>
      <c r="Z11" s="25">
        <v>8</v>
      </c>
      <c r="AA11" s="25">
        <v>8</v>
      </c>
      <c r="AB11" s="25" t="s">
        <v>36</v>
      </c>
      <c r="AC11" s="25">
        <v>8</v>
      </c>
      <c r="AD11" s="25">
        <v>8</v>
      </c>
      <c r="AE11" s="25">
        <v>8</v>
      </c>
      <c r="AF11" s="25" t="s">
        <v>2</v>
      </c>
      <c r="AG11" s="25" t="s">
        <v>2</v>
      </c>
      <c r="AH11" s="26" t="s">
        <v>2</v>
      </c>
      <c r="AI11" s="27">
        <f t="array" ref="AI11">COUNTIF(D11:AH11,"&gt;=4")+SUM((WEEKDAY($D$8:$AH$8,2)&lt;6)*(D11:AH11="к"))</f>
        <v>21</v>
      </c>
      <c r="AJ11" s="28">
        <f t="shared" si="0"/>
        <v>4</v>
      </c>
      <c r="AK11" s="29">
        <f t="shared" si="1"/>
        <v>0</v>
      </c>
      <c r="AL11" s="29">
        <f t="shared" si="2"/>
        <v>0</v>
      </c>
      <c r="AM11" s="29">
        <f t="shared" si="3"/>
        <v>3</v>
      </c>
      <c r="AN11" s="29">
        <f t="shared" si="4"/>
        <v>0</v>
      </c>
      <c r="AO11" s="30">
        <f t="shared" si="5"/>
        <v>3</v>
      </c>
    </row>
    <row r="12" spans="1:42" ht="16.5" customHeight="1">
      <c r="A12" s="22">
        <v>4</v>
      </c>
      <c r="B12" s="31" t="str">
        <f>IF(ISERROR(HLOOKUP($D$6,Список!$B$1:$O$11,A12+1,0)),"",HLOOKUP($D$6,Список!$B$1:$O$11,A12+1,0))</f>
        <v>Путин</v>
      </c>
      <c r="C12" s="15" t="str">
        <f>VLOOKUP($B12,Список!$B$2:$O$11,COLUMN(B12))</f>
        <v>гл.энергетик</v>
      </c>
      <c r="D12" s="24">
        <v>8</v>
      </c>
      <c r="E12" s="25">
        <v>8</v>
      </c>
      <c r="F12" s="25">
        <v>8</v>
      </c>
      <c r="G12" s="25" t="s">
        <v>36</v>
      </c>
      <c r="H12" s="25">
        <v>8</v>
      </c>
      <c r="I12" s="25">
        <v>8</v>
      </c>
      <c r="J12" s="25">
        <v>8</v>
      </c>
      <c r="K12" s="25">
        <v>8</v>
      </c>
      <c r="L12" s="25">
        <v>8</v>
      </c>
      <c r="M12" s="25">
        <v>8</v>
      </c>
      <c r="N12" s="25" t="s">
        <v>36</v>
      </c>
      <c r="O12" s="25">
        <v>8</v>
      </c>
      <c r="P12" s="25">
        <v>8</v>
      </c>
      <c r="Q12" s="25">
        <v>8</v>
      </c>
      <c r="R12" s="25">
        <v>8</v>
      </c>
      <c r="S12" s="25">
        <v>8</v>
      </c>
      <c r="T12" s="25">
        <v>8</v>
      </c>
      <c r="U12" s="25" t="s">
        <v>36</v>
      </c>
      <c r="V12" s="25">
        <v>8</v>
      </c>
      <c r="W12" s="25">
        <v>8</v>
      </c>
      <c r="X12" s="25">
        <v>8</v>
      </c>
      <c r="Y12" s="25">
        <v>8</v>
      </c>
      <c r="Z12" s="25">
        <v>8</v>
      </c>
      <c r="AA12" s="25">
        <v>8</v>
      </c>
      <c r="AB12" s="25" t="s">
        <v>36</v>
      </c>
      <c r="AC12" s="25" t="s">
        <v>1</v>
      </c>
      <c r="AD12" s="25" t="s">
        <v>1</v>
      </c>
      <c r="AE12" s="25" t="s">
        <v>1</v>
      </c>
      <c r="AF12" s="25" t="s">
        <v>1</v>
      </c>
      <c r="AG12" s="25" t="s">
        <v>1</v>
      </c>
      <c r="AH12" s="25" t="s">
        <v>1</v>
      </c>
      <c r="AI12" s="27">
        <f t="array" ref="AI12">COUNTIF(D12:AH12,"&gt;=4")+SUM((WEEKDAY($D$8:$AH$8,2)&lt;6)*(D12:AH12="к"))</f>
        <v>21</v>
      </c>
      <c r="AJ12" s="28">
        <f t="shared" si="0"/>
        <v>4</v>
      </c>
      <c r="AK12" s="29">
        <f t="shared" si="1"/>
        <v>0</v>
      </c>
      <c r="AL12" s="29">
        <f t="shared" si="2"/>
        <v>6</v>
      </c>
      <c r="AM12" s="29">
        <f t="shared" si="3"/>
        <v>0</v>
      </c>
      <c r="AN12" s="29">
        <f t="shared" si="4"/>
        <v>0</v>
      </c>
      <c r="AO12" s="30">
        <f t="shared" si="5"/>
        <v>0</v>
      </c>
    </row>
    <row r="13" spans="1:42" ht="16.5" customHeight="1">
      <c r="A13" s="22">
        <v>5</v>
      </c>
      <c r="B13" s="31">
        <f>IF(ISERROR(HLOOKUP($D$6,Список!$B$1:$O$11,A13+1,0)),"",HLOOKUP($D$6,Список!$B$1:$O$11,A13+1,0))</f>
        <v>0</v>
      </c>
      <c r="C13" s="15" t="e">
        <f>VLOOKUP($B13,Список!$B$2:$O$11,COLUMN(B13))</f>
        <v>#N/A</v>
      </c>
      <c r="D13" s="24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6"/>
      <c r="AI13" s="27">
        <f t="array" ref="AI13">COUNTIF(D13:AH13,"&gt;=4")+SUM((WEEKDAY($D$8:$AH$8,2)&lt;6)*(D13:AH13="к"))</f>
        <v>0</v>
      </c>
      <c r="AJ13" s="28">
        <f t="shared" si="0"/>
        <v>0</v>
      </c>
      <c r="AK13" s="29">
        <f t="shared" si="1"/>
        <v>0</v>
      </c>
      <c r="AL13" s="29">
        <f t="shared" si="2"/>
        <v>0</v>
      </c>
      <c r="AM13" s="29">
        <f t="shared" si="3"/>
        <v>0</v>
      </c>
      <c r="AN13" s="29">
        <f t="shared" si="4"/>
        <v>0</v>
      </c>
      <c r="AO13" s="30">
        <f t="shared" si="5"/>
        <v>0</v>
      </c>
    </row>
    <row r="14" spans="1:42" ht="16.5" customHeight="1">
      <c r="A14" s="22">
        <v>6</v>
      </c>
      <c r="B14" s="31">
        <f>IF(ISERROR(HLOOKUP($D$6,Список!$B$1:$O$11,A14+1,0)),"",HLOOKUP($D$6,Список!$B$1:$O$11,A14+1,0))</f>
        <v>0</v>
      </c>
      <c r="C14" s="15" t="e">
        <f>VLOOKUP($B14,Список!$B$2:$O$11,COLUMN(B14))</f>
        <v>#N/A</v>
      </c>
      <c r="D14" s="24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6"/>
      <c r="AI14" s="27">
        <f t="array" ref="AI14">COUNTIF(D14:AH14,"&gt;=4")+SUM((WEEKDAY($D$8:$AH$8,2)&lt;6)*(D14:AH14="к"))</f>
        <v>0</v>
      </c>
      <c r="AJ14" s="28">
        <f t="shared" si="0"/>
        <v>0</v>
      </c>
      <c r="AK14" s="29">
        <f t="shared" si="1"/>
        <v>0</v>
      </c>
      <c r="AL14" s="29">
        <f t="shared" si="2"/>
        <v>0</v>
      </c>
      <c r="AM14" s="29">
        <f t="shared" si="3"/>
        <v>0</v>
      </c>
      <c r="AN14" s="29">
        <f t="shared" si="4"/>
        <v>0</v>
      </c>
      <c r="AO14" s="30">
        <f t="shared" si="5"/>
        <v>0</v>
      </c>
    </row>
    <row r="15" spans="1:42" ht="16.5" customHeight="1">
      <c r="A15" s="22">
        <v>7</v>
      </c>
      <c r="B15" s="32">
        <f>IF(ISERROR(HLOOKUP($D$6,Список!$B$1:$O$11,A15+1,0)),"",HLOOKUP($D$6,Список!$B$1:$O$11,A15+1,0))</f>
        <v>0</v>
      </c>
      <c r="C15" s="15" t="e">
        <f>VLOOKUP($B15,Список!$B$2:$O$11,COLUMN(B15))</f>
        <v>#N/A</v>
      </c>
      <c r="D15" s="24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6"/>
      <c r="AI15" s="27">
        <f t="array" ref="AI15">COUNTIF(D15:AH15,"&gt;=4")+SUM((WEEKDAY($D$8:$AH$8,2)&lt;6)*(D15:AH15="к"))</f>
        <v>0</v>
      </c>
      <c r="AJ15" s="28">
        <f t="shared" si="0"/>
        <v>0</v>
      </c>
      <c r="AK15" s="29">
        <f t="shared" si="1"/>
        <v>0</v>
      </c>
      <c r="AL15" s="29">
        <f t="shared" si="2"/>
        <v>0</v>
      </c>
      <c r="AM15" s="29">
        <f t="shared" si="3"/>
        <v>0</v>
      </c>
      <c r="AN15" s="29">
        <f t="shared" si="4"/>
        <v>0</v>
      </c>
      <c r="AO15" s="30">
        <f t="shared" si="5"/>
        <v>0</v>
      </c>
    </row>
    <row r="16" spans="1:42" ht="16.5" customHeight="1">
      <c r="A16" s="22">
        <v>8</v>
      </c>
      <c r="B16" s="32">
        <f>IF(ISERROR(HLOOKUP($D$6,Список!$B$1:$O$11,A16+1,0)),"",HLOOKUP($D$6,Список!$B$1:$O$11,A16+1,0))</f>
        <v>0</v>
      </c>
      <c r="C16" s="15" t="e">
        <f>VLOOKUP($B16,Список!$B$2:$O$11,COLUMN(B16))</f>
        <v>#N/A</v>
      </c>
      <c r="D16" s="24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6"/>
      <c r="AI16" s="27">
        <f t="array" ref="AI16">COUNTIF(D16:AH16,"&gt;=4")+SUM((WEEKDAY($D$8:$AH$8,2)&lt;6)*(D16:AH16="к"))</f>
        <v>0</v>
      </c>
      <c r="AJ16" s="28">
        <f t="shared" si="0"/>
        <v>0</v>
      </c>
      <c r="AK16" s="29">
        <f t="shared" si="1"/>
        <v>0</v>
      </c>
      <c r="AL16" s="29">
        <f t="shared" si="2"/>
        <v>0</v>
      </c>
      <c r="AM16" s="29">
        <f t="shared" si="3"/>
        <v>0</v>
      </c>
      <c r="AN16" s="29">
        <f t="shared" si="4"/>
        <v>0</v>
      </c>
      <c r="AO16" s="30">
        <f t="shared" si="5"/>
        <v>0</v>
      </c>
    </row>
    <row r="17" spans="1:41" ht="16.5" customHeight="1">
      <c r="A17" s="22">
        <v>9</v>
      </c>
      <c r="B17" s="31">
        <f>IF(ISERROR(HLOOKUP($D$6,Список!$B$1:$O$11,A17+1,0)),"",HLOOKUP($D$6,Список!$B$1:$O$11,A17+1,0))</f>
        <v>0</v>
      </c>
      <c r="C17" s="15" t="e">
        <f>VLOOKUP($B17,Список!$B$2:$O$11,COLUMN(B17))</f>
        <v>#N/A</v>
      </c>
      <c r="D17" s="24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6"/>
      <c r="AI17" s="27">
        <f t="array" ref="AI17">COUNTIF(D17:AH17,"&gt;=4")+SUM((WEEKDAY($D$8:$AH$8,2)&lt;6)*(D17:AH17="к"))</f>
        <v>0</v>
      </c>
      <c r="AJ17" s="28">
        <f t="shared" si="0"/>
        <v>0</v>
      </c>
      <c r="AK17" s="29">
        <f t="shared" si="1"/>
        <v>0</v>
      </c>
      <c r="AL17" s="29">
        <f t="shared" si="2"/>
        <v>0</v>
      </c>
      <c r="AM17" s="29">
        <f t="shared" si="3"/>
        <v>0</v>
      </c>
      <c r="AN17" s="29">
        <f t="shared" si="4"/>
        <v>0</v>
      </c>
      <c r="AO17" s="30">
        <f t="shared" si="5"/>
        <v>0</v>
      </c>
    </row>
    <row r="18" spans="1:41" ht="16.5" customHeight="1">
      <c r="A18" s="22">
        <v>10</v>
      </c>
      <c r="B18" s="33">
        <f>IF(ISERROR(HLOOKUP($D$6,Список!$B$1:$O$11,A18+1,0)),"",HLOOKUP($D$6,Список!$B$1:$O$11,A18+1,0))</f>
        <v>0</v>
      </c>
      <c r="C18" s="15" t="e">
        <f>VLOOKUP($B18,Список!$B$2:$O$11,COLUMN(B18))</f>
        <v>#N/A</v>
      </c>
      <c r="D18" s="24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6"/>
      <c r="AI18" s="27">
        <f t="array" ref="AI18">COUNTIF(D18:AH18,"&gt;=4")+SUM((WEEKDAY($D$8:$AH$8,2)&lt;6)*(D18:AH18="к"))</f>
        <v>0</v>
      </c>
      <c r="AJ18" s="28">
        <f t="shared" si="0"/>
        <v>0</v>
      </c>
      <c r="AK18" s="29">
        <f t="shared" si="1"/>
        <v>0</v>
      </c>
      <c r="AL18" s="29">
        <f t="shared" si="2"/>
        <v>0</v>
      </c>
      <c r="AM18" s="29">
        <f t="shared" si="3"/>
        <v>0</v>
      </c>
      <c r="AN18" s="29">
        <f t="shared" si="4"/>
        <v>0</v>
      </c>
      <c r="AO18" s="30">
        <f t="shared" si="5"/>
        <v>0</v>
      </c>
    </row>
    <row r="19" spans="1:41" ht="16.5" customHeight="1">
      <c r="A19" s="34">
        <v>11</v>
      </c>
      <c r="B19" s="54" t="str">
        <f>IF(ISERROR(HLOOKUP($D$6,Список!$B$1:$O$11,A19+1,0)),"",HLOOKUP($D$6,Список!$B$1:$O$11,A19+1,0))</f>
        <v/>
      </c>
      <c r="C19" s="55" t="e">
        <f>VLOOKUP($B19,Список!$B$2:$O$11,COLUMN(B19))</f>
        <v>#N/A</v>
      </c>
      <c r="D19" s="35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7"/>
      <c r="AI19" s="38">
        <f t="array" ref="AI19">COUNTIF(D19:AH19,"&gt;=4")+SUM((WEEKDAY($D$8:$AH$8,2)&lt;6)*(D19:AH19="к"))</f>
        <v>0</v>
      </c>
      <c r="AJ19" s="56">
        <f t="shared" si="0"/>
        <v>0</v>
      </c>
      <c r="AK19" s="39">
        <f t="shared" si="1"/>
        <v>0</v>
      </c>
      <c r="AL19" s="39">
        <f t="shared" si="2"/>
        <v>0</v>
      </c>
      <c r="AM19" s="39">
        <f t="shared" si="3"/>
        <v>0</v>
      </c>
      <c r="AN19" s="39">
        <f t="shared" si="4"/>
        <v>0</v>
      </c>
      <c r="AO19" s="40">
        <f t="shared" si="5"/>
        <v>0</v>
      </c>
    </row>
    <row r="21" spans="1:41">
      <c r="C21" s="57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80"/>
      <c r="S21" s="80"/>
      <c r="T21" s="80"/>
      <c r="U21" s="80"/>
      <c r="V21" s="80"/>
      <c r="W21" s="80"/>
      <c r="X21" s="58"/>
      <c r="Y21" s="59"/>
      <c r="Z21" s="59"/>
      <c r="AA21" s="59"/>
      <c r="AB21" s="59"/>
      <c r="AC21" s="59"/>
      <c r="AD21" s="59"/>
      <c r="AE21" s="59"/>
      <c r="AF21" s="59"/>
    </row>
    <row r="22" spans="1:41"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</row>
    <row r="23" spans="1:41"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</row>
    <row r="24" spans="1:41"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</row>
  </sheetData>
  <mergeCells count="42">
    <mergeCell ref="D6:AC6"/>
    <mergeCell ref="R21:W21"/>
    <mergeCell ref="B4:AE4"/>
    <mergeCell ref="AJ7:AO7"/>
    <mergeCell ref="AA1:AO1"/>
    <mergeCell ref="AA2:AO2"/>
    <mergeCell ref="AA3:AO3"/>
    <mergeCell ref="L7:L8"/>
    <mergeCell ref="M7:M8"/>
    <mergeCell ref="N7:N8"/>
    <mergeCell ref="AI7:AI8"/>
    <mergeCell ref="D7:D8"/>
    <mergeCell ref="E7:E8"/>
    <mergeCell ref="F7:F8"/>
    <mergeCell ref="G7:G8"/>
    <mergeCell ref="H7:H8"/>
    <mergeCell ref="A7:A8"/>
    <mergeCell ref="B7:B8"/>
    <mergeCell ref="C7:C8"/>
    <mergeCell ref="AA7:AA8"/>
    <mergeCell ref="AB7:AB8"/>
    <mergeCell ref="Q7:Q8"/>
    <mergeCell ref="R7:R8"/>
    <mergeCell ref="S7:S8"/>
    <mergeCell ref="I7:I8"/>
    <mergeCell ref="J7:J8"/>
    <mergeCell ref="K7:K8"/>
    <mergeCell ref="O7:O8"/>
    <mergeCell ref="P7:P8"/>
    <mergeCell ref="AC7:AC8"/>
    <mergeCell ref="T7:T8"/>
    <mergeCell ref="U7:U8"/>
    <mergeCell ref="V7:V8"/>
    <mergeCell ref="W7:W8"/>
    <mergeCell ref="X7:X8"/>
    <mergeCell ref="Y7:Y8"/>
    <mergeCell ref="Z7:Z8"/>
    <mergeCell ref="AH7:AH8"/>
    <mergeCell ref="AD7:AD8"/>
    <mergeCell ref="AE7:AE8"/>
    <mergeCell ref="AF7:AF8"/>
    <mergeCell ref="AG7:AG8"/>
  </mergeCells>
  <conditionalFormatting sqref="D9:AH19">
    <cfRule type="containsText" dxfId="7" priority="8" operator="containsText" text="в">
      <formula>NOT(ISERROR(SEARCH("в",D9)))</formula>
    </cfRule>
  </conditionalFormatting>
  <conditionalFormatting sqref="AJ8">
    <cfRule type="expression" dxfId="6" priority="782">
      <formula>SUM($AJ$9:$AJ$19)=0</formula>
    </cfRule>
  </conditionalFormatting>
  <conditionalFormatting sqref="AO8">
    <cfRule type="expression" dxfId="5" priority="783">
      <formula>SUM($AO$9:$AO$19)=0</formula>
    </cfRule>
  </conditionalFormatting>
  <conditionalFormatting sqref="AK8">
    <cfRule type="expression" dxfId="4" priority="784">
      <formula>SUM($AK$9:$AK$19)=0</formula>
    </cfRule>
  </conditionalFormatting>
  <conditionalFormatting sqref="AL8">
    <cfRule type="expression" dxfId="3" priority="785">
      <formula>SUM($AL$9:$AL$19)=0</formula>
    </cfRule>
  </conditionalFormatting>
  <conditionalFormatting sqref="AM8">
    <cfRule type="expression" dxfId="2" priority="786">
      <formula>SUM($AM$9:$AM$19)=0</formula>
    </cfRule>
  </conditionalFormatting>
  <conditionalFormatting sqref="AN8">
    <cfRule type="expression" dxfId="1" priority="787">
      <formula>SUM($AN$9:$AN$19)=0</formula>
    </cfRule>
  </conditionalFormatting>
  <conditionalFormatting sqref="AH7:AH8">
    <cfRule type="expression" dxfId="0" priority="788">
      <formula>SUM($AH$9:$AH$19)=0</formula>
    </cfRule>
  </conditionalFormatting>
  <dataValidations count="1">
    <dataValidation type="list" allowBlank="1" showInputMessage="1" showErrorMessage="1" sqref="D6:AC6">
      <formula1>отд</formula1>
    </dataValidation>
  </dataValidations>
  <printOptions horizontalCentered="1"/>
  <pageMargins left="0.19685039370078741" right="0.15748031496062992" top="0.70866141732283472" bottom="0.27559055118110237" header="0.15748031496062992" footer="0.19685039370078741"/>
  <pageSetup paperSize="9" scale="86" orientation="landscape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Список!$B$1:$O$1</xm:f>
          </x14:formula1>
          <xm:sqref>D6:AB6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Список</vt:lpstr>
      <vt:lpstr>табель</vt:lpstr>
      <vt:lpstr>табель!Область_печати</vt:lpstr>
      <vt:lpstr>отд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2012-03-25T09:54:28Z</dcterms:modified>
</cp:coreProperties>
</file>