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7" i="1" l="1"/>
  <c r="AP17" i="1"/>
  <c r="AJ17" i="1" s="1"/>
  <c r="AO17" i="1"/>
  <c r="AN17" i="1"/>
  <c r="AU16" i="1" l="1"/>
  <c r="AS18" i="1"/>
  <c r="AS20" i="1"/>
  <c r="AS22" i="1"/>
  <c r="AU26" i="1"/>
  <c r="AS26" i="1"/>
  <c r="AS25" i="1"/>
  <c r="AM30" i="1"/>
  <c r="AL30" i="1"/>
  <c r="AJ30" i="1"/>
  <c r="AK30" i="1" s="1"/>
  <c r="AS16" i="1"/>
  <c r="AK18" i="1"/>
  <c r="AJ20" i="1"/>
  <c r="AK20" i="1"/>
  <c r="AJ22" i="1"/>
  <c r="AK22" i="1"/>
  <c r="AJ24" i="1"/>
  <c r="AK24" i="1"/>
  <c r="AJ26" i="1"/>
  <c r="AK26" i="1"/>
  <c r="AJ28" i="1"/>
  <c r="AK28" i="1" s="1"/>
  <c r="AJ32" i="1"/>
  <c r="AK32" i="1" s="1"/>
  <c r="AJ34" i="1"/>
  <c r="AK34" i="1"/>
  <c r="AJ36" i="1"/>
  <c r="AK36" i="1"/>
  <c r="AJ16" i="1"/>
  <c r="AK16" i="1" s="1"/>
  <c r="AM36" i="1"/>
  <c r="AL36" i="1"/>
  <c r="AM34" i="1"/>
  <c r="AL34" i="1"/>
  <c r="AM32" i="1"/>
  <c r="AL32" i="1"/>
  <c r="AM28" i="1"/>
  <c r="AL28" i="1"/>
  <c r="AM26" i="1"/>
  <c r="AL26" i="1"/>
  <c r="AM24" i="1"/>
  <c r="AL24" i="1"/>
  <c r="AM22" i="1"/>
  <c r="AL22" i="1"/>
  <c r="AM20" i="1"/>
  <c r="AL20" i="1"/>
  <c r="AM18" i="1"/>
  <c r="AL18" i="1"/>
  <c r="AM16" i="1"/>
  <c r="AL16" i="1"/>
  <c r="AC8" i="1"/>
  <c r="AW5" i="1"/>
  <c r="AX3" i="1"/>
  <c r="E13" i="1" s="1"/>
  <c r="F13" i="1" s="1"/>
  <c r="AW3" i="1"/>
  <c r="F14" i="1" l="1"/>
  <c r="G13" i="1"/>
  <c r="F12" i="1"/>
  <c r="E14" i="1"/>
  <c r="E12" i="1"/>
  <c r="H13" i="1" l="1"/>
  <c r="G12" i="1"/>
  <c r="G14" i="1"/>
  <c r="I13" i="1" l="1"/>
  <c r="H12" i="1"/>
  <c r="H14" i="1"/>
  <c r="I14" i="1" l="1"/>
  <c r="J13" i="1"/>
  <c r="I12" i="1"/>
  <c r="J14" i="1" l="1"/>
  <c r="K13" i="1"/>
  <c r="J12" i="1"/>
  <c r="K14" i="1" l="1"/>
  <c r="L13" i="1"/>
  <c r="K12" i="1"/>
  <c r="M13" i="1" l="1"/>
  <c r="L12" i="1"/>
  <c r="L14" i="1"/>
  <c r="M12" i="1" l="1"/>
  <c r="M14" i="1"/>
  <c r="N13" i="1"/>
  <c r="N14" i="1" l="1"/>
  <c r="O13" i="1"/>
  <c r="N12" i="1"/>
  <c r="P13" i="1" l="1"/>
  <c r="O12" i="1"/>
  <c r="O14" i="1"/>
  <c r="Q13" i="1" l="1"/>
  <c r="P12" i="1"/>
  <c r="P14" i="1"/>
  <c r="R13" i="1" l="1"/>
  <c r="Q14" i="1"/>
  <c r="Q12" i="1"/>
  <c r="R14" i="1" l="1"/>
  <c r="S13" i="1"/>
  <c r="R12" i="1"/>
  <c r="T13" i="1" l="1"/>
  <c r="S12" i="1"/>
  <c r="S14" i="1"/>
  <c r="U13" i="1" l="1"/>
  <c r="T12" i="1"/>
  <c r="T14" i="1"/>
  <c r="U14" i="1" l="1"/>
  <c r="V13" i="1"/>
  <c r="U12" i="1"/>
  <c r="V14" i="1" l="1"/>
  <c r="W13" i="1"/>
  <c r="V12" i="1"/>
  <c r="X13" i="1" l="1"/>
  <c r="W12" i="1"/>
  <c r="W14" i="1"/>
  <c r="Y13" i="1" l="1"/>
  <c r="X12" i="1"/>
  <c r="X14" i="1"/>
  <c r="Z13" i="1" l="1"/>
  <c r="Y12" i="1"/>
  <c r="Y14" i="1"/>
  <c r="Z14" i="1" l="1"/>
  <c r="AA13" i="1"/>
  <c r="Z12" i="1"/>
  <c r="AB13" i="1" l="1"/>
  <c r="AA12" i="1"/>
  <c r="AA14" i="1"/>
  <c r="AB12" i="1" l="1"/>
  <c r="AC13" i="1"/>
  <c r="AB14" i="1"/>
  <c r="AC14" i="1" l="1"/>
  <c r="AD13" i="1"/>
  <c r="AC12" i="1"/>
  <c r="AD14" i="1" l="1"/>
  <c r="AE13" i="1"/>
  <c r="AD12" i="1"/>
  <c r="AF13" i="1" l="1"/>
  <c r="AE12" i="1"/>
  <c r="AE14" i="1"/>
  <c r="AG13" i="1" l="1"/>
  <c r="AF12" i="1"/>
  <c r="AF14" i="1"/>
  <c r="AG14" i="1" l="1"/>
  <c r="AH13" i="1"/>
  <c r="AG12" i="1"/>
  <c r="AH14" i="1" l="1"/>
  <c r="AI13" i="1"/>
  <c r="AH12" i="1"/>
  <c r="AI12" i="1" l="1"/>
  <c r="AI14" i="1"/>
</calcChain>
</file>

<file path=xl/sharedStrings.xml><?xml version="1.0" encoding="utf-8"?>
<sst xmlns="http://schemas.openxmlformats.org/spreadsheetml/2006/main" count="363" uniqueCount="61">
  <si>
    <t>Номер документа</t>
  </si>
  <si>
    <t>Дата 
составления</t>
  </si>
  <si>
    <t>Отчетный период</t>
  </si>
  <si>
    <t>ТАБЕЛЬ</t>
  </si>
  <si>
    <t>с</t>
  </si>
  <si>
    <t>по</t>
  </si>
  <si>
    <t xml:space="preserve">учета рабочего времени </t>
  </si>
  <si>
    <t>001</t>
  </si>
  <si>
    <t>№ п/п</t>
  </si>
  <si>
    <t xml:space="preserve">Фамилия, инициалы, </t>
  </si>
  <si>
    <t>должность (специальность, профессия)</t>
  </si>
  <si>
    <t>Табельный номер</t>
  </si>
  <si>
    <t>Отметки о явках и неявках на работу по числам месяца</t>
  </si>
  <si>
    <t>отработано за месяц</t>
  </si>
  <si>
    <t>дни в пути</t>
  </si>
  <si>
    <t>кол-во дн.в ком.</t>
  </si>
  <si>
    <t>сверхурочные</t>
  </si>
  <si>
    <t xml:space="preserve"> работа в выходные</t>
  </si>
  <si>
    <t>неявки по причинам</t>
  </si>
  <si>
    <t>дни</t>
  </si>
  <si>
    <t>часы</t>
  </si>
  <si>
    <t>код</t>
  </si>
  <si>
    <t xml:space="preserve">дни </t>
  </si>
  <si>
    <t xml:space="preserve">  разряд, класс</t>
  </si>
  <si>
    <t>в</t>
  </si>
  <si>
    <t>к</t>
  </si>
  <si>
    <t>пк</t>
  </si>
  <si>
    <t>Выходной</t>
  </si>
  <si>
    <t>дп</t>
  </si>
  <si>
    <t>до</t>
  </si>
  <si>
    <t>Дни отпуска (за свой счет)</t>
  </si>
  <si>
    <t>Дни пути</t>
  </si>
  <si>
    <t>у</t>
  </si>
  <si>
    <t>Учеба</t>
  </si>
  <si>
    <t>Командировка</t>
  </si>
  <si>
    <t>я</t>
  </si>
  <si>
    <t>Месный</t>
  </si>
  <si>
    <t>нн</t>
  </si>
  <si>
    <t>Не вышел</t>
  </si>
  <si>
    <t>от</t>
  </si>
  <si>
    <t>Отпуск</t>
  </si>
  <si>
    <t>б</t>
  </si>
  <si>
    <t>Больничный</t>
  </si>
  <si>
    <t>ув</t>
  </si>
  <si>
    <t>Уволен</t>
  </si>
  <si>
    <t>День перекомандировки</t>
  </si>
  <si>
    <t>Бакуменко Антон Юрьевич</t>
  </si>
  <si>
    <t>электромонтажник</t>
  </si>
  <si>
    <t>Баранов Михаил Михайлович</t>
  </si>
  <si>
    <t>электрогазосварщик</t>
  </si>
  <si>
    <t>Беккер Игорь Владимирович</t>
  </si>
  <si>
    <t>Беккер Татьяна Анатольевна</t>
  </si>
  <si>
    <t>Белогубов Евгений Анатольевич</t>
  </si>
  <si>
    <t>Бережнов Сергей Иванович</t>
  </si>
  <si>
    <t>Биденко Сергей Владимирович</t>
  </si>
  <si>
    <t>Бондарева Светлана Васильевна</t>
  </si>
  <si>
    <t>Борисков Дмитрий Олегович</t>
  </si>
  <si>
    <t>слесарь КИПиА</t>
  </si>
  <si>
    <t>Борисков Олег Вячеславович</t>
  </si>
  <si>
    <t>Пустовалова Марина Геннадьевна</t>
  </si>
  <si>
    <t>табельщик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</si>
</sst>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Verdana"/>
      <family val="2"/>
      <charset val="204"/>
    </font>
    <font>
      <sz val="10"/>
      <name val="Arial Cyr"/>
      <family val="2"/>
      <charset val="204"/>
    </font>
    <font>
      <b/>
      <sz val="10"/>
      <name val="Verdana"/>
      <family val="2"/>
      <charset val="204"/>
    </font>
    <font>
      <sz val="8"/>
      <name val="Verdana"/>
      <family val="2"/>
      <charset val="204"/>
    </font>
    <font>
      <sz val="14"/>
      <name val="Verdana"/>
      <family val="2"/>
      <charset val="204"/>
    </font>
    <font>
      <sz val="9"/>
      <name val="Verdana"/>
      <family val="2"/>
      <charset val="204"/>
    </font>
    <font>
      <b/>
      <sz val="14"/>
      <name val="Verdana"/>
      <family val="2"/>
      <charset val="204"/>
    </font>
    <font>
      <sz val="10"/>
      <name val="Verdana"/>
      <family val="2"/>
      <charset val="204"/>
    </font>
    <font>
      <sz val="8"/>
      <name val="Arial"/>
      <family val="2"/>
    </font>
    <font>
      <sz val="6"/>
      <name val="Verdana"/>
      <family val="2"/>
      <charset val="204"/>
    </font>
    <font>
      <sz val="10"/>
      <color rgb="FFFF0000"/>
      <name val="Verdana"/>
      <family val="2"/>
      <charset val="204"/>
    </font>
    <font>
      <sz val="8"/>
      <name val="Arial Cyr"/>
      <family val="2"/>
      <charset val="204"/>
    </font>
    <font>
      <sz val="10"/>
      <color theme="5" tint="-0.249977111117893"/>
      <name val="Verdana"/>
      <family val="2"/>
      <charset val="204"/>
    </font>
    <font>
      <sz val="10"/>
      <color rgb="FFFF0000"/>
      <name val="Arial Cyr"/>
      <charset val="204"/>
    </font>
    <font>
      <b/>
      <sz val="8"/>
      <name val="Verdana"/>
      <family val="2"/>
      <charset val="204"/>
    </font>
    <font>
      <b/>
      <sz val="6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Protection="0"/>
    <xf numFmtId="0" fontId="9" fillId="0" borderId="0"/>
  </cellStyleXfs>
  <cellXfs count="185">
    <xf numFmtId="0" fontId="0" fillId="0" borderId="0" xfId="0"/>
    <xf numFmtId="49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1" applyFont="1" applyFill="1" applyAlignment="1"/>
    <xf numFmtId="0" fontId="1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1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/>
    <xf numFmtId="0" fontId="6" fillId="0" borderId="0" xfId="0" applyFont="1" applyFill="1"/>
    <xf numFmtId="0" fontId="7" fillId="0" borderId="0" xfId="0" applyFont="1" applyFill="1" applyAlignment="1"/>
    <xf numFmtId="0" fontId="8" fillId="0" borderId="0" xfId="0" applyFont="1" applyFill="1" applyAlignment="1"/>
    <xf numFmtId="0" fontId="5" fillId="0" borderId="9" xfId="1" applyFont="1" applyFill="1" applyBorder="1"/>
    <xf numFmtId="0" fontId="5" fillId="0" borderId="0" xfId="1" applyFont="1" applyFill="1" applyBorder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5" fillId="0" borderId="9" xfId="0" applyFont="1" applyFill="1" applyBorder="1"/>
    <xf numFmtId="0" fontId="5" fillId="0" borderId="0" xfId="0" applyFont="1" applyFill="1" applyBorder="1"/>
    <xf numFmtId="0" fontId="6" fillId="0" borderId="0" xfId="0" applyFont="1" applyFill="1" applyAlignment="1">
      <alignment horizontal="center"/>
    </xf>
    <xf numFmtId="0" fontId="5" fillId="0" borderId="0" xfId="1" applyFont="1" applyFill="1"/>
    <xf numFmtId="0" fontId="8" fillId="0" borderId="0" xfId="1" applyFont="1" applyFill="1" applyAlignment="1">
      <alignment horizontal="center" vertical="center"/>
    </xf>
    <xf numFmtId="0" fontId="4" fillId="0" borderId="0" xfId="0" applyFont="1" applyFill="1"/>
    <xf numFmtId="0" fontId="2" fillId="0" borderId="4" xfId="0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 textRotation="90"/>
    </xf>
    <xf numFmtId="0" fontId="2" fillId="0" borderId="4" xfId="0" applyFont="1" applyFill="1" applyBorder="1" applyAlignment="1">
      <alignment horizontal="center" vertical="center"/>
    </xf>
    <xf numFmtId="0" fontId="4" fillId="0" borderId="28" xfId="0" applyNumberFormat="1" applyFont="1" applyFill="1" applyBorder="1" applyAlignment="1">
      <alignment horizontal="center" vertical="center" wrapText="1"/>
    </xf>
    <xf numFmtId="0" fontId="8" fillId="0" borderId="28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8" fillId="0" borderId="25" xfId="0" applyNumberFormat="1" applyFont="1" applyFill="1" applyBorder="1" applyAlignment="1">
      <alignment horizontal="center" vertical="center"/>
    </xf>
    <xf numFmtId="0" fontId="0" fillId="0" borderId="0" xfId="0" applyFill="1"/>
    <xf numFmtId="0" fontId="12" fillId="0" borderId="0" xfId="0" applyFont="1" applyFill="1"/>
    <xf numFmtId="0" fontId="8" fillId="0" borderId="29" xfId="0" applyNumberFormat="1" applyFont="1" applyFill="1" applyBorder="1" applyAlignment="1">
      <alignment horizontal="center"/>
    </xf>
    <xf numFmtId="0" fontId="8" fillId="0" borderId="30" xfId="0" applyNumberFormat="1" applyFont="1" applyFill="1" applyBorder="1" applyAlignment="1">
      <alignment horizontal="center"/>
    </xf>
    <xf numFmtId="0" fontId="8" fillId="0" borderId="25" xfId="0" applyNumberFormat="1" applyFont="1" applyFill="1" applyBorder="1" applyAlignment="1">
      <alignment horizontal="center"/>
    </xf>
    <xf numFmtId="0" fontId="8" fillId="0" borderId="29" xfId="0" applyNumberFormat="1" applyFont="1" applyFill="1" applyBorder="1" applyAlignment="1">
      <alignment horizontal="center" vertical="center"/>
    </xf>
    <xf numFmtId="0" fontId="11" fillId="0" borderId="31" xfId="0" applyNumberFormat="1" applyFont="1" applyFill="1" applyBorder="1" applyAlignment="1">
      <alignment horizontal="center" vertical="center"/>
    </xf>
    <xf numFmtId="0" fontId="11" fillId="0" borderId="28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32" xfId="0" applyNumberFormat="1" applyFont="1" applyFill="1" applyBorder="1" applyAlignment="1">
      <alignment horizontal="center" vertical="center"/>
    </xf>
    <xf numFmtId="0" fontId="8" fillId="0" borderId="33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/>
    </xf>
    <xf numFmtId="0" fontId="11" fillId="0" borderId="4" xfId="0" applyNumberFormat="1" applyFont="1" applyFill="1" applyBorder="1" applyAlignment="1">
      <alignment horizontal="center"/>
    </xf>
    <xf numFmtId="0" fontId="0" fillId="0" borderId="0" xfId="0" applyFont="1" applyFill="1"/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14" fontId="3" fillId="4" borderId="32" xfId="0" applyNumberFormat="1" applyFont="1" applyFill="1" applyBorder="1" applyAlignment="1">
      <alignment horizontal="center" vertical="center"/>
    </xf>
    <xf numFmtId="14" fontId="0" fillId="4" borderId="32" xfId="0" applyNumberFormat="1" applyFill="1" applyBorder="1"/>
    <xf numFmtId="0" fontId="5" fillId="4" borderId="33" xfId="0" applyFont="1" applyFill="1" applyBorder="1"/>
    <xf numFmtId="0" fontId="5" fillId="4" borderId="36" xfId="0" applyFont="1" applyFill="1" applyBorder="1"/>
    <xf numFmtId="0" fontId="5" fillId="4" borderId="37" xfId="0" applyFont="1" applyFill="1" applyBorder="1"/>
    <xf numFmtId="0" fontId="8" fillId="5" borderId="4" xfId="0" applyNumberFormat="1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4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8" fillId="3" borderId="28" xfId="0" applyNumberFormat="1" applyFont="1" applyFill="1" applyBorder="1" applyAlignment="1">
      <alignment horizontal="center" vertical="center"/>
    </xf>
    <xf numFmtId="0" fontId="11" fillId="3" borderId="28" xfId="0" applyNumberFormat="1" applyFont="1" applyFill="1" applyBorder="1" applyAlignment="1">
      <alignment horizontal="center" vertical="center"/>
    </xf>
    <xf numFmtId="0" fontId="13" fillId="3" borderId="28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 textRotation="90" wrapText="1"/>
    </xf>
    <xf numFmtId="49" fontId="4" fillId="0" borderId="32" xfId="0" applyNumberFormat="1" applyFont="1" applyFill="1" applyBorder="1" applyAlignment="1">
      <alignment vertical="center" textRotation="90"/>
    </xf>
    <xf numFmtId="49" fontId="10" fillId="0" borderId="33" xfId="0" applyNumberFormat="1" applyFont="1" applyFill="1" applyBorder="1" applyAlignment="1">
      <alignment vertical="center" textRotation="90"/>
    </xf>
    <xf numFmtId="0" fontId="8" fillId="0" borderId="40" xfId="0" applyNumberFormat="1" applyFont="1" applyFill="1" applyBorder="1" applyAlignment="1">
      <alignment horizontal="center"/>
    </xf>
    <xf numFmtId="0" fontId="8" fillId="0" borderId="4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 textRotation="90"/>
    </xf>
    <xf numFmtId="0" fontId="2" fillId="0" borderId="1" xfId="0" applyFont="1" applyFill="1" applyBorder="1" applyAlignment="1">
      <alignment horizontal="center" vertical="center"/>
    </xf>
    <xf numFmtId="0" fontId="11" fillId="0" borderId="25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vertical="center" textRotation="90" wrapText="1"/>
    </xf>
    <xf numFmtId="0" fontId="11" fillId="0" borderId="30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/>
    </xf>
    <xf numFmtId="0" fontId="8" fillId="0" borderId="40" xfId="0" applyNumberFormat="1" applyFont="1" applyFill="1" applyBorder="1" applyAlignment="1">
      <alignment horizontal="center" vertical="center"/>
    </xf>
    <xf numFmtId="0" fontId="8" fillId="0" borderId="45" xfId="0" applyNumberFormat="1" applyFont="1" applyFill="1" applyBorder="1" applyAlignment="1">
      <alignment horizontal="center" vertical="center"/>
    </xf>
    <xf numFmtId="0" fontId="8" fillId="0" borderId="37" xfId="0" applyNumberFormat="1" applyFont="1" applyFill="1" applyBorder="1" applyAlignment="1">
      <alignment horizontal="center" vertical="center"/>
    </xf>
    <xf numFmtId="0" fontId="11" fillId="0" borderId="16" xfId="0" applyNumberFormat="1" applyFont="1" applyFill="1" applyBorder="1" applyAlignment="1">
      <alignment horizontal="center"/>
    </xf>
    <xf numFmtId="0" fontId="11" fillId="0" borderId="45" xfId="0" applyNumberFormat="1" applyFont="1" applyFill="1" applyBorder="1" applyAlignment="1">
      <alignment horizontal="center"/>
    </xf>
    <xf numFmtId="0" fontId="11" fillId="0" borderId="13" xfId="0" applyNumberFormat="1" applyFont="1" applyFill="1" applyBorder="1" applyAlignment="1">
      <alignment horizontal="center" vertical="center"/>
    </xf>
    <xf numFmtId="0" fontId="11" fillId="0" borderId="41" xfId="0" applyNumberFormat="1" applyFont="1" applyFill="1" applyBorder="1" applyAlignment="1">
      <alignment horizontal="center" vertical="center"/>
    </xf>
    <xf numFmtId="0" fontId="11" fillId="0" borderId="33" xfId="0" applyNumberFormat="1" applyFont="1" applyFill="1" applyBorder="1" applyAlignment="1">
      <alignment horizontal="center" vertical="center"/>
    </xf>
    <xf numFmtId="0" fontId="4" fillId="0" borderId="49" xfId="0" applyNumberFormat="1" applyFont="1" applyFill="1" applyBorder="1" applyAlignment="1">
      <alignment horizontal="center" vertical="center" wrapText="1"/>
    </xf>
    <xf numFmtId="0" fontId="8" fillId="0" borderId="49" xfId="0" applyNumberFormat="1" applyFont="1" applyFill="1" applyBorder="1" applyAlignment="1">
      <alignment horizontal="center" vertical="center"/>
    </xf>
    <xf numFmtId="0" fontId="11" fillId="0" borderId="49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8" fillId="7" borderId="29" xfId="0" applyNumberFormat="1" applyFont="1" applyFill="1" applyBorder="1" applyAlignment="1">
      <alignment horizontal="center"/>
    </xf>
    <xf numFmtId="0" fontId="6" fillId="0" borderId="0" xfId="0" applyFont="1" applyFill="1" applyAlignment="1">
      <alignment vertical="top"/>
    </xf>
    <xf numFmtId="0" fontId="8" fillId="6" borderId="29" xfId="0" applyNumberFormat="1" applyFont="1" applyFill="1" applyBorder="1" applyAlignment="1">
      <alignment horizontal="center" vertical="center"/>
    </xf>
    <xf numFmtId="0" fontId="8" fillId="6" borderId="4" xfId="0" applyNumberFormat="1" applyFont="1" applyFill="1" applyBorder="1" applyAlignment="1">
      <alignment horizontal="center" vertical="center"/>
    </xf>
    <xf numFmtId="0" fontId="8" fillId="5" borderId="33" xfId="0" applyNumberFormat="1" applyFont="1" applyFill="1" applyBorder="1" applyAlignment="1">
      <alignment horizontal="center" vertical="center"/>
    </xf>
    <xf numFmtId="0" fontId="15" fillId="7" borderId="32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vertical="center" textRotation="90" wrapText="1"/>
    </xf>
    <xf numFmtId="49" fontId="15" fillId="0" borderId="32" xfId="0" applyNumberFormat="1" applyFont="1" applyFill="1" applyBorder="1" applyAlignment="1">
      <alignment vertical="center" textRotation="90"/>
    </xf>
    <xf numFmtId="49" fontId="16" fillId="0" borderId="33" xfId="0" applyNumberFormat="1" applyFont="1" applyFill="1" applyBorder="1" applyAlignment="1">
      <alignment vertical="center" textRotation="90"/>
    </xf>
    <xf numFmtId="0" fontId="3" fillId="6" borderId="29" xfId="0" applyNumberFormat="1" applyFont="1" applyFill="1" applyBorder="1" applyAlignment="1">
      <alignment horizontal="center" vertical="center"/>
    </xf>
    <xf numFmtId="0" fontId="3" fillId="6" borderId="4" xfId="0" applyNumberFormat="1" applyFont="1" applyFill="1" applyBorder="1" applyAlignment="1">
      <alignment horizontal="center" vertical="center"/>
    </xf>
    <xf numFmtId="0" fontId="3" fillId="5" borderId="4" xfId="0" applyNumberFormat="1" applyFont="1" applyFill="1" applyBorder="1" applyAlignment="1">
      <alignment horizontal="center" vertical="center"/>
    </xf>
    <xf numFmtId="0" fontId="3" fillId="5" borderId="33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3" fillId="4" borderId="3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49" fontId="4" fillId="0" borderId="38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49" fontId="4" fillId="0" borderId="46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49" fontId="4" fillId="0" borderId="46" xfId="0" applyNumberFormat="1" applyFont="1" applyFill="1" applyBorder="1" applyAlignment="1">
      <alignment horizontal="center" vertical="center" textRotation="90" wrapText="1"/>
    </xf>
    <xf numFmtId="49" fontId="4" fillId="0" borderId="24" xfId="0" applyNumberFormat="1" applyFont="1" applyFill="1" applyBorder="1" applyAlignment="1">
      <alignment horizontal="center" vertical="center" textRotation="90" wrapText="1"/>
    </xf>
    <xf numFmtId="49" fontId="4" fillId="0" borderId="28" xfId="0" applyNumberFormat="1" applyFont="1" applyFill="1" applyBorder="1" applyAlignment="1">
      <alignment horizontal="center" vertical="center" textRotation="90" wrapText="1"/>
    </xf>
    <xf numFmtId="49" fontId="6" fillId="0" borderId="47" xfId="0" applyNumberFormat="1" applyFont="1" applyFill="1" applyBorder="1" applyAlignment="1">
      <alignment horizontal="center" vertical="center" wrapText="1"/>
    </xf>
    <xf numFmtId="49" fontId="6" fillId="0" borderId="48" xfId="0" applyNumberFormat="1" applyFont="1" applyFill="1" applyBorder="1" applyAlignment="1">
      <alignment horizontal="center" vertical="center" wrapText="1"/>
    </xf>
    <xf numFmtId="49" fontId="6" fillId="0" borderId="25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5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11" xfId="2" applyNumberFormat="1" applyFont="1" applyFill="1" applyBorder="1" applyAlignment="1">
      <alignment horizontal="center" vertical="center" wrapText="1"/>
    </xf>
    <xf numFmtId="0" fontId="4" fillId="0" borderId="12" xfId="2" applyNumberFormat="1" applyFont="1" applyFill="1" applyBorder="1" applyAlignment="1">
      <alignment horizontal="center" vertical="center" wrapText="1"/>
    </xf>
    <xf numFmtId="0" fontId="4" fillId="0" borderId="13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/>
    </xf>
    <xf numFmtId="0" fontId="4" fillId="0" borderId="8" xfId="2" applyNumberFormat="1" applyFont="1" applyFill="1" applyBorder="1" applyAlignment="1">
      <alignment horizontal="center" vertical="center"/>
    </xf>
    <xf numFmtId="0" fontId="4" fillId="0" borderId="2" xfId="2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4" fillId="0" borderId="14" xfId="2" applyNumberFormat="1" applyFont="1" applyFill="1" applyBorder="1" applyAlignment="1">
      <alignment horizontal="center" vertical="center"/>
    </xf>
    <xf numFmtId="0" fontId="4" fillId="0" borderId="15" xfId="2" applyNumberFormat="1" applyFont="1" applyFill="1" applyBorder="1" applyAlignment="1">
      <alignment horizontal="center" vertical="center"/>
    </xf>
    <xf numFmtId="0" fontId="4" fillId="0" borderId="16" xfId="2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/>
    </xf>
    <xf numFmtId="49" fontId="4" fillId="0" borderId="18" xfId="2" applyNumberFormat="1" applyFont="1" applyFill="1" applyBorder="1" applyAlignment="1">
      <alignment horizontal="center" wrapText="1"/>
    </xf>
    <xf numFmtId="49" fontId="4" fillId="0" borderId="19" xfId="2" applyNumberFormat="1" applyFont="1" applyFill="1" applyBorder="1" applyAlignment="1">
      <alignment horizontal="center" wrapText="1"/>
    </xf>
    <xf numFmtId="49" fontId="4" fillId="0" borderId="20" xfId="2" applyNumberFormat="1" applyFont="1" applyFill="1" applyBorder="1" applyAlignment="1">
      <alignment horizontal="center" wrapText="1"/>
    </xf>
    <xf numFmtId="14" fontId="4" fillId="2" borderId="18" xfId="2" applyNumberFormat="1" applyFont="1" applyFill="1" applyBorder="1" applyAlignment="1">
      <alignment horizontal="center"/>
    </xf>
    <xf numFmtId="14" fontId="4" fillId="2" borderId="19" xfId="2" applyNumberFormat="1" applyFont="1" applyFill="1" applyBorder="1" applyAlignment="1">
      <alignment horizontal="center"/>
    </xf>
    <xf numFmtId="14" fontId="4" fillId="2" borderId="20" xfId="2" applyNumberFormat="1" applyFont="1" applyFill="1" applyBorder="1" applyAlignment="1">
      <alignment horizontal="center"/>
    </xf>
    <xf numFmtId="14" fontId="4" fillId="0" borderId="18" xfId="2" applyNumberFormat="1" applyFont="1" applyFill="1" applyBorder="1" applyAlignment="1">
      <alignment horizontal="center"/>
    </xf>
    <xf numFmtId="14" fontId="4" fillId="0" borderId="19" xfId="2" applyNumberFormat="1" applyFont="1" applyFill="1" applyBorder="1" applyAlignment="1">
      <alignment horizontal="center"/>
    </xf>
    <xf numFmtId="14" fontId="4" fillId="0" borderId="20" xfId="2" applyNumberFormat="1" applyFont="1" applyFill="1" applyBorder="1" applyAlignment="1">
      <alignment horizontal="center"/>
    </xf>
    <xf numFmtId="49" fontId="4" fillId="0" borderId="23" xfId="0" applyNumberFormat="1" applyFont="1" applyFill="1" applyBorder="1" applyAlignment="1">
      <alignment horizontal="center" vertical="center" textRotation="90" wrapText="1"/>
    </xf>
    <xf numFmtId="49" fontId="4" fillId="0" borderId="27" xfId="0" applyNumberFormat="1" applyFont="1" applyFill="1" applyBorder="1" applyAlignment="1">
      <alignment horizontal="center" vertical="center" textRotation="90" wrapText="1"/>
    </xf>
    <xf numFmtId="49" fontId="4" fillId="0" borderId="34" xfId="0" applyNumberFormat="1" applyFont="1" applyFill="1" applyBorder="1" applyAlignment="1">
      <alignment horizontal="center" vertical="center" wrapText="1"/>
    </xf>
    <xf numFmtId="49" fontId="4" fillId="0" borderId="42" xfId="0" applyNumberFormat="1" applyFont="1" applyFill="1" applyBorder="1" applyAlignment="1">
      <alignment horizontal="center" vertical="center" wrapText="1"/>
    </xf>
    <xf numFmtId="49" fontId="4" fillId="0" borderId="38" xfId="0" applyNumberFormat="1" applyFont="1" applyFill="1" applyBorder="1" applyAlignment="1">
      <alignment horizontal="center" vertical="center" textRotation="90"/>
    </xf>
    <xf numFmtId="49" fontId="4" fillId="0" borderId="26" xfId="0" applyNumberFormat="1" applyFont="1" applyFill="1" applyBorder="1" applyAlignment="1">
      <alignment horizontal="center" vertical="center" textRotation="90"/>
    </xf>
    <xf numFmtId="49" fontId="10" fillId="0" borderId="39" xfId="0" applyNumberFormat="1" applyFont="1" applyFill="1" applyBorder="1" applyAlignment="1">
      <alignment horizontal="center" vertical="center" textRotation="90"/>
    </xf>
    <xf numFmtId="49" fontId="10" fillId="0" borderId="27" xfId="0" applyNumberFormat="1" applyFont="1" applyFill="1" applyBorder="1" applyAlignment="1">
      <alignment horizontal="center" vertical="center" textRotation="90"/>
    </xf>
    <xf numFmtId="49" fontId="10" fillId="0" borderId="34" xfId="0" applyNumberFormat="1" applyFont="1" applyFill="1" applyBorder="1" applyAlignment="1">
      <alignment horizontal="center" wrapText="1"/>
    </xf>
    <xf numFmtId="49" fontId="10" fillId="0" borderId="43" xfId="0" applyNumberFormat="1" applyFont="1" applyFill="1" applyBorder="1" applyAlignment="1">
      <alignment horizontal="center" wrapText="1"/>
    </xf>
    <xf numFmtId="49" fontId="10" fillId="0" borderId="44" xfId="0" applyNumberFormat="1" applyFont="1" applyFill="1" applyBorder="1" applyAlignment="1">
      <alignment horizontal="center" wrapText="1"/>
    </xf>
    <xf numFmtId="49" fontId="10" fillId="0" borderId="35" xfId="0" applyNumberFormat="1" applyFont="1" applyFill="1" applyBorder="1" applyAlignment="1">
      <alignment horizont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textRotation="90" wrapText="1"/>
    </xf>
    <xf numFmtId="49" fontId="4" fillId="0" borderId="26" xfId="0" applyNumberFormat="1" applyFont="1" applyFill="1" applyBorder="1" applyAlignment="1">
      <alignment horizontal="center" vertical="center" textRotation="90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4" fillId="0" borderId="9" xfId="0" applyNumberFormat="1" applyFont="1" applyFill="1" applyBorder="1" applyAlignment="1">
      <alignment horizontal="center" vertical="center" textRotation="90" wrapText="1"/>
    </xf>
    <xf numFmtId="49" fontId="4" fillId="0" borderId="21" xfId="0" applyNumberFormat="1" applyFont="1" applyFill="1" applyBorder="1" applyAlignment="1">
      <alignment horizontal="center" vertical="center" textRotation="90" wrapText="1"/>
    </xf>
    <xf numFmtId="1" fontId="8" fillId="0" borderId="29" xfId="0" applyNumberFormat="1" applyFont="1" applyFill="1" applyBorder="1" applyAlignment="1">
      <alignment horizontal="center" vertical="center" wrapText="1"/>
    </xf>
    <xf numFmtId="1" fontId="8" fillId="0" borderId="32" xfId="0" applyNumberFormat="1" applyFont="1" applyFill="1" applyBorder="1" applyAlignment="1">
      <alignment horizontal="center" vertical="center" wrapText="1"/>
    </xf>
    <xf numFmtId="0" fontId="8" fillId="0" borderId="21" xfId="0" applyNumberFormat="1" applyFont="1" applyFill="1" applyBorder="1" applyAlignment="1">
      <alignment horizontal="left" vertical="center" wrapText="1"/>
    </xf>
    <xf numFmtId="0" fontId="8" fillId="0" borderId="28" xfId="0" applyNumberFormat="1" applyFont="1" applyFill="1" applyBorder="1" applyAlignment="1">
      <alignment horizontal="left" vertical="center" wrapText="1"/>
    </xf>
    <xf numFmtId="0" fontId="6" fillId="0" borderId="21" xfId="0" applyNumberFormat="1" applyFont="1" applyFill="1" applyBorder="1" applyAlignment="1">
      <alignment horizontal="center" vertical="center"/>
    </xf>
    <xf numFmtId="0" fontId="6" fillId="0" borderId="28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1" fontId="8" fillId="0" borderId="36" xfId="0" applyNumberFormat="1" applyFont="1" applyFill="1" applyBorder="1" applyAlignment="1">
      <alignment horizontal="center" vertical="center" wrapText="1"/>
    </xf>
    <xf numFmtId="0" fontId="8" fillId="0" borderId="49" xfId="0" applyNumberFormat="1" applyFont="1" applyFill="1" applyBorder="1" applyAlignment="1">
      <alignment horizontal="left" vertical="center" wrapText="1"/>
    </xf>
    <xf numFmtId="0" fontId="6" fillId="0" borderId="49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left" wrapText="1"/>
    </xf>
    <xf numFmtId="0" fontId="8" fillId="0" borderId="28" xfId="0" applyFont="1" applyFill="1" applyBorder="1" applyAlignment="1">
      <alignment horizontal="left" wrapText="1"/>
    </xf>
    <xf numFmtId="1" fontId="8" fillId="0" borderId="28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табель п. Мостовской" xfId="2"/>
  </cellStyles>
  <dxfs count="1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28575</xdr:colOff>
      <xdr:row>4</xdr:row>
      <xdr:rowOff>85725</xdr:rowOff>
    </xdr:from>
    <xdr:to>
      <xdr:col>40</xdr:col>
      <xdr:colOff>142875</xdr:colOff>
      <xdr:row>8</xdr:row>
      <xdr:rowOff>38100</xdr:rowOff>
    </xdr:to>
    <xdr:sp macro="" textlink="">
      <xdr:nvSpPr>
        <xdr:cNvPr id="2" name="Скругленный прямоугольник 1"/>
        <xdr:cNvSpPr/>
      </xdr:nvSpPr>
      <xdr:spPr>
        <a:xfrm>
          <a:off x="12039600" y="914400"/>
          <a:ext cx="2371725" cy="88582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1. Здесь</a:t>
          </a:r>
          <a:r>
            <a:rPr lang="ru-RU" sz="1100" baseline="0"/>
            <a:t> нужно что бы п</a:t>
          </a:r>
          <a:r>
            <a:rPr lang="ru-RU" sz="1100"/>
            <a:t>одсчет</a:t>
          </a:r>
          <a:r>
            <a:rPr lang="ru-RU" sz="1100" baseline="0"/>
            <a:t> дней велся только там где стоят часы,  кроме выходных, выходные меняются автоматически.</a:t>
          </a:r>
          <a:endParaRPr lang="ru-RU" sz="1100"/>
        </a:p>
      </xdr:txBody>
    </xdr:sp>
    <xdr:clientData/>
  </xdr:twoCellAnchor>
  <xdr:twoCellAnchor>
    <xdr:from>
      <xdr:col>35</xdr:col>
      <xdr:colOff>276226</xdr:colOff>
      <xdr:row>8</xdr:row>
      <xdr:rowOff>38100</xdr:rowOff>
    </xdr:from>
    <xdr:to>
      <xdr:col>36</xdr:col>
      <xdr:colOff>395288</xdr:colOff>
      <xdr:row>16</xdr:row>
      <xdr:rowOff>19050</xdr:rowOff>
    </xdr:to>
    <xdr:cxnSp macro="">
      <xdr:nvCxnSpPr>
        <xdr:cNvPr id="4" name="Прямая со стрелкой 3"/>
        <xdr:cNvCxnSpPr>
          <a:stCxn id="2" idx="2"/>
        </xdr:cNvCxnSpPr>
      </xdr:nvCxnSpPr>
      <xdr:spPr>
        <a:xfrm flipH="1">
          <a:off x="12725401" y="1800225"/>
          <a:ext cx="500062" cy="2143125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85725</xdr:colOff>
      <xdr:row>0</xdr:row>
      <xdr:rowOff>0</xdr:rowOff>
    </xdr:from>
    <xdr:to>
      <xdr:col>43</xdr:col>
      <xdr:colOff>409575</xdr:colOff>
      <xdr:row>4</xdr:row>
      <xdr:rowOff>38100</xdr:rowOff>
    </xdr:to>
    <xdr:sp macro="" textlink="">
      <xdr:nvSpPr>
        <xdr:cNvPr id="8" name="Скругленный прямоугольник 7"/>
        <xdr:cNvSpPr/>
      </xdr:nvSpPr>
      <xdr:spPr>
        <a:xfrm>
          <a:off x="13677900" y="0"/>
          <a:ext cx="2371725" cy="86677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2. Так</a:t>
          </a:r>
          <a:r>
            <a:rPr lang="ru-RU" sz="1100" baseline="0"/>
            <a:t> же и сдесь только здесь п</a:t>
          </a:r>
          <a:r>
            <a:rPr lang="ru-RU" sz="1100"/>
            <a:t>одсчитать</a:t>
          </a:r>
          <a:r>
            <a:rPr lang="ru-RU" sz="1100" baseline="0"/>
            <a:t> дни которые свыше 8 часового р/д и суммировать их, ну и опять же кроме выходных</a:t>
          </a:r>
          <a:endParaRPr lang="ru-RU" sz="1100"/>
        </a:p>
      </xdr:txBody>
    </xdr:sp>
    <xdr:clientData/>
  </xdr:twoCellAnchor>
  <xdr:twoCellAnchor>
    <xdr:from>
      <xdr:col>39</xdr:col>
      <xdr:colOff>409575</xdr:colOff>
      <xdr:row>4</xdr:row>
      <xdr:rowOff>28575</xdr:rowOff>
    </xdr:from>
    <xdr:to>
      <xdr:col>41</xdr:col>
      <xdr:colOff>247650</xdr:colOff>
      <xdr:row>15</xdr:row>
      <xdr:rowOff>180975</xdr:rowOff>
    </xdr:to>
    <xdr:cxnSp macro="">
      <xdr:nvCxnSpPr>
        <xdr:cNvPr id="11" name="Прямая со стрелкой 10"/>
        <xdr:cNvCxnSpPr/>
      </xdr:nvCxnSpPr>
      <xdr:spPr>
        <a:xfrm flipH="1">
          <a:off x="14220825" y="857250"/>
          <a:ext cx="752475" cy="30575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41</xdr:col>
      <xdr:colOff>419100</xdr:colOff>
      <xdr:row>4</xdr:row>
      <xdr:rowOff>104775</xdr:rowOff>
    </xdr:from>
    <xdr:to>
      <xdr:col>47</xdr:col>
      <xdr:colOff>47625</xdr:colOff>
      <xdr:row>8</xdr:row>
      <xdr:rowOff>38100</xdr:rowOff>
    </xdr:to>
    <xdr:sp macro="" textlink="">
      <xdr:nvSpPr>
        <xdr:cNvPr id="14" name="Скругленный прямоугольник 13"/>
        <xdr:cNvSpPr/>
      </xdr:nvSpPr>
      <xdr:spPr>
        <a:xfrm>
          <a:off x="15144750" y="933450"/>
          <a:ext cx="2371725" cy="866775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/>
            <a:t>3. а тут</a:t>
          </a:r>
          <a:r>
            <a:rPr lang="ru-RU" sz="1100" baseline="0"/>
            <a:t> нужно </a:t>
          </a:r>
          <a:r>
            <a:rPr lang="ru-RU" sz="1100" b="0" i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посчитать </a:t>
          </a:r>
          <a:r>
            <a:rPr lang="ru-RU" sz="1100" baseline="0"/>
            <a:t>количество выходных дней когда чел. работал и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сумировать эти часы</a:t>
          </a:r>
          <a:endParaRPr lang="ru-RU" sz="1100"/>
        </a:p>
      </xdr:txBody>
    </xdr:sp>
    <xdr:clientData/>
  </xdr:twoCellAnchor>
  <xdr:twoCellAnchor>
    <xdr:from>
      <xdr:col>42</xdr:col>
      <xdr:colOff>47626</xdr:colOff>
      <xdr:row>8</xdr:row>
      <xdr:rowOff>28575</xdr:rowOff>
    </xdr:from>
    <xdr:to>
      <xdr:col>43</xdr:col>
      <xdr:colOff>190500</xdr:colOff>
      <xdr:row>16</xdr:row>
      <xdr:rowOff>28575</xdr:rowOff>
    </xdr:to>
    <xdr:cxnSp macro="">
      <xdr:nvCxnSpPr>
        <xdr:cNvPr id="15" name="Прямая со стрелкой 14"/>
        <xdr:cNvCxnSpPr/>
      </xdr:nvCxnSpPr>
      <xdr:spPr>
        <a:xfrm flipH="1">
          <a:off x="15230476" y="1790700"/>
          <a:ext cx="600074" cy="2162175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6"/>
  <sheetViews>
    <sheetView tabSelected="1" topLeftCell="C1" workbookViewId="0">
      <selection activeCell="AN20" sqref="AN20"/>
    </sheetView>
  </sheetViews>
  <sheetFormatPr defaultRowHeight="15" x14ac:dyDescent="0.25"/>
  <cols>
    <col min="1" max="1" width="7.42578125" customWidth="1"/>
    <col min="2" max="2" width="36.85546875" bestFit="1" customWidth="1"/>
    <col min="3" max="3" width="32.7109375" customWidth="1"/>
    <col min="4" max="4" width="7.85546875" customWidth="1"/>
    <col min="5" max="35" width="3.28515625" bestFit="1" customWidth="1"/>
    <col min="36" max="36" width="5.7109375" customWidth="1"/>
    <col min="37" max="37" width="8.140625" bestFit="1" customWidth="1"/>
    <col min="38" max="39" width="3.28515625" bestFit="1" customWidth="1"/>
    <col min="40" max="47" width="6.85546875" bestFit="1" customWidth="1"/>
    <col min="49" max="49" width="13" bestFit="1" customWidth="1"/>
    <col min="50" max="50" width="25.140625" bestFit="1" customWidth="1"/>
  </cols>
  <sheetData>
    <row r="1" spans="1:52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2"/>
      <c r="T1" s="2"/>
      <c r="U1" s="2"/>
      <c r="V1" s="2"/>
      <c r="W1" s="2"/>
      <c r="X1" s="2"/>
      <c r="Y1" s="2"/>
      <c r="Z1" s="2"/>
      <c r="AA1" s="2"/>
      <c r="AB1" s="2"/>
      <c r="AC1" s="4"/>
      <c r="AD1" s="2"/>
      <c r="AE1" s="2"/>
      <c r="AF1" s="2"/>
      <c r="AG1" s="2"/>
      <c r="AH1" s="2"/>
      <c r="AI1" s="2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2"/>
      <c r="AW1" s="107"/>
      <c r="AX1" s="108"/>
      <c r="AY1" s="2"/>
      <c r="AZ1" s="2"/>
    </row>
    <row r="2" spans="1:52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2"/>
      <c r="T2" s="2"/>
      <c r="U2" s="2"/>
      <c r="V2" s="2"/>
      <c r="W2" s="2"/>
      <c r="X2" s="2"/>
      <c r="Y2" s="2"/>
      <c r="Z2" s="2"/>
      <c r="AA2" s="2"/>
      <c r="AB2" s="2"/>
      <c r="AC2" s="4"/>
      <c r="AD2" s="2"/>
      <c r="AE2" s="2"/>
      <c r="AF2" s="2"/>
      <c r="AG2" s="2"/>
      <c r="AH2" s="2"/>
      <c r="AI2" s="2"/>
      <c r="AJ2" s="109"/>
      <c r="AK2" s="109"/>
      <c r="AL2" s="109"/>
      <c r="AM2" s="109"/>
      <c r="AN2" s="109"/>
      <c r="AO2" s="109"/>
      <c r="AP2" s="109"/>
      <c r="AQ2" s="110"/>
      <c r="AR2" s="110"/>
      <c r="AS2" s="110"/>
      <c r="AT2" s="110"/>
      <c r="AU2" s="110"/>
      <c r="AV2" s="2"/>
      <c r="AW2" s="46"/>
      <c r="AX2" s="47"/>
      <c r="AY2" s="2"/>
      <c r="AZ2" s="2"/>
    </row>
    <row r="3" spans="1:52" ht="15.75" x14ac:dyDescent="0.25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2"/>
      <c r="O3" s="2"/>
      <c r="P3" s="2"/>
      <c r="Q3" s="2"/>
      <c r="R3" s="3"/>
      <c r="S3" s="2"/>
      <c r="T3" s="2"/>
      <c r="U3" s="2"/>
      <c r="V3" s="2"/>
      <c r="W3" s="2"/>
      <c r="X3" s="2"/>
      <c r="Y3" s="2"/>
      <c r="Z3" s="2"/>
      <c r="AA3" s="2"/>
      <c r="AB3" s="2"/>
      <c r="AC3" s="4"/>
      <c r="AD3" s="2"/>
      <c r="AE3" s="2"/>
      <c r="AF3" s="2"/>
      <c r="AG3" s="2"/>
      <c r="AH3" s="2"/>
      <c r="AI3" s="2"/>
      <c r="AJ3" s="111"/>
      <c r="AK3" s="111"/>
      <c r="AL3" s="110"/>
      <c r="AM3" s="110"/>
      <c r="AN3" s="110"/>
      <c r="AO3" s="110"/>
      <c r="AP3" s="110"/>
      <c r="AQ3" s="110"/>
      <c r="AR3" s="5"/>
      <c r="AS3" s="110"/>
      <c r="AT3" s="110"/>
      <c r="AU3" s="110"/>
      <c r="AV3" s="2"/>
      <c r="AW3" s="46">
        <f>MONTH($Y$8)</f>
        <v>3</v>
      </c>
      <c r="AX3" s="47">
        <f>YEAR($Y$8)</f>
        <v>2013</v>
      </c>
      <c r="AY3" s="2"/>
      <c r="AZ3" s="2"/>
    </row>
    <row r="4" spans="1:52" ht="18" x14ac:dyDescent="0.2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6"/>
      <c r="P4" s="6"/>
      <c r="Q4" s="6"/>
      <c r="R4" s="7"/>
      <c r="S4" s="6"/>
      <c r="T4" s="6"/>
      <c r="U4" s="6"/>
      <c r="V4" s="6"/>
      <c r="W4" s="6"/>
      <c r="X4" s="6"/>
      <c r="Y4" s="6"/>
      <c r="Z4" s="6"/>
      <c r="AA4" s="6"/>
      <c r="AB4" s="6"/>
      <c r="AC4" s="8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9"/>
      <c r="AS4" s="9"/>
      <c r="AT4" s="10"/>
      <c r="AU4" s="10"/>
      <c r="AV4" s="6"/>
      <c r="AW4" s="46"/>
      <c r="AX4" s="47"/>
      <c r="AY4" s="6"/>
      <c r="AZ4" s="6"/>
    </row>
    <row r="5" spans="1:52" ht="18" x14ac:dyDescent="0.25">
      <c r="A5" s="11"/>
      <c r="B5" s="6"/>
      <c r="C5" s="6"/>
      <c r="D5" s="6"/>
      <c r="E5" s="6"/>
      <c r="F5" s="6"/>
      <c r="G5" s="6"/>
      <c r="H5" s="12"/>
      <c r="I5" s="12"/>
      <c r="J5" s="12"/>
      <c r="K5" s="12"/>
      <c r="L5" s="12"/>
      <c r="M5" s="6"/>
      <c r="N5" s="6"/>
      <c r="O5" s="6"/>
      <c r="P5" s="6"/>
      <c r="Q5" s="6"/>
      <c r="R5" s="7"/>
      <c r="S5" s="6"/>
      <c r="T5" s="6"/>
      <c r="U5" s="6"/>
      <c r="V5" s="6"/>
      <c r="W5" s="6"/>
      <c r="X5" s="6"/>
      <c r="Y5" s="6"/>
      <c r="Z5" s="6"/>
      <c r="AA5" s="6"/>
      <c r="AB5" s="6"/>
      <c r="AC5" s="8"/>
      <c r="AD5" s="6"/>
      <c r="AE5" s="6"/>
      <c r="AF5" s="6"/>
      <c r="AG5" s="6"/>
      <c r="AH5" s="6"/>
      <c r="AI5" s="6"/>
      <c r="AJ5" s="6"/>
      <c r="AK5" s="6"/>
      <c r="AL5" s="6"/>
      <c r="AM5" s="6"/>
      <c r="AN5" s="94"/>
      <c r="AO5" s="94"/>
      <c r="AP5" s="94"/>
      <c r="AQ5" s="94"/>
      <c r="AR5" s="94"/>
      <c r="AS5" s="9"/>
      <c r="AT5" s="10"/>
      <c r="AU5" s="10"/>
      <c r="AV5" s="6"/>
      <c r="AW5" s="48">
        <f>EOMONTH($Y$8,1)</f>
        <v>41394</v>
      </c>
      <c r="AX5" s="47"/>
      <c r="AY5" s="6"/>
      <c r="AZ5" s="6"/>
    </row>
    <row r="6" spans="1:52" ht="18" x14ac:dyDescent="0.25">
      <c r="A6" s="6"/>
      <c r="B6" s="6"/>
      <c r="C6" s="13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26" t="s">
        <v>0</v>
      </c>
      <c r="P6" s="127"/>
      <c r="Q6" s="127"/>
      <c r="R6" s="128"/>
      <c r="S6" s="126" t="s">
        <v>1</v>
      </c>
      <c r="T6" s="127"/>
      <c r="U6" s="127"/>
      <c r="V6" s="128"/>
      <c r="W6" s="6"/>
      <c r="X6" s="6"/>
      <c r="Y6" s="132" t="s">
        <v>2</v>
      </c>
      <c r="Z6" s="133"/>
      <c r="AA6" s="133"/>
      <c r="AB6" s="133"/>
      <c r="AC6" s="133"/>
      <c r="AD6" s="133"/>
      <c r="AE6" s="133"/>
      <c r="AF6" s="134"/>
      <c r="AG6" s="15"/>
      <c r="AH6" s="16"/>
      <c r="AI6" s="16"/>
      <c r="AJ6" s="8"/>
      <c r="AK6" s="8"/>
      <c r="AL6" s="8"/>
      <c r="AM6" s="8"/>
      <c r="AN6" s="94"/>
      <c r="AO6" s="94"/>
      <c r="AP6" s="94"/>
      <c r="AQ6" s="94"/>
      <c r="AR6" s="94"/>
      <c r="AS6" s="17"/>
      <c r="AT6" s="18"/>
      <c r="AU6" s="10"/>
      <c r="AV6" s="6"/>
      <c r="AW6" s="49">
        <v>41341</v>
      </c>
      <c r="AX6" s="50"/>
      <c r="AY6" s="6"/>
      <c r="AZ6" s="6"/>
    </row>
    <row r="7" spans="1:52" ht="18.75" thickBot="1" x14ac:dyDescent="0.3">
      <c r="A7" s="135" t="s">
        <v>3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6"/>
      <c r="O7" s="129"/>
      <c r="P7" s="130"/>
      <c r="Q7" s="130"/>
      <c r="R7" s="131"/>
      <c r="S7" s="129"/>
      <c r="T7" s="130"/>
      <c r="U7" s="130"/>
      <c r="V7" s="131"/>
      <c r="W7" s="6"/>
      <c r="X7" s="6"/>
      <c r="Y7" s="137" t="s">
        <v>4</v>
      </c>
      <c r="Z7" s="138"/>
      <c r="AA7" s="138"/>
      <c r="AB7" s="139"/>
      <c r="AC7" s="137" t="s">
        <v>5</v>
      </c>
      <c r="AD7" s="138"/>
      <c r="AE7" s="138"/>
      <c r="AF7" s="139"/>
      <c r="AG7" s="19"/>
      <c r="AH7" s="20"/>
      <c r="AI7" s="20"/>
      <c r="AJ7" s="8"/>
      <c r="AK7" s="8"/>
      <c r="AL7" s="8"/>
      <c r="AM7" s="8"/>
      <c r="AN7" s="94"/>
      <c r="AO7" s="94"/>
      <c r="AP7" s="94"/>
      <c r="AQ7" s="94"/>
      <c r="AR7" s="94"/>
      <c r="AS7" s="17"/>
      <c r="AT7" s="18"/>
      <c r="AU7" s="10"/>
      <c r="AV7" s="6"/>
      <c r="AW7" s="49">
        <v>41395</v>
      </c>
      <c r="AX7" s="50"/>
      <c r="AY7" s="6"/>
      <c r="AZ7" s="6"/>
    </row>
    <row r="8" spans="1:52" ht="18.75" thickBot="1" x14ac:dyDescent="0.3">
      <c r="A8" s="135" t="s">
        <v>6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40"/>
      <c r="O8" s="141" t="s">
        <v>7</v>
      </c>
      <c r="P8" s="142"/>
      <c r="Q8" s="142"/>
      <c r="R8" s="143"/>
      <c r="S8" s="144">
        <v>41305</v>
      </c>
      <c r="T8" s="145"/>
      <c r="U8" s="145"/>
      <c r="V8" s="146"/>
      <c r="W8" s="6"/>
      <c r="X8" s="6"/>
      <c r="Y8" s="144">
        <v>41334</v>
      </c>
      <c r="Z8" s="145"/>
      <c r="AA8" s="145"/>
      <c r="AB8" s="146"/>
      <c r="AC8" s="147">
        <f>EOMONTH(Y8,1)</f>
        <v>41394</v>
      </c>
      <c r="AD8" s="148"/>
      <c r="AE8" s="148"/>
      <c r="AF8" s="149"/>
      <c r="AG8" s="6"/>
      <c r="AH8" s="6"/>
      <c r="AI8" s="6"/>
      <c r="AJ8" s="8"/>
      <c r="AK8" s="8"/>
      <c r="AL8" s="8"/>
      <c r="AM8" s="8"/>
      <c r="AN8" s="94"/>
      <c r="AO8" s="94"/>
      <c r="AP8" s="94"/>
      <c r="AQ8" s="94"/>
      <c r="AR8" s="94"/>
      <c r="AS8" s="17"/>
      <c r="AT8" s="18"/>
      <c r="AU8" s="10"/>
      <c r="AV8" s="6"/>
      <c r="AW8" s="49">
        <v>41403</v>
      </c>
      <c r="AX8" s="50"/>
      <c r="AY8" s="6"/>
      <c r="AZ8" s="6"/>
    </row>
    <row r="9" spans="1:52" ht="15" customHeight="1" thickBot="1" x14ac:dyDescent="0.3">
      <c r="A9" s="11"/>
      <c r="B9" s="9"/>
      <c r="C9" s="9"/>
      <c r="D9" s="9"/>
      <c r="E9" s="9"/>
      <c r="F9" s="9"/>
      <c r="G9" s="9"/>
      <c r="H9" s="21"/>
      <c r="I9" s="21"/>
      <c r="J9" s="21"/>
      <c r="K9" s="21"/>
      <c r="L9" s="21"/>
      <c r="M9" s="9"/>
      <c r="N9" s="9"/>
      <c r="O9" s="9"/>
      <c r="P9" s="9"/>
      <c r="Q9" s="9"/>
      <c r="R9" s="6"/>
      <c r="S9" s="6"/>
      <c r="T9" s="6"/>
      <c r="U9" s="6"/>
      <c r="V9" s="6"/>
      <c r="W9" s="6"/>
      <c r="X9" s="6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16"/>
      <c r="AK9" s="16"/>
      <c r="AL9" s="16"/>
      <c r="AM9" s="16"/>
      <c r="AN9" s="16"/>
      <c r="AO9" s="17"/>
      <c r="AP9" s="17"/>
      <c r="AQ9" s="17"/>
      <c r="AR9" s="17"/>
      <c r="AS9" s="17"/>
      <c r="AT9" s="23"/>
      <c r="AU9" s="10"/>
      <c r="AV9" s="6"/>
      <c r="AW9" s="51"/>
      <c r="AX9" s="52"/>
      <c r="AY9" s="6"/>
      <c r="AZ9" s="6"/>
    </row>
    <row r="10" spans="1:52" ht="18" customHeight="1" x14ac:dyDescent="0.25">
      <c r="A10" s="112" t="s">
        <v>8</v>
      </c>
      <c r="B10" s="115" t="s">
        <v>9</v>
      </c>
      <c r="C10" s="115" t="s">
        <v>10</v>
      </c>
      <c r="D10" s="118" t="s">
        <v>11</v>
      </c>
      <c r="E10" s="121" t="s">
        <v>12</v>
      </c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52" t="s">
        <v>13</v>
      </c>
      <c r="AK10" s="153"/>
      <c r="AL10" s="154" t="s">
        <v>14</v>
      </c>
      <c r="AM10" s="156" t="s">
        <v>15</v>
      </c>
      <c r="AN10" s="158" t="s">
        <v>16</v>
      </c>
      <c r="AO10" s="159"/>
      <c r="AP10" s="160" t="s">
        <v>17</v>
      </c>
      <c r="AQ10" s="161"/>
      <c r="AR10" s="162" t="s">
        <v>18</v>
      </c>
      <c r="AS10" s="163"/>
      <c r="AT10" s="163"/>
      <c r="AU10" s="164"/>
      <c r="AV10" s="24"/>
      <c r="AW10" s="24"/>
      <c r="AX10" s="24"/>
      <c r="AY10" s="24"/>
      <c r="AZ10" s="24"/>
    </row>
    <row r="11" spans="1:52" x14ac:dyDescent="0.25">
      <c r="A11" s="113"/>
      <c r="B11" s="116"/>
      <c r="C11" s="116"/>
      <c r="D11" s="119"/>
      <c r="E11" s="123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65" t="s">
        <v>19</v>
      </c>
      <c r="AK11" s="167" t="s">
        <v>20</v>
      </c>
      <c r="AL11" s="155"/>
      <c r="AM11" s="157"/>
      <c r="AN11" s="165" t="s">
        <v>19</v>
      </c>
      <c r="AO11" s="169" t="s">
        <v>20</v>
      </c>
      <c r="AP11" s="169" t="s">
        <v>19</v>
      </c>
      <c r="AQ11" s="150" t="s">
        <v>20</v>
      </c>
      <c r="AR11" s="165" t="s">
        <v>21</v>
      </c>
      <c r="AS11" s="169" t="s">
        <v>22</v>
      </c>
      <c r="AT11" s="169" t="s">
        <v>21</v>
      </c>
      <c r="AU11" s="150" t="s">
        <v>22</v>
      </c>
      <c r="AV11" s="24"/>
      <c r="AW11" s="24"/>
      <c r="AX11" s="24"/>
      <c r="AY11" s="24"/>
      <c r="AZ11" s="24"/>
    </row>
    <row r="12" spans="1:52" x14ac:dyDescent="0.25">
      <c r="A12" s="113"/>
      <c r="B12" s="116"/>
      <c r="C12" s="117"/>
      <c r="D12" s="119"/>
      <c r="E12" s="25">
        <f>WEEKDAY(E13,2)</f>
        <v>5</v>
      </c>
      <c r="F12" s="25">
        <f t="shared" ref="F12:AI12" si="0">WEEKDAY(F13,2)</f>
        <v>6</v>
      </c>
      <c r="G12" s="25">
        <f t="shared" si="0"/>
        <v>7</v>
      </c>
      <c r="H12" s="25">
        <f t="shared" si="0"/>
        <v>1</v>
      </c>
      <c r="I12" s="25">
        <f t="shared" si="0"/>
        <v>2</v>
      </c>
      <c r="J12" s="25">
        <f t="shared" si="0"/>
        <v>3</v>
      </c>
      <c r="K12" s="25">
        <f t="shared" si="0"/>
        <v>4</v>
      </c>
      <c r="L12" s="25">
        <f t="shared" si="0"/>
        <v>5</v>
      </c>
      <c r="M12" s="25">
        <f t="shared" si="0"/>
        <v>6</v>
      </c>
      <c r="N12" s="25">
        <f t="shared" si="0"/>
        <v>7</v>
      </c>
      <c r="O12" s="25">
        <f t="shared" si="0"/>
        <v>1</v>
      </c>
      <c r="P12" s="25">
        <f t="shared" si="0"/>
        <v>2</v>
      </c>
      <c r="Q12" s="25">
        <f t="shared" si="0"/>
        <v>3</v>
      </c>
      <c r="R12" s="25">
        <f t="shared" si="0"/>
        <v>4</v>
      </c>
      <c r="S12" s="25">
        <f t="shared" si="0"/>
        <v>5</v>
      </c>
      <c r="T12" s="25">
        <f t="shared" si="0"/>
        <v>6</v>
      </c>
      <c r="U12" s="25">
        <f t="shared" si="0"/>
        <v>7</v>
      </c>
      <c r="V12" s="25">
        <f t="shared" si="0"/>
        <v>1</v>
      </c>
      <c r="W12" s="25">
        <f t="shared" si="0"/>
        <v>2</v>
      </c>
      <c r="X12" s="25">
        <f t="shared" si="0"/>
        <v>3</v>
      </c>
      <c r="Y12" s="25">
        <f t="shared" si="0"/>
        <v>4</v>
      </c>
      <c r="Z12" s="25">
        <f t="shared" si="0"/>
        <v>5</v>
      </c>
      <c r="AA12" s="25">
        <f t="shared" si="0"/>
        <v>6</v>
      </c>
      <c r="AB12" s="25">
        <f t="shared" si="0"/>
        <v>7</v>
      </c>
      <c r="AC12" s="25">
        <f t="shared" si="0"/>
        <v>1</v>
      </c>
      <c r="AD12" s="25">
        <f t="shared" si="0"/>
        <v>2</v>
      </c>
      <c r="AE12" s="25">
        <f t="shared" si="0"/>
        <v>3</v>
      </c>
      <c r="AF12" s="25">
        <f t="shared" si="0"/>
        <v>4</v>
      </c>
      <c r="AG12" s="25">
        <f t="shared" si="0"/>
        <v>5</v>
      </c>
      <c r="AH12" s="25">
        <f t="shared" si="0"/>
        <v>6</v>
      </c>
      <c r="AI12" s="72">
        <f t="shared" si="0"/>
        <v>7</v>
      </c>
      <c r="AJ12" s="166"/>
      <c r="AK12" s="168"/>
      <c r="AL12" s="155"/>
      <c r="AM12" s="157"/>
      <c r="AN12" s="166"/>
      <c r="AO12" s="119"/>
      <c r="AP12" s="119"/>
      <c r="AQ12" s="151"/>
      <c r="AR12" s="166"/>
      <c r="AS12" s="119"/>
      <c r="AT12" s="119"/>
      <c r="AU12" s="151"/>
      <c r="AV12" s="24"/>
      <c r="AW12" s="24"/>
      <c r="AX12" s="24"/>
      <c r="AY12" s="24"/>
      <c r="AZ12" s="24"/>
    </row>
    <row r="13" spans="1:52" ht="53.25" x14ac:dyDescent="0.25">
      <c r="A13" s="113"/>
      <c r="B13" s="116"/>
      <c r="C13" s="176" t="s">
        <v>23</v>
      </c>
      <c r="D13" s="119"/>
      <c r="E13" s="26">
        <f>DATE($AX$3,$AW$3,1)</f>
        <v>41334</v>
      </c>
      <c r="F13" s="26">
        <f t="shared" ref="F13:AI13" si="1">E13+1</f>
        <v>41335</v>
      </c>
      <c r="G13" s="26">
        <f t="shared" si="1"/>
        <v>41336</v>
      </c>
      <c r="H13" s="26">
        <f t="shared" si="1"/>
        <v>41337</v>
      </c>
      <c r="I13" s="26">
        <f t="shared" si="1"/>
        <v>41338</v>
      </c>
      <c r="J13" s="26">
        <f t="shared" si="1"/>
        <v>41339</v>
      </c>
      <c r="K13" s="26">
        <f t="shared" si="1"/>
        <v>41340</v>
      </c>
      <c r="L13" s="26">
        <f t="shared" si="1"/>
        <v>41341</v>
      </c>
      <c r="M13" s="26">
        <f t="shared" si="1"/>
        <v>41342</v>
      </c>
      <c r="N13" s="26">
        <f t="shared" si="1"/>
        <v>41343</v>
      </c>
      <c r="O13" s="26">
        <f t="shared" si="1"/>
        <v>41344</v>
      </c>
      <c r="P13" s="26">
        <f t="shared" si="1"/>
        <v>41345</v>
      </c>
      <c r="Q13" s="26">
        <f t="shared" si="1"/>
        <v>41346</v>
      </c>
      <c r="R13" s="26">
        <f t="shared" si="1"/>
        <v>41347</v>
      </c>
      <c r="S13" s="26">
        <f t="shared" si="1"/>
        <v>41348</v>
      </c>
      <c r="T13" s="26">
        <f t="shared" si="1"/>
        <v>41349</v>
      </c>
      <c r="U13" s="26">
        <f t="shared" si="1"/>
        <v>41350</v>
      </c>
      <c r="V13" s="26">
        <f t="shared" si="1"/>
        <v>41351</v>
      </c>
      <c r="W13" s="26">
        <f t="shared" si="1"/>
        <v>41352</v>
      </c>
      <c r="X13" s="26">
        <f t="shared" si="1"/>
        <v>41353</v>
      </c>
      <c r="Y13" s="26">
        <f t="shared" si="1"/>
        <v>41354</v>
      </c>
      <c r="Z13" s="26">
        <f t="shared" si="1"/>
        <v>41355</v>
      </c>
      <c r="AA13" s="26">
        <f t="shared" si="1"/>
        <v>41356</v>
      </c>
      <c r="AB13" s="26">
        <f t="shared" si="1"/>
        <v>41357</v>
      </c>
      <c r="AC13" s="26">
        <f t="shared" si="1"/>
        <v>41358</v>
      </c>
      <c r="AD13" s="26">
        <f t="shared" si="1"/>
        <v>41359</v>
      </c>
      <c r="AE13" s="26">
        <f t="shared" si="1"/>
        <v>41360</v>
      </c>
      <c r="AF13" s="26">
        <f t="shared" si="1"/>
        <v>41361</v>
      </c>
      <c r="AG13" s="26">
        <f t="shared" si="1"/>
        <v>41362</v>
      </c>
      <c r="AH13" s="26">
        <f t="shared" si="1"/>
        <v>41363</v>
      </c>
      <c r="AI13" s="73">
        <f t="shared" si="1"/>
        <v>41364</v>
      </c>
      <c r="AJ13" s="166"/>
      <c r="AK13" s="168"/>
      <c r="AL13" s="155"/>
      <c r="AM13" s="157"/>
      <c r="AN13" s="166"/>
      <c r="AO13" s="119"/>
      <c r="AP13" s="119"/>
      <c r="AQ13" s="151"/>
      <c r="AR13" s="166"/>
      <c r="AS13" s="119"/>
      <c r="AT13" s="119"/>
      <c r="AU13" s="151"/>
      <c r="AV13" s="24"/>
      <c r="AW13" s="24"/>
      <c r="AX13" s="24"/>
      <c r="AY13" s="24"/>
      <c r="AZ13" s="24"/>
    </row>
    <row r="14" spans="1:52" ht="24" customHeight="1" x14ac:dyDescent="0.25">
      <c r="A14" s="114"/>
      <c r="B14" s="117"/>
      <c r="C14" s="177"/>
      <c r="D14" s="120"/>
      <c r="E14" s="27">
        <f>DAY(E13)</f>
        <v>1</v>
      </c>
      <c r="F14" s="27">
        <f t="shared" ref="F14:AI14" si="2">DAY(F13)</f>
        <v>2</v>
      </c>
      <c r="G14" s="27">
        <f t="shared" si="2"/>
        <v>3</v>
      </c>
      <c r="H14" s="27">
        <f t="shared" si="2"/>
        <v>4</v>
      </c>
      <c r="I14" s="27">
        <f t="shared" si="2"/>
        <v>5</v>
      </c>
      <c r="J14" s="27">
        <f t="shared" si="2"/>
        <v>6</v>
      </c>
      <c r="K14" s="27">
        <f t="shared" si="2"/>
        <v>7</v>
      </c>
      <c r="L14" s="27">
        <f t="shared" si="2"/>
        <v>8</v>
      </c>
      <c r="M14" s="27">
        <f t="shared" si="2"/>
        <v>9</v>
      </c>
      <c r="N14" s="27">
        <f t="shared" si="2"/>
        <v>10</v>
      </c>
      <c r="O14" s="27">
        <f t="shared" si="2"/>
        <v>11</v>
      </c>
      <c r="P14" s="27">
        <f t="shared" si="2"/>
        <v>12</v>
      </c>
      <c r="Q14" s="27">
        <f t="shared" si="2"/>
        <v>13</v>
      </c>
      <c r="R14" s="27">
        <f t="shared" si="2"/>
        <v>14</v>
      </c>
      <c r="S14" s="27">
        <f t="shared" si="2"/>
        <v>15</v>
      </c>
      <c r="T14" s="27">
        <f t="shared" si="2"/>
        <v>16</v>
      </c>
      <c r="U14" s="27">
        <f t="shared" si="2"/>
        <v>17</v>
      </c>
      <c r="V14" s="27">
        <f t="shared" si="2"/>
        <v>18</v>
      </c>
      <c r="W14" s="27">
        <f t="shared" si="2"/>
        <v>19</v>
      </c>
      <c r="X14" s="27">
        <f t="shared" si="2"/>
        <v>20</v>
      </c>
      <c r="Y14" s="27">
        <f t="shared" si="2"/>
        <v>21</v>
      </c>
      <c r="Z14" s="27">
        <f t="shared" si="2"/>
        <v>22</v>
      </c>
      <c r="AA14" s="27">
        <f t="shared" si="2"/>
        <v>23</v>
      </c>
      <c r="AB14" s="27">
        <f t="shared" si="2"/>
        <v>24</v>
      </c>
      <c r="AC14" s="27">
        <f t="shared" si="2"/>
        <v>25</v>
      </c>
      <c r="AD14" s="27">
        <f t="shared" si="2"/>
        <v>26</v>
      </c>
      <c r="AE14" s="27">
        <f t="shared" si="2"/>
        <v>27</v>
      </c>
      <c r="AF14" s="27">
        <f t="shared" si="2"/>
        <v>28</v>
      </c>
      <c r="AG14" s="27">
        <f t="shared" si="2"/>
        <v>29</v>
      </c>
      <c r="AH14" s="27">
        <f t="shared" si="2"/>
        <v>30</v>
      </c>
      <c r="AI14" s="74">
        <f t="shared" si="2"/>
        <v>31</v>
      </c>
      <c r="AJ14" s="166"/>
      <c r="AK14" s="168"/>
      <c r="AL14" s="155"/>
      <c r="AM14" s="157"/>
      <c r="AN14" s="166"/>
      <c r="AO14" s="119"/>
      <c r="AP14" s="119"/>
      <c r="AQ14" s="151"/>
      <c r="AR14" s="166"/>
      <c r="AS14" s="119"/>
      <c r="AT14" s="119"/>
      <c r="AU14" s="151"/>
      <c r="AV14" s="24"/>
      <c r="AW14" s="24"/>
      <c r="AX14" s="24"/>
      <c r="AY14" s="24"/>
      <c r="AZ14" s="24"/>
    </row>
    <row r="15" spans="1:52" x14ac:dyDescent="0.25">
      <c r="A15" s="170">
        <v>33</v>
      </c>
      <c r="B15" s="172" t="s">
        <v>46</v>
      </c>
      <c r="C15" s="28" t="s">
        <v>47</v>
      </c>
      <c r="D15" s="174">
        <v>1541</v>
      </c>
      <c r="E15" s="29" t="s">
        <v>24</v>
      </c>
      <c r="F15" s="29" t="s">
        <v>24</v>
      </c>
      <c r="G15" s="29" t="s">
        <v>24</v>
      </c>
      <c r="H15" s="29" t="s">
        <v>24</v>
      </c>
      <c r="I15" s="29" t="s">
        <v>24</v>
      </c>
      <c r="J15" s="29" t="s">
        <v>24</v>
      </c>
      <c r="K15" s="29" t="s">
        <v>24</v>
      </c>
      <c r="L15" s="29" t="s">
        <v>24</v>
      </c>
      <c r="M15" s="39" t="s">
        <v>29</v>
      </c>
      <c r="N15" s="39" t="s">
        <v>29</v>
      </c>
      <c r="O15" s="39" t="s">
        <v>29</v>
      </c>
      <c r="P15" s="39"/>
      <c r="Q15" s="39"/>
      <c r="R15" s="39" t="s">
        <v>32</v>
      </c>
      <c r="S15" s="39" t="s">
        <v>32</v>
      </c>
      <c r="T15" s="39" t="s">
        <v>32</v>
      </c>
      <c r="U15" s="39" t="s">
        <v>32</v>
      </c>
      <c r="V15" s="39" t="s">
        <v>32</v>
      </c>
      <c r="W15" s="39" t="s">
        <v>32</v>
      </c>
      <c r="X15" s="39" t="s">
        <v>32</v>
      </c>
      <c r="Y15" s="39" t="s">
        <v>32</v>
      </c>
      <c r="Z15" s="39" t="s">
        <v>32</v>
      </c>
      <c r="AA15" s="39" t="s">
        <v>32</v>
      </c>
      <c r="AB15" s="39" t="s">
        <v>32</v>
      </c>
      <c r="AC15" s="39" t="s">
        <v>32</v>
      </c>
      <c r="AD15" s="39" t="s">
        <v>32</v>
      </c>
      <c r="AE15" s="39" t="s">
        <v>32</v>
      </c>
      <c r="AF15" s="39" t="s">
        <v>32</v>
      </c>
      <c r="AG15" s="39" t="s">
        <v>32</v>
      </c>
      <c r="AH15" s="39" t="s">
        <v>32</v>
      </c>
      <c r="AI15" s="75" t="s">
        <v>32</v>
      </c>
      <c r="AJ15" s="77"/>
      <c r="AK15" s="67"/>
      <c r="AL15" s="68"/>
      <c r="AM15" s="69"/>
      <c r="AN15" s="41"/>
      <c r="AO15" s="40"/>
      <c r="AP15" s="40"/>
      <c r="AQ15" s="42"/>
      <c r="AR15" s="43"/>
      <c r="AS15" s="44"/>
      <c r="AT15" s="30"/>
      <c r="AU15" s="87"/>
      <c r="AV15" s="32"/>
      <c r="AW15" s="32"/>
      <c r="AX15" s="32"/>
      <c r="AY15" s="32"/>
      <c r="AZ15" s="33"/>
    </row>
    <row r="16" spans="1:52" x14ac:dyDescent="0.25">
      <c r="A16" s="171"/>
      <c r="B16" s="173"/>
      <c r="C16" s="63">
        <v>4</v>
      </c>
      <c r="D16" s="175"/>
      <c r="E16" s="29"/>
      <c r="F16" s="3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39"/>
      <c r="AA16" s="39"/>
      <c r="AB16" s="39"/>
      <c r="AC16" s="39"/>
      <c r="AD16" s="29"/>
      <c r="AE16" s="29"/>
      <c r="AF16" s="29"/>
      <c r="AG16" s="29"/>
      <c r="AH16" s="29"/>
      <c r="AI16" s="31"/>
      <c r="AJ16" s="34" t="str">
        <f>IF(COUNT(E16:AI16)=0,"",COUNT(E16:AI16))</f>
        <v/>
      </c>
      <c r="AK16" s="36" t="str">
        <f>IF(COUNT(AJ16)=0,"",(AJ16*8))</f>
        <v/>
      </c>
      <c r="AL16" s="34" t="str">
        <f t="shared" ref="AL16" si="3">IF(COUNTIF(E15:AI15,"дп")+COUNTIF(E15:AI15,"пк")=0,"",COUNTIF(E15:AI15,"дп")+COUNTIF(E15:AI15,"пк"))</f>
        <v/>
      </c>
      <c r="AM16" s="35" t="str">
        <f t="shared" ref="AM16" si="4">IF(COUNTIF(E15:AI15,"к")=0,"",COUNTIF(E15:AI15,"к"))</f>
        <v/>
      </c>
      <c r="AN16" s="37"/>
      <c r="AO16" s="40"/>
      <c r="AP16" s="40"/>
      <c r="AQ16" s="42"/>
      <c r="AR16" s="43" t="s">
        <v>29</v>
      </c>
      <c r="AS16" s="44">
        <f>IF(COUNTIF(E15:AI15,"до")=0,"",COUNTIF(E15:AI15,"до"))</f>
        <v>3</v>
      </c>
      <c r="AT16" s="38" t="s">
        <v>32</v>
      </c>
      <c r="AU16" s="44">
        <f>IF(COUNTIF(G15:AK15,"у")=0,"",COUNTIF(G15:AK15,"у"))</f>
        <v>18</v>
      </c>
      <c r="AV16" s="32"/>
      <c r="AW16" s="54" t="s">
        <v>24</v>
      </c>
      <c r="AX16" s="55" t="s">
        <v>27</v>
      </c>
      <c r="AY16" s="32"/>
      <c r="AZ16" s="33"/>
    </row>
    <row r="17" spans="1:52" x14ac:dyDescent="0.25">
      <c r="A17" s="170">
        <v>34</v>
      </c>
      <c r="B17" s="172" t="s">
        <v>48</v>
      </c>
      <c r="C17" s="64" t="s">
        <v>49</v>
      </c>
      <c r="D17" s="174">
        <v>1482</v>
      </c>
      <c r="E17" s="29" t="s">
        <v>24</v>
      </c>
      <c r="F17" s="29" t="s">
        <v>24</v>
      </c>
      <c r="G17" s="29" t="s">
        <v>25</v>
      </c>
      <c r="H17" s="29" t="s">
        <v>25</v>
      </c>
      <c r="I17" s="29" t="s">
        <v>25</v>
      </c>
      <c r="J17" s="29" t="s">
        <v>25</v>
      </c>
      <c r="K17" s="29" t="s">
        <v>25</v>
      </c>
      <c r="L17" s="29" t="s">
        <v>25</v>
      </c>
      <c r="M17" s="29" t="s">
        <v>25</v>
      </c>
      <c r="N17" s="29" t="s">
        <v>25</v>
      </c>
      <c r="O17" s="29" t="s">
        <v>25</v>
      </c>
      <c r="P17" s="29" t="s">
        <v>25</v>
      </c>
      <c r="Q17" s="39" t="s">
        <v>29</v>
      </c>
      <c r="R17" s="29" t="s">
        <v>25</v>
      </c>
      <c r="S17" s="29" t="s">
        <v>25</v>
      </c>
      <c r="T17" s="29" t="s">
        <v>25</v>
      </c>
      <c r="U17" s="29" t="s">
        <v>25</v>
      </c>
      <c r="V17" s="29" t="s">
        <v>25</v>
      </c>
      <c r="W17" s="39" t="s">
        <v>29</v>
      </c>
      <c r="X17" s="39" t="s">
        <v>29</v>
      </c>
      <c r="Y17" s="29" t="s">
        <v>25</v>
      </c>
      <c r="Z17" s="29" t="s">
        <v>25</v>
      </c>
      <c r="AA17" s="29" t="s">
        <v>25</v>
      </c>
      <c r="AB17" s="29" t="s">
        <v>25</v>
      </c>
      <c r="AC17" s="29" t="s">
        <v>25</v>
      </c>
      <c r="AD17" s="29" t="s">
        <v>25</v>
      </c>
      <c r="AE17" s="39" t="s">
        <v>29</v>
      </c>
      <c r="AF17" s="29" t="s">
        <v>25</v>
      </c>
      <c r="AG17" s="29" t="s">
        <v>25</v>
      </c>
      <c r="AH17" s="29" t="s">
        <v>25</v>
      </c>
      <c r="AI17" s="31" t="s">
        <v>25</v>
      </c>
      <c r="AJ17" s="98">
        <f>COUNT(E18:AI18)-AP17</f>
        <v>16</v>
      </c>
      <c r="AK17" s="99"/>
      <c r="AL17" s="100"/>
      <c r="AM17" s="101"/>
      <c r="AN17" s="102">
        <f>COUNTIFS(E18:AI18,"&gt;8",E12:AI12,"&lt;6")</f>
        <v>11</v>
      </c>
      <c r="AO17" s="103">
        <f>SUM(E18:AI18)-SUMIF(E18:AI18,8,E18:AI18)-SUMIFS(E18:AI18,E18:AI18,"&gt;8",E12:AI12,"6")-SUMIFS(E18:AI18,E18:AI18,"&gt;8",E12:AI12,"7")</f>
        <v>114</v>
      </c>
      <c r="AP17" s="104">
        <f>COUNTIFS(E12:AI12,"&gt;5",E18:AI18,"&gt;0")</f>
        <v>9</v>
      </c>
      <c r="AQ17" s="105">
        <f>SUMIF(E12:AI12,"&gt;5",E18:AI18)</f>
        <v>86</v>
      </c>
      <c r="AR17" s="43"/>
      <c r="AS17" s="44"/>
      <c r="AT17" s="30"/>
      <c r="AU17" s="87"/>
      <c r="AV17" s="32"/>
      <c r="AW17" s="56" t="s">
        <v>29</v>
      </c>
      <c r="AX17" s="55" t="s">
        <v>30</v>
      </c>
      <c r="AY17" s="32"/>
      <c r="AZ17" s="33"/>
    </row>
    <row r="18" spans="1:52" x14ac:dyDescent="0.25">
      <c r="A18" s="171"/>
      <c r="B18" s="173"/>
      <c r="C18" s="63">
        <v>4</v>
      </c>
      <c r="D18" s="175"/>
      <c r="E18" s="40"/>
      <c r="F18" s="40"/>
      <c r="G18" s="40">
        <v>8</v>
      </c>
      <c r="H18" s="40">
        <v>8</v>
      </c>
      <c r="I18" s="40">
        <v>8</v>
      </c>
      <c r="J18" s="40">
        <v>8</v>
      </c>
      <c r="K18" s="40">
        <v>8</v>
      </c>
      <c r="L18" s="40">
        <v>8</v>
      </c>
      <c r="M18" s="40">
        <v>8</v>
      </c>
      <c r="N18" s="40">
        <v>10</v>
      </c>
      <c r="O18" s="40">
        <v>10</v>
      </c>
      <c r="P18" s="40">
        <v>10</v>
      </c>
      <c r="Q18" s="40"/>
      <c r="R18" s="40">
        <v>10</v>
      </c>
      <c r="S18" s="40">
        <v>10</v>
      </c>
      <c r="T18" s="40">
        <v>10</v>
      </c>
      <c r="U18" s="40">
        <v>10</v>
      </c>
      <c r="V18" s="40">
        <v>12</v>
      </c>
      <c r="W18" s="40"/>
      <c r="X18" s="40"/>
      <c r="Y18" s="40">
        <v>12</v>
      </c>
      <c r="Z18" s="40">
        <v>10</v>
      </c>
      <c r="AA18" s="40">
        <v>10</v>
      </c>
      <c r="AB18" s="40">
        <v>10</v>
      </c>
      <c r="AC18" s="40">
        <v>10</v>
      </c>
      <c r="AD18" s="40">
        <v>10</v>
      </c>
      <c r="AE18" s="40"/>
      <c r="AF18" s="40">
        <v>10</v>
      </c>
      <c r="AG18" s="40">
        <v>10</v>
      </c>
      <c r="AH18" s="40">
        <v>10</v>
      </c>
      <c r="AI18" s="76">
        <v>10</v>
      </c>
      <c r="AJ18" s="93">
        <v>18</v>
      </c>
      <c r="AK18" s="36">
        <f t="shared" ref="AK18" si="5">IF(COUNT(AJ18)=0,"",(AJ18*8))</f>
        <v>144</v>
      </c>
      <c r="AL18" s="34" t="str">
        <f t="shared" ref="AL18" si="6">IF(COUNTIF(E17:AI17,"дп")+COUNTIF(E17:AI17,"пк")=0,"",COUNTIF(E17:AI17,"дп")+COUNTIF(E17:AI17,"пк"))</f>
        <v/>
      </c>
      <c r="AM18" s="35">
        <f t="shared" ref="AM18" si="7">IF(COUNTIF(E17:AI17,"к")=0,"",COUNTIF(E17:AI17,"к"))</f>
        <v>25</v>
      </c>
      <c r="AN18" s="95">
        <v>16</v>
      </c>
      <c r="AO18" s="96">
        <v>32</v>
      </c>
      <c r="AP18" s="53">
        <v>8</v>
      </c>
      <c r="AQ18" s="97">
        <v>66</v>
      </c>
      <c r="AR18" s="43" t="s">
        <v>29</v>
      </c>
      <c r="AS18" s="44">
        <f t="shared" ref="AS18" si="8">IF(COUNTIF(E17:AI17,"до")=0,"",COUNTIF(E17:AI17,"до"))</f>
        <v>4</v>
      </c>
      <c r="AT18" s="38"/>
      <c r="AU18" s="78"/>
      <c r="AV18" s="32"/>
      <c r="AW18" s="56" t="s">
        <v>28</v>
      </c>
      <c r="AX18" s="55" t="s">
        <v>31</v>
      </c>
      <c r="AY18" s="32"/>
      <c r="AZ18" s="33"/>
    </row>
    <row r="19" spans="1:52" x14ac:dyDescent="0.25">
      <c r="A19" s="170">
        <v>35</v>
      </c>
      <c r="B19" s="172" t="s">
        <v>50</v>
      </c>
      <c r="C19" s="28" t="s">
        <v>47</v>
      </c>
      <c r="D19" s="174">
        <v>1715</v>
      </c>
      <c r="E19" s="29"/>
      <c r="F19" s="29"/>
      <c r="G19" s="29"/>
      <c r="H19" s="29"/>
      <c r="I19" s="29"/>
      <c r="J19" s="29"/>
      <c r="K19" s="3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39" t="s">
        <v>28</v>
      </c>
      <c r="AD19" s="39" t="s">
        <v>28</v>
      </c>
      <c r="AE19" s="29" t="s">
        <v>25</v>
      </c>
      <c r="AF19" s="29" t="s">
        <v>25</v>
      </c>
      <c r="AG19" s="29" t="s">
        <v>25</v>
      </c>
      <c r="AH19" s="29" t="s">
        <v>25</v>
      </c>
      <c r="AI19" s="31" t="s">
        <v>25</v>
      </c>
      <c r="AJ19" s="77"/>
      <c r="AK19" s="67"/>
      <c r="AL19" s="68"/>
      <c r="AM19" s="69"/>
      <c r="AN19" s="37"/>
      <c r="AO19" s="40"/>
      <c r="AP19" s="40"/>
      <c r="AQ19" s="42"/>
      <c r="AR19" s="43"/>
      <c r="AS19" s="44"/>
      <c r="AT19" s="30"/>
      <c r="AU19" s="87"/>
      <c r="AV19" s="32"/>
      <c r="AW19" s="56" t="s">
        <v>32</v>
      </c>
      <c r="AX19" s="57" t="s">
        <v>33</v>
      </c>
      <c r="AY19" s="32"/>
      <c r="AZ19" s="33"/>
    </row>
    <row r="20" spans="1:52" x14ac:dyDescent="0.25">
      <c r="A20" s="171"/>
      <c r="B20" s="173"/>
      <c r="C20" s="65">
        <v>3</v>
      </c>
      <c r="D20" s="175"/>
      <c r="E20" s="29"/>
      <c r="F20" s="29"/>
      <c r="G20" s="29"/>
      <c r="H20" s="29"/>
      <c r="I20" s="29"/>
      <c r="J20" s="29"/>
      <c r="K20" s="3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39">
        <v>8</v>
      </c>
      <c r="AD20" s="39">
        <v>8</v>
      </c>
      <c r="AE20" s="29"/>
      <c r="AF20" s="29">
        <v>10</v>
      </c>
      <c r="AG20" s="29">
        <v>10</v>
      </c>
      <c r="AH20" s="29">
        <v>10</v>
      </c>
      <c r="AI20" s="31">
        <v>10</v>
      </c>
      <c r="AJ20" s="34">
        <f t="shared" ref="AJ20" si="9">IF(COUNT(E20:AI20)=0,"",COUNT(E20:AI20))</f>
        <v>6</v>
      </c>
      <c r="AK20" s="36">
        <f t="shared" ref="AK20" si="10">IF(COUNT(AJ20)=0,"",(AJ20*8))</f>
        <v>48</v>
      </c>
      <c r="AL20" s="34">
        <f t="shared" ref="AL20" si="11">IF(COUNTIF(E19:AI19,"дп")+COUNTIF(E19:AI19,"пк")=0,"",COUNTIF(E19:AI19,"дп")+COUNTIF(E19:AI19,"пк"))</f>
        <v>2</v>
      </c>
      <c r="AM20" s="35">
        <f t="shared" ref="AM20" si="12">IF(COUNTIF(E19:AI19,"к")=0,"",COUNTIF(E19:AI19,"к"))</f>
        <v>5</v>
      </c>
      <c r="AN20" s="37">
        <v>4</v>
      </c>
      <c r="AO20" s="40">
        <v>8</v>
      </c>
      <c r="AP20" s="40">
        <v>1</v>
      </c>
      <c r="AQ20" s="42">
        <v>8</v>
      </c>
      <c r="AR20" s="43" t="s">
        <v>29</v>
      </c>
      <c r="AS20" s="44" t="str">
        <f t="shared" ref="AS20" si="13">IF(COUNTIF(E19:AI19,"до")=0,"",COUNTIF(E19:AI19,"до"))</f>
        <v/>
      </c>
      <c r="AT20" s="38"/>
      <c r="AU20" s="78"/>
      <c r="AV20" s="32"/>
      <c r="AW20" s="58" t="s">
        <v>25</v>
      </c>
      <c r="AX20" s="57" t="s">
        <v>34</v>
      </c>
      <c r="AY20" s="32"/>
      <c r="AZ20" s="33"/>
    </row>
    <row r="21" spans="1:52" x14ac:dyDescent="0.25">
      <c r="A21" s="170">
        <v>36</v>
      </c>
      <c r="B21" s="172" t="s">
        <v>51</v>
      </c>
      <c r="C21" s="28" t="s">
        <v>47</v>
      </c>
      <c r="D21" s="174">
        <v>427</v>
      </c>
      <c r="E21" s="29" t="s">
        <v>24</v>
      </c>
      <c r="F21" s="29" t="s">
        <v>24</v>
      </c>
      <c r="G21" s="29" t="s">
        <v>25</v>
      </c>
      <c r="H21" s="29" t="s">
        <v>25</v>
      </c>
      <c r="I21" s="29" t="s">
        <v>25</v>
      </c>
      <c r="J21" s="29" t="s">
        <v>25</v>
      </c>
      <c r="K21" s="29" t="s">
        <v>25</v>
      </c>
      <c r="L21" s="29" t="s">
        <v>25</v>
      </c>
      <c r="M21" s="29" t="s">
        <v>25</v>
      </c>
      <c r="N21" s="29" t="s">
        <v>25</v>
      </c>
      <c r="O21" s="29" t="s">
        <v>25</v>
      </c>
      <c r="P21" s="29" t="s">
        <v>25</v>
      </c>
      <c r="Q21" s="29" t="s">
        <v>25</v>
      </c>
      <c r="R21" s="29" t="s">
        <v>25</v>
      </c>
      <c r="S21" s="29" t="s">
        <v>25</v>
      </c>
      <c r="T21" s="29" t="s">
        <v>25</v>
      </c>
      <c r="U21" s="29" t="s">
        <v>25</v>
      </c>
      <c r="V21" s="29" t="s">
        <v>25</v>
      </c>
      <c r="W21" s="29" t="s">
        <v>25</v>
      </c>
      <c r="X21" s="29" t="s">
        <v>25</v>
      </c>
      <c r="Y21" s="29" t="s">
        <v>25</v>
      </c>
      <c r="Z21" s="29" t="s">
        <v>25</v>
      </c>
      <c r="AA21" s="29" t="s">
        <v>25</v>
      </c>
      <c r="AB21" s="29" t="s">
        <v>25</v>
      </c>
      <c r="AC21" s="29" t="s">
        <v>25</v>
      </c>
      <c r="AD21" s="29" t="s">
        <v>25</v>
      </c>
      <c r="AE21" s="29" t="s">
        <v>25</v>
      </c>
      <c r="AF21" s="29" t="s">
        <v>25</v>
      </c>
      <c r="AG21" s="29" t="s">
        <v>25</v>
      </c>
      <c r="AH21" s="29" t="s">
        <v>25</v>
      </c>
      <c r="AI21" s="31" t="s">
        <v>25</v>
      </c>
      <c r="AJ21" s="77"/>
      <c r="AK21" s="67"/>
      <c r="AL21" s="68"/>
      <c r="AM21" s="69"/>
      <c r="AN21" s="37"/>
      <c r="AO21" s="40"/>
      <c r="AP21" s="40"/>
      <c r="AQ21" s="42"/>
      <c r="AR21" s="43"/>
      <c r="AS21" s="44"/>
      <c r="AT21" s="30"/>
      <c r="AU21" s="87"/>
      <c r="AV21" s="32"/>
      <c r="AW21" s="58" t="s">
        <v>35</v>
      </c>
      <c r="AX21" s="57" t="s">
        <v>36</v>
      </c>
      <c r="AY21" s="32"/>
      <c r="AZ21" s="33"/>
    </row>
    <row r="22" spans="1:52" x14ac:dyDescent="0.25">
      <c r="A22" s="171"/>
      <c r="B22" s="173"/>
      <c r="C22" s="65">
        <v>5</v>
      </c>
      <c r="D22" s="175"/>
      <c r="E22" s="29"/>
      <c r="F22" s="29"/>
      <c r="G22" s="29">
        <v>8</v>
      </c>
      <c r="H22" s="29">
        <v>10</v>
      </c>
      <c r="I22" s="29">
        <v>10</v>
      </c>
      <c r="J22" s="29">
        <v>10</v>
      </c>
      <c r="K22" s="29"/>
      <c r="L22" s="29">
        <v>10</v>
      </c>
      <c r="M22" s="29">
        <v>10</v>
      </c>
      <c r="N22" s="29">
        <v>10</v>
      </c>
      <c r="O22" s="29">
        <v>10</v>
      </c>
      <c r="P22" s="29">
        <v>10</v>
      </c>
      <c r="Q22" s="29">
        <v>10</v>
      </c>
      <c r="R22" s="29">
        <v>10</v>
      </c>
      <c r="S22" s="29">
        <v>10</v>
      </c>
      <c r="T22" s="29">
        <v>10</v>
      </c>
      <c r="U22" s="29">
        <v>10</v>
      </c>
      <c r="V22" s="29">
        <v>10</v>
      </c>
      <c r="W22" s="29">
        <v>10</v>
      </c>
      <c r="X22" s="29"/>
      <c r="Y22" s="29">
        <v>10</v>
      </c>
      <c r="Z22" s="29">
        <v>10</v>
      </c>
      <c r="AA22" s="29">
        <v>10</v>
      </c>
      <c r="AB22" s="29">
        <v>10</v>
      </c>
      <c r="AC22" s="29">
        <v>10</v>
      </c>
      <c r="AD22" s="29">
        <v>10</v>
      </c>
      <c r="AE22" s="29">
        <v>10</v>
      </c>
      <c r="AF22" s="29">
        <v>10</v>
      </c>
      <c r="AG22" s="29">
        <v>10</v>
      </c>
      <c r="AH22" s="29">
        <v>10</v>
      </c>
      <c r="AI22" s="31">
        <v>10</v>
      </c>
      <c r="AJ22" s="34">
        <f t="shared" ref="AJ22" si="14">IF(COUNT(E22:AI22)=0,"",COUNT(E22:AI22))</f>
        <v>27</v>
      </c>
      <c r="AK22" s="36">
        <f t="shared" ref="AK22" si="15">IF(COUNT(AJ22)=0,"",(AJ22*8))</f>
        <v>216</v>
      </c>
      <c r="AL22" s="34" t="str">
        <f t="shared" ref="AL22" si="16">IF(COUNTIF(E21:AI21,"дп")+COUNTIF(E21:AI21,"пк")=0,"",COUNTIF(E21:AI21,"дп")+COUNTIF(E21:AI21,"пк"))</f>
        <v/>
      </c>
      <c r="AM22" s="35">
        <f t="shared" ref="AM22" si="17">IF(COUNTIF(E21:AI21,"к")=0,"",COUNTIF(E21:AI21,"к"))</f>
        <v>29</v>
      </c>
      <c r="AN22" s="37">
        <v>17</v>
      </c>
      <c r="AO22" s="40">
        <v>34</v>
      </c>
      <c r="AP22" s="40">
        <v>10</v>
      </c>
      <c r="AQ22" s="42">
        <v>98</v>
      </c>
      <c r="AR22" s="43"/>
      <c r="AS22" s="44" t="str">
        <f t="shared" ref="AS22" si="18">IF(COUNTIF(E21:AI21,"до")=0,"",COUNTIF(E21:AI21,"до"))</f>
        <v/>
      </c>
      <c r="AT22" s="38"/>
      <c r="AU22" s="78"/>
      <c r="AV22" s="32"/>
      <c r="AW22" s="58" t="s">
        <v>37</v>
      </c>
      <c r="AX22" s="57" t="s">
        <v>38</v>
      </c>
      <c r="AY22" s="32"/>
      <c r="AZ22" s="33"/>
    </row>
    <row r="23" spans="1:52" x14ac:dyDescent="0.25">
      <c r="A23" s="170">
        <v>37</v>
      </c>
      <c r="B23" s="172" t="s">
        <v>52</v>
      </c>
      <c r="C23" s="28" t="s">
        <v>49</v>
      </c>
      <c r="D23" s="174">
        <v>859</v>
      </c>
      <c r="E23" s="29" t="s">
        <v>24</v>
      </c>
      <c r="F23" s="29" t="s">
        <v>24</v>
      </c>
      <c r="G23" s="29" t="s">
        <v>24</v>
      </c>
      <c r="H23" s="29" t="s">
        <v>24</v>
      </c>
      <c r="I23" s="29" t="s">
        <v>24</v>
      </c>
      <c r="J23" s="29" t="s">
        <v>24</v>
      </c>
      <c r="K23" s="29" t="s">
        <v>24</v>
      </c>
      <c r="L23" s="29" t="s">
        <v>24</v>
      </c>
      <c r="M23" s="39" t="s">
        <v>29</v>
      </c>
      <c r="N23" s="39" t="s">
        <v>29</v>
      </c>
      <c r="O23" s="39" t="s">
        <v>29</v>
      </c>
      <c r="P23" s="29" t="s">
        <v>24</v>
      </c>
      <c r="Q23" s="29" t="s">
        <v>24</v>
      </c>
      <c r="R23" s="39" t="s">
        <v>28</v>
      </c>
      <c r="S23" s="39" t="s">
        <v>28</v>
      </c>
      <c r="T23" s="39" t="s">
        <v>28</v>
      </c>
      <c r="U23" s="29" t="s">
        <v>25</v>
      </c>
      <c r="V23" s="29" t="s">
        <v>25</v>
      </c>
      <c r="W23" s="29" t="s">
        <v>25</v>
      </c>
      <c r="X23" s="29" t="s">
        <v>25</v>
      </c>
      <c r="Y23" s="29" t="s">
        <v>25</v>
      </c>
      <c r="Z23" s="29" t="s">
        <v>25</v>
      </c>
      <c r="AA23" s="29" t="s">
        <v>25</v>
      </c>
      <c r="AB23" s="29" t="s">
        <v>25</v>
      </c>
      <c r="AC23" s="29" t="s">
        <v>25</v>
      </c>
      <c r="AD23" s="29" t="s">
        <v>25</v>
      </c>
      <c r="AE23" s="29" t="s">
        <v>25</v>
      </c>
      <c r="AF23" s="29" t="s">
        <v>25</v>
      </c>
      <c r="AG23" s="29" t="s">
        <v>25</v>
      </c>
      <c r="AH23" s="29" t="s">
        <v>25</v>
      </c>
      <c r="AI23" s="31" t="s">
        <v>25</v>
      </c>
      <c r="AJ23" s="77"/>
      <c r="AK23" s="67"/>
      <c r="AL23" s="68"/>
      <c r="AM23" s="69"/>
      <c r="AN23" s="37"/>
      <c r="AO23" s="40"/>
      <c r="AP23" s="40"/>
      <c r="AQ23" s="42"/>
      <c r="AR23" s="43"/>
      <c r="AS23" s="44"/>
      <c r="AT23" s="30"/>
      <c r="AU23" s="87"/>
      <c r="AV23" s="32"/>
      <c r="AW23" s="59" t="s">
        <v>39</v>
      </c>
      <c r="AX23" s="57" t="s">
        <v>40</v>
      </c>
      <c r="AY23" s="32"/>
      <c r="AZ23" s="33"/>
    </row>
    <row r="24" spans="1:52" x14ac:dyDescent="0.25">
      <c r="A24" s="171"/>
      <c r="B24" s="173"/>
      <c r="C24" s="28">
        <v>5</v>
      </c>
      <c r="D24" s="175"/>
      <c r="E24" s="40"/>
      <c r="F24" s="40"/>
      <c r="G24" s="40"/>
      <c r="H24" s="40"/>
      <c r="I24" s="40"/>
      <c r="J24" s="40"/>
      <c r="K24" s="40"/>
      <c r="L24" s="30"/>
      <c r="M24" s="30"/>
      <c r="N24" s="40"/>
      <c r="O24" s="40"/>
      <c r="P24" s="40"/>
      <c r="Q24" s="40"/>
      <c r="R24" s="30">
        <v>8</v>
      </c>
      <c r="S24" s="30">
        <v>8</v>
      </c>
      <c r="T24" s="30">
        <v>8</v>
      </c>
      <c r="U24" s="40">
        <v>10</v>
      </c>
      <c r="V24" s="40">
        <v>10</v>
      </c>
      <c r="W24" s="40">
        <v>10</v>
      </c>
      <c r="X24" s="40"/>
      <c r="Y24" s="40">
        <v>10</v>
      </c>
      <c r="Z24" s="40">
        <v>10</v>
      </c>
      <c r="AA24" s="40">
        <v>10</v>
      </c>
      <c r="AB24" s="40">
        <v>10</v>
      </c>
      <c r="AC24" s="40">
        <v>10</v>
      </c>
      <c r="AD24" s="40">
        <v>8</v>
      </c>
      <c r="AE24" s="40"/>
      <c r="AF24" s="40">
        <v>10</v>
      </c>
      <c r="AG24" s="40">
        <v>10</v>
      </c>
      <c r="AH24" s="40">
        <v>10</v>
      </c>
      <c r="AI24" s="76">
        <v>10</v>
      </c>
      <c r="AJ24" s="34">
        <f t="shared" ref="AJ24" si="19">IF(COUNT(E24:AI24)=0,"",COUNT(E24:AI24))</f>
        <v>16</v>
      </c>
      <c r="AK24" s="36">
        <f t="shared" ref="AK24" si="20">IF(COUNT(AJ24)=0,"",(AJ24*8))</f>
        <v>128</v>
      </c>
      <c r="AL24" s="34">
        <f t="shared" ref="AL24" si="21">IF(COUNTIF(E23:AI23,"дп")+COUNTIF(E23:AI23,"пк")=0,"",COUNTIF(E23:AI23,"дп")+COUNTIF(E23:AI23,"пк"))</f>
        <v>3</v>
      </c>
      <c r="AM24" s="35">
        <f t="shared" ref="AM24" si="22">IF(COUNTIF(E23:AI23,"к")=0,"",COUNTIF(E23:AI23,"к"))</f>
        <v>15</v>
      </c>
      <c r="AN24" s="37">
        <v>11</v>
      </c>
      <c r="AO24" s="40">
        <v>22</v>
      </c>
      <c r="AP24" s="40">
        <v>2</v>
      </c>
      <c r="AQ24" s="42">
        <v>18</v>
      </c>
      <c r="AR24" s="43" t="s">
        <v>29</v>
      </c>
      <c r="AS24" s="44">
        <v>3</v>
      </c>
      <c r="AT24" s="38"/>
      <c r="AU24" s="78"/>
      <c r="AV24" s="32"/>
      <c r="AW24" s="60" t="s">
        <v>41</v>
      </c>
      <c r="AX24" s="57" t="s">
        <v>42</v>
      </c>
      <c r="AY24" s="32"/>
      <c r="AZ24" s="33"/>
    </row>
    <row r="25" spans="1:52" x14ac:dyDescent="0.25">
      <c r="A25" s="170">
        <v>38</v>
      </c>
      <c r="B25" s="172" t="s">
        <v>53</v>
      </c>
      <c r="C25" s="64" t="s">
        <v>47</v>
      </c>
      <c r="D25" s="174">
        <v>346</v>
      </c>
      <c r="E25" s="29" t="s">
        <v>24</v>
      </c>
      <c r="F25" s="29" t="s">
        <v>24</v>
      </c>
      <c r="G25" s="29" t="s">
        <v>24</v>
      </c>
      <c r="H25" s="29" t="s">
        <v>24</v>
      </c>
      <c r="I25" s="29" t="s">
        <v>24</v>
      </c>
      <c r="J25" s="29" t="s">
        <v>24</v>
      </c>
      <c r="K25" s="29" t="s">
        <v>24</v>
      </c>
      <c r="L25" s="29" t="s">
        <v>24</v>
      </c>
      <c r="M25" s="39" t="s">
        <v>29</v>
      </c>
      <c r="N25" s="39" t="s">
        <v>29</v>
      </c>
      <c r="O25" s="39" t="s">
        <v>32</v>
      </c>
      <c r="P25" s="39" t="s">
        <v>32</v>
      </c>
      <c r="Q25" s="39" t="s">
        <v>32</v>
      </c>
      <c r="R25" s="39" t="s">
        <v>32</v>
      </c>
      <c r="S25" s="39" t="s">
        <v>32</v>
      </c>
      <c r="T25" s="39" t="s">
        <v>32</v>
      </c>
      <c r="U25" s="39" t="s">
        <v>32</v>
      </c>
      <c r="V25" s="39" t="s">
        <v>32</v>
      </c>
      <c r="W25" s="39" t="s">
        <v>32</v>
      </c>
      <c r="X25" s="39" t="s">
        <v>32</v>
      </c>
      <c r="Y25" s="39" t="s">
        <v>32</v>
      </c>
      <c r="Z25" s="39" t="s">
        <v>32</v>
      </c>
      <c r="AA25" s="39" t="s">
        <v>32</v>
      </c>
      <c r="AB25" s="39" t="s">
        <v>32</v>
      </c>
      <c r="AC25" s="39" t="s">
        <v>32</v>
      </c>
      <c r="AD25" s="39" t="s">
        <v>32</v>
      </c>
      <c r="AE25" s="39" t="s">
        <v>41</v>
      </c>
      <c r="AF25" s="39" t="s">
        <v>41</v>
      </c>
      <c r="AG25" s="39" t="s">
        <v>41</v>
      </c>
      <c r="AH25" s="39" t="s">
        <v>41</v>
      </c>
      <c r="AI25" s="75" t="s">
        <v>41</v>
      </c>
      <c r="AJ25" s="77"/>
      <c r="AK25" s="67"/>
      <c r="AL25" s="68"/>
      <c r="AM25" s="69"/>
      <c r="AN25" s="37"/>
      <c r="AO25" s="40"/>
      <c r="AP25" s="40"/>
      <c r="AQ25" s="42"/>
      <c r="AR25" s="66" t="s">
        <v>41</v>
      </c>
      <c r="AS25" s="30">
        <f>IF(COUNTIF(E25:AI25,"б")=0,"",COUNTIF(E25:AI25,"б"))</f>
        <v>5</v>
      </c>
      <c r="AT25" s="38"/>
      <c r="AU25" s="78"/>
      <c r="AV25" s="32"/>
      <c r="AW25" s="61" t="s">
        <v>43</v>
      </c>
      <c r="AX25" s="57" t="s">
        <v>44</v>
      </c>
      <c r="AY25" s="32"/>
      <c r="AZ25" s="33"/>
    </row>
    <row r="26" spans="1:52" x14ac:dyDescent="0.25">
      <c r="A26" s="171"/>
      <c r="B26" s="173"/>
      <c r="C26" s="28">
        <v>5</v>
      </c>
      <c r="D26" s="175"/>
      <c r="E26" s="39"/>
      <c r="F26" s="39"/>
      <c r="G26" s="39"/>
      <c r="H26" s="39"/>
      <c r="I26" s="39"/>
      <c r="J26" s="39"/>
      <c r="K26" s="3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39"/>
      <c r="AF26" s="39"/>
      <c r="AG26" s="39"/>
      <c r="AH26" s="39"/>
      <c r="AI26" s="31"/>
      <c r="AJ26" s="34" t="str">
        <f t="shared" ref="AJ26" si="23">IF(COUNT(E26:AI26)=0,"",COUNT(E26:AI26))</f>
        <v/>
      </c>
      <c r="AK26" s="36" t="str">
        <f t="shared" ref="AK26" si="24">IF(COUNT(AJ26)=0,"",(AJ26*8))</f>
        <v/>
      </c>
      <c r="AL26" s="34" t="str">
        <f t="shared" ref="AL26" si="25">IF(COUNTIF(E25:AI25,"дп")+COUNTIF(E25:AI25,"пк")=0,"",COUNTIF(E25:AI25,"дп")+COUNTIF(E25:AI25,"пк"))</f>
        <v/>
      </c>
      <c r="AM26" s="35" t="str">
        <f t="shared" ref="AM26" si="26">IF(COUNTIF(E25:AI25,"к")=0,"",COUNTIF(E25:AI25,"к"))</f>
        <v/>
      </c>
      <c r="AN26" s="37"/>
      <c r="AO26" s="40"/>
      <c r="AP26" s="40"/>
      <c r="AQ26" s="42"/>
      <c r="AR26" s="43" t="s">
        <v>29</v>
      </c>
      <c r="AS26" s="44">
        <f>IF(COUNTIF(E25:AI25,"до")=0,"",COUNTIF(E25:AI25,"до"))</f>
        <v>2</v>
      </c>
      <c r="AT26" s="38" t="s">
        <v>32</v>
      </c>
      <c r="AU26" s="44">
        <f>IF(COUNTIF(G25:AK25,"у")=0,"",COUNTIF(G25:AK25,"у"))</f>
        <v>16</v>
      </c>
      <c r="AV26" s="32"/>
      <c r="AW26" s="62" t="s">
        <v>26</v>
      </c>
      <c r="AX26" s="57" t="s">
        <v>45</v>
      </c>
      <c r="AY26" s="32"/>
      <c r="AZ26" s="33"/>
    </row>
    <row r="27" spans="1:52" x14ac:dyDescent="0.25">
      <c r="A27" s="170">
        <v>39</v>
      </c>
      <c r="B27" s="181" t="s">
        <v>54</v>
      </c>
      <c r="C27" s="64" t="s">
        <v>47</v>
      </c>
      <c r="D27" s="174">
        <v>1691</v>
      </c>
      <c r="E27" s="39"/>
      <c r="F27" s="39"/>
      <c r="G27" s="39"/>
      <c r="H27" s="39"/>
      <c r="I27" s="39"/>
      <c r="J27" s="39"/>
      <c r="K27" s="39"/>
      <c r="L27" s="29"/>
      <c r="M27" s="29"/>
      <c r="N27" s="29"/>
      <c r="O27" s="29"/>
      <c r="P27" s="29"/>
      <c r="Q27" s="29"/>
      <c r="R27" s="29"/>
      <c r="S27" s="29"/>
      <c r="T27" s="39" t="s">
        <v>28</v>
      </c>
      <c r="U27" s="39" t="s">
        <v>28</v>
      </c>
      <c r="V27" s="39" t="s">
        <v>28</v>
      </c>
      <c r="W27" s="29" t="s">
        <v>25</v>
      </c>
      <c r="X27" s="29" t="s">
        <v>25</v>
      </c>
      <c r="Y27" s="29" t="s">
        <v>25</v>
      </c>
      <c r="Z27" s="29" t="s">
        <v>25</v>
      </c>
      <c r="AA27" s="29" t="s">
        <v>25</v>
      </c>
      <c r="AB27" s="29" t="s">
        <v>25</v>
      </c>
      <c r="AC27" s="29" t="s">
        <v>25</v>
      </c>
      <c r="AD27" s="29" t="s">
        <v>25</v>
      </c>
      <c r="AE27" s="29" t="s">
        <v>25</v>
      </c>
      <c r="AF27" s="29" t="s">
        <v>25</v>
      </c>
      <c r="AG27" s="29" t="s">
        <v>25</v>
      </c>
      <c r="AH27" s="29" t="s">
        <v>25</v>
      </c>
      <c r="AI27" s="31" t="s">
        <v>25</v>
      </c>
      <c r="AJ27" s="77"/>
      <c r="AK27" s="67"/>
      <c r="AL27" s="68"/>
      <c r="AM27" s="69"/>
      <c r="AN27" s="37"/>
      <c r="AO27" s="40"/>
      <c r="AP27" s="40"/>
      <c r="AQ27" s="42"/>
      <c r="AR27" s="43"/>
      <c r="AS27" s="44"/>
      <c r="AT27" s="38"/>
      <c r="AU27" s="78"/>
      <c r="AV27" s="32"/>
      <c r="AW27" s="32"/>
      <c r="AX27" s="32"/>
      <c r="AY27" s="32"/>
      <c r="AZ27" s="33"/>
    </row>
    <row r="28" spans="1:52" x14ac:dyDescent="0.25">
      <c r="A28" s="171"/>
      <c r="B28" s="182"/>
      <c r="C28" s="28">
        <v>4</v>
      </c>
      <c r="D28" s="175"/>
      <c r="E28" s="39"/>
      <c r="F28" s="39"/>
      <c r="G28" s="39"/>
      <c r="H28" s="39"/>
      <c r="I28" s="39"/>
      <c r="J28" s="39"/>
      <c r="K28" s="39"/>
      <c r="L28" s="29"/>
      <c r="M28" s="29"/>
      <c r="N28" s="29"/>
      <c r="O28" s="29"/>
      <c r="P28" s="29"/>
      <c r="Q28" s="29"/>
      <c r="R28" s="29"/>
      <c r="S28" s="29"/>
      <c r="T28" s="39">
        <v>8</v>
      </c>
      <c r="U28" s="39">
        <v>8</v>
      </c>
      <c r="V28" s="39">
        <v>8</v>
      </c>
      <c r="W28" s="29"/>
      <c r="X28" s="29"/>
      <c r="Y28" s="29">
        <v>10</v>
      </c>
      <c r="Z28" s="29">
        <v>15</v>
      </c>
      <c r="AA28" s="29">
        <v>10</v>
      </c>
      <c r="AB28" s="29">
        <v>10</v>
      </c>
      <c r="AC28" s="29">
        <v>10</v>
      </c>
      <c r="AD28" s="29">
        <v>8</v>
      </c>
      <c r="AE28" s="39"/>
      <c r="AF28" s="29">
        <v>10</v>
      </c>
      <c r="AG28" s="29">
        <v>10</v>
      </c>
      <c r="AH28" s="29">
        <v>10</v>
      </c>
      <c r="AI28" s="31">
        <v>10</v>
      </c>
      <c r="AJ28" s="34">
        <f t="shared" ref="AJ28" si="27">IF(COUNT(E28:AI28)=0,"",COUNT(E28:AI28))</f>
        <v>13</v>
      </c>
      <c r="AK28" s="36">
        <f t="shared" ref="AK28" si="28">IF(COUNT(AJ28)=0,"",(AJ28*8))</f>
        <v>104</v>
      </c>
      <c r="AL28" s="34">
        <f t="shared" ref="AL28" si="29">IF(COUNTIF(E27:AI27,"дп")+COUNTIF(E27:AI27,"пк")=0,"",COUNTIF(E27:AI27,"дп")+COUNTIF(E27:AI27,"пк"))</f>
        <v>3</v>
      </c>
      <c r="AM28" s="35">
        <f t="shared" ref="AM28" si="30">IF(COUNTIF(E27:AI27,"к")=0,"",COUNTIF(E27:AI27,"к"))</f>
        <v>13</v>
      </c>
      <c r="AN28" s="37">
        <v>9</v>
      </c>
      <c r="AO28" s="40">
        <v>23</v>
      </c>
      <c r="AP28" s="40">
        <v>1</v>
      </c>
      <c r="AQ28" s="42">
        <v>8</v>
      </c>
      <c r="AR28" s="43"/>
      <c r="AS28" s="44"/>
      <c r="AT28" s="38"/>
      <c r="AU28" s="78"/>
      <c r="AV28" s="32"/>
      <c r="AW28" s="32"/>
      <c r="AX28" s="32"/>
      <c r="AY28" s="32"/>
      <c r="AZ28" s="33"/>
    </row>
    <row r="29" spans="1:52" s="33" customFormat="1" ht="12.75" customHeight="1" x14ac:dyDescent="0.25">
      <c r="A29" s="183">
        <v>15</v>
      </c>
      <c r="B29" s="172" t="s">
        <v>59</v>
      </c>
      <c r="C29" s="92" t="s">
        <v>60</v>
      </c>
      <c r="D29" s="174">
        <v>1408</v>
      </c>
      <c r="E29" s="40" t="s">
        <v>24</v>
      </c>
      <c r="F29" s="40" t="s">
        <v>24</v>
      </c>
      <c r="G29" s="40" t="s">
        <v>24</v>
      </c>
      <c r="H29" s="40" t="s">
        <v>24</v>
      </c>
      <c r="I29" s="40" t="s">
        <v>24</v>
      </c>
      <c r="J29" s="40" t="s">
        <v>24</v>
      </c>
      <c r="K29" s="40" t="s">
        <v>24</v>
      </c>
      <c r="L29" s="40" t="s">
        <v>24</v>
      </c>
      <c r="M29" s="40" t="s">
        <v>35</v>
      </c>
      <c r="N29" s="40" t="s">
        <v>35</v>
      </c>
      <c r="O29" s="40" t="s">
        <v>35</v>
      </c>
      <c r="P29" s="30" t="s">
        <v>24</v>
      </c>
      <c r="Q29" s="30" t="s">
        <v>24</v>
      </c>
      <c r="R29" s="40" t="s">
        <v>35</v>
      </c>
      <c r="S29" s="40" t="s">
        <v>35</v>
      </c>
      <c r="T29" s="40" t="s">
        <v>35</v>
      </c>
      <c r="U29" s="40" t="s">
        <v>35</v>
      </c>
      <c r="V29" s="40" t="s">
        <v>35</v>
      </c>
      <c r="W29" s="30" t="s">
        <v>24</v>
      </c>
      <c r="X29" s="30" t="s">
        <v>24</v>
      </c>
      <c r="Y29" s="40" t="s">
        <v>35</v>
      </c>
      <c r="Z29" s="40" t="s">
        <v>35</v>
      </c>
      <c r="AA29" s="40" t="s">
        <v>35</v>
      </c>
      <c r="AB29" s="40" t="s">
        <v>35</v>
      </c>
      <c r="AC29" s="40" t="s">
        <v>35</v>
      </c>
      <c r="AD29" s="30" t="s">
        <v>24</v>
      </c>
      <c r="AE29" s="30" t="s">
        <v>24</v>
      </c>
      <c r="AF29" s="40" t="s">
        <v>35</v>
      </c>
      <c r="AG29" s="40" t="s">
        <v>35</v>
      </c>
      <c r="AH29" s="40" t="s">
        <v>35</v>
      </c>
      <c r="AI29" s="40" t="s">
        <v>35</v>
      </c>
      <c r="AJ29" s="77"/>
      <c r="AK29" s="67"/>
      <c r="AL29" s="68"/>
      <c r="AM29" s="69"/>
      <c r="AN29" s="41"/>
      <c r="AO29" s="40"/>
      <c r="AP29" s="40"/>
      <c r="AQ29" s="42"/>
      <c r="AR29" s="43"/>
      <c r="AS29" s="44"/>
      <c r="AT29" s="66"/>
      <c r="AU29" s="30"/>
      <c r="AV29" s="32"/>
      <c r="AW29" s="32"/>
      <c r="AX29" s="32"/>
      <c r="AY29" s="32"/>
    </row>
    <row r="30" spans="1:52" s="33" customFormat="1" x14ac:dyDescent="0.25">
      <c r="A30" s="184"/>
      <c r="B30" s="173"/>
      <c r="C30" s="28"/>
      <c r="D30" s="175"/>
      <c r="E30" s="40"/>
      <c r="F30" s="40"/>
      <c r="G30" s="40">
        <v>8</v>
      </c>
      <c r="H30" s="40">
        <v>4</v>
      </c>
      <c r="I30" s="40">
        <v>4</v>
      </c>
      <c r="J30" s="40"/>
      <c r="K30" s="40"/>
      <c r="L30" s="40"/>
      <c r="M30" s="40">
        <v>8</v>
      </c>
      <c r="N30" s="40">
        <v>10</v>
      </c>
      <c r="O30" s="40">
        <v>9</v>
      </c>
      <c r="P30" s="40"/>
      <c r="Q30" s="40"/>
      <c r="R30" s="40">
        <v>8</v>
      </c>
      <c r="S30" s="40">
        <v>9</v>
      </c>
      <c r="T30" s="40">
        <v>9</v>
      </c>
      <c r="U30" s="40">
        <v>8</v>
      </c>
      <c r="V30" s="40">
        <v>10</v>
      </c>
      <c r="W30" s="40"/>
      <c r="X30" s="40"/>
      <c r="Y30" s="40">
        <v>8</v>
      </c>
      <c r="Z30" s="40">
        <v>9</v>
      </c>
      <c r="AA30" s="40">
        <v>9</v>
      </c>
      <c r="AB30" s="40">
        <v>9</v>
      </c>
      <c r="AC30" s="40">
        <v>9</v>
      </c>
      <c r="AD30" s="40"/>
      <c r="AE30" s="40"/>
      <c r="AF30" s="40">
        <v>9</v>
      </c>
      <c r="AG30" s="40">
        <v>9</v>
      </c>
      <c r="AH30" s="40">
        <v>9</v>
      </c>
      <c r="AI30" s="40">
        <v>8</v>
      </c>
      <c r="AJ30" s="34">
        <f t="shared" ref="AJ30" si="31">IF(COUNT(E30:AI30)=0,"",COUNT(E30:AI30))</f>
        <v>20</v>
      </c>
      <c r="AK30" s="36">
        <f t="shared" ref="AK30" si="32">IF(COUNT(AJ30)=0,"",(AJ30*8))</f>
        <v>160</v>
      </c>
      <c r="AL30" s="34" t="str">
        <f t="shared" ref="AL30" si="33">IF(COUNTIF(E29:AI29,"дп")+COUNTIF(E29:AI29,"пк")=0,"",COUNTIF(E29:AI29,"дп")+COUNTIF(E29:AI29,"пк"))</f>
        <v/>
      </c>
      <c r="AM30" s="35" t="str">
        <f t="shared" ref="AM30" si="34">IF(COUNTIF(E29:AI29,"к")=0,"",COUNTIF(E29:AI29,"к"))</f>
        <v/>
      </c>
      <c r="AN30" s="41">
        <v>12</v>
      </c>
      <c r="AO30" s="40">
        <v>14</v>
      </c>
      <c r="AP30" s="40">
        <v>3</v>
      </c>
      <c r="AQ30" s="42">
        <v>16</v>
      </c>
      <c r="AR30" s="43"/>
      <c r="AS30" s="44"/>
      <c r="AT30" s="66"/>
      <c r="AU30" s="30"/>
      <c r="AV30" s="32"/>
      <c r="AW30" s="32"/>
      <c r="AX30" s="32"/>
      <c r="AY30" s="32"/>
    </row>
    <row r="31" spans="1:52" x14ac:dyDescent="0.25">
      <c r="A31" s="170">
        <v>41</v>
      </c>
      <c r="B31" s="181" t="s">
        <v>55</v>
      </c>
      <c r="C31" s="64" t="s">
        <v>47</v>
      </c>
      <c r="D31" s="174">
        <v>1709</v>
      </c>
      <c r="E31" s="39"/>
      <c r="F31" s="3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39" t="s">
        <v>28</v>
      </c>
      <c r="AA31" s="39" t="s">
        <v>28</v>
      </c>
      <c r="AB31" s="29" t="s">
        <v>25</v>
      </c>
      <c r="AC31" s="29" t="s">
        <v>25</v>
      </c>
      <c r="AD31" s="29" t="s">
        <v>25</v>
      </c>
      <c r="AE31" s="29" t="s">
        <v>25</v>
      </c>
      <c r="AF31" s="29" t="s">
        <v>25</v>
      </c>
      <c r="AG31" s="29" t="s">
        <v>25</v>
      </c>
      <c r="AH31" s="29" t="s">
        <v>25</v>
      </c>
      <c r="AI31" s="31" t="s">
        <v>25</v>
      </c>
      <c r="AJ31" s="77"/>
      <c r="AK31" s="67"/>
      <c r="AL31" s="68"/>
      <c r="AM31" s="69"/>
      <c r="AN31" s="37"/>
      <c r="AO31" s="40"/>
      <c r="AP31" s="40"/>
      <c r="AQ31" s="42"/>
      <c r="AR31" s="43"/>
      <c r="AS31" s="44"/>
      <c r="AT31" s="38"/>
      <c r="AU31" s="78"/>
      <c r="AV31" s="45"/>
      <c r="AW31" s="45"/>
      <c r="AX31" s="45"/>
      <c r="AY31" s="45"/>
      <c r="AZ31" s="33"/>
    </row>
    <row r="32" spans="1:52" x14ac:dyDescent="0.25">
      <c r="A32" s="171"/>
      <c r="B32" s="182"/>
      <c r="C32" s="28">
        <v>5</v>
      </c>
      <c r="D32" s="175"/>
      <c r="E32" s="39"/>
      <c r="F32" s="3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39">
        <v>8</v>
      </c>
      <c r="AA32" s="39">
        <v>8</v>
      </c>
      <c r="AB32" s="29">
        <v>8</v>
      </c>
      <c r="AC32" s="29">
        <v>10</v>
      </c>
      <c r="AD32" s="29">
        <v>10</v>
      </c>
      <c r="AE32" s="29"/>
      <c r="AF32" s="29">
        <v>10</v>
      </c>
      <c r="AG32" s="29">
        <v>10</v>
      </c>
      <c r="AH32" s="29">
        <v>10</v>
      </c>
      <c r="AI32" s="31">
        <v>10</v>
      </c>
      <c r="AJ32" s="34">
        <f t="shared" ref="AJ32" si="35">IF(COUNT(E32:AI32)=0,"",COUNT(E32:AI32))</f>
        <v>9</v>
      </c>
      <c r="AK32" s="36">
        <f t="shared" ref="AK32" si="36">IF(COUNT(AJ32)=0,"",(AJ32*8))</f>
        <v>72</v>
      </c>
      <c r="AL32" s="34">
        <f t="shared" ref="AL32" si="37">IF(COUNTIF(E31:AI31,"дп")+COUNTIF(E31:AI31,"пк")=0,"",COUNTIF(E31:AI31,"дп")+COUNTIF(E31:AI31,"пк"))</f>
        <v>2</v>
      </c>
      <c r="AM32" s="35">
        <f t="shared" ref="AM32" si="38">IF(COUNTIF(E31:AI31,"к")=0,"",COUNTIF(E31:AI31,"к"))</f>
        <v>8</v>
      </c>
      <c r="AN32" s="37">
        <v>5</v>
      </c>
      <c r="AO32" s="40">
        <v>10</v>
      </c>
      <c r="AP32" s="40">
        <v>1</v>
      </c>
      <c r="AQ32" s="42">
        <v>10</v>
      </c>
      <c r="AR32" s="43"/>
      <c r="AS32" s="44"/>
      <c r="AT32" s="38"/>
      <c r="AU32" s="78"/>
      <c r="AV32" s="32"/>
      <c r="AW32" s="32"/>
      <c r="AX32" s="32"/>
      <c r="AY32" s="32"/>
      <c r="AZ32" s="33"/>
    </row>
    <row r="33" spans="1:52" x14ac:dyDescent="0.25">
      <c r="A33" s="170">
        <v>42</v>
      </c>
      <c r="B33" s="172" t="s">
        <v>56</v>
      </c>
      <c r="C33" s="28" t="s">
        <v>57</v>
      </c>
      <c r="D33" s="174">
        <v>1440</v>
      </c>
      <c r="E33" s="39" t="s">
        <v>32</v>
      </c>
      <c r="F33" s="39" t="s">
        <v>32</v>
      </c>
      <c r="G33" s="39" t="s">
        <v>32</v>
      </c>
      <c r="H33" s="39" t="s">
        <v>32</v>
      </c>
      <c r="I33" s="39" t="s">
        <v>32</v>
      </c>
      <c r="J33" s="39" t="s">
        <v>32</v>
      </c>
      <c r="K33" s="39" t="s">
        <v>32</v>
      </c>
      <c r="L33" s="39" t="s">
        <v>32</v>
      </c>
      <c r="M33" s="39" t="s">
        <v>32</v>
      </c>
      <c r="N33" s="39" t="s">
        <v>32</v>
      </c>
      <c r="O33" s="39" t="s">
        <v>32</v>
      </c>
      <c r="P33" s="39" t="s">
        <v>32</v>
      </c>
      <c r="Q33" s="39" t="s">
        <v>32</v>
      </c>
      <c r="R33" s="39" t="s">
        <v>32</v>
      </c>
      <c r="S33" s="39" t="s">
        <v>32</v>
      </c>
      <c r="T33" s="39" t="s">
        <v>32</v>
      </c>
      <c r="U33" s="39" t="s">
        <v>32</v>
      </c>
      <c r="V33" s="39" t="s">
        <v>32</v>
      </c>
      <c r="W33" s="39" t="s">
        <v>32</v>
      </c>
      <c r="X33" s="39" t="s">
        <v>32</v>
      </c>
      <c r="Y33" s="39" t="s">
        <v>32</v>
      </c>
      <c r="Z33" s="39" t="s">
        <v>32</v>
      </c>
      <c r="AA33" s="39" t="s">
        <v>32</v>
      </c>
      <c r="AB33" s="39" t="s">
        <v>32</v>
      </c>
      <c r="AC33" s="39" t="s">
        <v>32</v>
      </c>
      <c r="AD33" s="39" t="s">
        <v>32</v>
      </c>
      <c r="AE33" s="39" t="s">
        <v>32</v>
      </c>
      <c r="AF33" s="39" t="s">
        <v>32</v>
      </c>
      <c r="AG33" s="39" t="s">
        <v>32</v>
      </c>
      <c r="AH33" s="39" t="s">
        <v>32</v>
      </c>
      <c r="AI33" s="75" t="s">
        <v>32</v>
      </c>
      <c r="AJ33" s="77"/>
      <c r="AK33" s="67"/>
      <c r="AL33" s="68"/>
      <c r="AM33" s="69"/>
      <c r="AN33" s="37"/>
      <c r="AO33" s="40"/>
      <c r="AP33" s="40"/>
      <c r="AQ33" s="42"/>
      <c r="AR33" s="43"/>
      <c r="AS33" s="44"/>
      <c r="AT33" s="38"/>
      <c r="AU33" s="78"/>
      <c r="AV33" s="32"/>
      <c r="AW33" s="32"/>
      <c r="AX33" s="32"/>
      <c r="AY33" s="32"/>
      <c r="AZ33" s="33"/>
    </row>
    <row r="34" spans="1:52" x14ac:dyDescent="0.25">
      <c r="A34" s="171"/>
      <c r="B34" s="173"/>
      <c r="C34" s="28">
        <v>3</v>
      </c>
      <c r="D34" s="175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39"/>
      <c r="Z34" s="39"/>
      <c r="AA34" s="39"/>
      <c r="AB34" s="29"/>
      <c r="AC34" s="29"/>
      <c r="AD34" s="29"/>
      <c r="AE34" s="29"/>
      <c r="AF34" s="29"/>
      <c r="AG34" s="29"/>
      <c r="AH34" s="29"/>
      <c r="AI34" s="31"/>
      <c r="AJ34" s="34" t="str">
        <f t="shared" ref="AJ34" si="39">IF(COUNT(E34:AI34)=0,"",COUNT(E34:AI34))</f>
        <v/>
      </c>
      <c r="AK34" s="36" t="str">
        <f t="shared" ref="AK34" si="40">IF(COUNT(AJ34)=0,"",(AJ34*8))</f>
        <v/>
      </c>
      <c r="AL34" s="34" t="str">
        <f t="shared" ref="AL34" si="41">IF(COUNTIF(E33:AI33,"дп")+COUNTIF(E33:AI33,"пк")=0,"",COUNTIF(E33:AI33,"дп")+COUNTIF(E33:AI33,"пк"))</f>
        <v/>
      </c>
      <c r="AM34" s="35" t="str">
        <f t="shared" ref="AM34" si="42">IF(COUNTIF(E33:AI33,"к")=0,"",COUNTIF(E33:AI33,"к"))</f>
        <v/>
      </c>
      <c r="AN34" s="37"/>
      <c r="AO34" s="40"/>
      <c r="AP34" s="40"/>
      <c r="AQ34" s="42"/>
      <c r="AR34" s="43" t="s">
        <v>32</v>
      </c>
      <c r="AS34" s="44">
        <v>31</v>
      </c>
      <c r="AT34" s="38"/>
      <c r="AU34" s="78"/>
      <c r="AV34" s="32"/>
      <c r="AW34" s="32"/>
      <c r="AX34" s="32"/>
      <c r="AY34" s="32"/>
      <c r="AZ34" s="33"/>
    </row>
    <row r="35" spans="1:52" x14ac:dyDescent="0.25">
      <c r="A35" s="170">
        <v>43</v>
      </c>
      <c r="B35" s="172" t="s">
        <v>58</v>
      </c>
      <c r="C35" s="28" t="s">
        <v>57</v>
      </c>
      <c r="D35" s="174">
        <v>1439</v>
      </c>
      <c r="E35" s="29" t="s">
        <v>24</v>
      </c>
      <c r="F35" s="29" t="s">
        <v>24</v>
      </c>
      <c r="G35" s="29" t="s">
        <v>24</v>
      </c>
      <c r="H35" s="29" t="s">
        <v>24</v>
      </c>
      <c r="I35" s="29" t="s">
        <v>24</v>
      </c>
      <c r="J35" s="29" t="s">
        <v>24</v>
      </c>
      <c r="K35" s="29" t="s">
        <v>24</v>
      </c>
      <c r="L35" s="29" t="s">
        <v>24</v>
      </c>
      <c r="M35" s="39" t="s">
        <v>29</v>
      </c>
      <c r="N35" s="39" t="s">
        <v>29</v>
      </c>
      <c r="O35" s="39" t="s">
        <v>29</v>
      </c>
      <c r="P35" s="29" t="s">
        <v>24</v>
      </c>
      <c r="Q35" s="39" t="s">
        <v>28</v>
      </c>
      <c r="R35" s="39" t="s">
        <v>28</v>
      </c>
      <c r="S35" s="39" t="s">
        <v>28</v>
      </c>
      <c r="T35" s="29" t="s">
        <v>25</v>
      </c>
      <c r="U35" s="29" t="s">
        <v>25</v>
      </c>
      <c r="V35" s="29" t="s">
        <v>25</v>
      </c>
      <c r="W35" s="29" t="s">
        <v>25</v>
      </c>
      <c r="X35" s="29" t="s">
        <v>25</v>
      </c>
      <c r="Y35" s="29" t="s">
        <v>25</v>
      </c>
      <c r="Z35" s="29" t="s">
        <v>25</v>
      </c>
      <c r="AA35" s="29" t="s">
        <v>25</v>
      </c>
      <c r="AB35" s="29" t="s">
        <v>25</v>
      </c>
      <c r="AC35" s="29" t="s">
        <v>25</v>
      </c>
      <c r="AD35" s="29" t="s">
        <v>25</v>
      </c>
      <c r="AE35" s="29" t="s">
        <v>25</v>
      </c>
      <c r="AF35" s="29" t="s">
        <v>25</v>
      </c>
      <c r="AG35" s="29" t="s">
        <v>25</v>
      </c>
      <c r="AH35" s="29" t="s">
        <v>25</v>
      </c>
      <c r="AI35" s="31" t="s">
        <v>25</v>
      </c>
      <c r="AJ35" s="77"/>
      <c r="AK35" s="67"/>
      <c r="AL35" s="68"/>
      <c r="AM35" s="69"/>
      <c r="AN35" s="37"/>
      <c r="AO35" s="40"/>
      <c r="AP35" s="40"/>
      <c r="AQ35" s="42"/>
      <c r="AR35" s="43"/>
      <c r="AS35" s="44"/>
      <c r="AT35" s="38"/>
      <c r="AU35" s="78"/>
    </row>
    <row r="36" spans="1:52" ht="15.75" thickBot="1" x14ac:dyDescent="0.3">
      <c r="A36" s="178"/>
      <c r="B36" s="179"/>
      <c r="C36" s="88">
        <v>5</v>
      </c>
      <c r="D36" s="180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90">
        <v>8</v>
      </c>
      <c r="R36" s="90">
        <v>8</v>
      </c>
      <c r="S36" s="90">
        <v>8</v>
      </c>
      <c r="T36" s="89">
        <v>10</v>
      </c>
      <c r="U36" s="89">
        <v>8</v>
      </c>
      <c r="V36" s="89">
        <v>8</v>
      </c>
      <c r="W36" s="89"/>
      <c r="X36" s="89"/>
      <c r="Y36" s="89">
        <v>10</v>
      </c>
      <c r="Z36" s="89">
        <v>10</v>
      </c>
      <c r="AA36" s="89">
        <v>10</v>
      </c>
      <c r="AB36" s="89">
        <v>10</v>
      </c>
      <c r="AC36" s="89">
        <v>10</v>
      </c>
      <c r="AD36" s="89">
        <v>10</v>
      </c>
      <c r="AE36" s="89"/>
      <c r="AF36" s="89">
        <v>10</v>
      </c>
      <c r="AG36" s="89">
        <v>10</v>
      </c>
      <c r="AH36" s="89">
        <v>10</v>
      </c>
      <c r="AI36" s="91">
        <v>10</v>
      </c>
      <c r="AJ36" s="70">
        <f t="shared" ref="AJ36" si="43">IF(COUNT(E36:AI36)=0,"",COUNT(E36:AI36))</f>
        <v>16</v>
      </c>
      <c r="AK36" s="79">
        <f t="shared" ref="AK36" si="44">IF(COUNT(AJ36)=0,"",(AJ36*8))</f>
        <v>128</v>
      </c>
      <c r="AL36" s="70">
        <f t="shared" ref="AL36" si="45">IF(COUNTIF(E35:AI35,"дп")+COUNTIF(E35:AI35,"пк")=0,"",COUNTIF(E35:AI35,"дп")+COUNTIF(E35:AI35,"пк"))</f>
        <v>3</v>
      </c>
      <c r="AM36" s="71">
        <f t="shared" ref="AM36" si="46">IF(COUNTIF(E35:AI35,"к")=0,"",COUNTIF(E35:AI35,"к"))</f>
        <v>16</v>
      </c>
      <c r="AN36" s="80">
        <v>10</v>
      </c>
      <c r="AO36" s="81">
        <v>20</v>
      </c>
      <c r="AP36" s="81">
        <v>2</v>
      </c>
      <c r="AQ36" s="82">
        <v>18</v>
      </c>
      <c r="AR36" s="83" t="s">
        <v>29</v>
      </c>
      <c r="AS36" s="84">
        <v>3</v>
      </c>
      <c r="AT36" s="85"/>
      <c r="AU36" s="86"/>
    </row>
  </sheetData>
  <mergeCells count="75">
    <mergeCell ref="C10:C12"/>
    <mergeCell ref="C13:C14"/>
    <mergeCell ref="A35:A36"/>
    <mergeCell ref="B35:B36"/>
    <mergeCell ref="D35:D36"/>
    <mergeCell ref="A31:A32"/>
    <mergeCell ref="B31:B32"/>
    <mergeCell ref="D31:D32"/>
    <mergeCell ref="A33:A34"/>
    <mergeCell ref="B33:B34"/>
    <mergeCell ref="D33:D34"/>
    <mergeCell ref="A27:A28"/>
    <mergeCell ref="B27:B28"/>
    <mergeCell ref="D27:D28"/>
    <mergeCell ref="A29:A30"/>
    <mergeCell ref="B29:B30"/>
    <mergeCell ref="D29:D30"/>
    <mergeCell ref="A23:A24"/>
    <mergeCell ref="B23:B24"/>
    <mergeCell ref="D23:D24"/>
    <mergeCell ref="A25:A26"/>
    <mergeCell ref="B25:B26"/>
    <mergeCell ref="D25:D26"/>
    <mergeCell ref="A19:A20"/>
    <mergeCell ref="B19:B20"/>
    <mergeCell ref="D19:D20"/>
    <mergeCell ref="A21:A22"/>
    <mergeCell ref="B21:B22"/>
    <mergeCell ref="D21:D22"/>
    <mergeCell ref="A15:A16"/>
    <mergeCell ref="B15:B16"/>
    <mergeCell ref="D15:D16"/>
    <mergeCell ref="A17:A18"/>
    <mergeCell ref="B17:B18"/>
    <mergeCell ref="D17:D18"/>
    <mergeCell ref="AU11:AU14"/>
    <mergeCell ref="AJ10:AK10"/>
    <mergeCell ref="AL10:AL14"/>
    <mergeCell ref="AM10:AM14"/>
    <mergeCell ref="AN10:AO10"/>
    <mergeCell ref="AP10:AQ10"/>
    <mergeCell ref="AR10:AU10"/>
    <mergeCell ref="AJ11:AJ14"/>
    <mergeCell ref="AK11:AK14"/>
    <mergeCell ref="AN11:AN14"/>
    <mergeCell ref="AO11:AO14"/>
    <mergeCell ref="AP11:AP14"/>
    <mergeCell ref="AQ11:AQ14"/>
    <mergeCell ref="AR11:AR14"/>
    <mergeCell ref="AS11:AS14"/>
    <mergeCell ref="AT11:AT14"/>
    <mergeCell ref="A10:A14"/>
    <mergeCell ref="B10:B14"/>
    <mergeCell ref="D10:D14"/>
    <mergeCell ref="E10:AI11"/>
    <mergeCell ref="A4:N4"/>
    <mergeCell ref="O6:R7"/>
    <mergeCell ref="S6:V7"/>
    <mergeCell ref="Y6:AF6"/>
    <mergeCell ref="A7:N7"/>
    <mergeCell ref="Y7:AB7"/>
    <mergeCell ref="AC7:AF7"/>
    <mergeCell ref="A8:N8"/>
    <mergeCell ref="O8:R8"/>
    <mergeCell ref="S8:V8"/>
    <mergeCell ref="Y8:AB8"/>
    <mergeCell ref="AC8:AF8"/>
    <mergeCell ref="AJ1:AU1"/>
    <mergeCell ref="AW1:AX1"/>
    <mergeCell ref="AJ2:AP2"/>
    <mergeCell ref="AQ2:AU2"/>
    <mergeCell ref="A3:M3"/>
    <mergeCell ref="AJ3:AK3"/>
    <mergeCell ref="AL3:AQ3"/>
    <mergeCell ref="AS3:AU3"/>
  </mergeCells>
  <conditionalFormatting sqref="E14:AI14">
    <cfRule type="expression" dxfId="11" priority="12" stopIfTrue="1">
      <formula>OR(E$12=6,E$12=7)</formula>
    </cfRule>
  </conditionalFormatting>
  <conditionalFormatting sqref="AW16">
    <cfRule type="expression" dxfId="10" priority="11" stopIfTrue="1">
      <formula>OR(AW$12=6,AW$12=7)</formula>
    </cfRule>
  </conditionalFormatting>
  <conditionalFormatting sqref="AW17">
    <cfRule type="expression" dxfId="9" priority="10" stopIfTrue="1">
      <formula>OR(AW$12=6,AW$12=7)</formula>
    </cfRule>
  </conditionalFormatting>
  <conditionalFormatting sqref="AW18">
    <cfRule type="expression" dxfId="8" priority="9" stopIfTrue="1">
      <formula>OR(AW$12=6,AW$12=7)</formula>
    </cfRule>
  </conditionalFormatting>
  <conditionalFormatting sqref="AW19">
    <cfRule type="expression" dxfId="7" priority="8" stopIfTrue="1">
      <formula>OR(AW$12=6,AW$12=7)</formula>
    </cfRule>
  </conditionalFormatting>
  <conditionalFormatting sqref="AW20">
    <cfRule type="expression" dxfId="6" priority="7" stopIfTrue="1">
      <formula>OR(AW$12=6,AW$12=7)</formula>
    </cfRule>
  </conditionalFormatting>
  <conditionalFormatting sqref="AW21">
    <cfRule type="expression" dxfId="5" priority="6" stopIfTrue="1">
      <formula>OR(AW$12=6,AW$12=7)</formula>
    </cfRule>
  </conditionalFormatting>
  <conditionalFormatting sqref="AW22">
    <cfRule type="expression" dxfId="4" priority="5" stopIfTrue="1">
      <formula>OR(AW$12=6,AW$12=7)</formula>
    </cfRule>
  </conditionalFormatting>
  <conditionalFormatting sqref="AW23">
    <cfRule type="expression" dxfId="3" priority="4" stopIfTrue="1">
      <formula>OR(AW$12=6,AW$12=7)</formula>
    </cfRule>
  </conditionalFormatting>
  <conditionalFormatting sqref="AW24">
    <cfRule type="expression" dxfId="2" priority="3" stopIfTrue="1">
      <formula>OR(AW$12=6,AW$12=7)</formula>
    </cfRule>
  </conditionalFormatting>
  <conditionalFormatting sqref="E31:AI36 E15:AI28">
    <cfRule type="expression" dxfId="1" priority="2" stopIfTrue="1">
      <formula>OR(E$12=6,E$12=7)</formula>
    </cfRule>
  </conditionalFormatting>
  <conditionalFormatting sqref="E29:AI30">
    <cfRule type="expression" dxfId="0" priority="1" stopIfTrue="1">
      <formula>OR(E$12=6,E$12=7)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Лоренц Анастасия Андреевна</cp:lastModifiedBy>
  <dcterms:created xsi:type="dcterms:W3CDTF">2013-03-13T02:44:39Z</dcterms:created>
  <dcterms:modified xsi:type="dcterms:W3CDTF">2013-03-13T11:32:50Z</dcterms:modified>
</cp:coreProperties>
</file>